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2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roject\"/>
    </mc:Choice>
  </mc:AlternateContent>
  <bookViews>
    <workbookView xWindow="0" yWindow="0" windowWidth="23040" windowHeight="9228"/>
  </bookViews>
  <sheets>
    <sheet name="ค่าพารามิเตอร์" sheetId="3" r:id="rId1"/>
    <sheet name="วิเคราะห์ค่ากลวงทึบ" sheetId="1" r:id="rId2"/>
    <sheet name="วิเคราะห์ค่าทึบๆ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5" i="3" l="1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364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292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20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148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76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4" i="3"/>
  <c r="L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K2" i="3"/>
  <c r="H2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364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292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21" i="3"/>
  <c r="E222" i="3"/>
  <c r="E223" i="3"/>
  <c r="E220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148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6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4" i="3"/>
  <c r="E2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364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292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20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148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5" i="3"/>
  <c r="D6" i="3"/>
  <c r="D7" i="3"/>
  <c r="D8" i="3"/>
  <c r="D9" i="3"/>
  <c r="D10" i="3"/>
  <c r="D11" i="3"/>
  <c r="D4" i="3"/>
  <c r="D2" i="3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N265" i="2"/>
  <c r="BO265" i="2"/>
  <c r="BP265" i="2"/>
  <c r="BQ265" i="2"/>
  <c r="BR265" i="2"/>
  <c r="AM265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N177" i="2"/>
  <c r="BO177" i="2"/>
  <c r="BP177" i="2"/>
  <c r="BQ177" i="2"/>
  <c r="BR177" i="2"/>
  <c r="AM177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N89" i="2"/>
  <c r="BO89" i="2"/>
  <c r="BP89" i="2"/>
  <c r="BQ89" i="2"/>
  <c r="BR89" i="2"/>
  <c r="AM89" i="2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AT265" i="1"/>
  <c r="BM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N177" i="1"/>
  <c r="BO177" i="1"/>
  <c r="BP177" i="1"/>
  <c r="BQ177" i="1"/>
  <c r="BR177" i="1"/>
  <c r="BS177" i="1"/>
  <c r="BT177" i="1"/>
  <c r="BU177" i="1"/>
  <c r="BV177" i="1"/>
  <c r="AT177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AA208" i="2"/>
  <c r="J2" i="3" l="1"/>
  <c r="B365" i="3"/>
  <c r="H365" i="3" s="1"/>
  <c r="B366" i="3"/>
  <c r="H366" i="3" s="1"/>
  <c r="B367" i="3"/>
  <c r="H367" i="3" s="1"/>
  <c r="B368" i="3"/>
  <c r="H368" i="3" s="1"/>
  <c r="B369" i="3"/>
  <c r="H369" i="3" s="1"/>
  <c r="B370" i="3"/>
  <c r="H370" i="3" s="1"/>
  <c r="B371" i="3"/>
  <c r="H371" i="3" s="1"/>
  <c r="B372" i="3"/>
  <c r="H372" i="3" s="1"/>
  <c r="B373" i="3"/>
  <c r="H373" i="3" s="1"/>
  <c r="B374" i="3"/>
  <c r="H374" i="3" s="1"/>
  <c r="B375" i="3"/>
  <c r="H375" i="3" s="1"/>
  <c r="B376" i="3"/>
  <c r="H376" i="3" s="1"/>
  <c r="B377" i="3"/>
  <c r="H377" i="3" s="1"/>
  <c r="B378" i="3"/>
  <c r="H378" i="3" s="1"/>
  <c r="B379" i="3"/>
  <c r="H379" i="3" s="1"/>
  <c r="B380" i="3"/>
  <c r="H380" i="3" s="1"/>
  <c r="B381" i="3"/>
  <c r="H381" i="3" s="1"/>
  <c r="B382" i="3"/>
  <c r="H382" i="3" s="1"/>
  <c r="B383" i="3"/>
  <c r="H383" i="3" s="1"/>
  <c r="B384" i="3"/>
  <c r="H384" i="3" s="1"/>
  <c r="B385" i="3"/>
  <c r="H385" i="3" s="1"/>
  <c r="B386" i="3"/>
  <c r="H386" i="3" s="1"/>
  <c r="B387" i="3"/>
  <c r="H387" i="3" s="1"/>
  <c r="B388" i="3"/>
  <c r="H388" i="3" s="1"/>
  <c r="B389" i="3"/>
  <c r="H389" i="3" s="1"/>
  <c r="B390" i="3"/>
  <c r="H390" i="3" s="1"/>
  <c r="B391" i="3"/>
  <c r="H391" i="3" s="1"/>
  <c r="B392" i="3"/>
  <c r="H392" i="3" s="1"/>
  <c r="B393" i="3"/>
  <c r="H393" i="3" s="1"/>
  <c r="B394" i="3"/>
  <c r="H394" i="3" s="1"/>
  <c r="B395" i="3"/>
  <c r="H395" i="3" s="1"/>
  <c r="B396" i="3"/>
  <c r="H396" i="3" s="1"/>
  <c r="B397" i="3"/>
  <c r="H397" i="3" s="1"/>
  <c r="B398" i="3"/>
  <c r="H398" i="3" s="1"/>
  <c r="B399" i="3"/>
  <c r="H399" i="3" s="1"/>
  <c r="B400" i="3"/>
  <c r="H400" i="3" s="1"/>
  <c r="B401" i="3"/>
  <c r="H401" i="3" s="1"/>
  <c r="B402" i="3"/>
  <c r="H402" i="3" s="1"/>
  <c r="B403" i="3"/>
  <c r="H403" i="3" s="1"/>
  <c r="B404" i="3"/>
  <c r="H404" i="3" s="1"/>
  <c r="B405" i="3"/>
  <c r="H405" i="3" s="1"/>
  <c r="B406" i="3"/>
  <c r="H406" i="3" s="1"/>
  <c r="B407" i="3"/>
  <c r="H407" i="3" s="1"/>
  <c r="B408" i="3"/>
  <c r="H408" i="3" s="1"/>
  <c r="B409" i="3"/>
  <c r="H409" i="3" s="1"/>
  <c r="B410" i="3"/>
  <c r="H410" i="3" s="1"/>
  <c r="B411" i="3"/>
  <c r="H411" i="3" s="1"/>
  <c r="B412" i="3"/>
  <c r="H412" i="3" s="1"/>
  <c r="B413" i="3"/>
  <c r="H413" i="3" s="1"/>
  <c r="B414" i="3"/>
  <c r="H414" i="3" s="1"/>
  <c r="B415" i="3"/>
  <c r="H415" i="3" s="1"/>
  <c r="B416" i="3"/>
  <c r="H416" i="3" s="1"/>
  <c r="B417" i="3"/>
  <c r="H417" i="3" s="1"/>
  <c r="B418" i="3"/>
  <c r="H418" i="3" s="1"/>
  <c r="B419" i="3"/>
  <c r="H419" i="3" s="1"/>
  <c r="B420" i="3"/>
  <c r="H420" i="3" s="1"/>
  <c r="B421" i="3"/>
  <c r="H421" i="3" s="1"/>
  <c r="B422" i="3"/>
  <c r="H422" i="3" s="1"/>
  <c r="B423" i="3"/>
  <c r="H423" i="3" s="1"/>
  <c r="B424" i="3"/>
  <c r="H424" i="3" s="1"/>
  <c r="B425" i="3"/>
  <c r="H425" i="3" s="1"/>
  <c r="B426" i="3"/>
  <c r="H426" i="3" s="1"/>
  <c r="B427" i="3"/>
  <c r="H427" i="3" s="1"/>
  <c r="B428" i="3"/>
  <c r="H428" i="3" s="1"/>
  <c r="B429" i="3"/>
  <c r="H429" i="3" s="1"/>
  <c r="B430" i="3"/>
  <c r="H430" i="3" s="1"/>
  <c r="B431" i="3"/>
  <c r="H431" i="3" s="1"/>
  <c r="B432" i="3"/>
  <c r="H432" i="3" s="1"/>
  <c r="B433" i="3"/>
  <c r="H433" i="3" s="1"/>
  <c r="B434" i="3"/>
  <c r="H434" i="3" s="1"/>
  <c r="B435" i="3"/>
  <c r="H435" i="3" s="1"/>
  <c r="B364" i="3"/>
  <c r="H364" i="3" s="1"/>
  <c r="B293" i="3"/>
  <c r="H293" i="3" s="1"/>
  <c r="B294" i="3"/>
  <c r="H294" i="3" s="1"/>
  <c r="B295" i="3"/>
  <c r="H295" i="3" s="1"/>
  <c r="B296" i="3"/>
  <c r="H296" i="3" s="1"/>
  <c r="B297" i="3"/>
  <c r="H297" i="3" s="1"/>
  <c r="B298" i="3"/>
  <c r="H298" i="3" s="1"/>
  <c r="B299" i="3"/>
  <c r="H299" i="3" s="1"/>
  <c r="B300" i="3"/>
  <c r="H300" i="3" s="1"/>
  <c r="B301" i="3"/>
  <c r="H301" i="3" s="1"/>
  <c r="B302" i="3"/>
  <c r="H302" i="3" s="1"/>
  <c r="B303" i="3"/>
  <c r="H303" i="3" s="1"/>
  <c r="B304" i="3"/>
  <c r="H304" i="3" s="1"/>
  <c r="B305" i="3"/>
  <c r="H305" i="3" s="1"/>
  <c r="B306" i="3"/>
  <c r="H306" i="3" s="1"/>
  <c r="B307" i="3"/>
  <c r="H307" i="3" s="1"/>
  <c r="B308" i="3"/>
  <c r="H308" i="3" s="1"/>
  <c r="B309" i="3"/>
  <c r="H309" i="3" s="1"/>
  <c r="B310" i="3"/>
  <c r="H310" i="3" s="1"/>
  <c r="B311" i="3"/>
  <c r="H311" i="3" s="1"/>
  <c r="B312" i="3"/>
  <c r="H312" i="3" s="1"/>
  <c r="B313" i="3"/>
  <c r="H313" i="3" s="1"/>
  <c r="B314" i="3"/>
  <c r="H314" i="3" s="1"/>
  <c r="B315" i="3"/>
  <c r="H315" i="3" s="1"/>
  <c r="B316" i="3"/>
  <c r="H316" i="3" s="1"/>
  <c r="B317" i="3"/>
  <c r="H317" i="3" s="1"/>
  <c r="B318" i="3"/>
  <c r="H318" i="3" s="1"/>
  <c r="B319" i="3"/>
  <c r="H319" i="3" s="1"/>
  <c r="B320" i="3"/>
  <c r="H320" i="3" s="1"/>
  <c r="B321" i="3"/>
  <c r="H321" i="3" s="1"/>
  <c r="B322" i="3"/>
  <c r="H322" i="3" s="1"/>
  <c r="B323" i="3"/>
  <c r="H323" i="3" s="1"/>
  <c r="B324" i="3"/>
  <c r="H324" i="3" s="1"/>
  <c r="B325" i="3"/>
  <c r="H325" i="3" s="1"/>
  <c r="B326" i="3"/>
  <c r="H326" i="3" s="1"/>
  <c r="B327" i="3"/>
  <c r="H327" i="3" s="1"/>
  <c r="B328" i="3"/>
  <c r="H328" i="3" s="1"/>
  <c r="B329" i="3"/>
  <c r="H329" i="3" s="1"/>
  <c r="B330" i="3"/>
  <c r="H330" i="3" s="1"/>
  <c r="B331" i="3"/>
  <c r="H331" i="3" s="1"/>
  <c r="B332" i="3"/>
  <c r="H332" i="3" s="1"/>
  <c r="B333" i="3"/>
  <c r="H333" i="3" s="1"/>
  <c r="B334" i="3"/>
  <c r="H334" i="3" s="1"/>
  <c r="B335" i="3"/>
  <c r="H335" i="3" s="1"/>
  <c r="B336" i="3"/>
  <c r="H336" i="3" s="1"/>
  <c r="B337" i="3"/>
  <c r="H337" i="3" s="1"/>
  <c r="B338" i="3"/>
  <c r="H338" i="3" s="1"/>
  <c r="B339" i="3"/>
  <c r="H339" i="3" s="1"/>
  <c r="B340" i="3"/>
  <c r="H340" i="3" s="1"/>
  <c r="B341" i="3"/>
  <c r="H341" i="3" s="1"/>
  <c r="B342" i="3"/>
  <c r="H342" i="3" s="1"/>
  <c r="B343" i="3"/>
  <c r="H343" i="3" s="1"/>
  <c r="B344" i="3"/>
  <c r="H344" i="3" s="1"/>
  <c r="B345" i="3"/>
  <c r="H345" i="3" s="1"/>
  <c r="B346" i="3"/>
  <c r="H346" i="3" s="1"/>
  <c r="B347" i="3"/>
  <c r="H347" i="3" s="1"/>
  <c r="B348" i="3"/>
  <c r="H348" i="3" s="1"/>
  <c r="B349" i="3"/>
  <c r="H349" i="3" s="1"/>
  <c r="B350" i="3"/>
  <c r="H350" i="3" s="1"/>
  <c r="B351" i="3"/>
  <c r="H351" i="3" s="1"/>
  <c r="B352" i="3"/>
  <c r="H352" i="3" s="1"/>
  <c r="B353" i="3"/>
  <c r="H353" i="3" s="1"/>
  <c r="B354" i="3"/>
  <c r="H354" i="3" s="1"/>
  <c r="B355" i="3"/>
  <c r="H355" i="3" s="1"/>
  <c r="B356" i="3"/>
  <c r="H356" i="3" s="1"/>
  <c r="B357" i="3"/>
  <c r="H357" i="3" s="1"/>
  <c r="B358" i="3"/>
  <c r="H358" i="3" s="1"/>
  <c r="B359" i="3"/>
  <c r="H359" i="3" s="1"/>
  <c r="B360" i="3"/>
  <c r="H360" i="3" s="1"/>
  <c r="B361" i="3"/>
  <c r="H361" i="3" s="1"/>
  <c r="B362" i="3"/>
  <c r="H362" i="3" s="1"/>
  <c r="B363" i="3"/>
  <c r="H363" i="3" s="1"/>
  <c r="B292" i="3"/>
  <c r="H292" i="3" s="1"/>
  <c r="B221" i="3"/>
  <c r="H221" i="3" s="1"/>
  <c r="B222" i="3"/>
  <c r="H222" i="3" s="1"/>
  <c r="B223" i="3"/>
  <c r="H223" i="3" s="1"/>
  <c r="B224" i="3"/>
  <c r="H224" i="3" s="1"/>
  <c r="B225" i="3"/>
  <c r="H225" i="3" s="1"/>
  <c r="B226" i="3"/>
  <c r="H226" i="3" s="1"/>
  <c r="B227" i="3"/>
  <c r="H227" i="3" s="1"/>
  <c r="B228" i="3"/>
  <c r="H228" i="3" s="1"/>
  <c r="B229" i="3"/>
  <c r="H229" i="3" s="1"/>
  <c r="B230" i="3"/>
  <c r="H230" i="3" s="1"/>
  <c r="B231" i="3"/>
  <c r="H231" i="3" s="1"/>
  <c r="B232" i="3"/>
  <c r="H232" i="3" s="1"/>
  <c r="B233" i="3"/>
  <c r="H233" i="3" s="1"/>
  <c r="B234" i="3"/>
  <c r="H234" i="3" s="1"/>
  <c r="B235" i="3"/>
  <c r="H235" i="3" s="1"/>
  <c r="B236" i="3"/>
  <c r="H236" i="3" s="1"/>
  <c r="B237" i="3"/>
  <c r="H237" i="3" s="1"/>
  <c r="B238" i="3"/>
  <c r="H238" i="3" s="1"/>
  <c r="B239" i="3"/>
  <c r="H239" i="3" s="1"/>
  <c r="B240" i="3"/>
  <c r="H240" i="3" s="1"/>
  <c r="B241" i="3"/>
  <c r="H241" i="3" s="1"/>
  <c r="B242" i="3"/>
  <c r="H242" i="3" s="1"/>
  <c r="B243" i="3"/>
  <c r="H243" i="3" s="1"/>
  <c r="B244" i="3"/>
  <c r="H244" i="3" s="1"/>
  <c r="B245" i="3"/>
  <c r="H245" i="3" s="1"/>
  <c r="B246" i="3"/>
  <c r="H246" i="3" s="1"/>
  <c r="B247" i="3"/>
  <c r="H247" i="3" s="1"/>
  <c r="B248" i="3"/>
  <c r="H248" i="3" s="1"/>
  <c r="B249" i="3"/>
  <c r="H249" i="3" s="1"/>
  <c r="B250" i="3"/>
  <c r="H250" i="3" s="1"/>
  <c r="B251" i="3"/>
  <c r="H251" i="3" s="1"/>
  <c r="B252" i="3"/>
  <c r="H252" i="3" s="1"/>
  <c r="B253" i="3"/>
  <c r="H253" i="3" s="1"/>
  <c r="B254" i="3"/>
  <c r="H254" i="3" s="1"/>
  <c r="B255" i="3"/>
  <c r="H255" i="3" s="1"/>
  <c r="B256" i="3"/>
  <c r="H256" i="3" s="1"/>
  <c r="B257" i="3"/>
  <c r="H257" i="3" s="1"/>
  <c r="B258" i="3"/>
  <c r="H258" i="3" s="1"/>
  <c r="B259" i="3"/>
  <c r="H259" i="3" s="1"/>
  <c r="B260" i="3"/>
  <c r="H260" i="3" s="1"/>
  <c r="B261" i="3"/>
  <c r="H261" i="3" s="1"/>
  <c r="B262" i="3"/>
  <c r="H262" i="3" s="1"/>
  <c r="B263" i="3"/>
  <c r="H263" i="3" s="1"/>
  <c r="B264" i="3"/>
  <c r="H264" i="3" s="1"/>
  <c r="B265" i="3"/>
  <c r="H265" i="3" s="1"/>
  <c r="B266" i="3"/>
  <c r="H266" i="3" s="1"/>
  <c r="B267" i="3"/>
  <c r="H267" i="3" s="1"/>
  <c r="B268" i="3"/>
  <c r="H268" i="3" s="1"/>
  <c r="B269" i="3"/>
  <c r="H269" i="3" s="1"/>
  <c r="B270" i="3"/>
  <c r="H270" i="3" s="1"/>
  <c r="B271" i="3"/>
  <c r="H271" i="3" s="1"/>
  <c r="B272" i="3"/>
  <c r="H272" i="3" s="1"/>
  <c r="B273" i="3"/>
  <c r="H273" i="3" s="1"/>
  <c r="B274" i="3"/>
  <c r="H274" i="3" s="1"/>
  <c r="B275" i="3"/>
  <c r="H275" i="3" s="1"/>
  <c r="B276" i="3"/>
  <c r="H276" i="3" s="1"/>
  <c r="B277" i="3"/>
  <c r="H277" i="3" s="1"/>
  <c r="B278" i="3"/>
  <c r="H278" i="3" s="1"/>
  <c r="B279" i="3"/>
  <c r="H279" i="3" s="1"/>
  <c r="B280" i="3"/>
  <c r="H280" i="3" s="1"/>
  <c r="B281" i="3"/>
  <c r="H281" i="3" s="1"/>
  <c r="B282" i="3"/>
  <c r="H282" i="3" s="1"/>
  <c r="B283" i="3"/>
  <c r="H283" i="3" s="1"/>
  <c r="B284" i="3"/>
  <c r="H284" i="3" s="1"/>
  <c r="B285" i="3"/>
  <c r="H285" i="3" s="1"/>
  <c r="B286" i="3"/>
  <c r="H286" i="3" s="1"/>
  <c r="B287" i="3"/>
  <c r="H287" i="3" s="1"/>
  <c r="B288" i="3"/>
  <c r="H288" i="3" s="1"/>
  <c r="B289" i="3"/>
  <c r="H289" i="3" s="1"/>
  <c r="B290" i="3"/>
  <c r="H290" i="3" s="1"/>
  <c r="B291" i="3"/>
  <c r="H291" i="3" s="1"/>
  <c r="B220" i="3"/>
  <c r="H220" i="3" s="1"/>
  <c r="B149" i="3"/>
  <c r="H149" i="3" s="1"/>
  <c r="B150" i="3"/>
  <c r="H150" i="3" s="1"/>
  <c r="B151" i="3"/>
  <c r="H151" i="3" s="1"/>
  <c r="B152" i="3"/>
  <c r="H152" i="3" s="1"/>
  <c r="B153" i="3"/>
  <c r="H153" i="3" s="1"/>
  <c r="B154" i="3"/>
  <c r="H154" i="3" s="1"/>
  <c r="B155" i="3"/>
  <c r="H155" i="3" s="1"/>
  <c r="B156" i="3"/>
  <c r="H156" i="3" s="1"/>
  <c r="B157" i="3"/>
  <c r="H157" i="3" s="1"/>
  <c r="B158" i="3"/>
  <c r="H158" i="3" s="1"/>
  <c r="B159" i="3"/>
  <c r="H159" i="3" s="1"/>
  <c r="B160" i="3"/>
  <c r="H160" i="3" s="1"/>
  <c r="B161" i="3"/>
  <c r="H161" i="3" s="1"/>
  <c r="B162" i="3"/>
  <c r="H162" i="3" s="1"/>
  <c r="B163" i="3"/>
  <c r="H163" i="3" s="1"/>
  <c r="B164" i="3"/>
  <c r="H164" i="3" s="1"/>
  <c r="B165" i="3"/>
  <c r="H165" i="3" s="1"/>
  <c r="B166" i="3"/>
  <c r="H166" i="3" s="1"/>
  <c r="B167" i="3"/>
  <c r="H167" i="3" s="1"/>
  <c r="B168" i="3"/>
  <c r="H168" i="3" s="1"/>
  <c r="B169" i="3"/>
  <c r="H169" i="3" s="1"/>
  <c r="B170" i="3"/>
  <c r="H170" i="3" s="1"/>
  <c r="B171" i="3"/>
  <c r="H171" i="3" s="1"/>
  <c r="B172" i="3"/>
  <c r="H172" i="3" s="1"/>
  <c r="B173" i="3"/>
  <c r="H173" i="3" s="1"/>
  <c r="B174" i="3"/>
  <c r="H174" i="3" s="1"/>
  <c r="B175" i="3"/>
  <c r="H175" i="3" s="1"/>
  <c r="B176" i="3"/>
  <c r="H176" i="3" s="1"/>
  <c r="B177" i="3"/>
  <c r="H177" i="3" s="1"/>
  <c r="B178" i="3"/>
  <c r="H178" i="3" s="1"/>
  <c r="B179" i="3"/>
  <c r="H179" i="3" s="1"/>
  <c r="B180" i="3"/>
  <c r="H180" i="3" s="1"/>
  <c r="B181" i="3"/>
  <c r="H181" i="3" s="1"/>
  <c r="B182" i="3"/>
  <c r="H182" i="3" s="1"/>
  <c r="B183" i="3"/>
  <c r="H183" i="3" s="1"/>
  <c r="B184" i="3"/>
  <c r="H184" i="3" s="1"/>
  <c r="B185" i="3"/>
  <c r="H185" i="3" s="1"/>
  <c r="B186" i="3"/>
  <c r="H186" i="3" s="1"/>
  <c r="B187" i="3"/>
  <c r="H187" i="3" s="1"/>
  <c r="B188" i="3"/>
  <c r="H188" i="3" s="1"/>
  <c r="B189" i="3"/>
  <c r="H189" i="3" s="1"/>
  <c r="B190" i="3"/>
  <c r="H190" i="3" s="1"/>
  <c r="B191" i="3"/>
  <c r="H191" i="3" s="1"/>
  <c r="B192" i="3"/>
  <c r="H192" i="3" s="1"/>
  <c r="B193" i="3"/>
  <c r="H193" i="3" s="1"/>
  <c r="B194" i="3"/>
  <c r="H194" i="3" s="1"/>
  <c r="B195" i="3"/>
  <c r="H195" i="3" s="1"/>
  <c r="B196" i="3"/>
  <c r="H196" i="3" s="1"/>
  <c r="B197" i="3"/>
  <c r="H197" i="3" s="1"/>
  <c r="B198" i="3"/>
  <c r="H198" i="3" s="1"/>
  <c r="B199" i="3"/>
  <c r="H199" i="3" s="1"/>
  <c r="B200" i="3"/>
  <c r="H200" i="3" s="1"/>
  <c r="B201" i="3"/>
  <c r="H201" i="3" s="1"/>
  <c r="B202" i="3"/>
  <c r="H202" i="3" s="1"/>
  <c r="B203" i="3"/>
  <c r="H203" i="3" s="1"/>
  <c r="B204" i="3"/>
  <c r="H204" i="3" s="1"/>
  <c r="B205" i="3"/>
  <c r="H205" i="3" s="1"/>
  <c r="B206" i="3"/>
  <c r="H206" i="3" s="1"/>
  <c r="B207" i="3"/>
  <c r="H207" i="3" s="1"/>
  <c r="B208" i="3"/>
  <c r="H208" i="3" s="1"/>
  <c r="B209" i="3"/>
  <c r="H209" i="3" s="1"/>
  <c r="B210" i="3"/>
  <c r="H210" i="3" s="1"/>
  <c r="B211" i="3"/>
  <c r="H211" i="3" s="1"/>
  <c r="B212" i="3"/>
  <c r="H212" i="3" s="1"/>
  <c r="B213" i="3"/>
  <c r="H213" i="3" s="1"/>
  <c r="B214" i="3"/>
  <c r="H214" i="3" s="1"/>
  <c r="B215" i="3"/>
  <c r="H215" i="3" s="1"/>
  <c r="B216" i="3"/>
  <c r="H216" i="3" s="1"/>
  <c r="B217" i="3"/>
  <c r="H217" i="3" s="1"/>
  <c r="B218" i="3"/>
  <c r="H218" i="3" s="1"/>
  <c r="B219" i="3"/>
  <c r="H219" i="3" s="1"/>
  <c r="B148" i="3"/>
  <c r="H148" i="3" s="1"/>
  <c r="B77" i="3"/>
  <c r="H77" i="3" s="1"/>
  <c r="B78" i="3"/>
  <c r="H78" i="3" s="1"/>
  <c r="B79" i="3"/>
  <c r="H79" i="3" s="1"/>
  <c r="B80" i="3"/>
  <c r="H80" i="3" s="1"/>
  <c r="B81" i="3"/>
  <c r="H81" i="3" s="1"/>
  <c r="B82" i="3"/>
  <c r="H82" i="3" s="1"/>
  <c r="B83" i="3"/>
  <c r="H83" i="3" s="1"/>
  <c r="B84" i="3"/>
  <c r="H84" i="3" s="1"/>
  <c r="B85" i="3"/>
  <c r="H85" i="3" s="1"/>
  <c r="B86" i="3"/>
  <c r="H86" i="3" s="1"/>
  <c r="B87" i="3"/>
  <c r="H87" i="3" s="1"/>
  <c r="B88" i="3"/>
  <c r="H88" i="3" s="1"/>
  <c r="B89" i="3"/>
  <c r="H89" i="3" s="1"/>
  <c r="B90" i="3"/>
  <c r="H90" i="3" s="1"/>
  <c r="B91" i="3"/>
  <c r="H91" i="3" s="1"/>
  <c r="B92" i="3"/>
  <c r="H92" i="3" s="1"/>
  <c r="B93" i="3"/>
  <c r="H93" i="3" s="1"/>
  <c r="B94" i="3"/>
  <c r="H94" i="3" s="1"/>
  <c r="B95" i="3"/>
  <c r="H95" i="3" s="1"/>
  <c r="B96" i="3"/>
  <c r="H96" i="3" s="1"/>
  <c r="B97" i="3"/>
  <c r="H97" i="3" s="1"/>
  <c r="B98" i="3"/>
  <c r="H98" i="3" s="1"/>
  <c r="B99" i="3"/>
  <c r="H99" i="3" s="1"/>
  <c r="B100" i="3"/>
  <c r="H100" i="3" s="1"/>
  <c r="B101" i="3"/>
  <c r="H101" i="3" s="1"/>
  <c r="B102" i="3"/>
  <c r="H102" i="3" s="1"/>
  <c r="B103" i="3"/>
  <c r="H103" i="3" s="1"/>
  <c r="B104" i="3"/>
  <c r="H104" i="3" s="1"/>
  <c r="B105" i="3"/>
  <c r="H105" i="3" s="1"/>
  <c r="B106" i="3"/>
  <c r="H106" i="3" s="1"/>
  <c r="B107" i="3"/>
  <c r="H107" i="3" s="1"/>
  <c r="B108" i="3"/>
  <c r="H108" i="3" s="1"/>
  <c r="B109" i="3"/>
  <c r="H109" i="3" s="1"/>
  <c r="B110" i="3"/>
  <c r="H110" i="3" s="1"/>
  <c r="B111" i="3"/>
  <c r="H111" i="3" s="1"/>
  <c r="B112" i="3"/>
  <c r="H112" i="3" s="1"/>
  <c r="B113" i="3"/>
  <c r="H113" i="3" s="1"/>
  <c r="B114" i="3"/>
  <c r="H114" i="3" s="1"/>
  <c r="B115" i="3"/>
  <c r="H115" i="3" s="1"/>
  <c r="B116" i="3"/>
  <c r="H116" i="3" s="1"/>
  <c r="B117" i="3"/>
  <c r="H117" i="3" s="1"/>
  <c r="B118" i="3"/>
  <c r="H118" i="3" s="1"/>
  <c r="B119" i="3"/>
  <c r="H119" i="3" s="1"/>
  <c r="B120" i="3"/>
  <c r="H120" i="3" s="1"/>
  <c r="B121" i="3"/>
  <c r="H121" i="3" s="1"/>
  <c r="B122" i="3"/>
  <c r="H122" i="3" s="1"/>
  <c r="B123" i="3"/>
  <c r="H123" i="3" s="1"/>
  <c r="B124" i="3"/>
  <c r="H124" i="3" s="1"/>
  <c r="B125" i="3"/>
  <c r="H125" i="3" s="1"/>
  <c r="B126" i="3"/>
  <c r="H126" i="3" s="1"/>
  <c r="B127" i="3"/>
  <c r="H127" i="3" s="1"/>
  <c r="B128" i="3"/>
  <c r="H128" i="3" s="1"/>
  <c r="B129" i="3"/>
  <c r="H129" i="3" s="1"/>
  <c r="B130" i="3"/>
  <c r="H130" i="3" s="1"/>
  <c r="B131" i="3"/>
  <c r="H131" i="3" s="1"/>
  <c r="B132" i="3"/>
  <c r="H132" i="3" s="1"/>
  <c r="B133" i="3"/>
  <c r="H133" i="3" s="1"/>
  <c r="B134" i="3"/>
  <c r="H134" i="3" s="1"/>
  <c r="B135" i="3"/>
  <c r="H135" i="3" s="1"/>
  <c r="B136" i="3"/>
  <c r="H136" i="3" s="1"/>
  <c r="B137" i="3"/>
  <c r="H137" i="3" s="1"/>
  <c r="B138" i="3"/>
  <c r="H138" i="3" s="1"/>
  <c r="B139" i="3"/>
  <c r="H139" i="3" s="1"/>
  <c r="B140" i="3"/>
  <c r="H140" i="3" s="1"/>
  <c r="B141" i="3"/>
  <c r="H141" i="3" s="1"/>
  <c r="B142" i="3"/>
  <c r="H142" i="3" s="1"/>
  <c r="B143" i="3"/>
  <c r="H143" i="3" s="1"/>
  <c r="B144" i="3"/>
  <c r="H144" i="3" s="1"/>
  <c r="B145" i="3"/>
  <c r="H145" i="3" s="1"/>
  <c r="B146" i="3"/>
  <c r="H146" i="3" s="1"/>
  <c r="B147" i="3"/>
  <c r="H147" i="3" s="1"/>
  <c r="B76" i="3"/>
  <c r="H76" i="3" s="1"/>
  <c r="B5" i="3"/>
  <c r="H5" i="3" s="1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H21" i="3" s="1"/>
  <c r="B22" i="3"/>
  <c r="H22" i="3" s="1"/>
  <c r="B23" i="3"/>
  <c r="H23" i="3" s="1"/>
  <c r="B24" i="3"/>
  <c r="H24" i="3" s="1"/>
  <c r="B25" i="3"/>
  <c r="H25" i="3" s="1"/>
  <c r="B26" i="3"/>
  <c r="H26" i="3" s="1"/>
  <c r="B27" i="3"/>
  <c r="H27" i="3" s="1"/>
  <c r="B28" i="3"/>
  <c r="H28" i="3" s="1"/>
  <c r="B29" i="3"/>
  <c r="H29" i="3" s="1"/>
  <c r="B30" i="3"/>
  <c r="H30" i="3" s="1"/>
  <c r="B31" i="3"/>
  <c r="H31" i="3" s="1"/>
  <c r="B32" i="3"/>
  <c r="H32" i="3" s="1"/>
  <c r="B33" i="3"/>
  <c r="H33" i="3" s="1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41" i="3"/>
  <c r="H41" i="3" s="1"/>
  <c r="B42" i="3"/>
  <c r="H42" i="3" s="1"/>
  <c r="B43" i="3"/>
  <c r="H43" i="3" s="1"/>
  <c r="B44" i="3"/>
  <c r="H44" i="3" s="1"/>
  <c r="B45" i="3"/>
  <c r="H45" i="3" s="1"/>
  <c r="B46" i="3"/>
  <c r="H46" i="3" s="1"/>
  <c r="B47" i="3"/>
  <c r="H47" i="3" s="1"/>
  <c r="B48" i="3"/>
  <c r="H48" i="3" s="1"/>
  <c r="B49" i="3"/>
  <c r="H49" i="3" s="1"/>
  <c r="B50" i="3"/>
  <c r="H50" i="3" s="1"/>
  <c r="B51" i="3"/>
  <c r="H51" i="3" s="1"/>
  <c r="B52" i="3"/>
  <c r="H52" i="3" s="1"/>
  <c r="B53" i="3"/>
  <c r="H53" i="3" s="1"/>
  <c r="B54" i="3"/>
  <c r="H54" i="3" s="1"/>
  <c r="B55" i="3"/>
  <c r="H55" i="3" s="1"/>
  <c r="B56" i="3"/>
  <c r="H56" i="3" s="1"/>
  <c r="B57" i="3"/>
  <c r="H57" i="3" s="1"/>
  <c r="B58" i="3"/>
  <c r="H58" i="3" s="1"/>
  <c r="B59" i="3"/>
  <c r="H59" i="3" s="1"/>
  <c r="B60" i="3"/>
  <c r="H60" i="3" s="1"/>
  <c r="B61" i="3"/>
  <c r="H61" i="3" s="1"/>
  <c r="B62" i="3"/>
  <c r="H62" i="3" s="1"/>
  <c r="B63" i="3"/>
  <c r="H63" i="3" s="1"/>
  <c r="B64" i="3"/>
  <c r="H64" i="3" s="1"/>
  <c r="B65" i="3"/>
  <c r="H65" i="3" s="1"/>
  <c r="B66" i="3"/>
  <c r="H66" i="3" s="1"/>
  <c r="B67" i="3"/>
  <c r="H67" i="3" s="1"/>
  <c r="B68" i="3"/>
  <c r="H68" i="3" s="1"/>
  <c r="B69" i="3"/>
  <c r="H69" i="3" s="1"/>
  <c r="B70" i="3"/>
  <c r="H70" i="3" s="1"/>
  <c r="B71" i="3"/>
  <c r="H71" i="3" s="1"/>
  <c r="B72" i="3"/>
  <c r="H72" i="3" s="1"/>
  <c r="B73" i="3"/>
  <c r="H73" i="3" s="1"/>
  <c r="B74" i="3"/>
  <c r="H74" i="3" s="1"/>
  <c r="B75" i="3"/>
  <c r="H75" i="3" s="1"/>
  <c r="B4" i="3"/>
  <c r="H4" i="3" s="1"/>
  <c r="F388" i="3"/>
  <c r="F395" i="3"/>
  <c r="F431" i="3"/>
  <c r="F108" i="3"/>
  <c r="F76" i="3"/>
  <c r="F60" i="3"/>
  <c r="I2" i="3"/>
  <c r="C2" i="3"/>
  <c r="E17" i="2"/>
  <c r="BH17" i="2" s="1"/>
  <c r="G17" i="2"/>
  <c r="W17" i="2"/>
  <c r="X17" i="2"/>
  <c r="Y17" i="2"/>
  <c r="Z17" i="2"/>
  <c r="AA17" i="2"/>
  <c r="AB17" i="2"/>
  <c r="AJ17" i="2"/>
  <c r="AU17" i="2"/>
  <c r="AZ17" i="2"/>
  <c r="BN17" i="2"/>
  <c r="BO17" i="2"/>
  <c r="E18" i="2"/>
  <c r="F18" i="2" s="1"/>
  <c r="AT18" i="2" s="1"/>
  <c r="G18" i="2"/>
  <c r="W18" i="2"/>
  <c r="X18" i="2"/>
  <c r="AF18" i="2" s="1"/>
  <c r="Y18" i="2"/>
  <c r="Z18" i="2"/>
  <c r="AA18" i="2"/>
  <c r="AB18" i="2"/>
  <c r="AE18" i="2" s="1"/>
  <c r="AU18" i="2"/>
  <c r="AZ18" i="2"/>
  <c r="BJ18" i="2"/>
  <c r="BN18" i="2"/>
  <c r="BO18" i="2"/>
  <c r="E19" i="2"/>
  <c r="F19" i="2" s="1"/>
  <c r="G19" i="2"/>
  <c r="W19" i="2"/>
  <c r="X19" i="2"/>
  <c r="Y19" i="2"/>
  <c r="Z19" i="2"/>
  <c r="AA19" i="2"/>
  <c r="AJ19" i="2" s="1"/>
  <c r="AB19" i="2"/>
  <c r="AU19" i="2"/>
  <c r="AZ19" i="2"/>
  <c r="BN19" i="2"/>
  <c r="BO19" i="2"/>
  <c r="E20" i="2"/>
  <c r="F20" i="2" s="1"/>
  <c r="AT20" i="2" s="1"/>
  <c r="G20" i="2"/>
  <c r="W20" i="2"/>
  <c r="X20" i="2"/>
  <c r="Y20" i="2"/>
  <c r="Z20" i="2"/>
  <c r="AA20" i="2"/>
  <c r="AB20" i="2"/>
  <c r="AF20" i="2"/>
  <c r="AU20" i="2"/>
  <c r="AZ20" i="2"/>
  <c r="BN20" i="2"/>
  <c r="BO20" i="2"/>
  <c r="E21" i="2"/>
  <c r="F21" i="2" s="1"/>
  <c r="AP21" i="2" s="1"/>
  <c r="G21" i="2"/>
  <c r="W21" i="2"/>
  <c r="X21" i="2"/>
  <c r="Y21" i="2"/>
  <c r="Z21" i="2"/>
  <c r="AA21" i="2"/>
  <c r="AB21" i="2"/>
  <c r="AK21" i="2" s="1"/>
  <c r="AU21" i="2"/>
  <c r="AZ21" i="2"/>
  <c r="BF21" i="2"/>
  <c r="BH21" i="2"/>
  <c r="BN21" i="2"/>
  <c r="BO21" i="2"/>
  <c r="E22" i="2"/>
  <c r="G22" i="2"/>
  <c r="W22" i="2"/>
  <c r="X22" i="2"/>
  <c r="Y22" i="2"/>
  <c r="Z22" i="2"/>
  <c r="AA22" i="2"/>
  <c r="AB22" i="2"/>
  <c r="AU22" i="2"/>
  <c r="AZ22" i="2"/>
  <c r="BJ22" i="2"/>
  <c r="BN22" i="2"/>
  <c r="BO22" i="2"/>
  <c r="E23" i="2"/>
  <c r="G23" i="2"/>
  <c r="W23" i="2"/>
  <c r="X23" i="2"/>
  <c r="Y23" i="2"/>
  <c r="Z23" i="2"/>
  <c r="AA23" i="2"/>
  <c r="AB23" i="2"/>
  <c r="AU23" i="2"/>
  <c r="AZ23" i="2"/>
  <c r="BN23" i="2"/>
  <c r="BO23" i="2"/>
  <c r="E24" i="2"/>
  <c r="G24" i="2"/>
  <c r="W24" i="2"/>
  <c r="X24" i="2"/>
  <c r="AJ24" i="2" s="1"/>
  <c r="Y24" i="2"/>
  <c r="Z24" i="2"/>
  <c r="AA24" i="2"/>
  <c r="AB24" i="2"/>
  <c r="AD24" i="2"/>
  <c r="AF24" i="2"/>
  <c r="AU24" i="2"/>
  <c r="AZ24" i="2"/>
  <c r="BN24" i="2"/>
  <c r="BO24" i="2"/>
  <c r="E25" i="2"/>
  <c r="G25" i="2"/>
  <c r="W25" i="2"/>
  <c r="X25" i="2"/>
  <c r="Y25" i="2"/>
  <c r="Z25" i="2"/>
  <c r="AA25" i="2"/>
  <c r="AB25" i="2"/>
  <c r="AU25" i="2"/>
  <c r="AZ25" i="2"/>
  <c r="BN25" i="2"/>
  <c r="BO25" i="2"/>
  <c r="E26" i="2"/>
  <c r="BJ26" i="2" s="1"/>
  <c r="G26" i="2"/>
  <c r="W26" i="2"/>
  <c r="AF26" i="2" s="1"/>
  <c r="X26" i="2"/>
  <c r="Y26" i="2"/>
  <c r="Z26" i="2"/>
  <c r="AA26" i="2"/>
  <c r="AB26" i="2"/>
  <c r="AU26" i="2"/>
  <c r="AZ26" i="2"/>
  <c r="BH26" i="2"/>
  <c r="BN26" i="2"/>
  <c r="BO26" i="2"/>
  <c r="E27" i="2"/>
  <c r="G27" i="2"/>
  <c r="W27" i="2"/>
  <c r="AC27" i="2" s="1"/>
  <c r="X27" i="2"/>
  <c r="Y27" i="2"/>
  <c r="Z27" i="2"/>
  <c r="AA27" i="2"/>
  <c r="AB27" i="2"/>
  <c r="AU27" i="2"/>
  <c r="AZ27" i="2"/>
  <c r="BJ27" i="2"/>
  <c r="BN27" i="2"/>
  <c r="BO27" i="2"/>
  <c r="E28" i="2"/>
  <c r="BH28" i="2" s="1"/>
  <c r="G28" i="2"/>
  <c r="W28" i="2"/>
  <c r="X28" i="2"/>
  <c r="Y28" i="2"/>
  <c r="Z28" i="2"/>
  <c r="AA28" i="2"/>
  <c r="AB28" i="2"/>
  <c r="AU28" i="2"/>
  <c r="AZ28" i="2"/>
  <c r="BN28" i="2"/>
  <c r="BO28" i="2"/>
  <c r="E29" i="2"/>
  <c r="BJ29" i="2" s="1"/>
  <c r="G29" i="2"/>
  <c r="W29" i="2"/>
  <c r="X29" i="2"/>
  <c r="Y29" i="2"/>
  <c r="Z29" i="2"/>
  <c r="AA29" i="2"/>
  <c r="AB29" i="2"/>
  <c r="AE29" i="2"/>
  <c r="AU29" i="2"/>
  <c r="AZ29" i="2"/>
  <c r="BN29" i="2"/>
  <c r="BO29" i="2"/>
  <c r="E30" i="2"/>
  <c r="G30" i="2"/>
  <c r="W30" i="2"/>
  <c r="X30" i="2"/>
  <c r="Y30" i="2"/>
  <c r="Z30" i="2"/>
  <c r="AA30" i="2"/>
  <c r="AB30" i="2"/>
  <c r="AU30" i="2"/>
  <c r="AZ30" i="2"/>
  <c r="BN30" i="2"/>
  <c r="BO30" i="2"/>
  <c r="E31" i="2"/>
  <c r="BH31" i="2" s="1"/>
  <c r="G31" i="2"/>
  <c r="W31" i="2"/>
  <c r="X31" i="2"/>
  <c r="Y31" i="2"/>
  <c r="Z31" i="2"/>
  <c r="AA31" i="2"/>
  <c r="AB31" i="2"/>
  <c r="AJ31" i="2"/>
  <c r="AU31" i="2"/>
  <c r="AZ31" i="2"/>
  <c r="BN31" i="2"/>
  <c r="BO31" i="2"/>
  <c r="E32" i="2"/>
  <c r="BI32" i="2" s="1"/>
  <c r="F32" i="2"/>
  <c r="G32" i="2"/>
  <c r="W32" i="2"/>
  <c r="X32" i="2"/>
  <c r="Y32" i="2"/>
  <c r="Z32" i="2"/>
  <c r="AA32" i="2"/>
  <c r="AG32" i="2" s="1"/>
  <c r="AB32" i="2"/>
  <c r="AD32" i="2"/>
  <c r="AU32" i="2"/>
  <c r="AZ32" i="2"/>
  <c r="BH32" i="2"/>
  <c r="BN32" i="2"/>
  <c r="BO32" i="2"/>
  <c r="E33" i="2"/>
  <c r="F33" i="2" s="1"/>
  <c r="G33" i="2"/>
  <c r="BC33" i="2" s="1"/>
  <c r="W33" i="2"/>
  <c r="X33" i="2"/>
  <c r="AJ33" i="2" s="1"/>
  <c r="Y33" i="2"/>
  <c r="Z33" i="2"/>
  <c r="AA33" i="2"/>
  <c r="AB33" i="2"/>
  <c r="AK33" i="2" s="1"/>
  <c r="AU33" i="2"/>
  <c r="AZ33" i="2"/>
  <c r="BH33" i="2"/>
  <c r="BI33" i="2"/>
  <c r="BN33" i="2"/>
  <c r="BO33" i="2"/>
  <c r="E34" i="2"/>
  <c r="G34" i="2"/>
  <c r="W34" i="2"/>
  <c r="X34" i="2"/>
  <c r="Y34" i="2"/>
  <c r="Z34" i="2"/>
  <c r="AA34" i="2"/>
  <c r="AB34" i="2"/>
  <c r="AU34" i="2"/>
  <c r="AZ34" i="2"/>
  <c r="BJ34" i="2"/>
  <c r="BN34" i="2"/>
  <c r="BO34" i="2"/>
  <c r="E35" i="2"/>
  <c r="G35" i="2"/>
  <c r="W35" i="2"/>
  <c r="X35" i="2"/>
  <c r="Y35" i="2"/>
  <c r="AF35" i="2" s="1"/>
  <c r="Z35" i="2"/>
  <c r="AA35" i="2"/>
  <c r="AB35" i="2"/>
  <c r="AU35" i="2"/>
  <c r="AZ35" i="2"/>
  <c r="BN35" i="2"/>
  <c r="BO35" i="2"/>
  <c r="E36" i="2"/>
  <c r="F36" i="2" s="1"/>
  <c r="AP36" i="2" s="1"/>
  <c r="G36" i="2"/>
  <c r="BD36" i="2" s="1"/>
  <c r="W36" i="2"/>
  <c r="X36" i="2"/>
  <c r="Y36" i="2"/>
  <c r="AE36" i="2" s="1"/>
  <c r="Z36" i="2"/>
  <c r="AA36" i="2"/>
  <c r="AB36" i="2"/>
  <c r="AO36" i="2"/>
  <c r="AT36" i="2"/>
  <c r="AU36" i="2"/>
  <c r="AZ36" i="2"/>
  <c r="BE36" i="2"/>
  <c r="BF36" i="2"/>
  <c r="BJ36" i="2"/>
  <c r="BN36" i="2"/>
  <c r="BO36" i="2"/>
  <c r="E37" i="2"/>
  <c r="BH37" i="2" s="1"/>
  <c r="G37" i="2"/>
  <c r="W37" i="2"/>
  <c r="X37" i="2"/>
  <c r="Y37" i="2"/>
  <c r="Z37" i="2"/>
  <c r="AA37" i="2"/>
  <c r="AB37" i="2"/>
  <c r="AK37" i="2" s="1"/>
  <c r="AU37" i="2"/>
  <c r="AZ37" i="2"/>
  <c r="BI37" i="2"/>
  <c r="BJ37" i="2"/>
  <c r="BN37" i="2"/>
  <c r="BO37" i="2"/>
  <c r="E38" i="2"/>
  <c r="G38" i="2"/>
  <c r="W38" i="2"/>
  <c r="X38" i="2"/>
  <c r="AJ38" i="2" s="1"/>
  <c r="Y38" i="2"/>
  <c r="AE38" i="2" s="1"/>
  <c r="Z38" i="2"/>
  <c r="AA38" i="2"/>
  <c r="AB38" i="2"/>
  <c r="AU38" i="2"/>
  <c r="AZ38" i="2"/>
  <c r="BN38" i="2"/>
  <c r="BO38" i="2"/>
  <c r="E39" i="2"/>
  <c r="G39" i="2"/>
  <c r="W39" i="2"/>
  <c r="X39" i="2"/>
  <c r="Y39" i="2"/>
  <c r="Z39" i="2"/>
  <c r="AA39" i="2"/>
  <c r="AB39" i="2"/>
  <c r="AU39" i="2"/>
  <c r="AZ39" i="2"/>
  <c r="BN39" i="2"/>
  <c r="BO39" i="2"/>
  <c r="E40" i="2"/>
  <c r="G40" i="2"/>
  <c r="W40" i="2"/>
  <c r="X40" i="2"/>
  <c r="Y40" i="2"/>
  <c r="Z40" i="2"/>
  <c r="AA40" i="2"/>
  <c r="AB40" i="2"/>
  <c r="AE40" i="2"/>
  <c r="AU40" i="2"/>
  <c r="AZ40" i="2"/>
  <c r="BN40" i="2"/>
  <c r="BO40" i="2"/>
  <c r="E41" i="2"/>
  <c r="G41" i="2"/>
  <c r="W41" i="2"/>
  <c r="AC41" i="2" s="1"/>
  <c r="X41" i="2"/>
  <c r="Y41" i="2"/>
  <c r="Z41" i="2"/>
  <c r="AA41" i="2"/>
  <c r="AB41" i="2"/>
  <c r="AU41" i="2"/>
  <c r="AZ41" i="2"/>
  <c r="BN41" i="2"/>
  <c r="BO41" i="2"/>
  <c r="E42" i="2"/>
  <c r="BH42" i="2" s="1"/>
  <c r="G42" i="2"/>
  <c r="W42" i="2"/>
  <c r="X42" i="2"/>
  <c r="Y42" i="2"/>
  <c r="Z42" i="2"/>
  <c r="AA42" i="2"/>
  <c r="AB42" i="2"/>
  <c r="AU42" i="2"/>
  <c r="AZ42" i="2"/>
  <c r="BN42" i="2"/>
  <c r="BO42" i="2"/>
  <c r="E43" i="2"/>
  <c r="G43" i="2"/>
  <c r="W43" i="2"/>
  <c r="X43" i="2"/>
  <c r="Y43" i="2"/>
  <c r="Z43" i="2"/>
  <c r="AA43" i="2"/>
  <c r="AB43" i="2"/>
  <c r="AU43" i="2"/>
  <c r="AZ43" i="2"/>
  <c r="BD43" i="2"/>
  <c r="BN43" i="2"/>
  <c r="BO43" i="2"/>
  <c r="E44" i="2"/>
  <c r="BH44" i="2" s="1"/>
  <c r="G44" i="2"/>
  <c r="W44" i="2"/>
  <c r="X44" i="2"/>
  <c r="Y44" i="2"/>
  <c r="Z44" i="2"/>
  <c r="AA44" i="2"/>
  <c r="AB44" i="2"/>
  <c r="AE44" i="2" s="1"/>
  <c r="AU44" i="2"/>
  <c r="AZ44" i="2"/>
  <c r="BN44" i="2"/>
  <c r="BO44" i="2"/>
  <c r="E45" i="2"/>
  <c r="BJ45" i="2" s="1"/>
  <c r="F45" i="2"/>
  <c r="AP45" i="2" s="1"/>
  <c r="G45" i="2"/>
  <c r="W45" i="2"/>
  <c r="X45" i="2"/>
  <c r="Y45" i="2"/>
  <c r="Z45" i="2"/>
  <c r="AA45" i="2"/>
  <c r="AB45" i="2"/>
  <c r="AK45" i="2" s="1"/>
  <c r="AE45" i="2"/>
  <c r="AI45" i="2"/>
  <c r="AU45" i="2"/>
  <c r="AZ45" i="2"/>
  <c r="BI45" i="2"/>
  <c r="BN45" i="2"/>
  <c r="BO45" i="2"/>
  <c r="E46" i="2"/>
  <c r="G46" i="2"/>
  <c r="W46" i="2"/>
  <c r="X46" i="2"/>
  <c r="Y46" i="2"/>
  <c r="Z46" i="2"/>
  <c r="AA46" i="2"/>
  <c r="AB46" i="2"/>
  <c r="AU46" i="2"/>
  <c r="AZ46" i="2"/>
  <c r="BE46" i="2"/>
  <c r="BN46" i="2"/>
  <c r="BO46" i="2"/>
  <c r="E47" i="2"/>
  <c r="BJ47" i="2" s="1"/>
  <c r="G47" i="2"/>
  <c r="BE47" i="2" s="1"/>
  <c r="W47" i="2"/>
  <c r="AI47" i="2" s="1"/>
  <c r="X47" i="2"/>
  <c r="Y47" i="2"/>
  <c r="Z47" i="2"/>
  <c r="AA47" i="2"/>
  <c r="AB47" i="2"/>
  <c r="AU47" i="2"/>
  <c r="AZ47" i="2"/>
  <c r="BI47" i="2"/>
  <c r="BN47" i="2"/>
  <c r="BO47" i="2"/>
  <c r="E48" i="2"/>
  <c r="G48" i="2"/>
  <c r="BE48" i="2" s="1"/>
  <c r="W48" i="2"/>
  <c r="X48" i="2"/>
  <c r="Y48" i="2"/>
  <c r="Z48" i="2"/>
  <c r="AI48" i="2" s="1"/>
  <c r="AA48" i="2"/>
  <c r="AB48" i="2"/>
  <c r="AU48" i="2"/>
  <c r="AZ48" i="2"/>
  <c r="BN48" i="2"/>
  <c r="BO48" i="2"/>
  <c r="E49" i="2"/>
  <c r="G49" i="2"/>
  <c r="W49" i="2"/>
  <c r="AC49" i="2" s="1"/>
  <c r="X49" i="2"/>
  <c r="Y49" i="2"/>
  <c r="Z49" i="2"/>
  <c r="AA49" i="2"/>
  <c r="AB49" i="2"/>
  <c r="AK49" i="2" s="1"/>
  <c r="AU49" i="2"/>
  <c r="AZ49" i="2"/>
  <c r="BN49" i="2"/>
  <c r="BO49" i="2"/>
  <c r="E50" i="2"/>
  <c r="BJ50" i="2" s="1"/>
  <c r="F50" i="2"/>
  <c r="AO50" i="2" s="1"/>
  <c r="G50" i="2"/>
  <c r="W50" i="2"/>
  <c r="X50" i="2"/>
  <c r="Y50" i="2"/>
  <c r="Z50" i="2"/>
  <c r="AI50" i="2" s="1"/>
  <c r="AA50" i="2"/>
  <c r="AB50" i="2"/>
  <c r="AK50" i="2"/>
  <c r="AU50" i="2"/>
  <c r="AZ50" i="2"/>
  <c r="BH50" i="2"/>
  <c r="BI50" i="2"/>
  <c r="BN50" i="2"/>
  <c r="BO50" i="2"/>
  <c r="E51" i="2"/>
  <c r="BH51" i="2" s="1"/>
  <c r="F51" i="2"/>
  <c r="G51" i="2"/>
  <c r="W51" i="2"/>
  <c r="X51" i="2"/>
  <c r="Y51" i="2"/>
  <c r="Z51" i="2"/>
  <c r="AA51" i="2"/>
  <c r="AB51" i="2"/>
  <c r="AU51" i="2"/>
  <c r="AZ51" i="2"/>
  <c r="BD51" i="2"/>
  <c r="BN51" i="2"/>
  <c r="BO51" i="2"/>
  <c r="E52" i="2"/>
  <c r="BJ52" i="2" s="1"/>
  <c r="F52" i="2"/>
  <c r="BA52" i="2" s="1"/>
  <c r="G52" i="2"/>
  <c r="W52" i="2"/>
  <c r="D52" i="2" s="1"/>
  <c r="X52" i="2"/>
  <c r="Y52" i="2"/>
  <c r="AE52" i="2" s="1"/>
  <c r="Z52" i="2"/>
  <c r="AI52" i="2" s="1"/>
  <c r="AA52" i="2"/>
  <c r="AB52" i="2"/>
  <c r="AU52" i="2"/>
  <c r="AZ52" i="2"/>
  <c r="BH52" i="2"/>
  <c r="BI52" i="2"/>
  <c r="BN52" i="2"/>
  <c r="BO52" i="2"/>
  <c r="E53" i="2"/>
  <c r="BH53" i="2" s="1"/>
  <c r="F53" i="2"/>
  <c r="AP53" i="2" s="1"/>
  <c r="G53" i="2"/>
  <c r="BE53" i="2" s="1"/>
  <c r="W53" i="2"/>
  <c r="X53" i="2"/>
  <c r="Y53" i="2"/>
  <c r="Z53" i="2"/>
  <c r="AA53" i="2"/>
  <c r="AB53" i="2"/>
  <c r="AU53" i="2"/>
  <c r="AZ53" i="2"/>
  <c r="BI53" i="2"/>
  <c r="BJ53" i="2"/>
  <c r="BN53" i="2"/>
  <c r="BO53" i="2"/>
  <c r="E54" i="2"/>
  <c r="BJ54" i="2" s="1"/>
  <c r="F54" i="2"/>
  <c r="BA54" i="2" s="1"/>
  <c r="G54" i="2"/>
  <c r="BE54" i="2" s="1"/>
  <c r="W54" i="2"/>
  <c r="X54" i="2"/>
  <c r="Y54" i="2"/>
  <c r="Z54" i="2"/>
  <c r="AI54" i="2" s="1"/>
  <c r="AA54" i="2"/>
  <c r="AB54" i="2"/>
  <c r="AU54" i="2"/>
  <c r="AZ54" i="2"/>
  <c r="BH54" i="2"/>
  <c r="BI54" i="2"/>
  <c r="BN54" i="2"/>
  <c r="BO54" i="2"/>
  <c r="E55" i="2"/>
  <c r="G55" i="2"/>
  <c r="W55" i="2"/>
  <c r="X55" i="2"/>
  <c r="Y55" i="2"/>
  <c r="Z55" i="2"/>
  <c r="AA55" i="2"/>
  <c r="AB55" i="2"/>
  <c r="AU55" i="2"/>
  <c r="AZ55" i="2"/>
  <c r="BN55" i="2"/>
  <c r="BO55" i="2"/>
  <c r="E56" i="2"/>
  <c r="BJ56" i="2" s="1"/>
  <c r="F56" i="2"/>
  <c r="BA56" i="2" s="1"/>
  <c r="G56" i="2"/>
  <c r="W56" i="2"/>
  <c r="X56" i="2"/>
  <c r="Y56" i="2"/>
  <c r="Z56" i="2"/>
  <c r="AA56" i="2"/>
  <c r="AB56" i="2"/>
  <c r="AC56" i="2"/>
  <c r="AU56" i="2"/>
  <c r="AZ56" i="2"/>
  <c r="BE56" i="2"/>
  <c r="BN56" i="2"/>
  <c r="BO56" i="2"/>
  <c r="E57" i="2"/>
  <c r="G57" i="2"/>
  <c r="W57" i="2"/>
  <c r="AC57" i="2" s="1"/>
  <c r="X57" i="2"/>
  <c r="AJ57" i="2" s="1"/>
  <c r="Y57" i="2"/>
  <c r="AE57" i="2" s="1"/>
  <c r="Z57" i="2"/>
  <c r="AA57" i="2"/>
  <c r="AB57" i="2"/>
  <c r="AG57" i="2"/>
  <c r="AU57" i="2"/>
  <c r="AZ57" i="2"/>
  <c r="BN57" i="2"/>
  <c r="BO57" i="2"/>
  <c r="E58" i="2"/>
  <c r="BI58" i="2" s="1"/>
  <c r="F58" i="2"/>
  <c r="G58" i="2"/>
  <c r="W58" i="2"/>
  <c r="AC58" i="2" s="1"/>
  <c r="X58" i="2"/>
  <c r="Y58" i="2"/>
  <c r="Z58" i="2"/>
  <c r="AA58" i="2"/>
  <c r="AJ58" i="2" s="1"/>
  <c r="AB58" i="2"/>
  <c r="AU58" i="2"/>
  <c r="AZ58" i="2"/>
  <c r="BN58" i="2"/>
  <c r="BO58" i="2"/>
  <c r="E59" i="2"/>
  <c r="BH59" i="2" s="1"/>
  <c r="G59" i="2"/>
  <c r="W59" i="2"/>
  <c r="X59" i="2"/>
  <c r="Y59" i="2"/>
  <c r="Z59" i="2"/>
  <c r="AA59" i="2"/>
  <c r="AB59" i="2"/>
  <c r="AU59" i="2"/>
  <c r="AZ59" i="2"/>
  <c r="BN59" i="2"/>
  <c r="BO59" i="2"/>
  <c r="E60" i="2"/>
  <c r="G60" i="2"/>
  <c r="W60" i="2"/>
  <c r="AI60" i="2" s="1"/>
  <c r="X60" i="2"/>
  <c r="Y60" i="2"/>
  <c r="Z60" i="2"/>
  <c r="AA60" i="2"/>
  <c r="AB60" i="2"/>
  <c r="AG60" i="2"/>
  <c r="AU60" i="2"/>
  <c r="AZ60" i="2"/>
  <c r="BN60" i="2"/>
  <c r="BO60" i="2"/>
  <c r="E61" i="2"/>
  <c r="BH61" i="2" s="1"/>
  <c r="F61" i="2"/>
  <c r="AO61" i="2" s="1"/>
  <c r="G61" i="2"/>
  <c r="W61" i="2"/>
  <c r="X61" i="2"/>
  <c r="AD61" i="2" s="1"/>
  <c r="Y61" i="2"/>
  <c r="Z61" i="2"/>
  <c r="AA61" i="2"/>
  <c r="AB61" i="2"/>
  <c r="AE61" i="2"/>
  <c r="AJ61" i="2"/>
  <c r="AK61" i="2"/>
  <c r="AU61" i="2"/>
  <c r="AZ61" i="2"/>
  <c r="BE61" i="2"/>
  <c r="BI61" i="2"/>
  <c r="BJ61" i="2"/>
  <c r="BN61" i="2"/>
  <c r="BO61" i="2"/>
  <c r="E62" i="2"/>
  <c r="G62" i="2"/>
  <c r="W62" i="2"/>
  <c r="X62" i="2"/>
  <c r="D62" i="2" s="1"/>
  <c r="Y62" i="2"/>
  <c r="Z62" i="2"/>
  <c r="AA62" i="2"/>
  <c r="AB62" i="2"/>
  <c r="AF62" i="2"/>
  <c r="AJ62" i="2"/>
  <c r="AU62" i="2"/>
  <c r="AZ62" i="2"/>
  <c r="BN62" i="2"/>
  <c r="BO62" i="2"/>
  <c r="E63" i="2"/>
  <c r="F63" i="2" s="1"/>
  <c r="G63" i="2"/>
  <c r="W63" i="2"/>
  <c r="X63" i="2"/>
  <c r="Y63" i="2"/>
  <c r="Z63" i="2"/>
  <c r="AA63" i="2"/>
  <c r="AB63" i="2"/>
  <c r="AU63" i="2"/>
  <c r="AZ63" i="2"/>
  <c r="BN63" i="2"/>
  <c r="BO63" i="2"/>
  <c r="E64" i="2"/>
  <c r="G64" i="2"/>
  <c r="W64" i="2"/>
  <c r="X64" i="2"/>
  <c r="Y64" i="2"/>
  <c r="Z64" i="2"/>
  <c r="AA64" i="2"/>
  <c r="AJ64" i="2" s="1"/>
  <c r="AB64" i="2"/>
  <c r="AU64" i="2"/>
  <c r="AZ64" i="2"/>
  <c r="BN64" i="2"/>
  <c r="BO64" i="2"/>
  <c r="E65" i="2"/>
  <c r="F65" i="2" s="1"/>
  <c r="G65" i="2"/>
  <c r="W65" i="2"/>
  <c r="X65" i="2"/>
  <c r="Y65" i="2"/>
  <c r="Z65" i="2"/>
  <c r="AA65" i="2"/>
  <c r="AB65" i="2"/>
  <c r="AU65" i="2"/>
  <c r="AZ65" i="2"/>
  <c r="BN65" i="2"/>
  <c r="BO65" i="2"/>
  <c r="E66" i="2"/>
  <c r="BH66" i="2" s="1"/>
  <c r="G66" i="2"/>
  <c r="W66" i="2"/>
  <c r="AF66" i="2" s="1"/>
  <c r="X66" i="2"/>
  <c r="D66" i="2" s="1"/>
  <c r="AR66" i="2" s="1"/>
  <c r="C269" i="3" s="1"/>
  <c r="Y66" i="2"/>
  <c r="Z66" i="2"/>
  <c r="AA66" i="2"/>
  <c r="AB66" i="2"/>
  <c r="AU66" i="2"/>
  <c r="AZ66" i="2"/>
  <c r="BN66" i="2"/>
  <c r="BO66" i="2"/>
  <c r="E67" i="2"/>
  <c r="F67" i="2" s="1"/>
  <c r="G67" i="2"/>
  <c r="W67" i="2"/>
  <c r="X67" i="2"/>
  <c r="Y67" i="2"/>
  <c r="Z67" i="2"/>
  <c r="AA67" i="2"/>
  <c r="AB67" i="2"/>
  <c r="AE67" i="2"/>
  <c r="AU67" i="2"/>
  <c r="AZ67" i="2"/>
  <c r="BJ67" i="2"/>
  <c r="BN67" i="2"/>
  <c r="BO67" i="2"/>
  <c r="E68" i="2"/>
  <c r="G68" i="2"/>
  <c r="W68" i="2"/>
  <c r="X68" i="2"/>
  <c r="Y68" i="2"/>
  <c r="Z68" i="2"/>
  <c r="AA68" i="2"/>
  <c r="AJ68" i="2" s="1"/>
  <c r="AB68" i="2"/>
  <c r="AU68" i="2"/>
  <c r="AZ68" i="2"/>
  <c r="BN68" i="2"/>
  <c r="BO68" i="2"/>
  <c r="E69" i="2"/>
  <c r="BJ69" i="2" s="1"/>
  <c r="G69" i="2"/>
  <c r="W69" i="2"/>
  <c r="X69" i="2"/>
  <c r="Y69" i="2"/>
  <c r="AE69" i="2" s="1"/>
  <c r="Z69" i="2"/>
  <c r="AA69" i="2"/>
  <c r="AJ69" i="2" s="1"/>
  <c r="AB69" i="2"/>
  <c r="AU69" i="2"/>
  <c r="AZ69" i="2"/>
  <c r="BH69" i="2"/>
  <c r="BN69" i="2"/>
  <c r="BO69" i="2"/>
  <c r="E70" i="2"/>
  <c r="G70" i="2"/>
  <c r="W70" i="2"/>
  <c r="X70" i="2"/>
  <c r="Y70" i="2"/>
  <c r="Z70" i="2"/>
  <c r="AA70" i="2"/>
  <c r="AB70" i="2"/>
  <c r="AU70" i="2"/>
  <c r="AZ70" i="2"/>
  <c r="BN70" i="2"/>
  <c r="BO70" i="2"/>
  <c r="E71" i="2"/>
  <c r="G71" i="2"/>
  <c r="W71" i="2"/>
  <c r="X71" i="2"/>
  <c r="Y71" i="2"/>
  <c r="Z71" i="2"/>
  <c r="AA71" i="2"/>
  <c r="AB71" i="2"/>
  <c r="AK71" i="2" s="1"/>
  <c r="AU71" i="2"/>
  <c r="AZ71" i="2"/>
  <c r="BN71" i="2"/>
  <c r="BO71" i="2"/>
  <c r="E72" i="2"/>
  <c r="G72" i="2"/>
  <c r="W72" i="2"/>
  <c r="X72" i="2"/>
  <c r="AJ72" i="2" s="1"/>
  <c r="Y72" i="2"/>
  <c r="Z72" i="2"/>
  <c r="AA72" i="2"/>
  <c r="AB72" i="2"/>
  <c r="AU72" i="2"/>
  <c r="AZ72" i="2"/>
  <c r="BN72" i="2"/>
  <c r="BO72" i="2"/>
  <c r="E73" i="2"/>
  <c r="BH73" i="2" s="1"/>
  <c r="G73" i="2"/>
  <c r="W73" i="2"/>
  <c r="D73" i="2" s="1"/>
  <c r="X73" i="2"/>
  <c r="Y73" i="2"/>
  <c r="Z73" i="2"/>
  <c r="AA73" i="2"/>
  <c r="AJ73" i="2" s="1"/>
  <c r="AB73" i="2"/>
  <c r="AU73" i="2"/>
  <c r="AZ73" i="2"/>
  <c r="BN73" i="2"/>
  <c r="BO73" i="2"/>
  <c r="E74" i="2"/>
  <c r="BH74" i="2" s="1"/>
  <c r="F74" i="2"/>
  <c r="AT74" i="2" s="1"/>
  <c r="G74" i="2"/>
  <c r="W74" i="2"/>
  <c r="X74" i="2"/>
  <c r="Y74" i="2"/>
  <c r="AK74" i="2" s="1"/>
  <c r="Z74" i="2"/>
  <c r="AA74" i="2"/>
  <c r="AB74" i="2"/>
  <c r="AO74" i="2"/>
  <c r="AU74" i="2"/>
  <c r="AZ74" i="2"/>
  <c r="BA74" i="2"/>
  <c r="BI74" i="2"/>
  <c r="BJ74" i="2"/>
  <c r="BN74" i="2"/>
  <c r="BO74" i="2"/>
  <c r="E75" i="2"/>
  <c r="BJ75" i="2" s="1"/>
  <c r="G75" i="2"/>
  <c r="W75" i="2"/>
  <c r="X75" i="2"/>
  <c r="Y75" i="2"/>
  <c r="Z75" i="2"/>
  <c r="AA75" i="2"/>
  <c r="AB75" i="2"/>
  <c r="AD75" i="2"/>
  <c r="AJ75" i="2"/>
  <c r="AU75" i="2"/>
  <c r="AZ75" i="2"/>
  <c r="BN75" i="2"/>
  <c r="BO75" i="2"/>
  <c r="E76" i="2"/>
  <c r="G76" i="2"/>
  <c r="W76" i="2"/>
  <c r="X76" i="2"/>
  <c r="Y76" i="2"/>
  <c r="AK76" i="2" s="1"/>
  <c r="Z76" i="2"/>
  <c r="AA76" i="2"/>
  <c r="AB76" i="2"/>
  <c r="AU76" i="2"/>
  <c r="AZ76" i="2"/>
  <c r="BI76" i="2"/>
  <c r="BN76" i="2"/>
  <c r="BO76" i="2"/>
  <c r="E77" i="2"/>
  <c r="G77" i="2"/>
  <c r="W77" i="2"/>
  <c r="X77" i="2"/>
  <c r="Y77" i="2"/>
  <c r="Z77" i="2"/>
  <c r="AA77" i="2"/>
  <c r="AB77" i="2"/>
  <c r="AU77" i="2"/>
  <c r="AZ77" i="2"/>
  <c r="BN77" i="2"/>
  <c r="BO77" i="2"/>
  <c r="E78" i="2"/>
  <c r="G78" i="2"/>
  <c r="W78" i="2"/>
  <c r="X78" i="2"/>
  <c r="Y78" i="2"/>
  <c r="Z78" i="2"/>
  <c r="AA78" i="2"/>
  <c r="AB78" i="2"/>
  <c r="AU78" i="2"/>
  <c r="AZ78" i="2"/>
  <c r="BN78" i="2"/>
  <c r="BO78" i="2"/>
  <c r="E79" i="2"/>
  <c r="G79" i="2"/>
  <c r="W79" i="2"/>
  <c r="X79" i="2"/>
  <c r="AD79" i="2" s="1"/>
  <c r="Y79" i="2"/>
  <c r="Z79" i="2"/>
  <c r="AA79" i="2"/>
  <c r="AB79" i="2"/>
  <c r="AK79" i="2" s="1"/>
  <c r="AU79" i="2"/>
  <c r="AZ79" i="2"/>
  <c r="BN79" i="2"/>
  <c r="BO79" i="2"/>
  <c r="E80" i="2"/>
  <c r="F80" i="2"/>
  <c r="AP80" i="2" s="1"/>
  <c r="G80" i="2"/>
  <c r="W80" i="2"/>
  <c r="X80" i="2"/>
  <c r="Y80" i="2"/>
  <c r="Z80" i="2"/>
  <c r="AA80" i="2"/>
  <c r="AB80" i="2"/>
  <c r="AO80" i="2"/>
  <c r="AU80" i="2"/>
  <c r="AZ80" i="2"/>
  <c r="BN80" i="2"/>
  <c r="BO80" i="2"/>
  <c r="E81" i="2"/>
  <c r="BH81" i="2" s="1"/>
  <c r="G81" i="2"/>
  <c r="W81" i="2"/>
  <c r="X81" i="2"/>
  <c r="AD81" i="2" s="1"/>
  <c r="Y81" i="2"/>
  <c r="AE81" i="2" s="1"/>
  <c r="Z81" i="2"/>
  <c r="AA81" i="2"/>
  <c r="AB81" i="2"/>
  <c r="AJ81" i="2"/>
  <c r="AU81" i="2"/>
  <c r="AZ81" i="2"/>
  <c r="BJ81" i="2"/>
  <c r="BN81" i="2"/>
  <c r="BO81" i="2"/>
  <c r="E82" i="2"/>
  <c r="G82" i="2"/>
  <c r="W82" i="2"/>
  <c r="X82" i="2"/>
  <c r="Y82" i="2"/>
  <c r="Z82" i="2"/>
  <c r="AA82" i="2"/>
  <c r="AB82" i="2"/>
  <c r="AF82" i="2"/>
  <c r="AU82" i="2"/>
  <c r="AZ82" i="2"/>
  <c r="BN82" i="2"/>
  <c r="BO82" i="2"/>
  <c r="E83" i="2"/>
  <c r="F83" i="2" s="1"/>
  <c r="BA83" i="2" s="1"/>
  <c r="G83" i="2"/>
  <c r="W83" i="2"/>
  <c r="X83" i="2"/>
  <c r="Y83" i="2"/>
  <c r="Z83" i="2"/>
  <c r="AA83" i="2"/>
  <c r="AJ83" i="2" s="1"/>
  <c r="AB83" i="2"/>
  <c r="AD83" i="2"/>
  <c r="AU83" i="2"/>
  <c r="AZ83" i="2"/>
  <c r="BN83" i="2"/>
  <c r="BO83" i="2"/>
  <c r="E84" i="2"/>
  <c r="G84" i="2"/>
  <c r="W84" i="2"/>
  <c r="X84" i="2"/>
  <c r="Y84" i="2"/>
  <c r="Z84" i="2"/>
  <c r="AG84" i="2" s="1"/>
  <c r="AA84" i="2"/>
  <c r="AD84" i="2" s="1"/>
  <c r="AB84" i="2"/>
  <c r="AU84" i="2"/>
  <c r="AZ84" i="2"/>
  <c r="BN84" i="2"/>
  <c r="BO84" i="2"/>
  <c r="E85" i="2"/>
  <c r="G85" i="2"/>
  <c r="W85" i="2"/>
  <c r="X85" i="2"/>
  <c r="D85" i="2" s="1"/>
  <c r="AR85" i="2" s="1"/>
  <c r="C288" i="3" s="1"/>
  <c r="Y85" i="2"/>
  <c r="Z85" i="2"/>
  <c r="AA85" i="2"/>
  <c r="AB85" i="2"/>
  <c r="AK85" i="2" s="1"/>
  <c r="AL85" i="2" s="1"/>
  <c r="F288" i="3" s="1"/>
  <c r="AU85" i="2"/>
  <c r="AZ85" i="2"/>
  <c r="BN85" i="2"/>
  <c r="BO85" i="2"/>
  <c r="E86" i="2"/>
  <c r="F86" i="2"/>
  <c r="BA86" i="2" s="1"/>
  <c r="G86" i="2"/>
  <c r="W86" i="2"/>
  <c r="X86" i="2"/>
  <c r="Y86" i="2"/>
  <c r="Z86" i="2"/>
  <c r="AA86" i="2"/>
  <c r="AB86" i="2"/>
  <c r="AF86" i="2"/>
  <c r="AU86" i="2"/>
  <c r="AZ86" i="2"/>
  <c r="BH86" i="2"/>
  <c r="BN86" i="2"/>
  <c r="BO86" i="2"/>
  <c r="E87" i="2"/>
  <c r="G87" i="2"/>
  <c r="W87" i="2"/>
  <c r="X87" i="2"/>
  <c r="AD87" i="2" s="1"/>
  <c r="Y87" i="2"/>
  <c r="Z87" i="2"/>
  <c r="AA87" i="2"/>
  <c r="AB87" i="2"/>
  <c r="AJ87" i="2"/>
  <c r="AU87" i="2"/>
  <c r="AZ87" i="2"/>
  <c r="BN87" i="2"/>
  <c r="BO87" i="2"/>
  <c r="E88" i="2"/>
  <c r="G88" i="2"/>
  <c r="W88" i="2"/>
  <c r="X88" i="2"/>
  <c r="Y88" i="2"/>
  <c r="Z88" i="2"/>
  <c r="AA88" i="2"/>
  <c r="AD88" i="2" s="1"/>
  <c r="AB88" i="2"/>
  <c r="AE88" i="2" s="1"/>
  <c r="AU88" i="2"/>
  <c r="AZ88" i="2"/>
  <c r="BN88" i="2"/>
  <c r="BO88" i="2"/>
  <c r="E105" i="2"/>
  <c r="G105" i="2"/>
  <c r="W105" i="2"/>
  <c r="X105" i="2"/>
  <c r="AJ105" i="2" s="1"/>
  <c r="Y105" i="2"/>
  <c r="Z105" i="2"/>
  <c r="AA105" i="2"/>
  <c r="AB105" i="2"/>
  <c r="AU105" i="2"/>
  <c r="AZ105" i="2"/>
  <c r="BN105" i="2"/>
  <c r="BO105" i="2"/>
  <c r="E106" i="2"/>
  <c r="G106" i="2"/>
  <c r="W106" i="2"/>
  <c r="X106" i="2"/>
  <c r="Y106" i="2"/>
  <c r="Z106" i="2"/>
  <c r="AA106" i="2"/>
  <c r="AJ106" i="2" s="1"/>
  <c r="AB106" i="2"/>
  <c r="AU106" i="2"/>
  <c r="AZ106" i="2"/>
  <c r="BD106" i="2"/>
  <c r="BN106" i="2"/>
  <c r="BO106" i="2"/>
  <c r="E107" i="2"/>
  <c r="G107" i="2"/>
  <c r="W107" i="2"/>
  <c r="X107" i="2"/>
  <c r="Y107" i="2"/>
  <c r="Z107" i="2"/>
  <c r="AA107" i="2"/>
  <c r="AB107" i="2"/>
  <c r="AD107" i="2"/>
  <c r="AJ107" i="2"/>
  <c r="AU107" i="2"/>
  <c r="AZ107" i="2"/>
  <c r="BN107" i="2"/>
  <c r="BO107" i="2"/>
  <c r="E108" i="2"/>
  <c r="G108" i="2"/>
  <c r="BD108" i="2" s="1"/>
  <c r="W108" i="2"/>
  <c r="X108" i="2"/>
  <c r="AD108" i="2" s="1"/>
  <c r="Y108" i="2"/>
  <c r="Z108" i="2"/>
  <c r="AA108" i="2"/>
  <c r="AB108" i="2"/>
  <c r="AU108" i="2"/>
  <c r="AZ108" i="2"/>
  <c r="BN108" i="2"/>
  <c r="BO108" i="2"/>
  <c r="E109" i="2"/>
  <c r="G109" i="2"/>
  <c r="BE109" i="2" s="1"/>
  <c r="W109" i="2"/>
  <c r="X109" i="2"/>
  <c r="Y109" i="2"/>
  <c r="Z109" i="2"/>
  <c r="AA109" i="2"/>
  <c r="AB109" i="2"/>
  <c r="AU109" i="2"/>
  <c r="AZ109" i="2"/>
  <c r="BJ109" i="2"/>
  <c r="BN109" i="2"/>
  <c r="BO109" i="2"/>
  <c r="E110" i="2"/>
  <c r="F110" i="2"/>
  <c r="AO110" i="2" s="1"/>
  <c r="G110" i="2"/>
  <c r="W110" i="2"/>
  <c r="X110" i="2"/>
  <c r="Y110" i="2"/>
  <c r="Z110" i="2"/>
  <c r="AA110" i="2"/>
  <c r="AB110" i="2"/>
  <c r="AU110" i="2"/>
  <c r="AZ110" i="2"/>
  <c r="BH110" i="2"/>
  <c r="BI110" i="2"/>
  <c r="BJ110" i="2"/>
  <c r="BN110" i="2"/>
  <c r="BO110" i="2"/>
  <c r="E111" i="2"/>
  <c r="G111" i="2"/>
  <c r="W111" i="2"/>
  <c r="X111" i="2"/>
  <c r="Y111" i="2"/>
  <c r="Z111" i="2"/>
  <c r="AA111" i="2"/>
  <c r="AB111" i="2"/>
  <c r="AU111" i="2"/>
  <c r="AZ111" i="2"/>
  <c r="BN111" i="2"/>
  <c r="BO111" i="2"/>
  <c r="E112" i="2"/>
  <c r="G112" i="2"/>
  <c r="W112" i="2"/>
  <c r="X112" i="2"/>
  <c r="D112" i="2" s="1"/>
  <c r="AN112" i="2" s="1"/>
  <c r="Y112" i="2"/>
  <c r="Z112" i="2"/>
  <c r="AC112" i="2" s="1"/>
  <c r="AA112" i="2"/>
  <c r="AB112" i="2"/>
  <c r="AU112" i="2"/>
  <c r="AY112" i="2"/>
  <c r="AZ112" i="2"/>
  <c r="BN112" i="2"/>
  <c r="BO112" i="2"/>
  <c r="E113" i="2"/>
  <c r="BE113" i="2" s="1"/>
  <c r="G113" i="2"/>
  <c r="W113" i="2"/>
  <c r="X113" i="2"/>
  <c r="Y113" i="2"/>
  <c r="AE113" i="2" s="1"/>
  <c r="Z113" i="2"/>
  <c r="AA113" i="2"/>
  <c r="AB113" i="2"/>
  <c r="AU113" i="2"/>
  <c r="AZ113" i="2"/>
  <c r="BN113" i="2"/>
  <c r="BO113" i="2"/>
  <c r="E114" i="2"/>
  <c r="G114" i="2"/>
  <c r="W114" i="2"/>
  <c r="X114" i="2"/>
  <c r="Y114" i="2"/>
  <c r="Z114" i="2"/>
  <c r="AA114" i="2"/>
  <c r="AJ114" i="2" s="1"/>
  <c r="AB114" i="2"/>
  <c r="AK114" i="2" s="1"/>
  <c r="AU114" i="2"/>
  <c r="AZ114" i="2"/>
  <c r="BH114" i="2"/>
  <c r="BN114" i="2"/>
  <c r="BO114" i="2"/>
  <c r="E115" i="2"/>
  <c r="G115" i="2"/>
  <c r="W115" i="2"/>
  <c r="X115" i="2"/>
  <c r="Y115" i="2"/>
  <c r="Z115" i="2"/>
  <c r="AI115" i="2" s="1"/>
  <c r="AA115" i="2"/>
  <c r="AJ115" i="2" s="1"/>
  <c r="AB115" i="2"/>
  <c r="AU115" i="2"/>
  <c r="AZ115" i="2"/>
  <c r="BN115" i="2"/>
  <c r="BO115" i="2"/>
  <c r="E116" i="2"/>
  <c r="G116" i="2"/>
  <c r="W116" i="2"/>
  <c r="X116" i="2"/>
  <c r="Y116" i="2"/>
  <c r="Z116" i="2"/>
  <c r="AC116" i="2" s="1"/>
  <c r="AA116" i="2"/>
  <c r="AB116" i="2"/>
  <c r="AU116" i="2"/>
  <c r="AZ116" i="2"/>
  <c r="BN116" i="2"/>
  <c r="BO116" i="2"/>
  <c r="E117" i="2"/>
  <c r="F117" i="2" s="1"/>
  <c r="G117" i="2"/>
  <c r="W117" i="2"/>
  <c r="X117" i="2"/>
  <c r="D117" i="2" s="1"/>
  <c r="AW117" i="2" s="1"/>
  <c r="Y117" i="2"/>
  <c r="Z117" i="2"/>
  <c r="AI117" i="2" s="1"/>
  <c r="AA117" i="2"/>
  <c r="AB117" i="2"/>
  <c r="AO117" i="2"/>
  <c r="AU117" i="2"/>
  <c r="AZ117" i="2"/>
  <c r="BE117" i="2"/>
  <c r="BH117" i="2"/>
  <c r="BI117" i="2"/>
  <c r="BJ117" i="2"/>
  <c r="BN117" i="2"/>
  <c r="BO117" i="2"/>
  <c r="E118" i="2"/>
  <c r="F118" i="2" s="1"/>
  <c r="BA118" i="2" s="1"/>
  <c r="G118" i="2"/>
  <c r="BD118" i="2" s="1"/>
  <c r="W118" i="2"/>
  <c r="X118" i="2"/>
  <c r="Y118" i="2"/>
  <c r="Z118" i="2"/>
  <c r="AG118" i="2" s="1"/>
  <c r="AA118" i="2"/>
  <c r="AB118" i="2"/>
  <c r="AU118" i="2"/>
  <c r="AZ118" i="2"/>
  <c r="BH118" i="2"/>
  <c r="BJ118" i="2"/>
  <c r="BN118" i="2"/>
  <c r="BO118" i="2"/>
  <c r="E119" i="2"/>
  <c r="G119" i="2"/>
  <c r="W119" i="2"/>
  <c r="X119" i="2"/>
  <c r="Y119" i="2"/>
  <c r="Z119" i="2"/>
  <c r="AI119" i="2" s="1"/>
  <c r="AA119" i="2"/>
  <c r="AB119" i="2"/>
  <c r="AU119" i="2"/>
  <c r="AZ119" i="2"/>
  <c r="BN119" i="2"/>
  <c r="BO119" i="2"/>
  <c r="E120" i="2"/>
  <c r="F120" i="2" s="1"/>
  <c r="BA120" i="2" s="1"/>
  <c r="G120" i="2"/>
  <c r="W120" i="2"/>
  <c r="X120" i="2"/>
  <c r="Y120" i="2"/>
  <c r="Z120" i="2"/>
  <c r="AA120" i="2"/>
  <c r="AJ120" i="2" s="1"/>
  <c r="AB120" i="2"/>
  <c r="AU120" i="2"/>
  <c r="AZ120" i="2"/>
  <c r="BH120" i="2"/>
  <c r="BJ120" i="2"/>
  <c r="BN120" i="2"/>
  <c r="BO120" i="2"/>
  <c r="E121" i="2"/>
  <c r="BI121" i="2" s="1"/>
  <c r="F121" i="2"/>
  <c r="G121" i="2"/>
  <c r="W121" i="2"/>
  <c r="AI121" i="2" s="1"/>
  <c r="X121" i="2"/>
  <c r="Y121" i="2"/>
  <c r="Z121" i="2"/>
  <c r="AA121" i="2"/>
  <c r="AJ121" i="2" s="1"/>
  <c r="AB121" i="2"/>
  <c r="AU121" i="2"/>
  <c r="AZ121" i="2"/>
  <c r="BH121" i="2"/>
  <c r="BJ121" i="2"/>
  <c r="BN121" i="2"/>
  <c r="BO121" i="2"/>
  <c r="E122" i="2"/>
  <c r="F122" i="2"/>
  <c r="G122" i="2"/>
  <c r="W122" i="2"/>
  <c r="X122" i="2"/>
  <c r="Y122" i="2"/>
  <c r="Z122" i="2"/>
  <c r="AA122" i="2"/>
  <c r="AB122" i="2"/>
  <c r="AU122" i="2"/>
  <c r="AZ122" i="2"/>
  <c r="BH122" i="2"/>
  <c r="BI122" i="2"/>
  <c r="BJ122" i="2"/>
  <c r="BN122" i="2"/>
  <c r="BO122" i="2"/>
  <c r="E123" i="2"/>
  <c r="F123" i="2" s="1"/>
  <c r="G123" i="2"/>
  <c r="W123" i="2"/>
  <c r="X123" i="2"/>
  <c r="Y123" i="2"/>
  <c r="Z123" i="2"/>
  <c r="AI123" i="2" s="1"/>
  <c r="AA123" i="2"/>
  <c r="AB123" i="2"/>
  <c r="AO123" i="2"/>
  <c r="AU123" i="2"/>
  <c r="AZ123" i="2"/>
  <c r="BA123" i="2"/>
  <c r="BN123" i="2"/>
  <c r="BO123" i="2"/>
  <c r="E124" i="2"/>
  <c r="F124" i="2" s="1"/>
  <c r="G124" i="2"/>
  <c r="W124" i="2"/>
  <c r="AC124" i="2" s="1"/>
  <c r="X124" i="2"/>
  <c r="Y124" i="2"/>
  <c r="AK124" i="2" s="1"/>
  <c r="Z124" i="2"/>
  <c r="AA124" i="2"/>
  <c r="AJ124" i="2" s="1"/>
  <c r="AB124" i="2"/>
  <c r="AU124" i="2"/>
  <c r="AZ124" i="2"/>
  <c r="BH124" i="2"/>
  <c r="BJ124" i="2"/>
  <c r="BN124" i="2"/>
  <c r="BO124" i="2"/>
  <c r="E125" i="2"/>
  <c r="F125" i="2" s="1"/>
  <c r="G125" i="2"/>
  <c r="BE125" i="2" s="1"/>
  <c r="W125" i="2"/>
  <c r="X125" i="2"/>
  <c r="Y125" i="2"/>
  <c r="Z125" i="2"/>
  <c r="AI125" i="2" s="1"/>
  <c r="AA125" i="2"/>
  <c r="AB125" i="2"/>
  <c r="AU125" i="2"/>
  <c r="AZ125" i="2"/>
  <c r="BD125" i="2"/>
  <c r="BN125" i="2"/>
  <c r="BO125" i="2"/>
  <c r="E126" i="2"/>
  <c r="F126" i="2" s="1"/>
  <c r="BA126" i="2" s="1"/>
  <c r="G126" i="2"/>
  <c r="W126" i="2"/>
  <c r="X126" i="2"/>
  <c r="Y126" i="2"/>
  <c r="Z126" i="2"/>
  <c r="AA126" i="2"/>
  <c r="AB126" i="2"/>
  <c r="AK126" i="2" s="1"/>
  <c r="AU126" i="2"/>
  <c r="AZ126" i="2"/>
  <c r="BI126" i="2"/>
  <c r="BJ126" i="2"/>
  <c r="BN126" i="2"/>
  <c r="BO126" i="2"/>
  <c r="E127" i="2"/>
  <c r="G127" i="2"/>
  <c r="BE127" i="2" s="1"/>
  <c r="W127" i="2"/>
  <c r="X127" i="2"/>
  <c r="AD127" i="2" s="1"/>
  <c r="Y127" i="2"/>
  <c r="Z127" i="2"/>
  <c r="AA127" i="2"/>
  <c r="AB127" i="2"/>
  <c r="AG127" i="2" s="1"/>
  <c r="AU127" i="2"/>
  <c r="AZ127" i="2"/>
  <c r="BH127" i="2"/>
  <c r="BN127" i="2"/>
  <c r="BO127" i="2"/>
  <c r="E128" i="2"/>
  <c r="BH128" i="2" s="1"/>
  <c r="F128" i="2"/>
  <c r="BA128" i="2" s="1"/>
  <c r="G128" i="2"/>
  <c r="BD128" i="2" s="1"/>
  <c r="W128" i="2"/>
  <c r="X128" i="2"/>
  <c r="Y128" i="2"/>
  <c r="AE128" i="2" s="1"/>
  <c r="Z128" i="2"/>
  <c r="AA128" i="2"/>
  <c r="AB128" i="2"/>
  <c r="AC128" i="2"/>
  <c r="AU128" i="2"/>
  <c r="AZ128" i="2"/>
  <c r="BI128" i="2"/>
  <c r="BJ128" i="2"/>
  <c r="BN128" i="2"/>
  <c r="BO128" i="2"/>
  <c r="E129" i="2"/>
  <c r="BH129" i="2" s="1"/>
  <c r="G129" i="2"/>
  <c r="BD129" i="2" s="1"/>
  <c r="W129" i="2"/>
  <c r="X129" i="2"/>
  <c r="Y129" i="2"/>
  <c r="Z129" i="2"/>
  <c r="AI129" i="2" s="1"/>
  <c r="AA129" i="2"/>
  <c r="AB129" i="2"/>
  <c r="AU129" i="2"/>
  <c r="AZ129" i="2"/>
  <c r="BE129" i="2"/>
  <c r="BI129" i="2"/>
  <c r="BN129" i="2"/>
  <c r="BO129" i="2"/>
  <c r="E130" i="2"/>
  <c r="G130" i="2"/>
  <c r="W130" i="2"/>
  <c r="X130" i="2"/>
  <c r="Y130" i="2"/>
  <c r="AE130" i="2" s="1"/>
  <c r="Z130" i="2"/>
  <c r="AA130" i="2"/>
  <c r="AB130" i="2"/>
  <c r="AI130" i="2"/>
  <c r="AU130" i="2"/>
  <c r="AZ130" i="2"/>
  <c r="BN130" i="2"/>
  <c r="BO130" i="2"/>
  <c r="E131" i="2"/>
  <c r="F131" i="2" s="1"/>
  <c r="G131" i="2"/>
  <c r="W131" i="2"/>
  <c r="D131" i="2" s="1"/>
  <c r="X131" i="2"/>
  <c r="Y131" i="2"/>
  <c r="Z131" i="2"/>
  <c r="AA131" i="2"/>
  <c r="AB131" i="2"/>
  <c r="AO131" i="2"/>
  <c r="AU131" i="2"/>
  <c r="AZ131" i="2"/>
  <c r="BD131" i="2"/>
  <c r="BH131" i="2"/>
  <c r="BJ131" i="2"/>
  <c r="BN131" i="2"/>
  <c r="BO131" i="2"/>
  <c r="E132" i="2"/>
  <c r="F132" i="2" s="1"/>
  <c r="G132" i="2"/>
  <c r="W132" i="2"/>
  <c r="X132" i="2"/>
  <c r="Y132" i="2"/>
  <c r="Z132" i="2"/>
  <c r="AC132" i="2" s="1"/>
  <c r="AA132" i="2"/>
  <c r="AB132" i="2"/>
  <c r="AI132" i="2"/>
  <c r="AU132" i="2"/>
  <c r="AZ132" i="2"/>
  <c r="BN132" i="2"/>
  <c r="BO132" i="2"/>
  <c r="E133" i="2"/>
  <c r="F133" i="2" s="1"/>
  <c r="G133" i="2"/>
  <c r="BE133" i="2" s="1"/>
  <c r="W133" i="2"/>
  <c r="X133" i="2"/>
  <c r="AD133" i="2" s="1"/>
  <c r="Y133" i="2"/>
  <c r="Z133" i="2"/>
  <c r="AA133" i="2"/>
  <c r="AB133" i="2"/>
  <c r="AE133" i="2" s="1"/>
  <c r="AU133" i="2"/>
  <c r="AZ133" i="2"/>
  <c r="BI133" i="2"/>
  <c r="BJ133" i="2"/>
  <c r="BN133" i="2"/>
  <c r="BO133" i="2"/>
  <c r="E134" i="2"/>
  <c r="F134" i="2" s="1"/>
  <c r="BA134" i="2" s="1"/>
  <c r="G134" i="2"/>
  <c r="W134" i="2"/>
  <c r="X134" i="2"/>
  <c r="Y134" i="2"/>
  <c r="Z134" i="2"/>
  <c r="AA134" i="2"/>
  <c r="AB134" i="2"/>
  <c r="AU134" i="2"/>
  <c r="AZ134" i="2"/>
  <c r="BH134" i="2"/>
  <c r="BJ134" i="2"/>
  <c r="BN134" i="2"/>
  <c r="BO134" i="2"/>
  <c r="E135" i="2"/>
  <c r="G135" i="2"/>
  <c r="W135" i="2"/>
  <c r="D135" i="2" s="1"/>
  <c r="AW135" i="2" s="1"/>
  <c r="X135" i="2"/>
  <c r="Y135" i="2"/>
  <c r="Z135" i="2"/>
  <c r="AA135" i="2"/>
  <c r="AB135" i="2"/>
  <c r="AI135" i="2"/>
  <c r="AU135" i="2"/>
  <c r="AZ135" i="2"/>
  <c r="BN135" i="2"/>
  <c r="BO135" i="2"/>
  <c r="E136" i="2"/>
  <c r="BI136" i="2" s="1"/>
  <c r="F136" i="2"/>
  <c r="G136" i="2"/>
  <c r="BD136" i="2" s="1"/>
  <c r="W136" i="2"/>
  <c r="X136" i="2"/>
  <c r="Y136" i="2"/>
  <c r="Z136" i="2"/>
  <c r="AA136" i="2"/>
  <c r="AB136" i="2"/>
  <c r="AE136" i="2"/>
  <c r="AU136" i="2"/>
  <c r="AZ136" i="2"/>
  <c r="BH136" i="2"/>
  <c r="BN136" i="2"/>
  <c r="BO136" i="2"/>
  <c r="E137" i="2"/>
  <c r="F137" i="2" s="1"/>
  <c r="BF137" i="2" s="1"/>
  <c r="G137" i="2"/>
  <c r="W137" i="2"/>
  <c r="X137" i="2"/>
  <c r="Y137" i="2"/>
  <c r="Z137" i="2"/>
  <c r="AA137" i="2"/>
  <c r="AB137" i="2"/>
  <c r="AO137" i="2"/>
  <c r="AU137" i="2"/>
  <c r="AZ137" i="2"/>
  <c r="BI137" i="2"/>
  <c r="BN137" i="2"/>
  <c r="BO137" i="2"/>
  <c r="E138" i="2"/>
  <c r="G138" i="2"/>
  <c r="W138" i="2"/>
  <c r="X138" i="2"/>
  <c r="Y138" i="2"/>
  <c r="Z138" i="2"/>
  <c r="AA138" i="2"/>
  <c r="AB138" i="2"/>
  <c r="AU138" i="2"/>
  <c r="AZ138" i="2"/>
  <c r="BI138" i="2"/>
  <c r="BN138" i="2"/>
  <c r="BO138" i="2"/>
  <c r="E139" i="2"/>
  <c r="F139" i="2" s="1"/>
  <c r="G139" i="2"/>
  <c r="W139" i="2"/>
  <c r="X139" i="2"/>
  <c r="Y139" i="2"/>
  <c r="Z139" i="2"/>
  <c r="AA139" i="2"/>
  <c r="AB139" i="2"/>
  <c r="AP139" i="2"/>
  <c r="AU139" i="2"/>
  <c r="AZ139" i="2"/>
  <c r="BN139" i="2"/>
  <c r="BO139" i="2"/>
  <c r="E140" i="2"/>
  <c r="F140" i="2" s="1"/>
  <c r="G140" i="2"/>
  <c r="W140" i="2"/>
  <c r="X140" i="2"/>
  <c r="Y140" i="2"/>
  <c r="AE140" i="2" s="1"/>
  <c r="Z140" i="2"/>
  <c r="AA140" i="2"/>
  <c r="AD140" i="2" s="1"/>
  <c r="AB140" i="2"/>
  <c r="AK140" i="2"/>
  <c r="AU140" i="2"/>
  <c r="AZ140" i="2"/>
  <c r="BI140" i="2"/>
  <c r="BN140" i="2"/>
  <c r="BO140" i="2"/>
  <c r="E141" i="2"/>
  <c r="BJ141" i="2" s="1"/>
  <c r="G141" i="2"/>
  <c r="BD141" i="2" s="1"/>
  <c r="W141" i="2"/>
  <c r="X141" i="2"/>
  <c r="Y141" i="2"/>
  <c r="Z141" i="2"/>
  <c r="AA141" i="2"/>
  <c r="AB141" i="2"/>
  <c r="AE141" i="2" s="1"/>
  <c r="AI141" i="2"/>
  <c r="AU141" i="2"/>
  <c r="AZ141" i="2"/>
  <c r="BI141" i="2"/>
  <c r="BN141" i="2"/>
  <c r="BO141" i="2"/>
  <c r="E142" i="2"/>
  <c r="G142" i="2"/>
  <c r="W142" i="2"/>
  <c r="X142" i="2"/>
  <c r="Y142" i="2"/>
  <c r="Z142" i="2"/>
  <c r="AA142" i="2"/>
  <c r="AD142" i="2" s="1"/>
  <c r="AB142" i="2"/>
  <c r="AG142" i="2"/>
  <c r="AU142" i="2"/>
  <c r="AZ142" i="2"/>
  <c r="BN142" i="2"/>
  <c r="BO142" i="2"/>
  <c r="E143" i="2"/>
  <c r="G143" i="2"/>
  <c r="W143" i="2"/>
  <c r="X143" i="2"/>
  <c r="AJ143" i="2" s="1"/>
  <c r="Y143" i="2"/>
  <c r="Z143" i="2"/>
  <c r="AI143" i="2" s="1"/>
  <c r="AA143" i="2"/>
  <c r="AB143" i="2"/>
  <c r="AU143" i="2"/>
  <c r="AZ143" i="2"/>
  <c r="BN143" i="2"/>
  <c r="BO143" i="2"/>
  <c r="E144" i="2"/>
  <c r="G144" i="2"/>
  <c r="W144" i="2"/>
  <c r="X144" i="2"/>
  <c r="Y144" i="2"/>
  <c r="AE144" i="2" s="1"/>
  <c r="Z144" i="2"/>
  <c r="AA144" i="2"/>
  <c r="AB144" i="2"/>
  <c r="AU144" i="2"/>
  <c r="AZ144" i="2"/>
  <c r="BH144" i="2"/>
  <c r="BN144" i="2"/>
  <c r="BO144" i="2"/>
  <c r="E145" i="2"/>
  <c r="F145" i="2"/>
  <c r="BA145" i="2" s="1"/>
  <c r="G145" i="2"/>
  <c r="W145" i="2"/>
  <c r="AC145" i="2" s="1"/>
  <c r="X145" i="2"/>
  <c r="Y145" i="2"/>
  <c r="Z145" i="2"/>
  <c r="AA145" i="2"/>
  <c r="AB145" i="2"/>
  <c r="AU145" i="2"/>
  <c r="AZ145" i="2"/>
  <c r="BN145" i="2"/>
  <c r="BO145" i="2"/>
  <c r="E146" i="2"/>
  <c r="G146" i="2"/>
  <c r="W146" i="2"/>
  <c r="AI146" i="2" s="1"/>
  <c r="X146" i="2"/>
  <c r="Y146" i="2"/>
  <c r="AE146" i="2" s="1"/>
  <c r="Z146" i="2"/>
  <c r="AA146" i="2"/>
  <c r="AB146" i="2"/>
  <c r="AU146" i="2"/>
  <c r="AZ146" i="2"/>
  <c r="BD146" i="2"/>
  <c r="BN146" i="2"/>
  <c r="BO146" i="2"/>
  <c r="E147" i="2"/>
  <c r="BI147" i="2" s="1"/>
  <c r="G147" i="2"/>
  <c r="W147" i="2"/>
  <c r="X147" i="2"/>
  <c r="Y147" i="2"/>
  <c r="Z147" i="2"/>
  <c r="AA147" i="2"/>
  <c r="AJ147" i="2" s="1"/>
  <c r="AB147" i="2"/>
  <c r="AU147" i="2"/>
  <c r="AZ147" i="2"/>
  <c r="BN147" i="2"/>
  <c r="BO147" i="2"/>
  <c r="E148" i="2"/>
  <c r="BJ148" i="2" s="1"/>
  <c r="F148" i="2"/>
  <c r="BA148" i="2" s="1"/>
  <c r="G148" i="2"/>
  <c r="W148" i="2"/>
  <c r="X148" i="2"/>
  <c r="Y148" i="2"/>
  <c r="Z148" i="2"/>
  <c r="AA148" i="2"/>
  <c r="AG148" i="2" s="1"/>
  <c r="AB148" i="2"/>
  <c r="AK148" i="2"/>
  <c r="AU148" i="2"/>
  <c r="AZ148" i="2"/>
  <c r="BE148" i="2"/>
  <c r="BH148" i="2"/>
  <c r="BI148" i="2"/>
  <c r="BN148" i="2"/>
  <c r="BO148" i="2"/>
  <c r="E149" i="2"/>
  <c r="G149" i="2"/>
  <c r="W149" i="2"/>
  <c r="AC149" i="2" s="1"/>
  <c r="X149" i="2"/>
  <c r="Y149" i="2"/>
  <c r="Z149" i="2"/>
  <c r="AA149" i="2"/>
  <c r="AB149" i="2"/>
  <c r="AU149" i="2"/>
  <c r="AZ149" i="2"/>
  <c r="BN149" i="2"/>
  <c r="BO149" i="2"/>
  <c r="E150" i="2"/>
  <c r="BJ150" i="2" s="1"/>
  <c r="G150" i="2"/>
  <c r="W150" i="2"/>
  <c r="X150" i="2"/>
  <c r="Y150" i="2"/>
  <c r="Z150" i="2"/>
  <c r="AA150" i="2"/>
  <c r="AG150" i="2" s="1"/>
  <c r="AB150" i="2"/>
  <c r="AU150" i="2"/>
  <c r="AZ150" i="2"/>
  <c r="BN150" i="2"/>
  <c r="BO150" i="2"/>
  <c r="E151" i="2"/>
  <c r="BH151" i="2" s="1"/>
  <c r="G151" i="2"/>
  <c r="W151" i="2"/>
  <c r="X151" i="2"/>
  <c r="Y151" i="2"/>
  <c r="Z151" i="2"/>
  <c r="AA151" i="2"/>
  <c r="AB151" i="2"/>
  <c r="AG151" i="2" s="1"/>
  <c r="AF151" i="2"/>
  <c r="AU151" i="2"/>
  <c r="AZ151" i="2"/>
  <c r="BN151" i="2"/>
  <c r="BO151" i="2"/>
  <c r="E152" i="2"/>
  <c r="F152" i="2"/>
  <c r="G152" i="2"/>
  <c r="W152" i="2"/>
  <c r="X152" i="2"/>
  <c r="Y152" i="2"/>
  <c r="Z152" i="2"/>
  <c r="AA152" i="2"/>
  <c r="AJ152" i="2" s="1"/>
  <c r="AB152" i="2"/>
  <c r="AU152" i="2"/>
  <c r="AZ152" i="2"/>
  <c r="BD152" i="2"/>
  <c r="BE152" i="2"/>
  <c r="BN152" i="2"/>
  <c r="BO152" i="2"/>
  <c r="E153" i="2"/>
  <c r="BE153" i="2" s="1"/>
  <c r="G153" i="2"/>
  <c r="W153" i="2"/>
  <c r="X153" i="2"/>
  <c r="Y153" i="2"/>
  <c r="AE153" i="2" s="1"/>
  <c r="Z153" i="2"/>
  <c r="AA153" i="2"/>
  <c r="AB153" i="2"/>
  <c r="AU153" i="2"/>
  <c r="AZ153" i="2"/>
  <c r="BN153" i="2"/>
  <c r="BO153" i="2"/>
  <c r="E154" i="2"/>
  <c r="BJ154" i="2" s="1"/>
  <c r="F154" i="2"/>
  <c r="G154" i="2"/>
  <c r="W154" i="2"/>
  <c r="X154" i="2"/>
  <c r="Y154" i="2"/>
  <c r="Z154" i="2"/>
  <c r="AA154" i="2"/>
  <c r="AJ154" i="2" s="1"/>
  <c r="AB154" i="2"/>
  <c r="AU154" i="2"/>
  <c r="AZ154" i="2"/>
  <c r="BE154" i="2"/>
  <c r="BH154" i="2"/>
  <c r="BN154" i="2"/>
  <c r="BO154" i="2"/>
  <c r="E155" i="2"/>
  <c r="F155" i="2" s="1"/>
  <c r="G155" i="2"/>
  <c r="W155" i="2"/>
  <c r="X155" i="2"/>
  <c r="AJ155" i="2" s="1"/>
  <c r="Y155" i="2"/>
  <c r="Z155" i="2"/>
  <c r="AA155" i="2"/>
  <c r="AB155" i="2"/>
  <c r="AU155" i="2"/>
  <c r="AZ155" i="2"/>
  <c r="BE155" i="2"/>
  <c r="BN155" i="2"/>
  <c r="BO155" i="2"/>
  <c r="E156" i="2"/>
  <c r="BJ156" i="2" s="1"/>
  <c r="F156" i="2"/>
  <c r="AO156" i="2" s="1"/>
  <c r="G156" i="2"/>
  <c r="W156" i="2"/>
  <c r="X156" i="2"/>
  <c r="Y156" i="2"/>
  <c r="AE156" i="2" s="1"/>
  <c r="Z156" i="2"/>
  <c r="AA156" i="2"/>
  <c r="AJ156" i="2" s="1"/>
  <c r="AB156" i="2"/>
  <c r="AC156" i="2"/>
  <c r="AK156" i="2"/>
  <c r="AU156" i="2"/>
  <c r="AZ156" i="2"/>
  <c r="BD156" i="2"/>
  <c r="BE156" i="2"/>
  <c r="BH156" i="2"/>
  <c r="BI156" i="2"/>
  <c r="BN156" i="2"/>
  <c r="BO156" i="2"/>
  <c r="E157" i="2"/>
  <c r="G157" i="2"/>
  <c r="W157" i="2"/>
  <c r="X157" i="2"/>
  <c r="Y157" i="2"/>
  <c r="Z157" i="2"/>
  <c r="AC157" i="2" s="1"/>
  <c r="AA157" i="2"/>
  <c r="AB157" i="2"/>
  <c r="AU157" i="2"/>
  <c r="AZ157" i="2"/>
  <c r="BN157" i="2"/>
  <c r="BO157" i="2"/>
  <c r="E158" i="2"/>
  <c r="G158" i="2"/>
  <c r="W158" i="2"/>
  <c r="AC158" i="2" s="1"/>
  <c r="X158" i="2"/>
  <c r="AF158" i="2" s="1"/>
  <c r="Y158" i="2"/>
  <c r="Z158" i="2"/>
  <c r="AA158" i="2"/>
  <c r="AJ158" i="2" s="1"/>
  <c r="AB158" i="2"/>
  <c r="AU158" i="2"/>
  <c r="AZ158" i="2"/>
  <c r="BH158" i="2"/>
  <c r="BI158" i="2"/>
  <c r="BN158" i="2"/>
  <c r="BO158" i="2"/>
  <c r="E159" i="2"/>
  <c r="BI159" i="2" s="1"/>
  <c r="F159" i="2"/>
  <c r="G159" i="2"/>
  <c r="BE159" i="2" s="1"/>
  <c r="W159" i="2"/>
  <c r="X159" i="2"/>
  <c r="Y159" i="2"/>
  <c r="Z159" i="2"/>
  <c r="AI159" i="2" s="1"/>
  <c r="AA159" i="2"/>
  <c r="AB159" i="2"/>
  <c r="AJ159" i="2"/>
  <c r="AU159" i="2"/>
  <c r="AZ159" i="2"/>
  <c r="BH159" i="2"/>
  <c r="BN159" i="2"/>
  <c r="BO159" i="2"/>
  <c r="E160" i="2"/>
  <c r="G160" i="2"/>
  <c r="W160" i="2"/>
  <c r="AC160" i="2" s="1"/>
  <c r="X160" i="2"/>
  <c r="Y160" i="2"/>
  <c r="Z160" i="2"/>
  <c r="AA160" i="2"/>
  <c r="AB160" i="2"/>
  <c r="AU160" i="2"/>
  <c r="AZ160" i="2"/>
  <c r="BN160" i="2"/>
  <c r="BO160" i="2"/>
  <c r="E161" i="2"/>
  <c r="G161" i="2"/>
  <c r="BE161" i="2" s="1"/>
  <c r="W161" i="2"/>
  <c r="X161" i="2"/>
  <c r="Y161" i="2"/>
  <c r="Z161" i="2"/>
  <c r="AI161" i="2" s="1"/>
  <c r="AA161" i="2"/>
  <c r="AB161" i="2"/>
  <c r="AU161" i="2"/>
  <c r="AZ161" i="2"/>
  <c r="BN161" i="2"/>
  <c r="BO161" i="2"/>
  <c r="E162" i="2"/>
  <c r="G162" i="2"/>
  <c r="W162" i="2"/>
  <c r="AC162" i="2" s="1"/>
  <c r="X162" i="2"/>
  <c r="Y162" i="2"/>
  <c r="Z162" i="2"/>
  <c r="AA162" i="2"/>
  <c r="AB162" i="2"/>
  <c r="AU162" i="2"/>
  <c r="AZ162" i="2"/>
  <c r="BD162" i="2"/>
  <c r="BN162" i="2"/>
  <c r="BO162" i="2"/>
  <c r="E163" i="2"/>
  <c r="BI163" i="2" s="1"/>
  <c r="F163" i="2"/>
  <c r="G163" i="2"/>
  <c r="W163" i="2"/>
  <c r="X163" i="2"/>
  <c r="Y163" i="2"/>
  <c r="AK163" i="2" s="1"/>
  <c r="Z163" i="2"/>
  <c r="AI163" i="2" s="1"/>
  <c r="AA163" i="2"/>
  <c r="AB163" i="2"/>
  <c r="AU163" i="2"/>
  <c r="AZ163" i="2"/>
  <c r="BD163" i="2"/>
  <c r="BE163" i="2"/>
  <c r="BN163" i="2"/>
  <c r="BO163" i="2"/>
  <c r="E164" i="2"/>
  <c r="G164" i="2"/>
  <c r="W164" i="2"/>
  <c r="X164" i="2"/>
  <c r="Y164" i="2"/>
  <c r="Z164" i="2"/>
  <c r="AA164" i="2"/>
  <c r="AB164" i="2"/>
  <c r="AU164" i="2"/>
  <c r="AZ164" i="2"/>
  <c r="BN164" i="2"/>
  <c r="BO164" i="2"/>
  <c r="E165" i="2"/>
  <c r="F165" i="2" s="1"/>
  <c r="G165" i="2"/>
  <c r="W165" i="2"/>
  <c r="AF165" i="2" s="1"/>
  <c r="X165" i="2"/>
  <c r="Y165" i="2"/>
  <c r="Z165" i="2"/>
  <c r="AA165" i="2"/>
  <c r="AB165" i="2"/>
  <c r="AU165" i="2"/>
  <c r="AZ165" i="2"/>
  <c r="BE165" i="2"/>
  <c r="BN165" i="2"/>
  <c r="BO165" i="2"/>
  <c r="E166" i="2"/>
  <c r="G166" i="2"/>
  <c r="W166" i="2"/>
  <c r="X166" i="2"/>
  <c r="AD166" i="2" s="1"/>
  <c r="Y166" i="2"/>
  <c r="Z166" i="2"/>
  <c r="AI166" i="2" s="1"/>
  <c r="AA166" i="2"/>
  <c r="AB166" i="2"/>
  <c r="AU166" i="2"/>
  <c r="AZ166" i="2"/>
  <c r="BN166" i="2"/>
  <c r="BO166" i="2"/>
  <c r="E167" i="2"/>
  <c r="BE167" i="2" s="1"/>
  <c r="G167" i="2"/>
  <c r="W167" i="2"/>
  <c r="X167" i="2"/>
  <c r="Y167" i="2"/>
  <c r="Z167" i="2"/>
  <c r="AI167" i="2" s="1"/>
  <c r="AA167" i="2"/>
  <c r="AB167" i="2"/>
  <c r="AU167" i="2"/>
  <c r="AZ167" i="2"/>
  <c r="BJ167" i="2"/>
  <c r="BN167" i="2"/>
  <c r="BO167" i="2"/>
  <c r="E168" i="2"/>
  <c r="G168" i="2"/>
  <c r="W168" i="2"/>
  <c r="X168" i="2"/>
  <c r="D168" i="2" s="1"/>
  <c r="Y168" i="2"/>
  <c r="AF168" i="2" s="1"/>
  <c r="Z168" i="2"/>
  <c r="AA168" i="2"/>
  <c r="AB168" i="2"/>
  <c r="AU168" i="2"/>
  <c r="AZ168" i="2"/>
  <c r="BH168" i="2"/>
  <c r="BN168" i="2"/>
  <c r="BO168" i="2"/>
  <c r="E169" i="2"/>
  <c r="F169" i="2" s="1"/>
  <c r="G169" i="2"/>
  <c r="BE169" i="2" s="1"/>
  <c r="W169" i="2"/>
  <c r="X169" i="2"/>
  <c r="Y169" i="2"/>
  <c r="AE169" i="2" s="1"/>
  <c r="Z169" i="2"/>
  <c r="AG169" i="2" s="1"/>
  <c r="AA169" i="2"/>
  <c r="AB169" i="2"/>
  <c r="AU169" i="2"/>
  <c r="AZ169" i="2"/>
  <c r="BN169" i="2"/>
  <c r="BO169" i="2"/>
  <c r="E170" i="2"/>
  <c r="G170" i="2"/>
  <c r="W170" i="2"/>
  <c r="X170" i="2"/>
  <c r="Y170" i="2"/>
  <c r="Z170" i="2"/>
  <c r="AA170" i="2"/>
  <c r="AB170" i="2"/>
  <c r="AU170" i="2"/>
  <c r="AZ170" i="2"/>
  <c r="BH170" i="2"/>
  <c r="BN170" i="2"/>
  <c r="BO170" i="2"/>
  <c r="E171" i="2"/>
  <c r="F171" i="2" s="1"/>
  <c r="G171" i="2"/>
  <c r="BE171" i="2" s="1"/>
  <c r="W171" i="2"/>
  <c r="X171" i="2"/>
  <c r="Y171" i="2"/>
  <c r="AE171" i="2" s="1"/>
  <c r="Z171" i="2"/>
  <c r="AA171" i="2"/>
  <c r="AB171" i="2"/>
  <c r="AU171" i="2"/>
  <c r="AZ171" i="2"/>
  <c r="BD171" i="2"/>
  <c r="BH171" i="2"/>
  <c r="BN171" i="2"/>
  <c r="BO171" i="2"/>
  <c r="E172" i="2"/>
  <c r="BH172" i="2" s="1"/>
  <c r="G172" i="2"/>
  <c r="W172" i="2"/>
  <c r="X172" i="2"/>
  <c r="AD172" i="2" s="1"/>
  <c r="Y172" i="2"/>
  <c r="Z172" i="2"/>
  <c r="AA172" i="2"/>
  <c r="AB172" i="2"/>
  <c r="AU172" i="2"/>
  <c r="AZ172" i="2"/>
  <c r="BN172" i="2"/>
  <c r="BO172" i="2"/>
  <c r="E173" i="2"/>
  <c r="F173" i="2" s="1"/>
  <c r="G173" i="2"/>
  <c r="BE173" i="2" s="1"/>
  <c r="W173" i="2"/>
  <c r="X173" i="2"/>
  <c r="Y173" i="2"/>
  <c r="Z173" i="2"/>
  <c r="AA173" i="2"/>
  <c r="AB173" i="2"/>
  <c r="AU173" i="2"/>
  <c r="AZ173" i="2"/>
  <c r="BD173" i="2"/>
  <c r="BH173" i="2"/>
  <c r="BN173" i="2"/>
  <c r="BO173" i="2"/>
  <c r="E174" i="2"/>
  <c r="BH174" i="2" s="1"/>
  <c r="G174" i="2"/>
  <c r="W174" i="2"/>
  <c r="X174" i="2"/>
  <c r="Y174" i="2"/>
  <c r="Z174" i="2"/>
  <c r="AI174" i="2" s="1"/>
  <c r="AA174" i="2"/>
  <c r="AB174" i="2"/>
  <c r="AU174" i="2"/>
  <c r="AZ174" i="2"/>
  <c r="BN174" i="2"/>
  <c r="BO174" i="2"/>
  <c r="E175" i="2"/>
  <c r="F175" i="2" s="1"/>
  <c r="G175" i="2"/>
  <c r="W175" i="2"/>
  <c r="X175" i="2"/>
  <c r="Y175" i="2"/>
  <c r="AE175" i="2" s="1"/>
  <c r="Z175" i="2"/>
  <c r="AA175" i="2"/>
  <c r="AB175" i="2"/>
  <c r="AU175" i="2"/>
  <c r="AZ175" i="2"/>
  <c r="BN175" i="2"/>
  <c r="BO175" i="2"/>
  <c r="E176" i="2"/>
  <c r="BH176" i="2" s="1"/>
  <c r="G176" i="2"/>
  <c r="W176" i="2"/>
  <c r="AF176" i="2" s="1"/>
  <c r="X176" i="2"/>
  <c r="Y176" i="2"/>
  <c r="Z176" i="2"/>
  <c r="AA176" i="2"/>
  <c r="AB176" i="2"/>
  <c r="AU176" i="2"/>
  <c r="AZ176" i="2"/>
  <c r="BN176" i="2"/>
  <c r="BO176" i="2"/>
  <c r="E193" i="2"/>
  <c r="G193" i="2"/>
  <c r="W193" i="2"/>
  <c r="X193" i="2"/>
  <c r="D193" i="2" s="1"/>
  <c r="Y193" i="2"/>
  <c r="Z193" i="2"/>
  <c r="AA193" i="2"/>
  <c r="AB193" i="2"/>
  <c r="AU193" i="2"/>
  <c r="AZ193" i="2"/>
  <c r="BE193" i="2"/>
  <c r="BH193" i="2"/>
  <c r="BI193" i="2"/>
  <c r="BN193" i="2"/>
  <c r="BO193" i="2"/>
  <c r="E194" i="2"/>
  <c r="BH194" i="2" s="1"/>
  <c r="G194" i="2"/>
  <c r="W194" i="2"/>
  <c r="AI194" i="2" s="1"/>
  <c r="X194" i="2"/>
  <c r="AD194" i="2" s="1"/>
  <c r="Y194" i="2"/>
  <c r="Z194" i="2"/>
  <c r="AA194" i="2"/>
  <c r="AB194" i="2"/>
  <c r="AK194" i="2" s="1"/>
  <c r="AU194" i="2"/>
  <c r="AZ194" i="2"/>
  <c r="BN194" i="2"/>
  <c r="BO194" i="2"/>
  <c r="E195" i="2"/>
  <c r="F195" i="2" s="1"/>
  <c r="G195" i="2"/>
  <c r="BE195" i="2" s="1"/>
  <c r="W195" i="2"/>
  <c r="X195" i="2"/>
  <c r="Y195" i="2"/>
  <c r="Z195" i="2"/>
  <c r="AA195" i="2"/>
  <c r="AB195" i="2"/>
  <c r="AU195" i="2"/>
  <c r="AZ195" i="2"/>
  <c r="BH195" i="2"/>
  <c r="BI195" i="2"/>
  <c r="BJ195" i="2"/>
  <c r="BN195" i="2"/>
  <c r="BO195" i="2"/>
  <c r="E196" i="2"/>
  <c r="F196" i="2" s="1"/>
  <c r="G196" i="2"/>
  <c r="W196" i="2"/>
  <c r="D196" i="2" s="1"/>
  <c r="X196" i="2"/>
  <c r="AD196" i="2" s="1"/>
  <c r="Y196" i="2"/>
  <c r="Z196" i="2"/>
  <c r="AA196" i="2"/>
  <c r="AB196" i="2"/>
  <c r="AK196" i="2"/>
  <c r="AU196" i="2"/>
  <c r="AZ196" i="2"/>
  <c r="BN196" i="2"/>
  <c r="BO196" i="2"/>
  <c r="E197" i="2"/>
  <c r="F197" i="2" s="1"/>
  <c r="G197" i="2"/>
  <c r="W197" i="2"/>
  <c r="X197" i="2"/>
  <c r="Y197" i="2"/>
  <c r="Z197" i="2"/>
  <c r="AA197" i="2"/>
  <c r="AB197" i="2"/>
  <c r="AE197" i="2" s="1"/>
  <c r="AU197" i="2"/>
  <c r="AZ197" i="2"/>
  <c r="BE197" i="2"/>
  <c r="BH197" i="2"/>
  <c r="BI197" i="2"/>
  <c r="BJ197" i="2"/>
  <c r="BN197" i="2"/>
  <c r="BO197" i="2"/>
  <c r="E198" i="2"/>
  <c r="BJ198" i="2" s="1"/>
  <c r="F198" i="2"/>
  <c r="G198" i="2"/>
  <c r="W198" i="2"/>
  <c r="X198" i="2"/>
  <c r="Y198" i="2"/>
  <c r="D198" i="2" s="1"/>
  <c r="Z198" i="2"/>
  <c r="AA198" i="2"/>
  <c r="AB198" i="2"/>
  <c r="AE198" i="2"/>
  <c r="AT198" i="2"/>
  <c r="AU198" i="2"/>
  <c r="AZ198" i="2"/>
  <c r="BN198" i="2"/>
  <c r="BO198" i="2"/>
  <c r="E199" i="2"/>
  <c r="F199" i="2"/>
  <c r="AT199" i="2" s="1"/>
  <c r="G199" i="2"/>
  <c r="BD199" i="2" s="1"/>
  <c r="W199" i="2"/>
  <c r="D199" i="2" s="1"/>
  <c r="X199" i="2"/>
  <c r="Y199" i="2"/>
  <c r="AK199" i="2" s="1"/>
  <c r="Z199" i="2"/>
  <c r="AI199" i="2" s="1"/>
  <c r="AA199" i="2"/>
  <c r="AJ199" i="2" s="1"/>
  <c r="AB199" i="2"/>
  <c r="AO199" i="2"/>
  <c r="AP199" i="2"/>
  <c r="AU199" i="2"/>
  <c r="AZ199" i="2"/>
  <c r="BA199" i="2"/>
  <c r="BH199" i="2"/>
  <c r="BI199" i="2"/>
  <c r="BJ199" i="2"/>
  <c r="BN199" i="2"/>
  <c r="BO199" i="2"/>
  <c r="E200" i="2"/>
  <c r="F200" i="2" s="1"/>
  <c r="G200" i="2"/>
  <c r="W200" i="2"/>
  <c r="AC200" i="2" s="1"/>
  <c r="X200" i="2"/>
  <c r="Y200" i="2"/>
  <c r="Z200" i="2"/>
  <c r="AA200" i="2"/>
  <c r="AB200" i="2"/>
  <c r="AK200" i="2" s="1"/>
  <c r="AU200" i="2"/>
  <c r="AZ200" i="2"/>
  <c r="BI200" i="2"/>
  <c r="BN200" i="2"/>
  <c r="BO200" i="2"/>
  <c r="E201" i="2"/>
  <c r="F201" i="2" s="1"/>
  <c r="BA201" i="2" s="1"/>
  <c r="G201" i="2"/>
  <c r="W201" i="2"/>
  <c r="X201" i="2"/>
  <c r="Y201" i="2"/>
  <c r="Z201" i="2"/>
  <c r="AG201" i="2" s="1"/>
  <c r="AA201" i="2"/>
  <c r="AJ201" i="2" s="1"/>
  <c r="AB201" i="2"/>
  <c r="AO201" i="2"/>
  <c r="AP201" i="2"/>
  <c r="AU201" i="2"/>
  <c r="AZ201" i="2"/>
  <c r="BF201" i="2"/>
  <c r="BJ201" i="2"/>
  <c r="BN201" i="2"/>
  <c r="BO201" i="2"/>
  <c r="E202" i="2"/>
  <c r="F202" i="2"/>
  <c r="G202" i="2"/>
  <c r="W202" i="2"/>
  <c r="X202" i="2"/>
  <c r="Y202" i="2"/>
  <c r="AK202" i="2" s="1"/>
  <c r="Z202" i="2"/>
  <c r="AG202" i="2" s="1"/>
  <c r="AA202" i="2"/>
  <c r="AB202" i="2"/>
  <c r="AD202" i="2"/>
  <c r="AE202" i="2"/>
  <c r="AU202" i="2"/>
  <c r="AZ202" i="2"/>
  <c r="BH202" i="2"/>
  <c r="BI202" i="2"/>
  <c r="BJ202" i="2"/>
  <c r="BN202" i="2"/>
  <c r="BO202" i="2"/>
  <c r="E203" i="2"/>
  <c r="F203" i="2" s="1"/>
  <c r="AT203" i="2" s="1"/>
  <c r="G203" i="2"/>
  <c r="W203" i="2"/>
  <c r="X203" i="2"/>
  <c r="AD203" i="2" s="1"/>
  <c r="Y203" i="2"/>
  <c r="Z203" i="2"/>
  <c r="AA203" i="2"/>
  <c r="AB203" i="2"/>
  <c r="AU203" i="2"/>
  <c r="AZ203" i="2"/>
  <c r="BH203" i="2"/>
  <c r="BN203" i="2"/>
  <c r="BO203" i="2"/>
  <c r="E204" i="2"/>
  <c r="F204" i="2" s="1"/>
  <c r="G204" i="2"/>
  <c r="W204" i="2"/>
  <c r="AI204" i="2" s="1"/>
  <c r="X204" i="2"/>
  <c r="AD204" i="2" s="1"/>
  <c r="Y204" i="2"/>
  <c r="Z204" i="2"/>
  <c r="AA204" i="2"/>
  <c r="AB204" i="2"/>
  <c r="AK204" i="2" s="1"/>
  <c r="AU204" i="2"/>
  <c r="AZ204" i="2"/>
  <c r="BH204" i="2"/>
  <c r="BN204" i="2"/>
  <c r="BO204" i="2"/>
  <c r="E205" i="2"/>
  <c r="F205" i="2" s="1"/>
  <c r="AP205" i="2" s="1"/>
  <c r="G205" i="2"/>
  <c r="W205" i="2"/>
  <c r="X205" i="2"/>
  <c r="AD205" i="2" s="1"/>
  <c r="Y205" i="2"/>
  <c r="AK205" i="2" s="1"/>
  <c r="Z205" i="2"/>
  <c r="AA205" i="2"/>
  <c r="AB205" i="2"/>
  <c r="AO205" i="2"/>
  <c r="AU205" i="2"/>
  <c r="AZ205" i="2"/>
  <c r="BE205" i="2"/>
  <c r="BJ205" i="2"/>
  <c r="BN205" i="2"/>
  <c r="BO205" i="2"/>
  <c r="E206" i="2"/>
  <c r="BH206" i="2" s="1"/>
  <c r="F206" i="2"/>
  <c r="G206" i="2"/>
  <c r="W206" i="2"/>
  <c r="X206" i="2"/>
  <c r="AJ206" i="2" s="1"/>
  <c r="Y206" i="2"/>
  <c r="Z206" i="2"/>
  <c r="AA206" i="2"/>
  <c r="AB206" i="2"/>
  <c r="AD206" i="2"/>
  <c r="AU206" i="2"/>
  <c r="AZ206" i="2"/>
  <c r="BI206" i="2"/>
  <c r="BN206" i="2"/>
  <c r="BO206" i="2"/>
  <c r="E207" i="2"/>
  <c r="F207" i="2" s="1"/>
  <c r="G207" i="2"/>
  <c r="W207" i="2"/>
  <c r="X207" i="2"/>
  <c r="Y207" i="2"/>
  <c r="Z207" i="2"/>
  <c r="AA207" i="2"/>
  <c r="AB207" i="2"/>
  <c r="AE207" i="2" s="1"/>
  <c r="AU207" i="2"/>
  <c r="AZ207" i="2"/>
  <c r="BN207" i="2"/>
  <c r="BO207" i="2"/>
  <c r="E208" i="2"/>
  <c r="F208" i="2"/>
  <c r="BF208" i="2" s="1"/>
  <c r="G208" i="2"/>
  <c r="W208" i="2"/>
  <c r="X208" i="2"/>
  <c r="Y208" i="2"/>
  <c r="AE208" i="2" s="1"/>
  <c r="Z208" i="2"/>
  <c r="AB208" i="2"/>
  <c r="AU208" i="2"/>
  <c r="AZ208" i="2"/>
  <c r="BI208" i="2"/>
  <c r="BN208" i="2"/>
  <c r="BO208" i="2"/>
  <c r="E209" i="2"/>
  <c r="BD209" i="2" s="1"/>
  <c r="G209" i="2"/>
  <c r="W209" i="2"/>
  <c r="X209" i="2"/>
  <c r="Y209" i="2"/>
  <c r="AE209" i="2" s="1"/>
  <c r="Z209" i="2"/>
  <c r="AA209" i="2"/>
  <c r="AB209" i="2"/>
  <c r="AU209" i="2"/>
  <c r="AZ209" i="2"/>
  <c r="BN209" i="2"/>
  <c r="BO209" i="2"/>
  <c r="E210" i="2"/>
  <c r="F210" i="2" s="1"/>
  <c r="G210" i="2"/>
  <c r="W210" i="2"/>
  <c r="X210" i="2"/>
  <c r="AD210" i="2" s="1"/>
  <c r="Y210" i="2"/>
  <c r="Z210" i="2"/>
  <c r="AA210" i="2"/>
  <c r="AJ210" i="2" s="1"/>
  <c r="AB210" i="2"/>
  <c r="AU210" i="2"/>
  <c r="AZ210" i="2"/>
  <c r="BN210" i="2"/>
  <c r="BO210" i="2"/>
  <c r="E211" i="2"/>
  <c r="F211" i="2" s="1"/>
  <c r="G211" i="2"/>
  <c r="W211" i="2"/>
  <c r="X211" i="2"/>
  <c r="Y211" i="2"/>
  <c r="AE211" i="2" s="1"/>
  <c r="Z211" i="2"/>
  <c r="AA211" i="2"/>
  <c r="AB211" i="2"/>
  <c r="AU211" i="2"/>
  <c r="AZ211" i="2"/>
  <c r="BI211" i="2"/>
  <c r="BN211" i="2"/>
  <c r="BO211" i="2"/>
  <c r="E212" i="2"/>
  <c r="BH212" i="2" s="1"/>
  <c r="G212" i="2"/>
  <c r="W212" i="2"/>
  <c r="X212" i="2"/>
  <c r="Y212" i="2"/>
  <c r="Z212" i="2"/>
  <c r="AA212" i="2"/>
  <c r="AB212" i="2"/>
  <c r="AJ212" i="2"/>
  <c r="AU212" i="2"/>
  <c r="AZ212" i="2"/>
  <c r="BI212" i="2"/>
  <c r="BN212" i="2"/>
  <c r="BO212" i="2"/>
  <c r="E213" i="2"/>
  <c r="G213" i="2"/>
  <c r="W213" i="2"/>
  <c r="X213" i="2"/>
  <c r="Y213" i="2"/>
  <c r="Z213" i="2"/>
  <c r="AA213" i="2"/>
  <c r="AB213" i="2"/>
  <c r="AK213" i="2"/>
  <c r="AU213" i="2"/>
  <c r="AZ213" i="2"/>
  <c r="BN213" i="2"/>
  <c r="BO213" i="2"/>
  <c r="E214" i="2"/>
  <c r="BJ214" i="2" s="1"/>
  <c r="G214" i="2"/>
  <c r="W214" i="2"/>
  <c r="AC214" i="2" s="1"/>
  <c r="X214" i="2"/>
  <c r="Y214" i="2"/>
  <c r="Z214" i="2"/>
  <c r="AA214" i="2"/>
  <c r="AB214" i="2"/>
  <c r="AU214" i="2"/>
  <c r="AZ214" i="2"/>
  <c r="BH214" i="2"/>
  <c r="BI214" i="2"/>
  <c r="BN214" i="2"/>
  <c r="BO214" i="2"/>
  <c r="E215" i="2"/>
  <c r="F215" i="2"/>
  <c r="G215" i="2"/>
  <c r="BE215" i="2" s="1"/>
  <c r="W215" i="2"/>
  <c r="X215" i="2"/>
  <c r="Y215" i="2"/>
  <c r="Z215" i="2"/>
  <c r="AC215" i="2" s="1"/>
  <c r="AA215" i="2"/>
  <c r="AB215" i="2"/>
  <c r="AI215" i="2"/>
  <c r="AU215" i="2"/>
  <c r="AZ215" i="2"/>
  <c r="BH215" i="2"/>
  <c r="BI215" i="2"/>
  <c r="BJ215" i="2"/>
  <c r="BN215" i="2"/>
  <c r="BO215" i="2"/>
  <c r="E216" i="2"/>
  <c r="G216" i="2"/>
  <c r="W216" i="2"/>
  <c r="X216" i="2"/>
  <c r="Y216" i="2"/>
  <c r="Z216" i="2"/>
  <c r="AA216" i="2"/>
  <c r="AJ216" i="2" s="1"/>
  <c r="AB216" i="2"/>
  <c r="AD216" i="2"/>
  <c r="AU216" i="2"/>
  <c r="AZ216" i="2"/>
  <c r="BH216" i="2"/>
  <c r="BN216" i="2"/>
  <c r="BO216" i="2"/>
  <c r="E217" i="2"/>
  <c r="BH217" i="2" s="1"/>
  <c r="G217" i="2"/>
  <c r="W217" i="2"/>
  <c r="X217" i="2"/>
  <c r="Y217" i="2"/>
  <c r="AK217" i="2" s="1"/>
  <c r="Z217" i="2"/>
  <c r="AA217" i="2"/>
  <c r="AB217" i="2"/>
  <c r="AU217" i="2"/>
  <c r="AZ217" i="2"/>
  <c r="BN217" i="2"/>
  <c r="BO217" i="2"/>
  <c r="E218" i="2"/>
  <c r="F218" i="2" s="1"/>
  <c r="AT218" i="2" s="1"/>
  <c r="G218" i="2"/>
  <c r="W218" i="2"/>
  <c r="X218" i="2"/>
  <c r="Y218" i="2"/>
  <c r="Z218" i="2"/>
  <c r="AA218" i="2"/>
  <c r="AB218" i="2"/>
  <c r="AE218" i="2" s="1"/>
  <c r="AU218" i="2"/>
  <c r="AZ218" i="2"/>
  <c r="BJ218" i="2"/>
  <c r="BN218" i="2"/>
  <c r="BO218" i="2"/>
  <c r="E219" i="2"/>
  <c r="BH219" i="2" s="1"/>
  <c r="G219" i="2"/>
  <c r="W219" i="2"/>
  <c r="X219" i="2"/>
  <c r="Y219" i="2"/>
  <c r="Z219" i="2"/>
  <c r="AA219" i="2"/>
  <c r="AJ219" i="2" s="1"/>
  <c r="AB219" i="2"/>
  <c r="AU219" i="2"/>
  <c r="AZ219" i="2"/>
  <c r="BN219" i="2"/>
  <c r="BO219" i="2"/>
  <c r="E220" i="2"/>
  <c r="G220" i="2"/>
  <c r="W220" i="2"/>
  <c r="X220" i="2"/>
  <c r="Y220" i="2"/>
  <c r="AF220" i="2" s="1"/>
  <c r="Z220" i="2"/>
  <c r="AA220" i="2"/>
  <c r="AB220" i="2"/>
  <c r="AD220" i="2"/>
  <c r="AU220" i="2"/>
  <c r="AZ220" i="2"/>
  <c r="BN220" i="2"/>
  <c r="BO220" i="2"/>
  <c r="E221" i="2"/>
  <c r="G221" i="2"/>
  <c r="W221" i="2"/>
  <c r="X221" i="2"/>
  <c r="Y221" i="2"/>
  <c r="Z221" i="2"/>
  <c r="AA221" i="2"/>
  <c r="AB221" i="2"/>
  <c r="AU221" i="2"/>
  <c r="AZ221" i="2"/>
  <c r="BN221" i="2"/>
  <c r="BO221" i="2"/>
  <c r="E222" i="2"/>
  <c r="F222" i="2" s="1"/>
  <c r="G222" i="2"/>
  <c r="W222" i="2"/>
  <c r="X222" i="2"/>
  <c r="D222" i="2" s="1"/>
  <c r="BB222" i="2" s="1"/>
  <c r="Y222" i="2"/>
  <c r="Z222" i="2"/>
  <c r="AA222" i="2"/>
  <c r="AB222" i="2"/>
  <c r="AK222" i="2" s="1"/>
  <c r="AU222" i="2"/>
  <c r="AZ222" i="2"/>
  <c r="BI222" i="2"/>
  <c r="BN222" i="2"/>
  <c r="BO222" i="2"/>
  <c r="E223" i="2"/>
  <c r="G223" i="2"/>
  <c r="W223" i="2"/>
  <c r="X223" i="2"/>
  <c r="Y223" i="2"/>
  <c r="Z223" i="2"/>
  <c r="AA223" i="2"/>
  <c r="AB223" i="2"/>
  <c r="AU223" i="2"/>
  <c r="AZ223" i="2"/>
  <c r="BH223" i="2"/>
  <c r="BJ223" i="2"/>
  <c r="BN223" i="2"/>
  <c r="BO223" i="2"/>
  <c r="E224" i="2"/>
  <c r="F224" i="2" s="1"/>
  <c r="G224" i="2"/>
  <c r="W224" i="2"/>
  <c r="X224" i="2"/>
  <c r="Y224" i="2"/>
  <c r="AE224" i="2" s="1"/>
  <c r="Z224" i="2"/>
  <c r="AA224" i="2"/>
  <c r="AB224" i="2"/>
  <c r="AO224" i="2"/>
  <c r="AT224" i="2"/>
  <c r="AU224" i="2"/>
  <c r="AZ224" i="2"/>
  <c r="BH224" i="2"/>
  <c r="BI224" i="2"/>
  <c r="BN224" i="2"/>
  <c r="BO224" i="2"/>
  <c r="E225" i="2"/>
  <c r="F225" i="2" s="1"/>
  <c r="AP225" i="2" s="1"/>
  <c r="G225" i="2"/>
  <c r="W225" i="2"/>
  <c r="X225" i="2"/>
  <c r="Y225" i="2"/>
  <c r="AE225" i="2" s="1"/>
  <c r="Z225" i="2"/>
  <c r="AA225" i="2"/>
  <c r="AB225" i="2"/>
  <c r="AU225" i="2"/>
  <c r="AZ225" i="2"/>
  <c r="BH225" i="2"/>
  <c r="BN225" i="2"/>
  <c r="BO225" i="2"/>
  <c r="E226" i="2"/>
  <c r="G226" i="2"/>
  <c r="BE226" i="2" s="1"/>
  <c r="W226" i="2"/>
  <c r="X226" i="2"/>
  <c r="Y226" i="2"/>
  <c r="AE226" i="2" s="1"/>
  <c r="Z226" i="2"/>
  <c r="AG226" i="2" s="1"/>
  <c r="AA226" i="2"/>
  <c r="AB226" i="2"/>
  <c r="AJ226" i="2"/>
  <c r="AU226" i="2"/>
  <c r="AZ226" i="2"/>
  <c r="BN226" i="2"/>
  <c r="BO226" i="2"/>
  <c r="E227" i="2"/>
  <c r="BH227" i="2" s="1"/>
  <c r="F227" i="2"/>
  <c r="G227" i="2"/>
  <c r="W227" i="2"/>
  <c r="AI227" i="2" s="1"/>
  <c r="X227" i="2"/>
  <c r="Y227" i="2"/>
  <c r="Z227" i="2"/>
  <c r="AA227" i="2"/>
  <c r="AB227" i="2"/>
  <c r="AE227" i="2" s="1"/>
  <c r="AU227" i="2"/>
  <c r="AZ227" i="2"/>
  <c r="BI227" i="2"/>
  <c r="BN227" i="2"/>
  <c r="BO227" i="2"/>
  <c r="E228" i="2"/>
  <c r="BJ228" i="2" s="1"/>
  <c r="G228" i="2"/>
  <c r="W228" i="2"/>
  <c r="X228" i="2"/>
  <c r="Y228" i="2"/>
  <c r="Z228" i="2"/>
  <c r="AA228" i="2"/>
  <c r="AB228" i="2"/>
  <c r="AU228" i="2"/>
  <c r="AZ228" i="2"/>
  <c r="BH228" i="2"/>
  <c r="BN228" i="2"/>
  <c r="BO228" i="2"/>
  <c r="E229" i="2"/>
  <c r="F229" i="2" s="1"/>
  <c r="G229" i="2"/>
  <c r="W229" i="2"/>
  <c r="X229" i="2"/>
  <c r="AD229" i="2" s="1"/>
  <c r="Y229" i="2"/>
  <c r="Z229" i="2"/>
  <c r="AA229" i="2"/>
  <c r="AB229" i="2"/>
  <c r="AU229" i="2"/>
  <c r="AZ229" i="2"/>
  <c r="BN229" i="2"/>
  <c r="BO229" i="2"/>
  <c r="E230" i="2"/>
  <c r="G230" i="2"/>
  <c r="W230" i="2"/>
  <c r="AF230" i="2" s="1"/>
  <c r="X230" i="2"/>
  <c r="Y230" i="2"/>
  <c r="Z230" i="2"/>
  <c r="AA230" i="2"/>
  <c r="AB230" i="2"/>
  <c r="AU230" i="2"/>
  <c r="AZ230" i="2"/>
  <c r="BJ230" i="2"/>
  <c r="BN230" i="2"/>
  <c r="BO230" i="2"/>
  <c r="E231" i="2"/>
  <c r="F231" i="2" s="1"/>
  <c r="G231" i="2"/>
  <c r="W231" i="2"/>
  <c r="X231" i="2"/>
  <c r="Y231" i="2"/>
  <c r="Z231" i="2"/>
  <c r="AA231" i="2"/>
  <c r="AJ231" i="2" s="1"/>
  <c r="AB231" i="2"/>
  <c r="AU231" i="2"/>
  <c r="AZ231" i="2"/>
  <c r="BN231" i="2"/>
  <c r="BO231" i="2"/>
  <c r="E232" i="2"/>
  <c r="G232" i="2"/>
  <c r="W232" i="2"/>
  <c r="X232" i="2"/>
  <c r="Y232" i="2"/>
  <c r="Z232" i="2"/>
  <c r="AI232" i="2" s="1"/>
  <c r="AA232" i="2"/>
  <c r="AB232" i="2"/>
  <c r="AG232" i="2" s="1"/>
  <c r="AU232" i="2"/>
  <c r="AZ232" i="2"/>
  <c r="BN232" i="2"/>
  <c r="BO232" i="2"/>
  <c r="E233" i="2"/>
  <c r="BJ233" i="2" s="1"/>
  <c r="G233" i="2"/>
  <c r="W233" i="2"/>
  <c r="X233" i="2"/>
  <c r="AD233" i="2" s="1"/>
  <c r="Y233" i="2"/>
  <c r="Z233" i="2"/>
  <c r="AA233" i="2"/>
  <c r="AB233" i="2"/>
  <c r="AC233" i="2"/>
  <c r="AU233" i="2"/>
  <c r="AZ233" i="2"/>
  <c r="BI233" i="2"/>
  <c r="BN233" i="2"/>
  <c r="BO233" i="2"/>
  <c r="E234" i="2"/>
  <c r="F234" i="2" s="1"/>
  <c r="AO234" i="2" s="1"/>
  <c r="G234" i="2"/>
  <c r="BD234" i="2" s="1"/>
  <c r="W234" i="2"/>
  <c r="X234" i="2"/>
  <c r="Y234" i="2"/>
  <c r="AE234" i="2" s="1"/>
  <c r="Z234" i="2"/>
  <c r="AA234" i="2"/>
  <c r="AB234" i="2"/>
  <c r="AU234" i="2"/>
  <c r="AZ234" i="2"/>
  <c r="BN234" i="2"/>
  <c r="BO234" i="2"/>
  <c r="E235" i="2"/>
  <c r="BJ235" i="2" s="1"/>
  <c r="G235" i="2"/>
  <c r="W235" i="2"/>
  <c r="D235" i="2" s="1"/>
  <c r="AR235" i="2" s="1"/>
  <c r="C406" i="3" s="1"/>
  <c r="X235" i="2"/>
  <c r="AD235" i="2" s="1"/>
  <c r="Y235" i="2"/>
  <c r="Z235" i="2"/>
  <c r="AA235" i="2"/>
  <c r="AJ235" i="2" s="1"/>
  <c r="AB235" i="2"/>
  <c r="AU235" i="2"/>
  <c r="AZ235" i="2"/>
  <c r="BH235" i="2"/>
  <c r="BI235" i="2"/>
  <c r="BN235" i="2"/>
  <c r="BO235" i="2"/>
  <c r="E236" i="2"/>
  <c r="BJ236" i="2" s="1"/>
  <c r="F236" i="2"/>
  <c r="AT236" i="2" s="1"/>
  <c r="G236" i="2"/>
  <c r="W236" i="2"/>
  <c r="X236" i="2"/>
  <c r="Y236" i="2"/>
  <c r="Z236" i="2"/>
  <c r="AA236" i="2"/>
  <c r="AB236" i="2"/>
  <c r="AP236" i="2"/>
  <c r="AU236" i="2"/>
  <c r="AZ236" i="2"/>
  <c r="BD236" i="2"/>
  <c r="BH236" i="2"/>
  <c r="BI236" i="2"/>
  <c r="BN236" i="2"/>
  <c r="BO236" i="2"/>
  <c r="E237" i="2"/>
  <c r="G237" i="2"/>
  <c r="W237" i="2"/>
  <c r="X237" i="2"/>
  <c r="Y237" i="2"/>
  <c r="Z237" i="2"/>
  <c r="AA237" i="2"/>
  <c r="AB237" i="2"/>
  <c r="AU237" i="2"/>
  <c r="AZ237" i="2"/>
  <c r="BN237" i="2"/>
  <c r="BO237" i="2"/>
  <c r="E238" i="2"/>
  <c r="BJ238" i="2" s="1"/>
  <c r="F238" i="2"/>
  <c r="AO238" i="2" s="1"/>
  <c r="G238" i="2"/>
  <c r="W238" i="2"/>
  <c r="X238" i="2"/>
  <c r="Y238" i="2"/>
  <c r="Z238" i="2"/>
  <c r="AA238" i="2"/>
  <c r="AB238" i="2"/>
  <c r="AG238" i="2"/>
  <c r="AU238" i="2"/>
  <c r="AZ238" i="2"/>
  <c r="BF238" i="2"/>
  <c r="BN238" i="2"/>
  <c r="BO238" i="2"/>
  <c r="E239" i="2"/>
  <c r="F239" i="2" s="1"/>
  <c r="G239" i="2"/>
  <c r="W239" i="2"/>
  <c r="X239" i="2"/>
  <c r="AD239" i="2" s="1"/>
  <c r="Y239" i="2"/>
  <c r="AK239" i="2" s="1"/>
  <c r="Z239" i="2"/>
  <c r="AA239" i="2"/>
  <c r="AB239" i="2"/>
  <c r="AG239" i="2" s="1"/>
  <c r="AJ239" i="2"/>
  <c r="AU239" i="2"/>
  <c r="AZ239" i="2"/>
  <c r="BN239" i="2"/>
  <c r="BO239" i="2"/>
  <c r="E240" i="2"/>
  <c r="BJ240" i="2" s="1"/>
  <c r="F240" i="2"/>
  <c r="G240" i="2"/>
  <c r="W240" i="2"/>
  <c r="X240" i="2"/>
  <c r="Y240" i="2"/>
  <c r="Z240" i="2"/>
  <c r="AG240" i="2" s="1"/>
  <c r="AA240" i="2"/>
  <c r="AB240" i="2"/>
  <c r="AU240" i="2"/>
  <c r="AZ240" i="2"/>
  <c r="BH240" i="2"/>
  <c r="BN240" i="2"/>
  <c r="BO240" i="2"/>
  <c r="E241" i="2"/>
  <c r="F241" i="2"/>
  <c r="G241" i="2"/>
  <c r="W241" i="2"/>
  <c r="X241" i="2"/>
  <c r="AD241" i="2" s="1"/>
  <c r="Y241" i="2"/>
  <c r="AE241" i="2" s="1"/>
  <c r="Z241" i="2"/>
  <c r="AA241" i="2"/>
  <c r="AB241" i="2"/>
  <c r="AK241" i="2"/>
  <c r="AU241" i="2"/>
  <c r="AZ241" i="2"/>
  <c r="BI241" i="2"/>
  <c r="BN241" i="2"/>
  <c r="BO241" i="2"/>
  <c r="E242" i="2"/>
  <c r="BJ242" i="2" s="1"/>
  <c r="G242" i="2"/>
  <c r="W242" i="2"/>
  <c r="AC242" i="2" s="1"/>
  <c r="X242" i="2"/>
  <c r="Y242" i="2"/>
  <c r="Z242" i="2"/>
  <c r="AA242" i="2"/>
  <c r="AG242" i="2" s="1"/>
  <c r="AB242" i="2"/>
  <c r="AU242" i="2"/>
  <c r="AZ242" i="2"/>
  <c r="BD242" i="2"/>
  <c r="BE242" i="2"/>
  <c r="BI242" i="2"/>
  <c r="BN242" i="2"/>
  <c r="BO242" i="2"/>
  <c r="E243" i="2"/>
  <c r="BI243" i="2" s="1"/>
  <c r="G243" i="2"/>
  <c r="W243" i="2"/>
  <c r="X243" i="2"/>
  <c r="Y243" i="2"/>
  <c r="AE243" i="2" s="1"/>
  <c r="Z243" i="2"/>
  <c r="AA243" i="2"/>
  <c r="AB243" i="2"/>
  <c r="AK243" i="2"/>
  <c r="AU243" i="2"/>
  <c r="AZ243" i="2"/>
  <c r="BH243" i="2"/>
  <c r="BN243" i="2"/>
  <c r="BO243" i="2"/>
  <c r="E244" i="2"/>
  <c r="G244" i="2"/>
  <c r="W244" i="2"/>
  <c r="X244" i="2"/>
  <c r="Y244" i="2"/>
  <c r="Z244" i="2"/>
  <c r="AA244" i="2"/>
  <c r="AB244" i="2"/>
  <c r="AU244" i="2"/>
  <c r="AZ244" i="2"/>
  <c r="BN244" i="2"/>
  <c r="BO244" i="2"/>
  <c r="E245" i="2"/>
  <c r="BJ245" i="2" s="1"/>
  <c r="G245" i="2"/>
  <c r="W245" i="2"/>
  <c r="X245" i="2"/>
  <c r="AD245" i="2" s="1"/>
  <c r="Y245" i="2"/>
  <c r="Z245" i="2"/>
  <c r="AA245" i="2"/>
  <c r="AB245" i="2"/>
  <c r="AG245" i="2" s="1"/>
  <c r="AC245" i="2"/>
  <c r="AU245" i="2"/>
  <c r="AZ245" i="2"/>
  <c r="BN245" i="2"/>
  <c r="BO245" i="2"/>
  <c r="E246" i="2"/>
  <c r="BJ246" i="2" s="1"/>
  <c r="F246" i="2"/>
  <c r="G246" i="2"/>
  <c r="W246" i="2"/>
  <c r="X246" i="2"/>
  <c r="AF246" i="2" s="1"/>
  <c r="Y246" i="2"/>
  <c r="Z246" i="2"/>
  <c r="AA246" i="2"/>
  <c r="AB246" i="2"/>
  <c r="AG246" i="2" s="1"/>
  <c r="AC246" i="2"/>
  <c r="AU246" i="2"/>
  <c r="AZ246" i="2"/>
  <c r="BI246" i="2"/>
  <c r="BN246" i="2"/>
  <c r="BO246" i="2"/>
  <c r="E247" i="2"/>
  <c r="BJ247" i="2" s="1"/>
  <c r="G247" i="2"/>
  <c r="BE247" i="2" s="1"/>
  <c r="W247" i="2"/>
  <c r="X247" i="2"/>
  <c r="Y247" i="2"/>
  <c r="Z247" i="2"/>
  <c r="AA247" i="2"/>
  <c r="AB247" i="2"/>
  <c r="AK247" i="2"/>
  <c r="AU247" i="2"/>
  <c r="AZ247" i="2"/>
  <c r="BN247" i="2"/>
  <c r="BO247" i="2"/>
  <c r="E248" i="2"/>
  <c r="BJ248" i="2" s="1"/>
  <c r="G248" i="2"/>
  <c r="W248" i="2"/>
  <c r="AC248" i="2" s="1"/>
  <c r="X248" i="2"/>
  <c r="Y248" i="2"/>
  <c r="Z248" i="2"/>
  <c r="AA248" i="2"/>
  <c r="AG248" i="2" s="1"/>
  <c r="AB248" i="2"/>
  <c r="AK248" i="2" s="1"/>
  <c r="AU248" i="2"/>
  <c r="AZ248" i="2"/>
  <c r="BI248" i="2"/>
  <c r="BN248" i="2"/>
  <c r="BO248" i="2"/>
  <c r="E249" i="2"/>
  <c r="BJ249" i="2" s="1"/>
  <c r="G249" i="2"/>
  <c r="W249" i="2"/>
  <c r="X249" i="2"/>
  <c r="Y249" i="2"/>
  <c r="Z249" i="2"/>
  <c r="AC249" i="2" s="1"/>
  <c r="AA249" i="2"/>
  <c r="AJ249" i="2" s="1"/>
  <c r="AB249" i="2"/>
  <c r="AU249" i="2"/>
  <c r="AZ249" i="2"/>
  <c r="BN249" i="2"/>
  <c r="BO249" i="2"/>
  <c r="E250" i="2"/>
  <c r="BJ250" i="2" s="1"/>
  <c r="G250" i="2"/>
  <c r="BD250" i="2" s="1"/>
  <c r="W250" i="2"/>
  <c r="X250" i="2"/>
  <c r="Y250" i="2"/>
  <c r="AE250" i="2" s="1"/>
  <c r="Z250" i="2"/>
  <c r="AA250" i="2"/>
  <c r="AB250" i="2"/>
  <c r="AU250" i="2"/>
  <c r="AZ250" i="2"/>
  <c r="BH250" i="2"/>
  <c r="BN250" i="2"/>
  <c r="BO250" i="2"/>
  <c r="E251" i="2"/>
  <c r="G251" i="2"/>
  <c r="W251" i="2"/>
  <c r="D251" i="2" s="1"/>
  <c r="AW251" i="2" s="1"/>
  <c r="X251" i="2"/>
  <c r="Y251" i="2"/>
  <c r="Z251" i="2"/>
  <c r="AA251" i="2"/>
  <c r="AD251" i="2" s="1"/>
  <c r="AB251" i="2"/>
  <c r="AU251" i="2"/>
  <c r="AZ251" i="2"/>
  <c r="BN251" i="2"/>
  <c r="BO251" i="2"/>
  <c r="E252" i="2"/>
  <c r="F252" i="2" s="1"/>
  <c r="BA252" i="2" s="1"/>
  <c r="G252" i="2"/>
  <c r="W252" i="2"/>
  <c r="AF252" i="2" s="1"/>
  <c r="X252" i="2"/>
  <c r="Y252" i="2"/>
  <c r="Z252" i="2"/>
  <c r="AA252" i="2"/>
  <c r="AB252" i="2"/>
  <c r="AK252" i="2" s="1"/>
  <c r="AU252" i="2"/>
  <c r="AZ252" i="2"/>
  <c r="BN252" i="2"/>
  <c r="BO252" i="2"/>
  <c r="E253" i="2"/>
  <c r="BI253" i="2" s="1"/>
  <c r="G253" i="2"/>
  <c r="W253" i="2"/>
  <c r="AC253" i="2" s="1"/>
  <c r="X253" i="2"/>
  <c r="AD253" i="2" s="1"/>
  <c r="Y253" i="2"/>
  <c r="Z253" i="2"/>
  <c r="AA253" i="2"/>
  <c r="AJ253" i="2" s="1"/>
  <c r="AB253" i="2"/>
  <c r="AK253" i="2" s="1"/>
  <c r="AU253" i="2"/>
  <c r="AZ253" i="2"/>
  <c r="BN253" i="2"/>
  <c r="BO253" i="2"/>
  <c r="E254" i="2"/>
  <c r="BH254" i="2" s="1"/>
  <c r="G254" i="2"/>
  <c r="BD254" i="2" s="1"/>
  <c r="W254" i="2"/>
  <c r="X254" i="2"/>
  <c r="Y254" i="2"/>
  <c r="Z254" i="2"/>
  <c r="AI254" i="2" s="1"/>
  <c r="AA254" i="2"/>
  <c r="AB254" i="2"/>
  <c r="AU254" i="2"/>
  <c r="AZ254" i="2"/>
  <c r="BN254" i="2"/>
  <c r="BO254" i="2"/>
  <c r="E255" i="2"/>
  <c r="F255" i="2" s="1"/>
  <c r="BA255" i="2" s="1"/>
  <c r="G255" i="2"/>
  <c r="W255" i="2"/>
  <c r="AC255" i="2" s="1"/>
  <c r="X255" i="2"/>
  <c r="AD255" i="2" s="1"/>
  <c r="Y255" i="2"/>
  <c r="Z255" i="2"/>
  <c r="AG255" i="2" s="1"/>
  <c r="AA255" i="2"/>
  <c r="AJ255" i="2" s="1"/>
  <c r="AB255" i="2"/>
  <c r="AK255" i="2" s="1"/>
  <c r="AU255" i="2"/>
  <c r="AZ255" i="2"/>
  <c r="BN255" i="2"/>
  <c r="BO255" i="2"/>
  <c r="E256" i="2"/>
  <c r="F256" i="2" s="1"/>
  <c r="G256" i="2"/>
  <c r="W256" i="2"/>
  <c r="X256" i="2"/>
  <c r="Y256" i="2"/>
  <c r="Z256" i="2"/>
  <c r="AA256" i="2"/>
  <c r="AB256" i="2"/>
  <c r="AK256" i="2" s="1"/>
  <c r="AU256" i="2"/>
  <c r="AZ256" i="2"/>
  <c r="BH256" i="2"/>
  <c r="BN256" i="2"/>
  <c r="BO256" i="2"/>
  <c r="E257" i="2"/>
  <c r="G257" i="2"/>
  <c r="W257" i="2"/>
  <c r="X257" i="2"/>
  <c r="Y257" i="2"/>
  <c r="Z257" i="2"/>
  <c r="AI257" i="2" s="1"/>
  <c r="AA257" i="2"/>
  <c r="AB257" i="2"/>
  <c r="AK257" i="2" s="1"/>
  <c r="AU257" i="2"/>
  <c r="AZ257" i="2"/>
  <c r="BJ257" i="2"/>
  <c r="BN257" i="2"/>
  <c r="BO257" i="2"/>
  <c r="E258" i="2"/>
  <c r="G258" i="2"/>
  <c r="W258" i="2"/>
  <c r="X258" i="2"/>
  <c r="Y258" i="2"/>
  <c r="Z258" i="2"/>
  <c r="AA258" i="2"/>
  <c r="AB258" i="2"/>
  <c r="AF258" i="2"/>
  <c r="AU258" i="2"/>
  <c r="AZ258" i="2"/>
  <c r="BN258" i="2"/>
  <c r="BO258" i="2"/>
  <c r="E259" i="2"/>
  <c r="G259" i="2"/>
  <c r="W259" i="2"/>
  <c r="AC259" i="2" s="1"/>
  <c r="X259" i="2"/>
  <c r="AF259" i="2" s="1"/>
  <c r="Y259" i="2"/>
  <c r="Z259" i="2"/>
  <c r="AI259" i="2" s="1"/>
  <c r="AA259" i="2"/>
  <c r="AB259" i="2"/>
  <c r="AK259" i="2" s="1"/>
  <c r="AU259" i="2"/>
  <c r="AZ259" i="2"/>
  <c r="BN259" i="2"/>
  <c r="BO259" i="2"/>
  <c r="E260" i="2"/>
  <c r="F260" i="2" s="1"/>
  <c r="G260" i="2"/>
  <c r="W260" i="2"/>
  <c r="AC260" i="2" s="1"/>
  <c r="X260" i="2"/>
  <c r="Y260" i="2"/>
  <c r="Z260" i="2"/>
  <c r="AA260" i="2"/>
  <c r="AJ260" i="2" s="1"/>
  <c r="AB260" i="2"/>
  <c r="AU260" i="2"/>
  <c r="AZ260" i="2"/>
  <c r="BN260" i="2"/>
  <c r="BO260" i="2"/>
  <c r="E261" i="2"/>
  <c r="BJ261" i="2" s="1"/>
  <c r="G261" i="2"/>
  <c r="W261" i="2"/>
  <c r="X261" i="2"/>
  <c r="Y261" i="2"/>
  <c r="Z261" i="2"/>
  <c r="AG261" i="2" s="1"/>
  <c r="AA261" i="2"/>
  <c r="AJ261" i="2" s="1"/>
  <c r="AB261" i="2"/>
  <c r="AU261" i="2"/>
  <c r="AZ261" i="2"/>
  <c r="BN261" i="2"/>
  <c r="BO261" i="2"/>
  <c r="E262" i="2"/>
  <c r="BJ262" i="2" s="1"/>
  <c r="G262" i="2"/>
  <c r="W262" i="2"/>
  <c r="X262" i="2"/>
  <c r="AD262" i="2" s="1"/>
  <c r="Y262" i="2"/>
  <c r="Z262" i="2"/>
  <c r="AA262" i="2"/>
  <c r="AB262" i="2"/>
  <c r="AK262" i="2" s="1"/>
  <c r="AU262" i="2"/>
  <c r="AZ262" i="2"/>
  <c r="BH262" i="2"/>
  <c r="BI262" i="2"/>
  <c r="BN262" i="2"/>
  <c r="BO262" i="2"/>
  <c r="E263" i="2"/>
  <c r="BJ263" i="2" s="1"/>
  <c r="G263" i="2"/>
  <c r="W263" i="2"/>
  <c r="X263" i="2"/>
  <c r="Y263" i="2"/>
  <c r="AE263" i="2" s="1"/>
  <c r="Z263" i="2"/>
  <c r="AA263" i="2"/>
  <c r="AB263" i="2"/>
  <c r="AU263" i="2"/>
  <c r="AZ263" i="2"/>
  <c r="BI263" i="2"/>
  <c r="BN263" i="2"/>
  <c r="BO263" i="2"/>
  <c r="E264" i="2"/>
  <c r="F264" i="2" s="1"/>
  <c r="AT264" i="2" s="1"/>
  <c r="G264" i="2"/>
  <c r="W264" i="2"/>
  <c r="D264" i="2" s="1"/>
  <c r="BG264" i="2" s="1"/>
  <c r="X264" i="2"/>
  <c r="Y264" i="2"/>
  <c r="Z264" i="2"/>
  <c r="AA264" i="2"/>
  <c r="AB264" i="2"/>
  <c r="AK264" i="2" s="1"/>
  <c r="AU264" i="2"/>
  <c r="AZ264" i="2"/>
  <c r="BE264" i="2"/>
  <c r="BN264" i="2"/>
  <c r="BO264" i="2"/>
  <c r="AR168" i="2" l="1"/>
  <c r="C355" i="3" s="1"/>
  <c r="AY168" i="2"/>
  <c r="BA197" i="2"/>
  <c r="BF197" i="2"/>
  <c r="AO197" i="2"/>
  <c r="AO195" i="2"/>
  <c r="AT195" i="2"/>
  <c r="BF195" i="2"/>
  <c r="BG168" i="2"/>
  <c r="AK258" i="2"/>
  <c r="AJ256" i="2"/>
  <c r="BH248" i="2"/>
  <c r="AK244" i="2"/>
  <c r="AC240" i="2"/>
  <c r="BH239" i="2"/>
  <c r="BA236" i="2"/>
  <c r="AF235" i="2"/>
  <c r="BH233" i="2"/>
  <c r="AK233" i="2"/>
  <c r="BI229" i="2"/>
  <c r="BE228" i="2"/>
  <c r="BD225" i="2"/>
  <c r="AJ222" i="2"/>
  <c r="AJ221" i="2"/>
  <c r="AK220" i="2"/>
  <c r="BI218" i="2"/>
  <c r="AK216" i="2"/>
  <c r="AI214" i="2"/>
  <c r="BE212" i="2"/>
  <c r="AE212" i="2"/>
  <c r="BH211" i="2"/>
  <c r="BJ207" i="2"/>
  <c r="BI205" i="2"/>
  <c r="AI196" i="2"/>
  <c r="AG195" i="2"/>
  <c r="AI176" i="2"/>
  <c r="AG176" i="2"/>
  <c r="BH175" i="2"/>
  <c r="AJ170" i="2"/>
  <c r="BH167" i="2"/>
  <c r="AJ165" i="2"/>
  <c r="AC161" i="2"/>
  <c r="AK211" i="2"/>
  <c r="BD264" i="2"/>
  <c r="D261" i="2"/>
  <c r="AJ252" i="2"/>
  <c r="AJ251" i="2"/>
  <c r="AI264" i="2"/>
  <c r="AL264" i="2" s="1"/>
  <c r="F435" i="3" s="1"/>
  <c r="BE263" i="2"/>
  <c r="AJ263" i="2"/>
  <c r="BI261" i="2"/>
  <c r="BC261" i="2"/>
  <c r="AF260" i="2"/>
  <c r="AJ258" i="2"/>
  <c r="AG256" i="2"/>
  <c r="BJ255" i="2"/>
  <c r="BE255" i="2"/>
  <c r="AK254" i="2"/>
  <c r="AI252" i="2"/>
  <c r="BE250" i="2"/>
  <c r="BD248" i="2"/>
  <c r="AD247" i="2"/>
  <c r="AJ245" i="2"/>
  <c r="D245" i="2"/>
  <c r="AR245" i="2" s="1"/>
  <c r="C416" i="3" s="1"/>
  <c r="AC244" i="2"/>
  <c r="AI242" i="2"/>
  <c r="AC238" i="2"/>
  <c r="BF236" i="2"/>
  <c r="F235" i="2"/>
  <c r="BA235" i="2" s="1"/>
  <c r="BE234" i="2"/>
  <c r="AJ233" i="2"/>
  <c r="AL233" i="2" s="1"/>
  <c r="F404" i="3" s="1"/>
  <c r="AE230" i="2"/>
  <c r="BH229" i="2"/>
  <c r="BD228" i="2"/>
  <c r="AK227" i="2"/>
  <c r="AD226" i="2"/>
  <c r="BL222" i="2"/>
  <c r="AN222" i="2"/>
  <c r="AD219" i="2"/>
  <c r="BH218" i="2"/>
  <c r="AK218" i="2"/>
  <c r="BD218" i="2"/>
  <c r="AC216" i="2"/>
  <c r="F214" i="2"/>
  <c r="AF211" i="2"/>
  <c r="AO208" i="2"/>
  <c r="BI207" i="2"/>
  <c r="AK207" i="2"/>
  <c r="BD207" i="2"/>
  <c r="BH205" i="2"/>
  <c r="AJ205" i="2"/>
  <c r="BJ203" i="2"/>
  <c r="AJ203" i="2"/>
  <c r="BI201" i="2"/>
  <c r="BF199" i="2"/>
  <c r="AK198" i="2"/>
  <c r="AK197" i="2"/>
  <c r="AK195" i="2"/>
  <c r="BJ194" i="2"/>
  <c r="BD175" i="2"/>
  <c r="AG173" i="2"/>
  <c r="AI170" i="2"/>
  <c r="BH169" i="2"/>
  <c r="AJ168" i="2"/>
  <c r="BD167" i="2"/>
  <c r="AJ167" i="2"/>
  <c r="BD165" i="2"/>
  <c r="AG158" i="2"/>
  <c r="BD153" i="2"/>
  <c r="F146" i="2"/>
  <c r="AO146" i="2" s="1"/>
  <c r="BH146" i="2"/>
  <c r="F144" i="2"/>
  <c r="AO144" i="2" s="1"/>
  <c r="BE144" i="2"/>
  <c r="AK225" i="2"/>
  <c r="AP203" i="2"/>
  <c r="F147" i="2"/>
  <c r="BA147" i="2" s="1"/>
  <c r="BH147" i="2"/>
  <c r="AG264" i="2"/>
  <c r="BH263" i="2"/>
  <c r="AE262" i="2"/>
  <c r="BH261" i="2"/>
  <c r="F261" i="2"/>
  <c r="AO261" i="2" s="1"/>
  <c r="AK260" i="2"/>
  <c r="AG258" i="2"/>
  <c r="BH255" i="2"/>
  <c r="F253" i="2"/>
  <c r="AO253" i="2" s="1"/>
  <c r="BD252" i="2"/>
  <c r="AE248" i="2"/>
  <c r="F248" i="2"/>
  <c r="AG243" i="2"/>
  <c r="AD243" i="2"/>
  <c r="BH238" i="2"/>
  <c r="BD238" i="2"/>
  <c r="BE236" i="2"/>
  <c r="AG235" i="2"/>
  <c r="BH231" i="2"/>
  <c r="AI226" i="2"/>
  <c r="BJ224" i="2"/>
  <c r="AF224" i="2"/>
  <c r="AD222" i="2"/>
  <c r="AE222" i="2"/>
  <c r="BJ219" i="2"/>
  <c r="AF219" i="2"/>
  <c r="BI217" i="2"/>
  <c r="AG215" i="2"/>
  <c r="BD213" i="2"/>
  <c r="BJ212" i="2"/>
  <c r="AG212" i="2"/>
  <c r="BJ211" i="2"/>
  <c r="BD211" i="2"/>
  <c r="BH207" i="2"/>
  <c r="BJ206" i="2"/>
  <c r="AG206" i="2"/>
  <c r="BE206" i="2"/>
  <c r="BF205" i="2"/>
  <c r="AJ204" i="2"/>
  <c r="BI203" i="2"/>
  <c r="BH201" i="2"/>
  <c r="AT201" i="2"/>
  <c r="BE199" i="2"/>
  <c r="BI194" i="2"/>
  <c r="F194" i="2"/>
  <c r="AT194" i="2" s="1"/>
  <c r="AG175" i="2"/>
  <c r="BE175" i="2"/>
  <c r="AC174" i="2"/>
  <c r="AE173" i="2"/>
  <c r="BE172" i="2"/>
  <c r="BD169" i="2"/>
  <c r="BH165" i="2"/>
  <c r="BD164" i="2"/>
  <c r="BH163" i="2"/>
  <c r="AD162" i="2"/>
  <c r="AI158" i="2"/>
  <c r="BJ158" i="2"/>
  <c r="F158" i="2"/>
  <c r="BA158" i="2" s="1"/>
  <c r="AI151" i="2"/>
  <c r="AC151" i="2"/>
  <c r="BI150" i="2"/>
  <c r="AJ151" i="2"/>
  <c r="AK150" i="2"/>
  <c r="AG149" i="2"/>
  <c r="AJ149" i="2"/>
  <c r="AJ148" i="2"/>
  <c r="AG146" i="2"/>
  <c r="AI145" i="2"/>
  <c r="AK142" i="2"/>
  <c r="BH141" i="2"/>
  <c r="AK141" i="2"/>
  <c r="F141" i="2"/>
  <c r="BJ140" i="2"/>
  <c r="BJ139" i="2"/>
  <c r="AE139" i="2"/>
  <c r="BH137" i="2"/>
  <c r="BI134" i="2"/>
  <c r="AI133" i="2"/>
  <c r="AL133" i="2" s="1"/>
  <c r="F320" i="3" s="1"/>
  <c r="BI131" i="2"/>
  <c r="BC131" i="2"/>
  <c r="BJ129" i="2"/>
  <c r="AK129" i="2"/>
  <c r="F129" i="2"/>
  <c r="AT129" i="2" s="1"/>
  <c r="AJ126" i="2"/>
  <c r="D125" i="2"/>
  <c r="BI124" i="2"/>
  <c r="AC123" i="2"/>
  <c r="AD121" i="2"/>
  <c r="BI120" i="2"/>
  <c r="BD120" i="2"/>
  <c r="AJ119" i="2"/>
  <c r="BC118" i="2"/>
  <c r="BD109" i="2"/>
  <c r="AJ108" i="2"/>
  <c r="AI106" i="2"/>
  <c r="AC84" i="2"/>
  <c r="AK83" i="2"/>
  <c r="AJ79" i="2"/>
  <c r="BH75" i="2"/>
  <c r="BD70" i="2"/>
  <c r="BH70" i="2"/>
  <c r="AK56" i="2"/>
  <c r="BJ49" i="2"/>
  <c r="F49" i="2"/>
  <c r="BH49" i="2"/>
  <c r="BI49" i="2"/>
  <c r="AK43" i="2"/>
  <c r="AE43" i="2"/>
  <c r="D19" i="2"/>
  <c r="AF19" i="2"/>
  <c r="AK111" i="2"/>
  <c r="AE111" i="2"/>
  <c r="F76" i="2"/>
  <c r="AT76" i="2" s="1"/>
  <c r="BJ76" i="2"/>
  <c r="AK72" i="2"/>
  <c r="AE72" i="2"/>
  <c r="F57" i="2"/>
  <c r="BI57" i="2"/>
  <c r="BJ57" i="2"/>
  <c r="BD57" i="2"/>
  <c r="BC53" i="2"/>
  <c r="BD53" i="2"/>
  <c r="BD150" i="2"/>
  <c r="BC146" i="2"/>
  <c r="AG144" i="2"/>
  <c r="BH140" i="2"/>
  <c r="AI138" i="2"/>
  <c r="BD137" i="2"/>
  <c r="AK136" i="2"/>
  <c r="AI134" i="2"/>
  <c r="AK133" i="2"/>
  <c r="BE131" i="2"/>
  <c r="AI131" i="2"/>
  <c r="AK128" i="2"/>
  <c r="AC125" i="2"/>
  <c r="D123" i="2"/>
  <c r="BC120" i="2"/>
  <c r="D119" i="2"/>
  <c r="AY119" i="2" s="1"/>
  <c r="BI118" i="2"/>
  <c r="AJ117" i="2"/>
  <c r="AD105" i="2"/>
  <c r="AE105" i="2"/>
  <c r="AJ85" i="2"/>
  <c r="AF84" i="2"/>
  <c r="BF80" i="2"/>
  <c r="BJ80" i="2"/>
  <c r="BI80" i="2"/>
  <c r="BJ77" i="2"/>
  <c r="BH77" i="2"/>
  <c r="BH76" i="2"/>
  <c r="D75" i="2"/>
  <c r="BB75" i="2" s="1"/>
  <c r="BF74" i="2"/>
  <c r="AP74" i="2"/>
  <c r="BC74" i="2"/>
  <c r="D64" i="2"/>
  <c r="AF64" i="2"/>
  <c r="BH57" i="2"/>
  <c r="BE43" i="2"/>
  <c r="AF39" i="2"/>
  <c r="D39" i="2"/>
  <c r="AY39" i="2" s="1"/>
  <c r="AC39" i="2"/>
  <c r="F38" i="2"/>
  <c r="BH38" i="2"/>
  <c r="D35" i="2"/>
  <c r="BH34" i="2"/>
  <c r="F34" i="2"/>
  <c r="BA34" i="2" s="1"/>
  <c r="AK31" i="2"/>
  <c r="AF25" i="2"/>
  <c r="AF128" i="2"/>
  <c r="AG121" i="2"/>
  <c r="AG119" i="2"/>
  <c r="F88" i="2"/>
  <c r="BA88" i="2" s="1"/>
  <c r="BH88" i="2"/>
  <c r="AG61" i="2"/>
  <c r="AC61" i="2"/>
  <c r="BD61" i="2"/>
  <c r="BC61" i="2"/>
  <c r="AP51" i="2"/>
  <c r="BA51" i="2"/>
  <c r="BC51" i="2"/>
  <c r="BI43" i="2"/>
  <c r="F43" i="2"/>
  <c r="AO43" i="2" s="1"/>
  <c r="BH43" i="2"/>
  <c r="BD27" i="2"/>
  <c r="BH27" i="2"/>
  <c r="F22" i="2"/>
  <c r="AT22" i="2" s="1"/>
  <c r="BD22" i="2"/>
  <c r="BH22" i="2"/>
  <c r="AI68" i="2"/>
  <c r="AL68" i="2" s="1"/>
  <c r="F271" i="3" s="1"/>
  <c r="AJ66" i="2"/>
  <c r="AG58" i="2"/>
  <c r="AG47" i="2"/>
  <c r="AG46" i="2"/>
  <c r="AK42" i="2"/>
  <c r="AI39" i="2"/>
  <c r="AG36" i="2"/>
  <c r="AK35" i="2"/>
  <c r="D34" i="2"/>
  <c r="BB34" i="2" s="1"/>
  <c r="AJ21" i="2"/>
  <c r="D21" i="2"/>
  <c r="AD18" i="2"/>
  <c r="AK116" i="2"/>
  <c r="AK107" i="2"/>
  <c r="D106" i="2"/>
  <c r="AK87" i="2"/>
  <c r="AD86" i="2"/>
  <c r="D86" i="2"/>
  <c r="AC85" i="2"/>
  <c r="AF83" i="2"/>
  <c r="AK75" i="2"/>
  <c r="BH67" i="2"/>
  <c r="AK67" i="2"/>
  <c r="BA61" i="2"/>
  <c r="AK59" i="2"/>
  <c r="AK54" i="2"/>
  <c r="AK52" i="2"/>
  <c r="BJ51" i="2"/>
  <c r="AJ51" i="2"/>
  <c r="AI49" i="2"/>
  <c r="AK48" i="2"/>
  <c r="AO45" i="2"/>
  <c r="AK40" i="2"/>
  <c r="AI37" i="2"/>
  <c r="AI34" i="2"/>
  <c r="BJ32" i="2"/>
  <c r="AJ30" i="2"/>
  <c r="AK28" i="2"/>
  <c r="AJ27" i="2"/>
  <c r="AD22" i="2"/>
  <c r="BJ20" i="2"/>
  <c r="AE20" i="2"/>
  <c r="AJ116" i="2"/>
  <c r="AI113" i="2"/>
  <c r="AE110" i="2"/>
  <c r="D110" i="2"/>
  <c r="AD109" i="2"/>
  <c r="D87" i="2"/>
  <c r="AY87" i="2" s="1"/>
  <c r="AD82" i="2"/>
  <c r="BD76" i="2"/>
  <c r="AD67" i="2"/>
  <c r="BJ59" i="2"/>
  <c r="AK58" i="2"/>
  <c r="BE57" i="2"/>
  <c r="BI56" i="2"/>
  <c r="AJ55" i="2"/>
  <c r="BA53" i="2"/>
  <c r="AJ53" i="2"/>
  <c r="BE51" i="2"/>
  <c r="AC50" i="2"/>
  <c r="AE49" i="2"/>
  <c r="AD47" i="2"/>
  <c r="BH45" i="2"/>
  <c r="AJ40" i="2"/>
  <c r="AE39" i="2"/>
  <c r="BI36" i="2"/>
  <c r="AC29" i="2"/>
  <c r="AD26" i="2"/>
  <c r="AF21" i="2"/>
  <c r="AD20" i="2"/>
  <c r="AC20" i="2"/>
  <c r="AK19" i="2"/>
  <c r="AK17" i="2"/>
  <c r="AD17" i="2"/>
  <c r="AO222" i="2"/>
  <c r="BA222" i="2"/>
  <c r="AP222" i="2"/>
  <c r="BF222" i="2"/>
  <c r="AT222" i="2"/>
  <c r="AX222" i="2"/>
  <c r="D262" i="2"/>
  <c r="AC262" i="2"/>
  <c r="AI250" i="2"/>
  <c r="AC250" i="2"/>
  <c r="AG250" i="2"/>
  <c r="AP240" i="2"/>
  <c r="BA240" i="2"/>
  <c r="AI234" i="2"/>
  <c r="AG234" i="2"/>
  <c r="BA215" i="2"/>
  <c r="AO215" i="2"/>
  <c r="AC154" i="2"/>
  <c r="AI154" i="2"/>
  <c r="AE138" i="2"/>
  <c r="AK138" i="2"/>
  <c r="F130" i="2"/>
  <c r="BA130" i="2" s="1"/>
  <c r="BI130" i="2"/>
  <c r="BJ130" i="2"/>
  <c r="BH130" i="2"/>
  <c r="F116" i="2"/>
  <c r="BA116" i="2" s="1"/>
  <c r="BI116" i="2"/>
  <c r="BJ116" i="2"/>
  <c r="BH116" i="2"/>
  <c r="BB18" i="2"/>
  <c r="BD262" i="2"/>
  <c r="BE262" i="2"/>
  <c r="D243" i="2"/>
  <c r="AR243" i="2" s="1"/>
  <c r="C414" i="3" s="1"/>
  <c r="AC243" i="2"/>
  <c r="AH243" i="2" s="1"/>
  <c r="AG237" i="2"/>
  <c r="AK237" i="2"/>
  <c r="BD232" i="2"/>
  <c r="BE232" i="2"/>
  <c r="BC227" i="2"/>
  <c r="BD227" i="2"/>
  <c r="AF225" i="2"/>
  <c r="D225" i="2"/>
  <c r="AN225" i="2" s="1"/>
  <c r="F213" i="2"/>
  <c r="BH213" i="2"/>
  <c r="BI213" i="2"/>
  <c r="AL204" i="2"/>
  <c r="F375" i="3" s="1"/>
  <c r="AK203" i="2"/>
  <c r="AE203" i="2"/>
  <c r="BA200" i="2"/>
  <c r="AP200" i="2"/>
  <c r="AY199" i="2"/>
  <c r="AM199" i="2"/>
  <c r="J370" i="3" s="1"/>
  <c r="AJ174" i="2"/>
  <c r="AF174" i="2"/>
  <c r="AD153" i="2"/>
  <c r="AJ153" i="2"/>
  <c r="AT140" i="2"/>
  <c r="BC140" i="2"/>
  <c r="AP125" i="2"/>
  <c r="BF125" i="2"/>
  <c r="AT125" i="2"/>
  <c r="BA125" i="2"/>
  <c r="AO125" i="2"/>
  <c r="BA32" i="2"/>
  <c r="AP32" i="2"/>
  <c r="AT32" i="2"/>
  <c r="AO32" i="2"/>
  <c r="BF32" i="2"/>
  <c r="AE30" i="2"/>
  <c r="AF30" i="2"/>
  <c r="D30" i="2"/>
  <c r="BG30" i="2" s="1"/>
  <c r="BD25" i="2"/>
  <c r="BH25" i="2"/>
  <c r="BJ25" i="2"/>
  <c r="AI262" i="2"/>
  <c r="AL262" i="2" s="1"/>
  <c r="F433" i="3" s="1"/>
  <c r="BD253" i="2"/>
  <c r="AR251" i="2"/>
  <c r="C422" i="3" s="1"/>
  <c r="BJ244" i="2"/>
  <c r="F244" i="2"/>
  <c r="AT244" i="2" s="1"/>
  <c r="BE244" i="2"/>
  <c r="BH244" i="2"/>
  <c r="BI244" i="2"/>
  <c r="AJ243" i="2"/>
  <c r="BI240" i="2"/>
  <c r="AT238" i="2"/>
  <c r="AP238" i="2"/>
  <c r="BA238" i="2"/>
  <c r="AD237" i="2"/>
  <c r="AJ237" i="2"/>
  <c r="F232" i="2"/>
  <c r="BF232" i="2" s="1"/>
  <c r="BH232" i="2"/>
  <c r="BC229" i="2"/>
  <c r="AP227" i="2"/>
  <c r="BF227" i="2"/>
  <c r="D224" i="2"/>
  <c r="AX224" i="2" s="1"/>
  <c r="AE220" i="2"/>
  <c r="BD220" i="2"/>
  <c r="AG216" i="2"/>
  <c r="AD208" i="2"/>
  <c r="AJ208" i="2"/>
  <c r="BJ200" i="2"/>
  <c r="BH200" i="2"/>
  <c r="AL199" i="2"/>
  <c r="F370" i="3" s="1"/>
  <c r="BK196" i="2"/>
  <c r="AQ196" i="2"/>
  <c r="BG196" i="2"/>
  <c r="AY196" i="2"/>
  <c r="BD142" i="2"/>
  <c r="BE142" i="2"/>
  <c r="AP117" i="2"/>
  <c r="BF117" i="2"/>
  <c r="AT117" i="2"/>
  <c r="BA117" i="2"/>
  <c r="F40" i="2"/>
  <c r="BJ40" i="2"/>
  <c r="BE40" i="2"/>
  <c r="BH40" i="2"/>
  <c r="AD223" i="2"/>
  <c r="AJ223" i="2"/>
  <c r="F257" i="2"/>
  <c r="BD257" i="2"/>
  <c r="BH257" i="2"/>
  <c r="AJ247" i="2"/>
  <c r="BD246" i="2"/>
  <c r="BE246" i="2"/>
  <c r="BA229" i="2"/>
  <c r="BF229" i="2"/>
  <c r="F220" i="2"/>
  <c r="BH220" i="2"/>
  <c r="BI220" i="2"/>
  <c r="AG214" i="2"/>
  <c r="AJ214" i="2"/>
  <c r="AP204" i="2"/>
  <c r="BA204" i="2"/>
  <c r="D132" i="2"/>
  <c r="AE132" i="2"/>
  <c r="AW123" i="2"/>
  <c r="BG123" i="2"/>
  <c r="F72" i="2"/>
  <c r="BJ72" i="2"/>
  <c r="AL257" i="2"/>
  <c r="F428" i="3" s="1"/>
  <c r="BB251" i="2"/>
  <c r="AF209" i="2"/>
  <c r="BI204" i="2"/>
  <c r="BC204" i="2"/>
  <c r="AD161" i="2"/>
  <c r="AF161" i="2"/>
  <c r="F160" i="2"/>
  <c r="BF160" i="2" s="1"/>
  <c r="BI160" i="2"/>
  <c r="BD160" i="2"/>
  <c r="BE158" i="2"/>
  <c r="BD158" i="2"/>
  <c r="F87" i="2"/>
  <c r="BH87" i="2"/>
  <c r="AR73" i="2"/>
  <c r="C276" i="3" s="1"/>
  <c r="BB73" i="2"/>
  <c r="F258" i="2"/>
  <c r="BH258" i="2"/>
  <c r="BJ252" i="2"/>
  <c r="BH252" i="2"/>
  <c r="BI252" i="2"/>
  <c r="AC251" i="2"/>
  <c r="F251" i="2"/>
  <c r="AP251" i="2" s="1"/>
  <c r="BI251" i="2"/>
  <c r="AI244" i="2"/>
  <c r="AG244" i="2"/>
  <c r="F242" i="2"/>
  <c r="AT242" i="2" s="1"/>
  <c r="BE238" i="2"/>
  <c r="BC235" i="2"/>
  <c r="AK224" i="2"/>
  <c r="BJ220" i="2"/>
  <c r="AE214" i="2"/>
  <c r="AK214" i="2"/>
  <c r="BJ213" i="2"/>
  <c r="AJ161" i="2"/>
  <c r="F143" i="2"/>
  <c r="BI143" i="2"/>
  <c r="BH143" i="2"/>
  <c r="AK134" i="2"/>
  <c r="AE134" i="2"/>
  <c r="BJ115" i="2"/>
  <c r="BH115" i="2"/>
  <c r="BI115" i="2"/>
  <c r="BC115" i="2"/>
  <c r="BD115" i="2"/>
  <c r="F115" i="2"/>
  <c r="BE115" i="2"/>
  <c r="AX106" i="2"/>
  <c r="BE88" i="2"/>
  <c r="BD88" i="2"/>
  <c r="AY73" i="2"/>
  <c r="F259" i="2"/>
  <c r="BH259" i="2"/>
  <c r="BJ259" i="2"/>
  <c r="BF206" i="2"/>
  <c r="AO206" i="2"/>
  <c r="AP229" i="2"/>
  <c r="BA225" i="2"/>
  <c r="BG193" i="2"/>
  <c r="AY193" i="2"/>
  <c r="BI142" i="2"/>
  <c r="BJ142" i="2"/>
  <c r="F142" i="2"/>
  <c r="BH142" i="2"/>
  <c r="AT252" i="2"/>
  <c r="AO252" i="2"/>
  <c r="AP252" i="2"/>
  <c r="D241" i="2"/>
  <c r="AC241" i="2"/>
  <c r="AH241" i="2" s="1"/>
  <c r="AV196" i="2"/>
  <c r="AT196" i="2"/>
  <c r="BA196" i="2"/>
  <c r="AC264" i="2"/>
  <c r="BE248" i="2"/>
  <c r="AC247" i="2"/>
  <c r="AG247" i="2"/>
  <c r="AE244" i="2"/>
  <c r="BD222" i="2"/>
  <c r="BH222" i="2"/>
  <c r="D217" i="2"/>
  <c r="AC217" i="2"/>
  <c r="AH217" i="2" s="1"/>
  <c r="AD214" i="2"/>
  <c r="BA202" i="2"/>
  <c r="AP202" i="2"/>
  <c r="AT202" i="2"/>
  <c r="BF202" i="2"/>
  <c r="AK201" i="2"/>
  <c r="AE201" i="2"/>
  <c r="AC172" i="2"/>
  <c r="D172" i="2"/>
  <c r="AN172" i="2" s="1"/>
  <c r="AF172" i="2"/>
  <c r="AD163" i="2"/>
  <c r="AJ163" i="2"/>
  <c r="AL163" i="2" s="1"/>
  <c r="F350" i="3" s="1"/>
  <c r="AE147" i="2"/>
  <c r="AF147" i="2"/>
  <c r="AG143" i="2"/>
  <c r="AK143" i="2"/>
  <c r="AL143" i="2" s="1"/>
  <c r="F330" i="3" s="1"/>
  <c r="AI136" i="2"/>
  <c r="AC136" i="2"/>
  <c r="BC125" i="2"/>
  <c r="AS110" i="2"/>
  <c r="AQ110" i="2"/>
  <c r="BB264" i="2"/>
  <c r="AY264" i="2"/>
  <c r="BJ237" i="2"/>
  <c r="F237" i="2"/>
  <c r="BA237" i="2" s="1"/>
  <c r="BH237" i="2"/>
  <c r="BI237" i="2"/>
  <c r="AG203" i="2"/>
  <c r="AI203" i="2"/>
  <c r="BE254" i="2"/>
  <c r="F254" i="2"/>
  <c r="AO254" i="2" s="1"/>
  <c r="BI254" i="2"/>
  <c r="AT253" i="2"/>
  <c r="BA253" i="2"/>
  <c r="AE216" i="2"/>
  <c r="AH216" i="2" s="1"/>
  <c r="AG168" i="2"/>
  <c r="AI168" i="2"/>
  <c r="AL168" i="2" s="1"/>
  <c r="F355" i="3" s="1"/>
  <c r="AG263" i="2"/>
  <c r="AP261" i="2"/>
  <c r="BA261" i="2"/>
  <c r="AD263" i="2"/>
  <c r="AG257" i="2"/>
  <c r="AL254" i="2"/>
  <c r="F425" i="3" s="1"/>
  <c r="BH253" i="2"/>
  <c r="AD249" i="2"/>
  <c r="AJ241" i="2"/>
  <c r="AO240" i="2"/>
  <c r="D239" i="2"/>
  <c r="AV239" i="2" s="1"/>
  <c r="AC239" i="2"/>
  <c r="AI236" i="2"/>
  <c r="AG236" i="2"/>
  <c r="AC235" i="2"/>
  <c r="AG228" i="2"/>
  <c r="AI228" i="2"/>
  <c r="BC225" i="2"/>
  <c r="BJ264" i="2"/>
  <c r="BH264" i="2"/>
  <c r="BI264" i="2"/>
  <c r="BE261" i="2"/>
  <c r="BE259" i="2"/>
  <c r="BD259" i="2"/>
  <c r="AO255" i="2"/>
  <c r="AE254" i="2"/>
  <c r="BE252" i="2"/>
  <c r="BH246" i="2"/>
  <c r="BD244" i="2"/>
  <c r="BH242" i="2"/>
  <c r="BD240" i="2"/>
  <c r="BE240" i="2"/>
  <c r="AG230" i="2"/>
  <c r="AK229" i="2"/>
  <c r="AE229" i="2"/>
  <c r="BJ222" i="2"/>
  <c r="AD221" i="2"/>
  <c r="BJ216" i="2"/>
  <c r="BE216" i="2"/>
  <c r="BI216" i="2"/>
  <c r="F216" i="2"/>
  <c r="AT207" i="2"/>
  <c r="AO207" i="2"/>
  <c r="BF207" i="2"/>
  <c r="BA207" i="2"/>
  <c r="BJ204" i="2"/>
  <c r="BF198" i="2"/>
  <c r="AP198" i="2"/>
  <c r="BA198" i="2"/>
  <c r="AG197" i="2"/>
  <c r="AI165" i="2"/>
  <c r="AL165" i="2" s="1"/>
  <c r="F352" i="3" s="1"/>
  <c r="AC165" i="2"/>
  <c r="AI164" i="2"/>
  <c r="AL164" i="2" s="1"/>
  <c r="F351" i="3" s="1"/>
  <c r="AC164" i="2"/>
  <c r="AO139" i="2"/>
  <c r="AT139" i="2"/>
  <c r="BF139" i="2"/>
  <c r="BA139" i="2"/>
  <c r="BC139" i="2"/>
  <c r="AO218" i="2"/>
  <c r="AP218" i="2"/>
  <c r="AE264" i="2"/>
  <c r="D263" i="2"/>
  <c r="AX263" i="2" s="1"/>
  <c r="F262" i="2"/>
  <c r="AG260" i="2"/>
  <c r="AG259" i="2"/>
  <c r="AD256" i="2"/>
  <c r="BD255" i="2"/>
  <c r="AF254" i="2"/>
  <c r="AK251" i="2"/>
  <c r="F243" i="2"/>
  <c r="AQ243" i="2" s="1"/>
  <c r="AO236" i="2"/>
  <c r="AD231" i="2"/>
  <c r="AJ230" i="2"/>
  <c r="F217" i="2"/>
  <c r="AS217" i="2" s="1"/>
  <c r="BH210" i="2"/>
  <c r="BI210" i="2"/>
  <c r="F209" i="2"/>
  <c r="BH209" i="2"/>
  <c r="BI209" i="2"/>
  <c r="AE204" i="2"/>
  <c r="D201" i="2"/>
  <c r="AN201" i="2" s="1"/>
  <c r="AE200" i="2"/>
  <c r="AD199" i="2"/>
  <c r="BE174" i="2"/>
  <c r="AG171" i="2"/>
  <c r="BE168" i="2"/>
  <c r="F164" i="2"/>
  <c r="BI164" i="2"/>
  <c r="F161" i="2"/>
  <c r="AP161" i="2" s="1"/>
  <c r="BH161" i="2"/>
  <c r="BC154" i="2"/>
  <c r="BD154" i="2"/>
  <c r="BI149" i="2"/>
  <c r="BH149" i="2"/>
  <c r="F149" i="2"/>
  <c r="AG145" i="2"/>
  <c r="AK145" i="2"/>
  <c r="BI145" i="2"/>
  <c r="BH145" i="2"/>
  <c r="BD134" i="2"/>
  <c r="BC134" i="2"/>
  <c r="AC127" i="2"/>
  <c r="AI127" i="2"/>
  <c r="AP123" i="2"/>
  <c r="AT123" i="2"/>
  <c r="BF123" i="2"/>
  <c r="BD121" i="2"/>
  <c r="BE121" i="2"/>
  <c r="BC121" i="2"/>
  <c r="AE116" i="2"/>
  <c r="AG59" i="2"/>
  <c r="AJ48" i="2"/>
  <c r="AL48" i="2" s="1"/>
  <c r="F251" i="3" s="1"/>
  <c r="AG48" i="2"/>
  <c r="BC43" i="2"/>
  <c r="AI35" i="2"/>
  <c r="AC35" i="2"/>
  <c r="AE237" i="2"/>
  <c r="AF223" i="2"/>
  <c r="AT211" i="2"/>
  <c r="BA211" i="2"/>
  <c r="BF211" i="2"/>
  <c r="AO211" i="2"/>
  <c r="D203" i="2"/>
  <c r="AS203" i="2" s="1"/>
  <c r="BC198" i="2"/>
  <c r="BH198" i="2"/>
  <c r="AC163" i="2"/>
  <c r="AC148" i="2"/>
  <c r="AI148" i="2"/>
  <c r="BD124" i="2"/>
  <c r="BC124" i="2"/>
  <c r="BE123" i="2"/>
  <c r="BD123" i="2"/>
  <c r="AE120" i="2"/>
  <c r="AK120" i="2"/>
  <c r="BJ78" i="2"/>
  <c r="F78" i="2"/>
  <c r="BH78" i="2"/>
  <c r="BI78" i="2"/>
  <c r="BD78" i="2"/>
  <c r="D74" i="2"/>
  <c r="AF74" i="2"/>
  <c r="AD264" i="2"/>
  <c r="AD258" i="2"/>
  <c r="AD257" i="2"/>
  <c r="AC256" i="2"/>
  <c r="AI246" i="2"/>
  <c r="AI240" i="2"/>
  <c r="AI238" i="2"/>
  <c r="D237" i="2"/>
  <c r="AR237" i="2" s="1"/>
  <c r="C408" i="3" s="1"/>
  <c r="AE232" i="2"/>
  <c r="AI231" i="2"/>
  <c r="BD229" i="2"/>
  <c r="AC228" i="2"/>
  <c r="AG227" i="2"/>
  <c r="BE225" i="2"/>
  <c r="AF221" i="2"/>
  <c r="BF218" i="2"/>
  <c r="BD214" i="2"/>
  <c r="BE214" i="2"/>
  <c r="AE213" i="2"/>
  <c r="AK209" i="2"/>
  <c r="BC205" i="2"/>
  <c r="BD205" i="2"/>
  <c r="AF203" i="2"/>
  <c r="AO203" i="2"/>
  <c r="BF203" i="2"/>
  <c r="BB201" i="2"/>
  <c r="BI198" i="2"/>
  <c r="BC194" i="2"/>
  <c r="AD176" i="2"/>
  <c r="D176" i="2"/>
  <c r="AJ176" i="2"/>
  <c r="AJ172" i="2"/>
  <c r="AC170" i="2"/>
  <c r="D170" i="2"/>
  <c r="AN170" i="2" s="1"/>
  <c r="AF170" i="2"/>
  <c r="AD167" i="2"/>
  <c r="AK164" i="2"/>
  <c r="AG164" i="2"/>
  <c r="AG161" i="2"/>
  <c r="AK161" i="2"/>
  <c r="AG160" i="2"/>
  <c r="AI160" i="2"/>
  <c r="AE159" i="2"/>
  <c r="AK159" i="2"/>
  <c r="AL159" i="2" s="1"/>
  <c r="F346" i="3" s="1"/>
  <c r="AK155" i="2"/>
  <c r="AC150" i="2"/>
  <c r="AI150" i="2"/>
  <c r="AE142" i="2"/>
  <c r="BC141" i="2"/>
  <c r="BE141" i="2"/>
  <c r="F135" i="2"/>
  <c r="BJ135" i="2"/>
  <c r="BE135" i="2"/>
  <c r="BH135" i="2"/>
  <c r="BI135" i="2"/>
  <c r="AK132" i="2"/>
  <c r="BJ132" i="2"/>
  <c r="BH132" i="2"/>
  <c r="BH125" i="2"/>
  <c r="BJ125" i="2"/>
  <c r="AP121" i="2"/>
  <c r="AT121" i="2"/>
  <c r="BA121" i="2"/>
  <c r="BF121" i="2"/>
  <c r="AO121" i="2"/>
  <c r="BJ84" i="2"/>
  <c r="BH84" i="2"/>
  <c r="BI84" i="2"/>
  <c r="F84" i="2"/>
  <c r="BE227" i="2"/>
  <c r="BH196" i="2"/>
  <c r="BI196" i="2"/>
  <c r="BJ196" i="2"/>
  <c r="AC166" i="2"/>
  <c r="F263" i="2"/>
  <c r="AG262" i="2"/>
  <c r="AK261" i="2"/>
  <c r="AD260" i="2"/>
  <c r="AC258" i="2"/>
  <c r="AC257" i="2"/>
  <c r="BE256" i="2"/>
  <c r="AE253" i="2"/>
  <c r="AH253" i="2" s="1"/>
  <c r="BI250" i="2"/>
  <c r="F250" i="2"/>
  <c r="AI248" i="2"/>
  <c r="F247" i="2"/>
  <c r="BA247" i="2" s="1"/>
  <c r="AE246" i="2"/>
  <c r="BA241" i="2"/>
  <c r="AG241" i="2"/>
  <c r="BI234" i="2"/>
  <c r="AF233" i="2"/>
  <c r="D233" i="2"/>
  <c r="AM233" i="2" s="1"/>
  <c r="J404" i="3" s="1"/>
  <c r="AJ225" i="2"/>
  <c r="D220" i="2"/>
  <c r="BB220" i="2" s="1"/>
  <c r="BA218" i="2"/>
  <c r="BJ210" i="2"/>
  <c r="AG210" i="2"/>
  <c r="BH208" i="2"/>
  <c r="BE208" i="2"/>
  <c r="BA205" i="2"/>
  <c r="AT205" i="2"/>
  <c r="AF200" i="2"/>
  <c r="D200" i="2"/>
  <c r="AM198" i="2"/>
  <c r="J369" i="3" s="1"/>
  <c r="AX198" i="2"/>
  <c r="BD197" i="2"/>
  <c r="BC197" i="2"/>
  <c r="AE196" i="2"/>
  <c r="BD195" i="2"/>
  <c r="BC195" i="2"/>
  <c r="BA194" i="2"/>
  <c r="AG172" i="2"/>
  <c r="AI172" i="2"/>
  <c r="AL172" i="2" s="1"/>
  <c r="F359" i="3" s="1"/>
  <c r="AC167" i="2"/>
  <c r="AD157" i="2"/>
  <c r="AJ157" i="2"/>
  <c r="AG153" i="2"/>
  <c r="AK153" i="2"/>
  <c r="AC152" i="2"/>
  <c r="AI152" i="2"/>
  <c r="BH138" i="2"/>
  <c r="F138" i="2"/>
  <c r="BJ138" i="2"/>
  <c r="AJ133" i="2"/>
  <c r="AG122" i="2"/>
  <c r="AC122" i="2"/>
  <c r="BD119" i="2"/>
  <c r="BE119" i="2"/>
  <c r="BB87" i="2"/>
  <c r="F85" i="2"/>
  <c r="BH85" i="2"/>
  <c r="BG52" i="2"/>
  <c r="AQ52" i="2"/>
  <c r="AY52" i="2"/>
  <c r="AS52" i="2"/>
  <c r="AE228" i="2"/>
  <c r="BF210" i="2"/>
  <c r="AO210" i="2"/>
  <c r="AK193" i="2"/>
  <c r="AE193" i="2"/>
  <c r="AK118" i="2"/>
  <c r="AE118" i="2"/>
  <c r="AD261" i="2"/>
  <c r="BE258" i="2"/>
  <c r="BE257" i="2"/>
  <c r="AF256" i="2"/>
  <c r="AE255" i="2"/>
  <c r="AH255" i="2" s="1"/>
  <c r="AG249" i="2"/>
  <c r="BI238" i="2"/>
  <c r="AC237" i="2"/>
  <c r="AH237" i="2" s="1"/>
  <c r="BH234" i="2"/>
  <c r="AC231" i="2"/>
  <c r="AG229" i="2"/>
  <c r="BI225" i="2"/>
  <c r="BJ217" i="2"/>
  <c r="AI217" i="2"/>
  <c r="AD212" i="2"/>
  <c r="BE210" i="2"/>
  <c r="AK210" i="2"/>
  <c r="BJ209" i="2"/>
  <c r="BJ208" i="2"/>
  <c r="BA203" i="2"/>
  <c r="AI200" i="2"/>
  <c r="AP197" i="2"/>
  <c r="AT197" i="2"/>
  <c r="AE195" i="2"/>
  <c r="BA195" i="2"/>
  <c r="AP195" i="2"/>
  <c r="AE194" i="2"/>
  <c r="F193" i="2"/>
  <c r="AM193" i="2" s="1"/>
  <c r="J364" i="3" s="1"/>
  <c r="BJ193" i="2"/>
  <c r="BE176" i="2"/>
  <c r="BD161" i="2"/>
  <c r="AE158" i="2"/>
  <c r="AK158" i="2"/>
  <c r="AG156" i="2"/>
  <c r="AI156" i="2"/>
  <c r="AL156" i="2" s="1"/>
  <c r="F343" i="3" s="1"/>
  <c r="AI155" i="2"/>
  <c r="AL155" i="2" s="1"/>
  <c r="F342" i="3" s="1"/>
  <c r="AG155" i="2"/>
  <c r="BC136" i="2"/>
  <c r="BI132" i="2"/>
  <c r="AK130" i="2"/>
  <c r="AG128" i="2"/>
  <c r="AI128" i="2"/>
  <c r="BI125" i="2"/>
  <c r="BC123" i="2"/>
  <c r="BH119" i="2"/>
  <c r="BI119" i="2"/>
  <c r="F119" i="2"/>
  <c r="AV119" i="2" s="1"/>
  <c r="BJ119" i="2"/>
  <c r="BJ79" i="2"/>
  <c r="BH79" i="2"/>
  <c r="AO58" i="2"/>
  <c r="BA58" i="2"/>
  <c r="F55" i="2"/>
  <c r="BH55" i="2"/>
  <c r="BJ55" i="2"/>
  <c r="BI55" i="2"/>
  <c r="BE55" i="2"/>
  <c r="AG53" i="2"/>
  <c r="AK212" i="2"/>
  <c r="AF202" i="2"/>
  <c r="AC176" i="2"/>
  <c r="AG165" i="2"/>
  <c r="AG154" i="2"/>
  <c r="AK154" i="2"/>
  <c r="AL154" i="2" s="1"/>
  <c r="F341" i="3" s="1"/>
  <c r="BI151" i="2"/>
  <c r="BE149" i="2"/>
  <c r="AI147" i="2"/>
  <c r="AL147" i="2" s="1"/>
  <c r="F334" i="3" s="1"/>
  <c r="AC147" i="2"/>
  <c r="AJ145" i="2"/>
  <c r="BD135" i="2"/>
  <c r="AF130" i="2"/>
  <c r="AC130" i="2"/>
  <c r="BH126" i="2"/>
  <c r="AE124" i="2"/>
  <c r="AE122" i="2"/>
  <c r="AK122" i="2"/>
  <c r="AC121" i="2"/>
  <c r="AG120" i="2"/>
  <c r="AK53" i="2"/>
  <c r="AE53" i="2"/>
  <c r="BC45" i="2"/>
  <c r="BD45" i="2"/>
  <c r="AJ34" i="2"/>
  <c r="AD34" i="2"/>
  <c r="AJ196" i="2"/>
  <c r="AL196" i="2" s="1"/>
  <c r="F367" i="3" s="1"/>
  <c r="AJ194" i="2"/>
  <c r="AL194" i="2" s="1"/>
  <c r="F365" i="3" s="1"/>
  <c r="AK175" i="2"/>
  <c r="D174" i="2"/>
  <c r="AK173" i="2"/>
  <c r="BE170" i="2"/>
  <c r="AK165" i="2"/>
  <c r="AE165" i="2"/>
  <c r="BH153" i="2"/>
  <c r="D153" i="2"/>
  <c r="AX153" i="2" s="1"/>
  <c r="AC153" i="2"/>
  <c r="BE151" i="2"/>
  <c r="BC148" i="2"/>
  <c r="BD148" i="2"/>
  <c r="AD145" i="2"/>
  <c r="AF145" i="2"/>
  <c r="AP137" i="2"/>
  <c r="BC137" i="2"/>
  <c r="BE137" i="2"/>
  <c r="BC133" i="2"/>
  <c r="BD133" i="2"/>
  <c r="D129" i="2"/>
  <c r="AN129" i="2" s="1"/>
  <c r="BI127" i="2"/>
  <c r="BJ127" i="2"/>
  <c r="F127" i="2"/>
  <c r="BC127" i="2" s="1"/>
  <c r="BD127" i="2"/>
  <c r="AE126" i="2"/>
  <c r="AG124" i="2"/>
  <c r="BJ123" i="2"/>
  <c r="AC110" i="2"/>
  <c r="AF110" i="2"/>
  <c r="BH105" i="2"/>
  <c r="BJ105" i="2"/>
  <c r="AT80" i="2"/>
  <c r="BA80" i="2"/>
  <c r="BE45" i="2"/>
  <c r="D17" i="2"/>
  <c r="BG17" i="2" s="1"/>
  <c r="AF17" i="2"/>
  <c r="F212" i="2"/>
  <c r="BC212" i="2" s="1"/>
  <c r="AG208" i="2"/>
  <c r="AG204" i="2"/>
  <c r="AJ202" i="2"/>
  <c r="AF198" i="2"/>
  <c r="AG194" i="2"/>
  <c r="BD193" i="2"/>
  <c r="AD168" i="2"/>
  <c r="F167" i="2"/>
  <c r="AP167" i="2" s="1"/>
  <c r="AD165" i="2"/>
  <c r="AC159" i="2"/>
  <c r="AI157" i="2"/>
  <c r="AL157" i="2" s="1"/>
  <c r="F344" i="3" s="1"/>
  <c r="AF156" i="2"/>
  <c r="D155" i="2"/>
  <c r="AC155" i="2"/>
  <c r="F151" i="2"/>
  <c r="BF151" i="2" s="1"/>
  <c r="AC143" i="2"/>
  <c r="AF143" i="2"/>
  <c r="BD139" i="2"/>
  <c r="BE139" i="2"/>
  <c r="BH139" i="2"/>
  <c r="BI139" i="2"/>
  <c r="BC126" i="2"/>
  <c r="BH123" i="2"/>
  <c r="BI123" i="2"/>
  <c r="F114" i="2"/>
  <c r="BJ114" i="2"/>
  <c r="BC114" i="2"/>
  <c r="BI114" i="2"/>
  <c r="BH111" i="2"/>
  <c r="BJ111" i="2"/>
  <c r="BJ82" i="2"/>
  <c r="BH82" i="2"/>
  <c r="BI82" i="2"/>
  <c r="F82" i="2"/>
  <c r="BF76" i="2"/>
  <c r="AO76" i="2"/>
  <c r="AJ71" i="2"/>
  <c r="AD71" i="2"/>
  <c r="AK65" i="2"/>
  <c r="AE65" i="2"/>
  <c r="AE54" i="2"/>
  <c r="D54" i="2"/>
  <c r="AY54" i="2" s="1"/>
  <c r="F48" i="2"/>
  <c r="BH48" i="2"/>
  <c r="BI48" i="2"/>
  <c r="D46" i="2"/>
  <c r="AC46" i="2"/>
  <c r="AI46" i="2"/>
  <c r="AD44" i="2"/>
  <c r="AJ44" i="2"/>
  <c r="BD217" i="2"/>
  <c r="BD216" i="2"/>
  <c r="AK208" i="2"/>
  <c r="AK171" i="2"/>
  <c r="AK169" i="2"/>
  <c r="AC168" i="2"/>
  <c r="AG167" i="2"/>
  <c r="AG163" i="2"/>
  <c r="AI162" i="2"/>
  <c r="BI153" i="2"/>
  <c r="F153" i="2"/>
  <c r="AP153" i="2" s="1"/>
  <c r="D146" i="2"/>
  <c r="AX146" i="2" s="1"/>
  <c r="AC146" i="2"/>
  <c r="D144" i="2"/>
  <c r="AC144" i="2"/>
  <c r="BJ137" i="2"/>
  <c r="AF136" i="2"/>
  <c r="D136" i="2"/>
  <c r="AK135" i="2"/>
  <c r="BD132" i="2"/>
  <c r="BA129" i="2"/>
  <c r="BC129" i="2"/>
  <c r="AO129" i="2"/>
  <c r="AP129" i="2"/>
  <c r="BF129" i="2"/>
  <c r="BC117" i="2"/>
  <c r="BD117" i="2"/>
  <c r="AI110" i="2"/>
  <c r="BJ106" i="2"/>
  <c r="F106" i="2"/>
  <c r="BH106" i="2"/>
  <c r="BI106" i="2"/>
  <c r="AD73" i="2"/>
  <c r="BD72" i="2"/>
  <c r="BB62" i="2"/>
  <c r="AY62" i="2"/>
  <c r="AR62" i="2"/>
  <c r="C265" i="3" s="1"/>
  <c r="AD147" i="2"/>
  <c r="AL145" i="2"/>
  <c r="F332" i="3" s="1"/>
  <c r="AE143" i="2"/>
  <c r="AG139" i="2"/>
  <c r="AK131" i="2"/>
  <c r="BD130" i="2"/>
  <c r="AG126" i="2"/>
  <c r="BD116" i="2"/>
  <c r="AG114" i="2"/>
  <c r="AC114" i="2"/>
  <c r="AC106" i="2"/>
  <c r="AF68" i="2"/>
  <c r="BD50" i="2"/>
  <c r="BE50" i="2"/>
  <c r="BC50" i="2"/>
  <c r="AC37" i="2"/>
  <c r="BC156" i="2"/>
  <c r="D147" i="2"/>
  <c r="BE146" i="2"/>
  <c r="AE145" i="2"/>
  <c r="AD143" i="2"/>
  <c r="BA141" i="2"/>
  <c r="AK139" i="2"/>
  <c r="AF134" i="2"/>
  <c r="BH133" i="2"/>
  <c r="AG132" i="2"/>
  <c r="BD122" i="2"/>
  <c r="AC117" i="2"/>
  <c r="AE114" i="2"/>
  <c r="AD112" i="2"/>
  <c r="AJ112" i="2"/>
  <c r="AG111" i="2"/>
  <c r="BD105" i="2"/>
  <c r="BE105" i="2"/>
  <c r="BH80" i="2"/>
  <c r="AK78" i="2"/>
  <c r="D68" i="2"/>
  <c r="AM68" i="2" s="1"/>
  <c r="J271" i="3" s="1"/>
  <c r="BE67" i="2"/>
  <c r="BD67" i="2"/>
  <c r="BB66" i="2"/>
  <c r="AY66" i="2"/>
  <c r="AK63" i="2"/>
  <c r="AE63" i="2"/>
  <c r="AK160" i="2"/>
  <c r="AD151" i="2"/>
  <c r="D145" i="2"/>
  <c r="AR145" i="2" s="1"/>
  <c r="C332" i="3" s="1"/>
  <c r="BD144" i="2"/>
  <c r="AG141" i="2"/>
  <c r="AD138" i="2"/>
  <c r="AK137" i="2"/>
  <c r="BJ136" i="2"/>
  <c r="AC134" i="2"/>
  <c r="BC130" i="2"/>
  <c r="AJ127" i="2"/>
  <c r="D121" i="2"/>
  <c r="AC115" i="2"/>
  <c r="D115" i="2"/>
  <c r="AW115" i="2" s="1"/>
  <c r="AJ109" i="2"/>
  <c r="AE106" i="2"/>
  <c r="AK106" i="2"/>
  <c r="AL106" i="2" s="1"/>
  <c r="F293" i="3" s="1"/>
  <c r="AO88" i="2"/>
  <c r="AT88" i="2"/>
  <c r="AO86" i="2"/>
  <c r="AT86" i="2"/>
  <c r="BB85" i="2"/>
  <c r="AY85" i="2"/>
  <c r="D81" i="2"/>
  <c r="AR81" i="2" s="1"/>
  <c r="C284" i="3" s="1"/>
  <c r="AK77" i="2"/>
  <c r="BD74" i="2"/>
  <c r="D60" i="2"/>
  <c r="AC60" i="2"/>
  <c r="BD59" i="2"/>
  <c r="BE59" i="2"/>
  <c r="AF56" i="2"/>
  <c r="D56" i="2"/>
  <c r="AI56" i="2"/>
  <c r="AG51" i="2"/>
  <c r="D49" i="2"/>
  <c r="AE42" i="2"/>
  <c r="AF36" i="2"/>
  <c r="AO34" i="2"/>
  <c r="BF34" i="2"/>
  <c r="AG159" i="2"/>
  <c r="AI153" i="2"/>
  <c r="AL153" i="2" s="1"/>
  <c r="F340" i="3" s="1"/>
  <c r="AI149" i="2"/>
  <c r="AE148" i="2"/>
  <c r="AG147" i="2"/>
  <c r="AJ142" i="2"/>
  <c r="AI139" i="2"/>
  <c r="AF132" i="2"/>
  <c r="BD126" i="2"/>
  <c r="AJ122" i="2"/>
  <c r="AC119" i="2"/>
  <c r="AJ118" i="2"/>
  <c r="AG116" i="2"/>
  <c r="AD113" i="2"/>
  <c r="AJ113" i="2"/>
  <c r="BJ107" i="2"/>
  <c r="BH107" i="2"/>
  <c r="AG88" i="2"/>
  <c r="AK88" i="2"/>
  <c r="BI88" i="2"/>
  <c r="BJ88" i="2"/>
  <c r="AG86" i="2"/>
  <c r="AK86" i="2"/>
  <c r="AE86" i="2"/>
  <c r="BI86" i="2"/>
  <c r="BJ86" i="2"/>
  <c r="BB81" i="2"/>
  <c r="AD77" i="2"/>
  <c r="AJ77" i="2"/>
  <c r="AW75" i="2"/>
  <c r="AY75" i="2"/>
  <c r="AR75" i="2"/>
  <c r="C278" i="3" s="1"/>
  <c r="BB64" i="2"/>
  <c r="AY64" i="2"/>
  <c r="AR64" i="2"/>
  <c r="C267" i="3" s="1"/>
  <c r="F59" i="2"/>
  <c r="BI59" i="2"/>
  <c r="BC55" i="2"/>
  <c r="BD55" i="2"/>
  <c r="AK51" i="2"/>
  <c r="AE51" i="2"/>
  <c r="BD49" i="2"/>
  <c r="BE49" i="2"/>
  <c r="BD114" i="2"/>
  <c r="AJ88" i="2"/>
  <c r="AE87" i="2"/>
  <c r="AD85" i="2"/>
  <c r="AE84" i="2"/>
  <c r="AH84" i="2" s="1"/>
  <c r="AJ82" i="2"/>
  <c r="AJ80" i="2"/>
  <c r="BC78" i="2"/>
  <c r="AI71" i="2"/>
  <c r="AL71" i="2" s="1"/>
  <c r="F274" i="3" s="1"/>
  <c r="AJ67" i="2"/>
  <c r="BH65" i="2"/>
  <c r="AD64" i="2"/>
  <c r="BH63" i="2"/>
  <c r="AD62" i="2"/>
  <c r="AJ60" i="2"/>
  <c r="BH58" i="2"/>
  <c r="AI58" i="2"/>
  <c r="AE56" i="2"/>
  <c r="AD55" i="2"/>
  <c r="AC54" i="2"/>
  <c r="AC52" i="2"/>
  <c r="BD47" i="2"/>
  <c r="BJ43" i="2"/>
  <c r="AK38" i="2"/>
  <c r="AE37" i="2"/>
  <c r="AG34" i="2"/>
  <c r="AD30" i="2"/>
  <c r="BJ28" i="2"/>
  <c r="BC21" i="2"/>
  <c r="BC19" i="2"/>
  <c r="D18" i="2"/>
  <c r="AD115" i="2"/>
  <c r="AF107" i="2"/>
  <c r="AF88" i="2"/>
  <c r="D88" i="2"/>
  <c r="BE86" i="2"/>
  <c r="D82" i="2"/>
  <c r="AM82" i="2" s="1"/>
  <c r="J285" i="3" s="1"/>
  <c r="D80" i="2"/>
  <c r="BJ73" i="2"/>
  <c r="AK73" i="2"/>
  <c r="AF71" i="2"/>
  <c r="AK69" i="2"/>
  <c r="AF67" i="2"/>
  <c r="AF61" i="2"/>
  <c r="BE58" i="2"/>
  <c r="BA50" i="2"/>
  <c r="D37" i="2"/>
  <c r="AF34" i="2"/>
  <c r="AK30" i="2"/>
  <c r="D24" i="2"/>
  <c r="AE22" i="2"/>
  <c r="BH56" i="2"/>
  <c r="AG55" i="2"/>
  <c r="AF33" i="2"/>
  <c r="AF31" i="2"/>
  <c r="AF29" i="2"/>
  <c r="BD28" i="2"/>
  <c r="D27" i="2"/>
  <c r="AG22" i="2"/>
  <c r="BC76" i="2"/>
  <c r="AG67" i="2"/>
  <c r="AG65" i="2"/>
  <c r="AG63" i="2"/>
  <c r="AD53" i="2"/>
  <c r="AD51" i="2"/>
  <c r="AC31" i="2"/>
  <c r="AK29" i="2"/>
  <c r="D29" i="2"/>
  <c r="AC23" i="2"/>
  <c r="AF22" i="2"/>
  <c r="BH20" i="2"/>
  <c r="AG20" i="2"/>
  <c r="BH19" i="2"/>
  <c r="BH18" i="2"/>
  <c r="AG18" i="2"/>
  <c r="AF113" i="2"/>
  <c r="AF112" i="2"/>
  <c r="AD106" i="2"/>
  <c r="AG75" i="2"/>
  <c r="AC68" i="2"/>
  <c r="AF54" i="2"/>
  <c r="AO53" i="2"/>
  <c r="AF52" i="2"/>
  <c r="BI51" i="2"/>
  <c r="AO51" i="2"/>
  <c r="AE48" i="2"/>
  <c r="BH47" i="2"/>
  <c r="F47" i="2"/>
  <c r="AK44" i="2"/>
  <c r="BJ38" i="2"/>
  <c r="AF37" i="2"/>
  <c r="BH36" i="2"/>
  <c r="BI34" i="2"/>
  <c r="AE33" i="2"/>
  <c r="D33" i="2"/>
  <c r="AJ32" i="2"/>
  <c r="AE31" i="2"/>
  <c r="AH31" i="2" s="1"/>
  <c r="D31" i="2"/>
  <c r="AC30" i="2"/>
  <c r="AD21" i="2"/>
  <c r="AD19" i="2"/>
  <c r="AJ110" i="2"/>
  <c r="AI107" i="2"/>
  <c r="AL107" i="2" s="1"/>
  <c r="F294" i="3" s="1"/>
  <c r="AC87" i="2"/>
  <c r="AH87" i="2" s="1"/>
  <c r="AJ86" i="2"/>
  <c r="AE85" i="2"/>
  <c r="AI84" i="2"/>
  <c r="AK82" i="2"/>
  <c r="AK81" i="2"/>
  <c r="AK80" i="2"/>
  <c r="AE75" i="2"/>
  <c r="BE69" i="2"/>
  <c r="BJ65" i="2"/>
  <c r="BJ63" i="2"/>
  <c r="AK60" i="2"/>
  <c r="AE59" i="2"/>
  <c r="AD58" i="2"/>
  <c r="BE52" i="2"/>
  <c r="D50" i="2"/>
  <c r="AD48" i="2"/>
  <c r="AK46" i="2"/>
  <c r="BA45" i="2"/>
  <c r="AG44" i="2"/>
  <c r="AD43" i="2"/>
  <c r="AD40" i="2"/>
  <c r="F37" i="2"/>
  <c r="AD33" i="2"/>
  <c r="AI32" i="2"/>
  <c r="AD31" i="2"/>
  <c r="D20" i="2"/>
  <c r="BB20" i="2" s="1"/>
  <c r="AJ18" i="2"/>
  <c r="BA256" i="2"/>
  <c r="AT256" i="2"/>
  <c r="AO256" i="2"/>
  <c r="AP256" i="2"/>
  <c r="BF256" i="2"/>
  <c r="AO231" i="2"/>
  <c r="AT231" i="2"/>
  <c r="AP231" i="2"/>
  <c r="BA231" i="2"/>
  <c r="BF231" i="2"/>
  <c r="AX261" i="2"/>
  <c r="AM261" i="2"/>
  <c r="J432" i="3" s="1"/>
  <c r="AQ261" i="2"/>
  <c r="AY261" i="2"/>
  <c r="BG261" i="2"/>
  <c r="AW261" i="2"/>
  <c r="AR261" i="2"/>
  <c r="C432" i="3" s="1"/>
  <c r="AS261" i="2"/>
  <c r="BB261" i="2"/>
  <c r="BK261" i="2"/>
  <c r="AN261" i="2"/>
  <c r="BL261" i="2"/>
  <c r="AT260" i="2"/>
  <c r="AO260" i="2"/>
  <c r="AP260" i="2"/>
  <c r="BF260" i="2"/>
  <c r="BA260" i="2"/>
  <c r="AO259" i="2"/>
  <c r="AT259" i="2"/>
  <c r="BK263" i="2"/>
  <c r="AQ263" i="2"/>
  <c r="AR263" i="2"/>
  <c r="C434" i="3" s="1"/>
  <c r="AS263" i="2"/>
  <c r="AN263" i="2"/>
  <c r="BL263" i="2"/>
  <c r="AO257" i="2"/>
  <c r="BA257" i="2"/>
  <c r="AT257" i="2"/>
  <c r="AT239" i="2"/>
  <c r="AO239" i="2"/>
  <c r="AP239" i="2"/>
  <c r="BF239" i="2"/>
  <c r="BA239" i="2"/>
  <c r="AH264" i="2"/>
  <c r="AV251" i="2"/>
  <c r="AT251" i="2"/>
  <c r="BA251" i="2"/>
  <c r="BA264" i="2"/>
  <c r="BI260" i="2"/>
  <c r="AE247" i="2"/>
  <c r="AH247" i="2" s="1"/>
  <c r="AF247" i="2"/>
  <c r="D240" i="2"/>
  <c r="AJ240" i="2"/>
  <c r="AD240" i="2"/>
  <c r="AT237" i="2"/>
  <c r="AV237" i="2"/>
  <c r="AO237" i="2"/>
  <c r="AP237" i="2"/>
  <c r="BF237" i="2"/>
  <c r="AK236" i="2"/>
  <c r="AE236" i="2"/>
  <c r="BD230" i="2"/>
  <c r="BE230" i="2"/>
  <c r="D229" i="2"/>
  <c r="AC229" i="2"/>
  <c r="AG225" i="2"/>
  <c r="AC225" i="2"/>
  <c r="AI225" i="2"/>
  <c r="AI222" i="2"/>
  <c r="AC222" i="2"/>
  <c r="AG222" i="2"/>
  <c r="D213" i="2"/>
  <c r="BB213" i="2" s="1"/>
  <c r="AD213" i="2"/>
  <c r="AF213" i="2"/>
  <c r="AI209" i="2"/>
  <c r="AC209" i="2"/>
  <c r="AG209" i="2"/>
  <c r="D207" i="2"/>
  <c r="AD207" i="2"/>
  <c r="AF207" i="2"/>
  <c r="AC205" i="2"/>
  <c r="AI205" i="2"/>
  <c r="AL205" i="2" s="1"/>
  <c r="F376" i="3" s="1"/>
  <c r="D205" i="2"/>
  <c r="D171" i="2"/>
  <c r="AI171" i="2"/>
  <c r="AC171" i="2"/>
  <c r="AF171" i="2"/>
  <c r="AW86" i="2"/>
  <c r="AX86" i="2"/>
  <c r="AQ86" i="2"/>
  <c r="AY86" i="2"/>
  <c r="BG86" i="2"/>
  <c r="AR86" i="2"/>
  <c r="C289" i="3" s="1"/>
  <c r="AS86" i="2"/>
  <c r="BB86" i="2"/>
  <c r="AM86" i="2"/>
  <c r="J289" i="3" s="1"/>
  <c r="BK86" i="2"/>
  <c r="AN86" i="2"/>
  <c r="AV86" i="2"/>
  <c r="BL86" i="2"/>
  <c r="AR264" i="2"/>
  <c r="C435" i="3" s="1"/>
  <c r="AJ264" i="2"/>
  <c r="BD263" i="2"/>
  <c r="AV263" i="2"/>
  <c r="AF263" i="2"/>
  <c r="AJ262" i="2"/>
  <c r="BD261" i="2"/>
  <c r="AV261" i="2"/>
  <c r="AF261" i="2"/>
  <c r="BH260" i="2"/>
  <c r="AI260" i="2"/>
  <c r="D260" i="2"/>
  <c r="AE259" i="2"/>
  <c r="AI258" i="2"/>
  <c r="AL258" i="2" s="1"/>
  <c r="F429" i="3" s="1"/>
  <c r="D258" i="2"/>
  <c r="AE257" i="2"/>
  <c r="AH257" i="2" s="1"/>
  <c r="AI256" i="2"/>
  <c r="D256" i="2"/>
  <c r="AS256" i="2" s="1"/>
  <c r="AJ254" i="2"/>
  <c r="BE253" i="2"/>
  <c r="AG253" i="2"/>
  <c r="AC252" i="2"/>
  <c r="BJ251" i="2"/>
  <c r="AG251" i="2"/>
  <c r="BK251" i="2"/>
  <c r="AN251" i="2"/>
  <c r="BL251" i="2"/>
  <c r="AY251" i="2"/>
  <c r="BG251" i="2"/>
  <c r="AK250" i="2"/>
  <c r="D250" i="2"/>
  <c r="AJ250" i="2"/>
  <c r="AL250" i="2" s="1"/>
  <c r="F421" i="3" s="1"/>
  <c r="AD250" i="2"/>
  <c r="AH250" i="2" s="1"/>
  <c r="F249" i="2"/>
  <c r="BC249" i="2" s="1"/>
  <c r="BI245" i="2"/>
  <c r="BJ241" i="2"/>
  <c r="BE241" i="2"/>
  <c r="BI239" i="2"/>
  <c r="AM239" i="2"/>
  <c r="J410" i="3" s="1"/>
  <c r="BK239" i="2"/>
  <c r="AW239" i="2"/>
  <c r="AX239" i="2"/>
  <c r="BG239" i="2"/>
  <c r="D236" i="2"/>
  <c r="AJ236" i="2"/>
  <c r="AD236" i="2"/>
  <c r="AK235" i="2"/>
  <c r="AL235" i="2" s="1"/>
  <c r="F406" i="3" s="1"/>
  <c r="AE235" i="2"/>
  <c r="AH235" i="2" s="1"/>
  <c r="AF229" i="2"/>
  <c r="AF205" i="2"/>
  <c r="BB203" i="2"/>
  <c r="BC203" i="2"/>
  <c r="BD203" i="2"/>
  <c r="BE203" i="2"/>
  <c r="AL170" i="2"/>
  <c r="F357" i="3" s="1"/>
  <c r="AQ264" i="2"/>
  <c r="AE261" i="2"/>
  <c r="AD259" i="2"/>
  <c r="AF253" i="2"/>
  <c r="D247" i="2"/>
  <c r="AV247" i="2" s="1"/>
  <c r="AP246" i="2"/>
  <c r="BF246" i="2"/>
  <c r="AT246" i="2"/>
  <c r="BH245" i="2"/>
  <c r="D244" i="2"/>
  <c r="AJ244" i="2"/>
  <c r="AD244" i="2"/>
  <c r="AH244" i="2" s="1"/>
  <c r="AF240" i="2"/>
  <c r="BC239" i="2"/>
  <c r="BB230" i="2"/>
  <c r="BF264" i="2"/>
  <c r="AX264" i="2"/>
  <c r="AP264" i="2"/>
  <c r="AT263" i="2"/>
  <c r="AT261" i="2"/>
  <c r="BI259" i="2"/>
  <c r="BI257" i="2"/>
  <c r="BI255" i="2"/>
  <c r="AG254" i="2"/>
  <c r="BC253" i="2"/>
  <c r="BH251" i="2"/>
  <c r="AF250" i="2"/>
  <c r="BI249" i="2"/>
  <c r="BC247" i="2"/>
  <c r="BE245" i="2"/>
  <c r="AK245" i="2"/>
  <c r="AE245" i="2"/>
  <c r="AH245" i="2" s="1"/>
  <c r="AF245" i="2"/>
  <c r="BB243" i="2"/>
  <c r="AM243" i="2"/>
  <c r="J414" i="3" s="1"/>
  <c r="BK243" i="2"/>
  <c r="AN243" i="2"/>
  <c r="BL243" i="2"/>
  <c r="AW243" i="2"/>
  <c r="AX243" i="2"/>
  <c r="AY243" i="2"/>
  <c r="BG243" i="2"/>
  <c r="AS237" i="2"/>
  <c r="BB235" i="2"/>
  <c r="AM235" i="2"/>
  <c r="J406" i="3" s="1"/>
  <c r="BK235" i="2"/>
  <c r="AN235" i="2"/>
  <c r="BL235" i="2"/>
  <c r="AW235" i="2"/>
  <c r="AX235" i="2"/>
  <c r="AQ235" i="2"/>
  <c r="AY235" i="2"/>
  <c r="BG235" i="2"/>
  <c r="D234" i="2"/>
  <c r="AJ234" i="2"/>
  <c r="AD234" i="2"/>
  <c r="D232" i="2"/>
  <c r="AJ232" i="2"/>
  <c r="AL232" i="2" s="1"/>
  <c r="F403" i="3" s="1"/>
  <c r="AD232" i="2"/>
  <c r="BI231" i="2"/>
  <c r="AF210" i="2"/>
  <c r="AI210" i="2"/>
  <c r="AL210" i="2" s="1"/>
  <c r="F381" i="3" s="1"/>
  <c r="D210" i="2"/>
  <c r="AC210" i="2"/>
  <c r="AK206" i="2"/>
  <c r="AE206" i="2"/>
  <c r="AW264" i="2"/>
  <c r="AO264" i="2"/>
  <c r="AK263" i="2"/>
  <c r="AC263" i="2"/>
  <c r="AH263" i="2" s="1"/>
  <c r="AC261" i="2"/>
  <c r="BE260" i="2"/>
  <c r="AJ259" i="2"/>
  <c r="AL259" i="2" s="1"/>
  <c r="F430" i="3" s="1"/>
  <c r="BD258" i="2"/>
  <c r="AJ257" i="2"/>
  <c r="BD256" i="2"/>
  <c r="AP253" i="2"/>
  <c r="BF253" i="2"/>
  <c r="AL252" i="2"/>
  <c r="F423" i="3" s="1"/>
  <c r="BE251" i="2"/>
  <c r="BH249" i="2"/>
  <c r="D248" i="2"/>
  <c r="AJ248" i="2"/>
  <c r="AD248" i="2"/>
  <c r="AT247" i="2"/>
  <c r="AP247" i="2"/>
  <c r="BF247" i="2"/>
  <c r="AF244" i="2"/>
  <c r="AK242" i="2"/>
  <c r="AE242" i="2"/>
  <c r="BJ239" i="2"/>
  <c r="BE239" i="2"/>
  <c r="AK238" i="2"/>
  <c r="AE238" i="2"/>
  <c r="AF236" i="2"/>
  <c r="AY233" i="2"/>
  <c r="AE231" i="2"/>
  <c r="AH231" i="2" s="1"/>
  <c r="AK231" i="2"/>
  <c r="BE231" i="2"/>
  <c r="BJ231" i="2"/>
  <c r="BC231" i="2"/>
  <c r="BD231" i="2"/>
  <c r="AD227" i="2"/>
  <c r="AJ227" i="2"/>
  <c r="AL227" i="2" s="1"/>
  <c r="F398" i="3" s="1"/>
  <c r="D227" i="2"/>
  <c r="AF227" i="2"/>
  <c r="BD226" i="2"/>
  <c r="AG223" i="2"/>
  <c r="AI223" i="2"/>
  <c r="D218" i="2"/>
  <c r="AD218" i="2"/>
  <c r="BL264" i="2"/>
  <c r="AV264" i="2"/>
  <c r="AN264" i="2"/>
  <c r="AF264" i="2"/>
  <c r="AN262" i="2"/>
  <c r="AF262" i="2"/>
  <c r="BD260" i="2"/>
  <c r="AE260" i="2"/>
  <c r="AH260" i="2" s="1"/>
  <c r="D259" i="2"/>
  <c r="AS259" i="2" s="1"/>
  <c r="AE258" i="2"/>
  <c r="AH258" i="2" s="1"/>
  <c r="D257" i="2"/>
  <c r="BC256" i="2"/>
  <c r="AE256" i="2"/>
  <c r="AT255" i="2"/>
  <c r="AC254" i="2"/>
  <c r="AE252" i="2"/>
  <c r="BE249" i="2"/>
  <c r="AK249" i="2"/>
  <c r="AE249" i="2"/>
  <c r="AF249" i="2"/>
  <c r="AO246" i="2"/>
  <c r="BK245" i="2"/>
  <c r="AN245" i="2"/>
  <c r="BL245" i="2"/>
  <c r="BG245" i="2"/>
  <c r="AP244" i="2"/>
  <c r="BF244" i="2"/>
  <c r="AV243" i="2"/>
  <c r="AO243" i="2"/>
  <c r="D242" i="2"/>
  <c r="AJ242" i="2"/>
  <c r="AD242" i="2"/>
  <c r="D238" i="2"/>
  <c r="AJ238" i="2"/>
  <c r="AD238" i="2"/>
  <c r="AH238" i="2" s="1"/>
  <c r="AT235" i="2"/>
  <c r="AV235" i="2"/>
  <c r="AO235" i="2"/>
  <c r="AP235" i="2"/>
  <c r="BF235" i="2"/>
  <c r="F226" i="2"/>
  <c r="BI226" i="2"/>
  <c r="BH226" i="2"/>
  <c r="BJ226" i="2"/>
  <c r="BD224" i="2"/>
  <c r="BB224" i="2"/>
  <c r="BC224" i="2"/>
  <c r="BE224" i="2"/>
  <c r="AD217" i="2"/>
  <c r="AJ217" i="2"/>
  <c r="AG217" i="2"/>
  <c r="BK217" i="2"/>
  <c r="AN217" i="2"/>
  <c r="AY217" i="2"/>
  <c r="BG217" i="2"/>
  <c r="BB217" i="2"/>
  <c r="AR217" i="2"/>
  <c r="C388" i="3" s="1"/>
  <c r="AD164" i="2"/>
  <c r="AJ164" i="2"/>
  <c r="AF164" i="2"/>
  <c r="D253" i="2"/>
  <c r="BK264" i="2"/>
  <c r="BM264" i="2" s="1"/>
  <c r="BC264" i="2"/>
  <c r="AM264" i="2"/>
  <c r="J435" i="3" s="1"/>
  <c r="AI263" i="2"/>
  <c r="AL263" i="2" s="1"/>
  <c r="F434" i="3" s="1"/>
  <c r="AI261" i="2"/>
  <c r="AL261" i="2" s="1"/>
  <c r="F432" i="3" s="1"/>
  <c r="BC260" i="2"/>
  <c r="BJ258" i="2"/>
  <c r="BJ256" i="2"/>
  <c r="AF255" i="2"/>
  <c r="D255" i="2"/>
  <c r="BJ254" i="2"/>
  <c r="BC254" i="2"/>
  <c r="BJ253" i="2"/>
  <c r="BF252" i="2"/>
  <c r="D252" i="2"/>
  <c r="AS252" i="2" s="1"/>
  <c r="AD252" i="2"/>
  <c r="AF248" i="2"/>
  <c r="BI247" i="2"/>
  <c r="AW245" i="2"/>
  <c r="BJ243" i="2"/>
  <c r="BE243" i="2"/>
  <c r="BL241" i="2"/>
  <c r="BB237" i="2"/>
  <c r="AM237" i="2"/>
  <c r="J408" i="3" s="1"/>
  <c r="BK237" i="2"/>
  <c r="BM237" i="2" s="1"/>
  <c r="AN237" i="2"/>
  <c r="BL237" i="2"/>
  <c r="AW237" i="2"/>
  <c r="AX237" i="2"/>
  <c r="AQ237" i="2"/>
  <c r="AY237" i="2"/>
  <c r="BG237" i="2"/>
  <c r="AF234" i="2"/>
  <c r="AP234" i="2"/>
  <c r="BF234" i="2"/>
  <c r="AS234" i="2"/>
  <c r="BA234" i="2"/>
  <c r="AT234" i="2"/>
  <c r="F233" i="2"/>
  <c r="AF232" i="2"/>
  <c r="AP232" i="2"/>
  <c r="BA232" i="2"/>
  <c r="AT232" i="2"/>
  <c r="AJ228" i="2"/>
  <c r="D228" i="2"/>
  <c r="AD228" i="2"/>
  <c r="AF228" i="2"/>
  <c r="F221" i="2"/>
  <c r="BC221" i="2" s="1"/>
  <c r="BI221" i="2"/>
  <c r="BH221" i="2"/>
  <c r="BJ221" i="2"/>
  <c r="AF218" i="2"/>
  <c r="AF204" i="2"/>
  <c r="D204" i="2"/>
  <c r="AC204" i="2"/>
  <c r="AH204" i="2" s="1"/>
  <c r="AE149" i="2"/>
  <c r="AK149" i="2"/>
  <c r="AS264" i="2"/>
  <c r="AF257" i="2"/>
  <c r="AP255" i="2"/>
  <c r="BF255" i="2"/>
  <c r="AT241" i="2"/>
  <c r="AO241" i="2"/>
  <c r="AP241" i="2"/>
  <c r="BF241" i="2"/>
  <c r="D254" i="2"/>
  <c r="AD254" i="2"/>
  <c r="BC251" i="2"/>
  <c r="BD251" i="2"/>
  <c r="BF263" i="2"/>
  <c r="BF261" i="2"/>
  <c r="BJ260" i="2"/>
  <c r="BI258" i="2"/>
  <c r="BI256" i="2"/>
  <c r="BC255" i="2"/>
  <c r="AG252" i="2"/>
  <c r="AE251" i="2"/>
  <c r="AH251" i="2" s="1"/>
  <c r="AF251" i="2"/>
  <c r="D249" i="2"/>
  <c r="AP248" i="2"/>
  <c r="BF248" i="2"/>
  <c r="AT248" i="2"/>
  <c r="BH247" i="2"/>
  <c r="AO247" i="2"/>
  <c r="BA246" i="2"/>
  <c r="AK246" i="2"/>
  <c r="D246" i="2"/>
  <c r="AS246" i="2" s="1"/>
  <c r="AJ246" i="2"/>
  <c r="AD246" i="2"/>
  <c r="AH246" i="2" s="1"/>
  <c r="F245" i="2"/>
  <c r="AM245" i="2" s="1"/>
  <c r="J416" i="3" s="1"/>
  <c r="AS244" i="2"/>
  <c r="AF242" i="2"/>
  <c r="BH241" i="2"/>
  <c r="BC241" i="2"/>
  <c r="AK240" i="2"/>
  <c r="AE240" i="2"/>
  <c r="AE239" i="2"/>
  <c r="AH239" i="2" s="1"/>
  <c r="AF238" i="2"/>
  <c r="BC237" i="2"/>
  <c r="AS235" i="2"/>
  <c r="AK234" i="2"/>
  <c r="AE233" i="2"/>
  <c r="AH233" i="2" s="1"/>
  <c r="AG233" i="2"/>
  <c r="AK232" i="2"/>
  <c r="AC230" i="2"/>
  <c r="AI230" i="2"/>
  <c r="D230" i="2"/>
  <c r="AW225" i="2"/>
  <c r="AR225" i="2"/>
  <c r="C396" i="3" s="1"/>
  <c r="BB225" i="2"/>
  <c r="BK225" i="2"/>
  <c r="BL225" i="2"/>
  <c r="AQ225" i="2"/>
  <c r="AE221" i="2"/>
  <c r="AK221" i="2"/>
  <c r="AE215" i="2"/>
  <c r="AF215" i="2"/>
  <c r="D215" i="2"/>
  <c r="AK215" i="2"/>
  <c r="AE167" i="2"/>
  <c r="AF167" i="2"/>
  <c r="AK167" i="2"/>
  <c r="AI255" i="2"/>
  <c r="AL255" i="2" s="1"/>
  <c r="F426" i="3" s="1"/>
  <c r="AI253" i="2"/>
  <c r="AL253" i="2" s="1"/>
  <c r="F424" i="3" s="1"/>
  <c r="BC252" i="2"/>
  <c r="AI251" i="2"/>
  <c r="AI249" i="2"/>
  <c r="BC248" i="2"/>
  <c r="AI247" i="2"/>
  <c r="BC246" i="2"/>
  <c r="AI245" i="2"/>
  <c r="AL245" i="2" s="1"/>
  <c r="F416" i="3" s="1"/>
  <c r="BC244" i="2"/>
  <c r="AI243" i="2"/>
  <c r="BC242" i="2"/>
  <c r="AI241" i="2"/>
  <c r="AL241" i="2" s="1"/>
  <c r="F412" i="3" s="1"/>
  <c r="BC240" i="2"/>
  <c r="AI239" i="2"/>
  <c r="AL239" i="2" s="1"/>
  <c r="F410" i="3" s="1"/>
  <c r="BC238" i="2"/>
  <c r="AI237" i="2"/>
  <c r="BC236" i="2"/>
  <c r="AI235" i="2"/>
  <c r="BC234" i="2"/>
  <c r="AI233" i="2"/>
  <c r="D231" i="2"/>
  <c r="AD230" i="2"/>
  <c r="F230" i="2"/>
  <c r="BC230" i="2" s="1"/>
  <c r="BI230" i="2"/>
  <c r="AO229" i="2"/>
  <c r="AT229" i="2"/>
  <c r="BA227" i="2"/>
  <c r="AK226" i="2"/>
  <c r="AL226" i="2" s="1"/>
  <c r="F397" i="3" s="1"/>
  <c r="D226" i="2"/>
  <c r="BB226" i="2" s="1"/>
  <c r="AD224" i="2"/>
  <c r="AS224" i="2"/>
  <c r="AQ222" i="2"/>
  <c r="AY222" i="2"/>
  <c r="BG222" i="2"/>
  <c r="AR222" i="2"/>
  <c r="C393" i="3" s="1"/>
  <c r="AS222" i="2"/>
  <c r="AM222" i="2"/>
  <c r="J393" i="3" s="1"/>
  <c r="BK222" i="2"/>
  <c r="BM222" i="2" s="1"/>
  <c r="AW222" i="2"/>
  <c r="AN220" i="2"/>
  <c r="AJ220" i="2"/>
  <c r="BD219" i="2"/>
  <c r="BE219" i="2"/>
  <c r="BC218" i="2"/>
  <c r="BE218" i="2"/>
  <c r="BC216" i="2"/>
  <c r="AI216" i="2"/>
  <c r="AL216" i="2" s="1"/>
  <c r="F387" i="3" s="1"/>
  <c r="AE210" i="2"/>
  <c r="BB207" i="2"/>
  <c r="BB204" i="2"/>
  <c r="BD202" i="2"/>
  <c r="BE202" i="2"/>
  <c r="BC202" i="2"/>
  <c r="AR201" i="2"/>
  <c r="C372" i="3" s="1"/>
  <c r="AS201" i="2"/>
  <c r="AV201" i="2"/>
  <c r="BL201" i="2"/>
  <c r="AW201" i="2"/>
  <c r="BG201" i="2"/>
  <c r="AM201" i="2"/>
  <c r="J372" i="3" s="1"/>
  <c r="AY201" i="2"/>
  <c r="AR199" i="2"/>
  <c r="C370" i="3" s="1"/>
  <c r="AS199" i="2"/>
  <c r="AN199" i="2"/>
  <c r="AV199" i="2"/>
  <c r="BL199" i="2"/>
  <c r="AQ199" i="2"/>
  <c r="BB199" i="2"/>
  <c r="BK199" i="2"/>
  <c r="AW199" i="2"/>
  <c r="AX199" i="2"/>
  <c r="BG199" i="2"/>
  <c r="AC195" i="2"/>
  <c r="AF195" i="2"/>
  <c r="D195" i="2"/>
  <c r="AO169" i="2"/>
  <c r="AP169" i="2"/>
  <c r="BF169" i="2"/>
  <c r="BA169" i="2"/>
  <c r="AT169" i="2"/>
  <c r="BC169" i="2"/>
  <c r="AT240" i="2"/>
  <c r="BJ234" i="2"/>
  <c r="BJ232" i="2"/>
  <c r="AG231" i="2"/>
  <c r="BH230" i="2"/>
  <c r="AK230" i="2"/>
  <c r="BE229" i="2"/>
  <c r="BJ229" i="2"/>
  <c r="BF225" i="2"/>
  <c r="AD225" i="2"/>
  <c r="AQ224" i="2"/>
  <c r="AV222" i="2"/>
  <c r="AF222" i="2"/>
  <c r="AG221" i="2"/>
  <c r="AI221" i="2"/>
  <c r="AL221" i="2" s="1"/>
  <c r="F392" i="3" s="1"/>
  <c r="AI220" i="2"/>
  <c r="AC220" i="2"/>
  <c r="AH220" i="2" s="1"/>
  <c r="AG220" i="2"/>
  <c r="F219" i="2"/>
  <c r="BC219" i="2" s="1"/>
  <c r="BI219" i="2"/>
  <c r="AE217" i="2"/>
  <c r="AF217" i="2"/>
  <c r="D214" i="2"/>
  <c r="AF214" i="2"/>
  <c r="BC213" i="2"/>
  <c r="BE213" i="2"/>
  <c r="D209" i="2"/>
  <c r="AD209" i="2"/>
  <c r="AF206" i="2"/>
  <c r="AI206" i="2"/>
  <c r="AL206" i="2" s="1"/>
  <c r="F377" i="3" s="1"/>
  <c r="D206" i="2"/>
  <c r="AC206" i="2"/>
  <c r="BG203" i="2"/>
  <c r="BD201" i="2"/>
  <c r="BC201" i="2"/>
  <c r="BE201" i="2"/>
  <c r="AG199" i="2"/>
  <c r="AI195" i="2"/>
  <c r="D175" i="2"/>
  <c r="AI175" i="2"/>
  <c r="AC175" i="2"/>
  <c r="AF175" i="2"/>
  <c r="AK170" i="2"/>
  <c r="AE170" i="2"/>
  <c r="BB170" i="2"/>
  <c r="BK170" i="2"/>
  <c r="AW170" i="2"/>
  <c r="AR170" i="2"/>
  <c r="C357" i="3" s="1"/>
  <c r="BJ157" i="2"/>
  <c r="F157" i="2"/>
  <c r="BH157" i="2"/>
  <c r="BI157" i="2"/>
  <c r="BD157" i="2"/>
  <c r="BE157" i="2"/>
  <c r="BE237" i="2"/>
  <c r="AC236" i="2"/>
  <c r="AH236" i="2" s="1"/>
  <c r="BE235" i="2"/>
  <c r="AC234" i="2"/>
  <c r="AH234" i="2" s="1"/>
  <c r="BE233" i="2"/>
  <c r="BI232" i="2"/>
  <c r="AC232" i="2"/>
  <c r="F228" i="2"/>
  <c r="BI228" i="2"/>
  <c r="AC227" i="2"/>
  <c r="AO227" i="2"/>
  <c r="AT227" i="2"/>
  <c r="AJ224" i="2"/>
  <c r="BD223" i="2"/>
  <c r="BE223" i="2"/>
  <c r="BC222" i="2"/>
  <c r="BE222" i="2"/>
  <c r="AE219" i="2"/>
  <c r="AK219" i="2"/>
  <c r="BC215" i="2"/>
  <c r="AF212" i="2"/>
  <c r="AI212" i="2"/>
  <c r="D212" i="2"/>
  <c r="AV212" i="2" s="1"/>
  <c r="AC212" i="2"/>
  <c r="AI211" i="2"/>
  <c r="AC211" i="2"/>
  <c r="AG211" i="2"/>
  <c r="BC200" i="2"/>
  <c r="AJ198" i="2"/>
  <c r="AD198" i="2"/>
  <c r="AN198" i="2"/>
  <c r="BL198" i="2"/>
  <c r="AW198" i="2"/>
  <c r="AR198" i="2"/>
  <c r="C369" i="3" s="1"/>
  <c r="BK198" i="2"/>
  <c r="AQ198" i="2"/>
  <c r="AS198" i="2"/>
  <c r="BG198" i="2"/>
  <c r="AY198" i="2"/>
  <c r="AC197" i="2"/>
  <c r="AF197" i="2"/>
  <c r="AI197" i="2"/>
  <c r="D197" i="2"/>
  <c r="AF194" i="2"/>
  <c r="AC194" i="2"/>
  <c r="D194" i="2"/>
  <c r="BD249" i="2"/>
  <c r="BD247" i="2"/>
  <c r="BD245" i="2"/>
  <c r="BD243" i="2"/>
  <c r="AF243" i="2"/>
  <c r="BD241" i="2"/>
  <c r="AF241" i="2"/>
  <c r="BD239" i="2"/>
  <c r="AF239" i="2"/>
  <c r="BD237" i="2"/>
  <c r="AF237" i="2"/>
  <c r="BD235" i="2"/>
  <c r="BD233" i="2"/>
  <c r="AJ229" i="2"/>
  <c r="AK228" i="2"/>
  <c r="AM224" i="2"/>
  <c r="J395" i="3" s="1"/>
  <c r="AI224" i="2"/>
  <c r="AC224" i="2"/>
  <c r="AG224" i="2"/>
  <c r="F223" i="2"/>
  <c r="BC223" i="2" s="1"/>
  <c r="BI223" i="2"/>
  <c r="AY220" i="2"/>
  <c r="BG220" i="2"/>
  <c r="AR220" i="2"/>
  <c r="C391" i="3" s="1"/>
  <c r="BK220" i="2"/>
  <c r="AW220" i="2"/>
  <c r="AJ218" i="2"/>
  <c r="D216" i="2"/>
  <c r="AF216" i="2"/>
  <c r="AT215" i="2"/>
  <c r="AP215" i="2"/>
  <c r="BF215" i="2"/>
  <c r="AP214" i="2"/>
  <c r="BF214" i="2"/>
  <c r="BB209" i="2"/>
  <c r="AV200" i="2"/>
  <c r="AO200" i="2"/>
  <c r="AS200" i="2"/>
  <c r="AT200" i="2"/>
  <c r="BF200" i="2"/>
  <c r="AG193" i="2"/>
  <c r="AI193" i="2"/>
  <c r="AO173" i="2"/>
  <c r="AP173" i="2"/>
  <c r="BF173" i="2"/>
  <c r="BA173" i="2"/>
  <c r="AT173" i="2"/>
  <c r="BC173" i="2"/>
  <c r="AT155" i="2"/>
  <c r="AP155" i="2"/>
  <c r="BF155" i="2"/>
  <c r="BA155" i="2"/>
  <c r="AO155" i="2"/>
  <c r="AP152" i="2"/>
  <c r="BF152" i="2"/>
  <c r="AT152" i="2"/>
  <c r="BA152" i="2"/>
  <c r="AO152" i="2"/>
  <c r="AF231" i="2"/>
  <c r="AI229" i="2"/>
  <c r="AO225" i="2"/>
  <c r="AT225" i="2"/>
  <c r="AE223" i="2"/>
  <c r="AK223" i="2"/>
  <c r="AG219" i="2"/>
  <c r="AI219" i="2"/>
  <c r="AI218" i="2"/>
  <c r="AC218" i="2"/>
  <c r="AG218" i="2"/>
  <c r="D211" i="2"/>
  <c r="AD211" i="2"/>
  <c r="AF208" i="2"/>
  <c r="AI208" i="2"/>
  <c r="D208" i="2"/>
  <c r="BB208" i="2" s="1"/>
  <c r="AC208" i="2"/>
  <c r="AH208" i="2" s="1"/>
  <c r="AI207" i="2"/>
  <c r="AC207" i="2"/>
  <c r="AG207" i="2"/>
  <c r="AK174" i="2"/>
  <c r="AL174" i="2" s="1"/>
  <c r="F361" i="3" s="1"/>
  <c r="AE174" i="2"/>
  <c r="BJ166" i="2"/>
  <c r="F166" i="2"/>
  <c r="BE166" i="2"/>
  <c r="BH166" i="2"/>
  <c r="BI166" i="2"/>
  <c r="BD166" i="2"/>
  <c r="AK127" i="2"/>
  <c r="AE127" i="2"/>
  <c r="D127" i="2"/>
  <c r="BF242" i="2"/>
  <c r="BF240" i="2"/>
  <c r="AC226" i="2"/>
  <c r="AH226" i="2" s="1"/>
  <c r="AF226" i="2"/>
  <c r="AR224" i="2"/>
  <c r="C395" i="3" s="1"/>
  <c r="AN224" i="2"/>
  <c r="BL224" i="2"/>
  <c r="BD221" i="2"/>
  <c r="BE221" i="2"/>
  <c r="BE220" i="2"/>
  <c r="BC217" i="2"/>
  <c r="AV217" i="2"/>
  <c r="AO217" i="2"/>
  <c r="BA217" i="2"/>
  <c r="AD215" i="2"/>
  <c r="AH215" i="2" s="1"/>
  <c r="AJ215" i="2"/>
  <c r="AL215" i="2" s="1"/>
  <c r="F386" i="3" s="1"/>
  <c r="AI213" i="2"/>
  <c r="AC213" i="2"/>
  <c r="AG213" i="2"/>
  <c r="AR203" i="2"/>
  <c r="C374" i="3" s="1"/>
  <c r="BK203" i="2"/>
  <c r="AV203" i="2"/>
  <c r="AX203" i="2"/>
  <c r="AJ200" i="2"/>
  <c r="AL200" i="2" s="1"/>
  <c r="F371" i="3" s="1"/>
  <c r="AD200" i="2"/>
  <c r="AN200" i="2"/>
  <c r="BL200" i="2"/>
  <c r="AW200" i="2"/>
  <c r="AR200" i="2"/>
  <c r="C371" i="3" s="1"/>
  <c r="AQ200" i="2"/>
  <c r="BB200" i="2"/>
  <c r="BG200" i="2"/>
  <c r="AX200" i="2"/>
  <c r="AM200" i="2"/>
  <c r="J371" i="3" s="1"/>
  <c r="BD196" i="2"/>
  <c r="BE196" i="2"/>
  <c r="BB196" i="2"/>
  <c r="BC196" i="2"/>
  <c r="BJ227" i="2"/>
  <c r="BJ225" i="2"/>
  <c r="BF224" i="2"/>
  <c r="AP224" i="2"/>
  <c r="AC223" i="2"/>
  <c r="AC221" i="2"/>
  <c r="AH221" i="2" s="1"/>
  <c r="AC219" i="2"/>
  <c r="AP213" i="2"/>
  <c r="AP212" i="2"/>
  <c r="AP211" i="2"/>
  <c r="AP210" i="2"/>
  <c r="AP208" i="2"/>
  <c r="AP207" i="2"/>
  <c r="AP206" i="2"/>
  <c r="AE205" i="2"/>
  <c r="AC202" i="2"/>
  <c r="AH202" i="2" s="1"/>
  <c r="AO202" i="2"/>
  <c r="AD201" i="2"/>
  <c r="AG198" i="2"/>
  <c r="AF196" i="2"/>
  <c r="AC196" i="2"/>
  <c r="BK193" i="2"/>
  <c r="AJ175" i="2"/>
  <c r="AD175" i="2"/>
  <c r="F174" i="2"/>
  <c r="BC174" i="2" s="1"/>
  <c r="BI174" i="2"/>
  <c r="BJ174" i="2"/>
  <c r="BD174" i="2"/>
  <c r="AJ171" i="2"/>
  <c r="AD171" i="2"/>
  <c r="F170" i="2"/>
  <c r="BI170" i="2"/>
  <c r="BJ170" i="2"/>
  <c r="BD170" i="2"/>
  <c r="AT165" i="2"/>
  <c r="AP165" i="2"/>
  <c r="BF165" i="2"/>
  <c r="BA165" i="2"/>
  <c r="AO165" i="2"/>
  <c r="AP160" i="2"/>
  <c r="AT160" i="2"/>
  <c r="BA160" i="2"/>
  <c r="AO160" i="2"/>
  <c r="AD159" i="2"/>
  <c r="AF159" i="2"/>
  <c r="AG152" i="2"/>
  <c r="AK152" i="2"/>
  <c r="AL152" i="2" s="1"/>
  <c r="F339" i="3" s="1"/>
  <c r="BJ152" i="2"/>
  <c r="BH152" i="2"/>
  <c r="BI152" i="2"/>
  <c r="AD149" i="2"/>
  <c r="AH149" i="2" s="1"/>
  <c r="AF149" i="2"/>
  <c r="AV224" i="2"/>
  <c r="D223" i="2"/>
  <c r="D221" i="2"/>
  <c r="BB221" i="2" s="1"/>
  <c r="D219" i="2"/>
  <c r="BD212" i="2"/>
  <c r="BE211" i="2"/>
  <c r="BD210" i="2"/>
  <c r="BE209" i="2"/>
  <c r="BD208" i="2"/>
  <c r="BE207" i="2"/>
  <c r="BD206" i="2"/>
  <c r="BD204" i="2"/>
  <c r="BE204" i="2"/>
  <c r="D202" i="2"/>
  <c r="AV202" i="2" s="1"/>
  <c r="AG200" i="2"/>
  <c r="AI198" i="2"/>
  <c r="BD194" i="2"/>
  <c r="BE194" i="2"/>
  <c r="AC193" i="2"/>
  <c r="AF193" i="2"/>
  <c r="AG166" i="2"/>
  <c r="AK166" i="2"/>
  <c r="D164" i="2"/>
  <c r="AG157" i="2"/>
  <c r="AK157" i="2"/>
  <c r="AE154" i="2"/>
  <c r="AF154" i="2"/>
  <c r="AV204" i="2"/>
  <c r="AO204" i="2"/>
  <c r="AJ197" i="2"/>
  <c r="AD197" i="2"/>
  <c r="AO175" i="2"/>
  <c r="AP175" i="2"/>
  <c r="BF175" i="2"/>
  <c r="BA175" i="2"/>
  <c r="AT175" i="2"/>
  <c r="AG174" i="2"/>
  <c r="AO171" i="2"/>
  <c r="AP171" i="2"/>
  <c r="BF171" i="2"/>
  <c r="AS171" i="2"/>
  <c r="BA171" i="2"/>
  <c r="AT171" i="2"/>
  <c r="AG170" i="2"/>
  <c r="AT151" i="2"/>
  <c r="AP151" i="2"/>
  <c r="BA151" i="2"/>
  <c r="AO151" i="2"/>
  <c r="AF120" i="2"/>
  <c r="D120" i="2"/>
  <c r="AI120" i="2"/>
  <c r="AL120" i="2" s="1"/>
  <c r="F307" i="3" s="1"/>
  <c r="AC120" i="2"/>
  <c r="AF118" i="2"/>
  <c r="D118" i="2"/>
  <c r="AI118" i="2"/>
  <c r="AC118" i="2"/>
  <c r="BE217" i="2"/>
  <c r="BD215" i="2"/>
  <c r="AT212" i="2"/>
  <c r="BC211" i="2"/>
  <c r="BC210" i="2"/>
  <c r="AT210" i="2"/>
  <c r="BC209" i="2"/>
  <c r="BC208" i="2"/>
  <c r="AT208" i="2"/>
  <c r="BC207" i="2"/>
  <c r="BC206" i="2"/>
  <c r="AT206" i="2"/>
  <c r="AI202" i="2"/>
  <c r="AI201" i="2"/>
  <c r="BD198" i="2"/>
  <c r="BE198" i="2"/>
  <c r="AN196" i="2"/>
  <c r="BL196" i="2"/>
  <c r="BM196" i="2" s="1"/>
  <c r="AW196" i="2"/>
  <c r="AX196" i="2"/>
  <c r="AR196" i="2"/>
  <c r="C367" i="3" s="1"/>
  <c r="AS196" i="2"/>
  <c r="F176" i="2"/>
  <c r="AM176" i="2" s="1"/>
  <c r="J363" i="3" s="1"/>
  <c r="BI176" i="2"/>
  <c r="BJ176" i="2"/>
  <c r="BD176" i="2"/>
  <c r="BC175" i="2"/>
  <c r="AJ173" i="2"/>
  <c r="AD173" i="2"/>
  <c r="F172" i="2"/>
  <c r="AX172" i="2" s="1"/>
  <c r="BI172" i="2"/>
  <c r="BJ172" i="2"/>
  <c r="BD172" i="2"/>
  <c r="BC171" i="2"/>
  <c r="AJ169" i="2"/>
  <c r="AD169" i="2"/>
  <c r="F168" i="2"/>
  <c r="BC168" i="2" s="1"/>
  <c r="BI168" i="2"/>
  <c r="BJ168" i="2"/>
  <c r="BD168" i="2"/>
  <c r="AT161" i="2"/>
  <c r="BF161" i="2"/>
  <c r="BA161" i="2"/>
  <c r="AO161" i="2"/>
  <c r="AD150" i="2"/>
  <c r="AJ150" i="2"/>
  <c r="AF150" i="2"/>
  <c r="BE112" i="2"/>
  <c r="BB112" i="2"/>
  <c r="BD112" i="2"/>
  <c r="BA224" i="2"/>
  <c r="BC199" i="2"/>
  <c r="AC199" i="2"/>
  <c r="AF199" i="2"/>
  <c r="BB198" i="2"/>
  <c r="AC198" i="2"/>
  <c r="AV198" i="2"/>
  <c r="AO198" i="2"/>
  <c r="AM196" i="2"/>
  <c r="J367" i="3" s="1"/>
  <c r="AG196" i="2"/>
  <c r="AJ195" i="2"/>
  <c r="AD195" i="2"/>
  <c r="AK176" i="2"/>
  <c r="AE176" i="2"/>
  <c r="AH176" i="2" s="1"/>
  <c r="AX176" i="2"/>
  <c r="AD174" i="2"/>
  <c r="AH174" i="2" s="1"/>
  <c r="D173" i="2"/>
  <c r="AS173" i="2" s="1"/>
  <c r="AI173" i="2"/>
  <c r="AL173" i="2" s="1"/>
  <c r="F360" i="3" s="1"/>
  <c r="AC173" i="2"/>
  <c r="AH173" i="2" s="1"/>
  <c r="AK172" i="2"/>
  <c r="AE172" i="2"/>
  <c r="BB172" i="2"/>
  <c r="AM172" i="2"/>
  <c r="J359" i="3" s="1"/>
  <c r="BK172" i="2"/>
  <c r="BL172" i="2"/>
  <c r="AW172" i="2"/>
  <c r="AD170" i="2"/>
  <c r="AH170" i="2" s="1"/>
  <c r="D169" i="2"/>
  <c r="AS169" i="2" s="1"/>
  <c r="AI169" i="2"/>
  <c r="AL169" i="2" s="1"/>
  <c r="F356" i="3" s="1"/>
  <c r="AC169" i="2"/>
  <c r="AK168" i="2"/>
  <c r="AE168" i="2"/>
  <c r="BB168" i="2"/>
  <c r="BK168" i="2"/>
  <c r="AN168" i="2"/>
  <c r="BL168" i="2"/>
  <c r="AW168" i="2"/>
  <c r="AE163" i="2"/>
  <c r="AF163" i="2"/>
  <c r="BJ162" i="2"/>
  <c r="F162" i="2"/>
  <c r="BE162" i="2"/>
  <c r="BH162" i="2"/>
  <c r="BI162" i="2"/>
  <c r="D160" i="2"/>
  <c r="AD160" i="2"/>
  <c r="AJ160" i="2"/>
  <c r="AL160" i="2" s="1"/>
  <c r="F347" i="3" s="1"/>
  <c r="AF160" i="2"/>
  <c r="D150" i="2"/>
  <c r="AR131" i="2"/>
  <c r="C318" i="3" s="1"/>
  <c r="BB131" i="2"/>
  <c r="AN131" i="2"/>
  <c r="BL131" i="2"/>
  <c r="AX131" i="2"/>
  <c r="AY131" i="2"/>
  <c r="BK131" i="2"/>
  <c r="AM131" i="2"/>
  <c r="J318" i="3" s="1"/>
  <c r="AQ131" i="2"/>
  <c r="BG131" i="2"/>
  <c r="AW131" i="2"/>
  <c r="BJ112" i="2"/>
  <c r="F112" i="2"/>
  <c r="BH112" i="2"/>
  <c r="BI112" i="2"/>
  <c r="BG112" i="2"/>
  <c r="AJ213" i="2"/>
  <c r="BA212" i="2"/>
  <c r="AJ211" i="2"/>
  <c r="BA210" i="2"/>
  <c r="AJ209" i="2"/>
  <c r="BA208" i="2"/>
  <c r="AJ207" i="2"/>
  <c r="BA206" i="2"/>
  <c r="AG205" i="2"/>
  <c r="BF204" i="2"/>
  <c r="AT204" i="2"/>
  <c r="AC203" i="2"/>
  <c r="AH203" i="2" s="1"/>
  <c r="AC201" i="2"/>
  <c r="AF201" i="2"/>
  <c r="BD200" i="2"/>
  <c r="BE200" i="2"/>
  <c r="AE199" i="2"/>
  <c r="AJ193" i="2"/>
  <c r="AD193" i="2"/>
  <c r="AR193" i="2"/>
  <c r="C364" i="3" s="1"/>
  <c r="AS193" i="2"/>
  <c r="BB193" i="2"/>
  <c r="AN193" i="2"/>
  <c r="AV193" i="2"/>
  <c r="BL193" i="2"/>
  <c r="AW193" i="2"/>
  <c r="AF173" i="2"/>
  <c r="AF169" i="2"/>
  <c r="AG162" i="2"/>
  <c r="AK162" i="2"/>
  <c r="AD155" i="2"/>
  <c r="AH155" i="2" s="1"/>
  <c r="AF155" i="2"/>
  <c r="AM147" i="2"/>
  <c r="J334" i="3" s="1"/>
  <c r="AC133" i="2"/>
  <c r="AH133" i="2" s="1"/>
  <c r="AF133" i="2"/>
  <c r="D133" i="2"/>
  <c r="AO132" i="2"/>
  <c r="AP132" i="2"/>
  <c r="BF132" i="2"/>
  <c r="AT132" i="2"/>
  <c r="BA132" i="2"/>
  <c r="BC132" i="2"/>
  <c r="AM132" i="2"/>
  <c r="J319" i="3" s="1"/>
  <c r="AS132" i="2"/>
  <c r="AJ131" i="2"/>
  <c r="AG131" i="2"/>
  <c r="BJ175" i="2"/>
  <c r="BJ173" i="2"/>
  <c r="BJ171" i="2"/>
  <c r="BJ169" i="2"/>
  <c r="AL167" i="2"/>
  <c r="F354" i="3" s="1"/>
  <c r="BJ165" i="2"/>
  <c r="BC165" i="2"/>
  <c r="BH164" i="2"/>
  <c r="BJ161" i="2"/>
  <c r="BC161" i="2"/>
  <c r="BH160" i="2"/>
  <c r="D159" i="2"/>
  <c r="AL158" i="2"/>
  <c r="F345" i="3" s="1"/>
  <c r="AP156" i="2"/>
  <c r="BF156" i="2"/>
  <c r="AT156" i="2"/>
  <c r="BI155" i="2"/>
  <c r="D154" i="2"/>
  <c r="AD154" i="2"/>
  <c r="BJ151" i="2"/>
  <c r="BC151" i="2"/>
  <c r="BH150" i="2"/>
  <c r="D149" i="2"/>
  <c r="AL148" i="2"/>
  <c r="F335" i="3" s="1"/>
  <c r="AT147" i="2"/>
  <c r="AO147" i="2"/>
  <c r="AP147" i="2"/>
  <c r="BF147" i="2"/>
  <c r="BL144" i="2"/>
  <c r="AF142" i="2"/>
  <c r="AI142" i="2"/>
  <c r="D142" i="2"/>
  <c r="AC142" i="2"/>
  <c r="AH142" i="2" s="1"/>
  <c r="AJ137" i="2"/>
  <c r="AD137" i="2"/>
  <c r="AO124" i="2"/>
  <c r="AP124" i="2"/>
  <c r="BF124" i="2"/>
  <c r="AT124" i="2"/>
  <c r="AO122" i="2"/>
  <c r="AP122" i="2"/>
  <c r="BF122" i="2"/>
  <c r="AT122" i="2"/>
  <c r="BA122" i="2"/>
  <c r="AR119" i="2"/>
  <c r="C306" i="3" s="1"/>
  <c r="BB119" i="2"/>
  <c r="AM119" i="2"/>
  <c r="J306" i="3" s="1"/>
  <c r="BK119" i="2"/>
  <c r="AN119" i="2"/>
  <c r="BL119" i="2"/>
  <c r="AW119" i="2"/>
  <c r="BG119" i="2"/>
  <c r="BI175" i="2"/>
  <c r="BI173" i="2"/>
  <c r="BI171" i="2"/>
  <c r="BI169" i="2"/>
  <c r="BI167" i="2"/>
  <c r="D167" i="2"/>
  <c r="AJ166" i="2"/>
  <c r="AE166" i="2"/>
  <c r="BE164" i="2"/>
  <c r="D163" i="2"/>
  <c r="AJ162" i="2"/>
  <c r="AE162" i="2"/>
  <c r="AH162" i="2" s="1"/>
  <c r="BE160" i="2"/>
  <c r="D158" i="2"/>
  <c r="AV158" i="2" s="1"/>
  <c r="AD158" i="2"/>
  <c r="AE157" i="2"/>
  <c r="AH157" i="2" s="1"/>
  <c r="BA156" i="2"/>
  <c r="BH155" i="2"/>
  <c r="BI154" i="2"/>
  <c r="BD151" i="2"/>
  <c r="BE150" i="2"/>
  <c r="F150" i="2"/>
  <c r="BC150" i="2" s="1"/>
  <c r="D148" i="2"/>
  <c r="AD148" i="2"/>
  <c r="BJ147" i="2"/>
  <c r="BC147" i="2"/>
  <c r="BE147" i="2"/>
  <c r="AJ146" i="2"/>
  <c r="AD146" i="2"/>
  <c r="BB145" i="2"/>
  <c r="AM145" i="2"/>
  <c r="J332" i="3" s="1"/>
  <c r="BK145" i="2"/>
  <c r="AN145" i="2"/>
  <c r="BL145" i="2"/>
  <c r="AW145" i="2"/>
  <c r="AX145" i="2"/>
  <c r="AQ145" i="2"/>
  <c r="AY145" i="2"/>
  <c r="BG145" i="2"/>
  <c r="AJ144" i="2"/>
  <c r="AD144" i="2"/>
  <c r="AG137" i="2"/>
  <c r="AI137" i="2"/>
  <c r="AM121" i="2"/>
  <c r="J308" i="3" s="1"/>
  <c r="BK121" i="2"/>
  <c r="AV121" i="2"/>
  <c r="BL121" i="2"/>
  <c r="AG108" i="2"/>
  <c r="AC108" i="2"/>
  <c r="AI108" i="2"/>
  <c r="AL166" i="2"/>
  <c r="F353" i="3" s="1"/>
  <c r="BJ164" i="2"/>
  <c r="BJ160" i="2"/>
  <c r="BC160" i="2"/>
  <c r="AT159" i="2"/>
  <c r="AP159" i="2"/>
  <c r="BF159" i="2"/>
  <c r="BJ155" i="2"/>
  <c r="BC155" i="2"/>
  <c r="BK153" i="2"/>
  <c r="AY153" i="2"/>
  <c r="BG153" i="2"/>
  <c r="AE152" i="2"/>
  <c r="AQ146" i="2"/>
  <c r="AY146" i="2"/>
  <c r="BG146" i="2"/>
  <c r="AM146" i="2"/>
  <c r="J333" i="3" s="1"/>
  <c r="BK146" i="2"/>
  <c r="AX144" i="2"/>
  <c r="AY144" i="2"/>
  <c r="BG144" i="2"/>
  <c r="BK144" i="2"/>
  <c r="BM144" i="2" s="1"/>
  <c r="AF140" i="2"/>
  <c r="D140" i="2"/>
  <c r="AC140" i="2"/>
  <c r="AH140" i="2" s="1"/>
  <c r="AV136" i="2"/>
  <c r="AO136" i="2"/>
  <c r="AP136" i="2"/>
  <c r="BF136" i="2"/>
  <c r="AT136" i="2"/>
  <c r="BA136" i="2"/>
  <c r="AR135" i="2"/>
  <c r="C322" i="3" s="1"/>
  <c r="BB135" i="2"/>
  <c r="AN135" i="2"/>
  <c r="BL135" i="2"/>
  <c r="AY135" i="2"/>
  <c r="BK135" i="2"/>
  <c r="BG135" i="2"/>
  <c r="AJ129" i="2"/>
  <c r="AG129" i="2"/>
  <c r="AR129" i="2"/>
  <c r="C316" i="3" s="1"/>
  <c r="AS129" i="2"/>
  <c r="BB129" i="2"/>
  <c r="AV129" i="2"/>
  <c r="BL129" i="2"/>
  <c r="AX129" i="2"/>
  <c r="BG129" i="2"/>
  <c r="AY129" i="2"/>
  <c r="AM129" i="2"/>
  <c r="J316" i="3" s="1"/>
  <c r="AM110" i="2"/>
  <c r="J297" i="3" s="1"/>
  <c r="BK110" i="2"/>
  <c r="AW110" i="2"/>
  <c r="BG110" i="2"/>
  <c r="AN110" i="2"/>
  <c r="AX110" i="2"/>
  <c r="AY110" i="2"/>
  <c r="AR110" i="2"/>
  <c r="C297" i="3" s="1"/>
  <c r="BL110" i="2"/>
  <c r="BB110" i="2"/>
  <c r="BF196" i="2"/>
  <c r="AP196" i="2"/>
  <c r="BF194" i="2"/>
  <c r="AP194" i="2"/>
  <c r="AT167" i="2"/>
  <c r="D166" i="2"/>
  <c r="AT163" i="2"/>
  <c r="AP163" i="2"/>
  <c r="BF163" i="2"/>
  <c r="D162" i="2"/>
  <c r="AE161" i="2"/>
  <c r="BJ159" i="2"/>
  <c r="BC159" i="2"/>
  <c r="D157" i="2"/>
  <c r="BD155" i="2"/>
  <c r="AP154" i="2"/>
  <c r="BF154" i="2"/>
  <c r="AT154" i="2"/>
  <c r="AF153" i="2"/>
  <c r="D152" i="2"/>
  <c r="AS152" i="2" s="1"/>
  <c r="AD152" i="2"/>
  <c r="AK151" i="2"/>
  <c r="AL151" i="2" s="1"/>
  <c r="F338" i="3" s="1"/>
  <c r="AE151" i="2"/>
  <c r="AH151" i="2" s="1"/>
  <c r="BJ149" i="2"/>
  <c r="AF148" i="2"/>
  <c r="AW146" i="2"/>
  <c r="AF146" i="2"/>
  <c r="AH145" i="2"/>
  <c r="AT145" i="2"/>
  <c r="AV145" i="2"/>
  <c r="AO145" i="2"/>
  <c r="AP145" i="2"/>
  <c r="BF145" i="2"/>
  <c r="AF144" i="2"/>
  <c r="AP143" i="2"/>
  <c r="BF143" i="2"/>
  <c r="AI140" i="2"/>
  <c r="AJ135" i="2"/>
  <c r="AL135" i="2" s="1"/>
  <c r="F322" i="3" s="1"/>
  <c r="AG135" i="2"/>
  <c r="AJ125" i="2"/>
  <c r="AL125" i="2" s="1"/>
  <c r="F312" i="3" s="1"/>
  <c r="AG125" i="2"/>
  <c r="AR125" i="2"/>
  <c r="C312" i="3" s="1"/>
  <c r="AS125" i="2"/>
  <c r="BB125" i="2"/>
  <c r="AM125" i="2"/>
  <c r="J312" i="3" s="1"/>
  <c r="BK125" i="2"/>
  <c r="AN125" i="2"/>
  <c r="AV125" i="2"/>
  <c r="BL125" i="2"/>
  <c r="AX125" i="2"/>
  <c r="AW125" i="2"/>
  <c r="BG125" i="2"/>
  <c r="AY125" i="2"/>
  <c r="AQ125" i="2"/>
  <c r="BA124" i="2"/>
  <c r="BC122" i="2"/>
  <c r="AO196" i="2"/>
  <c r="AO194" i="2"/>
  <c r="BF167" i="2"/>
  <c r="AF166" i="2"/>
  <c r="AO163" i="2"/>
  <c r="BJ163" i="2"/>
  <c r="BC163" i="2"/>
  <c r="AF162" i="2"/>
  <c r="AL161" i="2"/>
  <c r="F348" i="3" s="1"/>
  <c r="BD159" i="2"/>
  <c r="AO159" i="2"/>
  <c r="AP158" i="2"/>
  <c r="BF158" i="2"/>
  <c r="AT158" i="2"/>
  <c r="AF157" i="2"/>
  <c r="AO154" i="2"/>
  <c r="AH153" i="2"/>
  <c r="AT153" i="2"/>
  <c r="BF153" i="2"/>
  <c r="BD149" i="2"/>
  <c r="AH148" i="2"/>
  <c r="AP148" i="2"/>
  <c r="BF148" i="2"/>
  <c r="AT148" i="2"/>
  <c r="AV146" i="2"/>
  <c r="AH146" i="2"/>
  <c r="AP146" i="2"/>
  <c r="BF146" i="2"/>
  <c r="AS146" i="2"/>
  <c r="BA146" i="2"/>
  <c r="AT146" i="2"/>
  <c r="BJ145" i="2"/>
  <c r="BC145" i="2"/>
  <c r="BD145" i="2"/>
  <c r="BE145" i="2"/>
  <c r="AP144" i="2"/>
  <c r="BF144" i="2"/>
  <c r="BA144" i="2"/>
  <c r="AT144" i="2"/>
  <c r="BJ143" i="2"/>
  <c r="BD143" i="2"/>
  <c r="BE143" i="2"/>
  <c r="AF138" i="2"/>
  <c r="D138" i="2"/>
  <c r="AC138" i="2"/>
  <c r="BI165" i="2"/>
  <c r="D165" i="2"/>
  <c r="AE164" i="2"/>
  <c r="BA163" i="2"/>
  <c r="BI161" i="2"/>
  <c r="D161" i="2"/>
  <c r="AV161" i="2" s="1"/>
  <c r="AE160" i="2"/>
  <c r="BA159" i="2"/>
  <c r="AO158" i="2"/>
  <c r="D156" i="2"/>
  <c r="AD156" i="2"/>
  <c r="AH156" i="2" s="1"/>
  <c r="AE155" i="2"/>
  <c r="BA154" i="2"/>
  <c r="AR153" i="2"/>
  <c r="C340" i="3" s="1"/>
  <c r="BJ153" i="2"/>
  <c r="AF152" i="2"/>
  <c r="BC152" i="2"/>
  <c r="D151" i="2"/>
  <c r="AS151" i="2" s="1"/>
  <c r="AE150" i="2"/>
  <c r="AL149" i="2"/>
  <c r="F336" i="3" s="1"/>
  <c r="AO148" i="2"/>
  <c r="BD147" i="2"/>
  <c r="AK147" i="2"/>
  <c r="AK146" i="2"/>
  <c r="AW144" i="2"/>
  <c r="AK144" i="2"/>
  <c r="AS136" i="2"/>
  <c r="AQ129" i="2"/>
  <c r="AJ123" i="2"/>
  <c r="AG123" i="2"/>
  <c r="AR123" i="2"/>
  <c r="C310" i="3" s="1"/>
  <c r="AS123" i="2"/>
  <c r="BB123" i="2"/>
  <c r="AM123" i="2"/>
  <c r="J310" i="3" s="1"/>
  <c r="BK123" i="2"/>
  <c r="AN123" i="2"/>
  <c r="AV123" i="2"/>
  <c r="BL123" i="2"/>
  <c r="AX123" i="2"/>
  <c r="AY123" i="2"/>
  <c r="AQ123" i="2"/>
  <c r="D143" i="2"/>
  <c r="AJ141" i="2"/>
  <c r="AL141" i="2" s="1"/>
  <c r="F328" i="3" s="1"/>
  <c r="AD141" i="2"/>
  <c r="D141" i="2"/>
  <c r="BD140" i="2"/>
  <c r="BE140" i="2"/>
  <c r="AJ139" i="2"/>
  <c r="AL139" i="2" s="1"/>
  <c r="F326" i="3" s="1"/>
  <c r="AD139" i="2"/>
  <c r="D139" i="2"/>
  <c r="BD138" i="2"/>
  <c r="BE138" i="2"/>
  <c r="AG136" i="2"/>
  <c r="AJ136" i="2"/>
  <c r="AL136" i="2" s="1"/>
  <c r="F323" i="3" s="1"/>
  <c r="BL136" i="2"/>
  <c r="AW136" i="2"/>
  <c r="AR136" i="2"/>
  <c r="C323" i="3" s="1"/>
  <c r="AG133" i="2"/>
  <c r="AJ132" i="2"/>
  <c r="AL132" i="2" s="1"/>
  <c r="F319" i="3" s="1"/>
  <c r="AD132" i="2"/>
  <c r="AH132" i="2" s="1"/>
  <c r="BL132" i="2"/>
  <c r="AW132" i="2"/>
  <c r="AR132" i="2"/>
  <c r="C319" i="3" s="1"/>
  <c r="BB132" i="2"/>
  <c r="BC128" i="2"/>
  <c r="AK125" i="2"/>
  <c r="AE125" i="2"/>
  <c r="AO120" i="2"/>
  <c r="AP120" i="2"/>
  <c r="BF120" i="2"/>
  <c r="AT120" i="2"/>
  <c r="AY117" i="2"/>
  <c r="AG117" i="2"/>
  <c r="AF116" i="2"/>
  <c r="D116" i="2"/>
  <c r="AI116" i="2"/>
  <c r="AL116" i="2" s="1"/>
  <c r="F303" i="3" s="1"/>
  <c r="AE112" i="2"/>
  <c r="AH112" i="2" s="1"/>
  <c r="AK112" i="2"/>
  <c r="BJ146" i="2"/>
  <c r="BJ144" i="2"/>
  <c r="AV140" i="2"/>
  <c r="AO140" i="2"/>
  <c r="AP140" i="2"/>
  <c r="BF140" i="2"/>
  <c r="BA133" i="2"/>
  <c r="AT133" i="2"/>
  <c r="AP133" i="2"/>
  <c r="BF133" i="2"/>
  <c r="AD125" i="2"/>
  <c r="AH125" i="2" s="1"/>
  <c r="AK123" i="2"/>
  <c r="AL123" i="2" s="1"/>
  <c r="F310" i="3" s="1"/>
  <c r="AE123" i="2"/>
  <c r="AV118" i="2"/>
  <c r="AO118" i="2"/>
  <c r="AP118" i="2"/>
  <c r="BF118" i="2"/>
  <c r="AT118" i="2"/>
  <c r="BG117" i="2"/>
  <c r="AY115" i="2"/>
  <c r="AG115" i="2"/>
  <c r="AF114" i="2"/>
  <c r="D114" i="2"/>
  <c r="AI114" i="2"/>
  <c r="AL114" i="2" s="1"/>
  <c r="F301" i="3" s="1"/>
  <c r="F113" i="2"/>
  <c r="BI113" i="2"/>
  <c r="BH113" i="2"/>
  <c r="BJ113" i="2"/>
  <c r="BD113" i="2"/>
  <c r="AE107" i="2"/>
  <c r="BD107" i="2"/>
  <c r="BE107" i="2"/>
  <c r="AT106" i="2"/>
  <c r="BF106" i="2"/>
  <c r="BI146" i="2"/>
  <c r="BI144" i="2"/>
  <c r="AC137" i="2"/>
  <c r="AF137" i="2"/>
  <c r="AD135" i="2"/>
  <c r="AH134" i="2"/>
  <c r="AO134" i="2"/>
  <c r="AP134" i="2"/>
  <c r="BF134" i="2"/>
  <c r="AT134" i="2"/>
  <c r="AD131" i="2"/>
  <c r="AO130" i="2"/>
  <c r="AP130" i="2"/>
  <c r="BF130" i="2"/>
  <c r="AT130" i="2"/>
  <c r="AD129" i="2"/>
  <c r="AD123" i="2"/>
  <c r="AH123" i="2" s="1"/>
  <c r="AK121" i="2"/>
  <c r="AL121" i="2" s="1"/>
  <c r="F308" i="3" s="1"/>
  <c r="AE121" i="2"/>
  <c r="AH121" i="2" s="1"/>
  <c r="AR117" i="2"/>
  <c r="C304" i="3" s="1"/>
  <c r="AS117" i="2"/>
  <c r="BB117" i="2"/>
  <c r="AM117" i="2"/>
  <c r="J304" i="3" s="1"/>
  <c r="BK117" i="2"/>
  <c r="AN117" i="2"/>
  <c r="AV117" i="2"/>
  <c r="BL117" i="2"/>
  <c r="AX117" i="2"/>
  <c r="AV116" i="2"/>
  <c r="AO116" i="2"/>
  <c r="AP116" i="2"/>
  <c r="BF116" i="2"/>
  <c r="AT116" i="2"/>
  <c r="BG115" i="2"/>
  <c r="AJ111" i="2"/>
  <c r="AD111" i="2"/>
  <c r="AF111" i="2"/>
  <c r="AG140" i="2"/>
  <c r="AJ140" i="2"/>
  <c r="AG138" i="2"/>
  <c r="AJ138" i="2"/>
  <c r="AC135" i="2"/>
  <c r="AF135" i="2"/>
  <c r="AC131" i="2"/>
  <c r="AF131" i="2"/>
  <c r="AL129" i="2"/>
  <c r="F316" i="3" s="1"/>
  <c r="AC129" i="2"/>
  <c r="AF129" i="2"/>
  <c r="AO128" i="2"/>
  <c r="AP128" i="2"/>
  <c r="BF128" i="2"/>
  <c r="AT128" i="2"/>
  <c r="AF126" i="2"/>
  <c r="D126" i="2"/>
  <c r="AV126" i="2" s="1"/>
  <c r="AI126" i="2"/>
  <c r="AL126" i="2" s="1"/>
  <c r="F313" i="3" s="1"/>
  <c r="AK119" i="2"/>
  <c r="AL119" i="2" s="1"/>
  <c r="F306" i="3" s="1"/>
  <c r="AE119" i="2"/>
  <c r="AS115" i="2"/>
  <c r="BB115" i="2"/>
  <c r="AM115" i="2"/>
  <c r="J302" i="3" s="1"/>
  <c r="AN115" i="2"/>
  <c r="AV115" i="2"/>
  <c r="BL115" i="2"/>
  <c r="AO114" i="2"/>
  <c r="AP114" i="2"/>
  <c r="BF114" i="2"/>
  <c r="AT114" i="2"/>
  <c r="AR106" i="2"/>
  <c r="C293" i="3" s="1"/>
  <c r="BK106" i="2"/>
  <c r="AW106" i="2"/>
  <c r="BL106" i="2"/>
  <c r="BB106" i="2"/>
  <c r="BG106" i="2"/>
  <c r="AN106" i="2"/>
  <c r="AY106" i="2"/>
  <c r="AI144" i="2"/>
  <c r="AC141" i="2"/>
  <c r="AF141" i="2"/>
  <c r="BA140" i="2"/>
  <c r="AC139" i="2"/>
  <c r="AF139" i="2"/>
  <c r="AE137" i="2"/>
  <c r="BA137" i="2"/>
  <c r="AT137" i="2"/>
  <c r="AG134" i="2"/>
  <c r="AJ134" i="2"/>
  <c r="AL134" i="2" s="1"/>
  <c r="F321" i="3" s="1"/>
  <c r="AD134" i="2"/>
  <c r="D134" i="2"/>
  <c r="AJ130" i="2"/>
  <c r="AL130" i="2" s="1"/>
  <c r="F317" i="3" s="1"/>
  <c r="AD130" i="2"/>
  <c r="AH130" i="2" s="1"/>
  <c r="D130" i="2"/>
  <c r="AV130" i="2" s="1"/>
  <c r="AF124" i="2"/>
  <c r="D124" i="2"/>
  <c r="AS124" i="2" s="1"/>
  <c r="AI124" i="2"/>
  <c r="AL124" i="2" s="1"/>
  <c r="F311" i="3" s="1"/>
  <c r="AS120" i="2"/>
  <c r="AD119" i="2"/>
  <c r="AQ117" i="2"/>
  <c r="AK117" i="2"/>
  <c r="AL117" i="2" s="1"/>
  <c r="F304" i="3" s="1"/>
  <c r="AE117" i="2"/>
  <c r="BA114" i="2"/>
  <c r="AG113" i="2"/>
  <c r="BD111" i="2"/>
  <c r="BE111" i="2"/>
  <c r="F108" i="2"/>
  <c r="BC108" i="2" s="1"/>
  <c r="BH108" i="2"/>
  <c r="BI108" i="2"/>
  <c r="BJ108" i="2"/>
  <c r="AI105" i="2"/>
  <c r="AG105" i="2"/>
  <c r="D137" i="2"/>
  <c r="AD136" i="2"/>
  <c r="AH136" i="2" s="1"/>
  <c r="AE135" i="2"/>
  <c r="AS135" i="2"/>
  <c r="AO133" i="2"/>
  <c r="AE131" i="2"/>
  <c r="AS131" i="2"/>
  <c r="BA131" i="2"/>
  <c r="AT131" i="2"/>
  <c r="AV131" i="2"/>
  <c r="AP131" i="2"/>
  <c r="BF131" i="2"/>
  <c r="AG130" i="2"/>
  <c r="AE129" i="2"/>
  <c r="AJ128" i="2"/>
  <c r="AL128" i="2" s="1"/>
  <c r="F315" i="3" s="1"/>
  <c r="AD128" i="2"/>
  <c r="AH128" i="2" s="1"/>
  <c r="D128" i="2"/>
  <c r="AV128" i="2" s="1"/>
  <c r="AC126" i="2"/>
  <c r="AO126" i="2"/>
  <c r="AP126" i="2"/>
  <c r="BF126" i="2"/>
  <c r="AT126" i="2"/>
  <c r="AF122" i="2"/>
  <c r="D122" i="2"/>
  <c r="AI122" i="2"/>
  <c r="AS118" i="2"/>
  <c r="AD117" i="2"/>
  <c r="AH117" i="2" s="1"/>
  <c r="AQ115" i="2"/>
  <c r="AK115" i="2"/>
  <c r="AL115" i="2" s="1"/>
  <c r="F302" i="3" s="1"/>
  <c r="AE115" i="2"/>
  <c r="AE109" i="2"/>
  <c r="AF109" i="2"/>
  <c r="AE108" i="2"/>
  <c r="AK108" i="2"/>
  <c r="AD126" i="2"/>
  <c r="AD124" i="2"/>
  <c r="AH124" i="2" s="1"/>
  <c r="AD122" i="2"/>
  <c r="AH122" i="2" s="1"/>
  <c r="AD120" i="2"/>
  <c r="AD118" i="2"/>
  <c r="AD116" i="2"/>
  <c r="AD114" i="2"/>
  <c r="AH114" i="2" s="1"/>
  <c r="AK113" i="2"/>
  <c r="AL113" i="2" s="1"/>
  <c r="F300" i="3" s="1"/>
  <c r="D111" i="2"/>
  <c r="BB111" i="2" s="1"/>
  <c r="AC111" i="2"/>
  <c r="AH111" i="2" s="1"/>
  <c r="BA110" i="2"/>
  <c r="AI109" i="2"/>
  <c r="D108" i="2"/>
  <c r="F107" i="2"/>
  <c r="BC107" i="2" s="1"/>
  <c r="BI107" i="2"/>
  <c r="AW88" i="2"/>
  <c r="AX88" i="2"/>
  <c r="AQ88" i="2"/>
  <c r="AY88" i="2"/>
  <c r="BG88" i="2"/>
  <c r="AR88" i="2"/>
  <c r="C291" i="3" s="1"/>
  <c r="AS88" i="2"/>
  <c r="BB88" i="2"/>
  <c r="AM88" i="2"/>
  <c r="J291" i="3" s="1"/>
  <c r="BK88" i="2"/>
  <c r="AN88" i="2"/>
  <c r="AV88" i="2"/>
  <c r="BL88" i="2"/>
  <c r="AF127" i="2"/>
  <c r="AF125" i="2"/>
  <c r="AF123" i="2"/>
  <c r="AF121" i="2"/>
  <c r="AF119" i="2"/>
  <c r="AF117" i="2"/>
  <c r="AF115" i="2"/>
  <c r="BK112" i="2"/>
  <c r="AW112" i="2"/>
  <c r="F111" i="2"/>
  <c r="BI111" i="2"/>
  <c r="AP110" i="2"/>
  <c r="AD110" i="2"/>
  <c r="AH110" i="2" s="1"/>
  <c r="BC110" i="2"/>
  <c r="BE110" i="2"/>
  <c r="AG109" i="2"/>
  <c r="AG106" i="2"/>
  <c r="AF105" i="2"/>
  <c r="D105" i="2"/>
  <c r="BB105" i="2" s="1"/>
  <c r="AC105" i="2"/>
  <c r="AH105" i="2" s="1"/>
  <c r="AS85" i="2"/>
  <c r="BA85" i="2"/>
  <c r="AX85" i="2"/>
  <c r="AG112" i="2"/>
  <c r="D109" i="2"/>
  <c r="AC109" i="2"/>
  <c r="AV87" i="2"/>
  <c r="AQ87" i="2"/>
  <c r="AI112" i="2"/>
  <c r="AL112" i="2" s="1"/>
  <c r="F299" i="3" s="1"/>
  <c r="AV110" i="2"/>
  <c r="AF108" i="2"/>
  <c r="F105" i="2"/>
  <c r="BC105" i="2" s="1"/>
  <c r="BI105" i="2"/>
  <c r="BE136" i="2"/>
  <c r="BE134" i="2"/>
  <c r="BE132" i="2"/>
  <c r="BE130" i="2"/>
  <c r="BE128" i="2"/>
  <c r="BE126" i="2"/>
  <c r="BE124" i="2"/>
  <c r="BE122" i="2"/>
  <c r="BE120" i="2"/>
  <c r="BE118" i="2"/>
  <c r="BE116" i="2"/>
  <c r="BE114" i="2"/>
  <c r="D113" i="2"/>
  <c r="AC113" i="2"/>
  <c r="AH113" i="2" s="1"/>
  <c r="BL112" i="2"/>
  <c r="AR112" i="2"/>
  <c r="C299" i="3" s="1"/>
  <c r="AI111" i="2"/>
  <c r="BF110" i="2"/>
  <c r="AK110" i="2"/>
  <c r="AL110" i="2" s="1"/>
  <c r="F297" i="3" s="1"/>
  <c r="F109" i="2"/>
  <c r="BI109" i="2"/>
  <c r="BE108" i="2"/>
  <c r="AG107" i="2"/>
  <c r="AF106" i="2"/>
  <c r="AK105" i="2"/>
  <c r="AH85" i="2"/>
  <c r="BD110" i="2"/>
  <c r="AT110" i="2"/>
  <c r="AG110" i="2"/>
  <c r="BH109" i="2"/>
  <c r="AK109" i="2"/>
  <c r="D107" i="2"/>
  <c r="BB107" i="2" s="1"/>
  <c r="AC107" i="2"/>
  <c r="AH107" i="2" s="1"/>
  <c r="BC106" i="2"/>
  <c r="BE106" i="2"/>
  <c r="BD86" i="2"/>
  <c r="AY82" i="2"/>
  <c r="BG82" i="2"/>
  <c r="AS82" i="2"/>
  <c r="AG81" i="2"/>
  <c r="AI81" i="2"/>
  <c r="AC81" i="2"/>
  <c r="AH81" i="2" s="1"/>
  <c r="AJ78" i="2"/>
  <c r="AD78" i="2"/>
  <c r="AI76" i="2"/>
  <c r="AC76" i="2"/>
  <c r="AG76" i="2"/>
  <c r="BC88" i="2"/>
  <c r="BG87" i="2"/>
  <c r="AI87" i="2"/>
  <c r="AL87" i="2" s="1"/>
  <c r="F290" i="3" s="1"/>
  <c r="BC86" i="2"/>
  <c r="BG85" i="2"/>
  <c r="AI85" i="2"/>
  <c r="D84" i="2"/>
  <c r="BC82" i="2"/>
  <c r="BE82" i="2"/>
  <c r="D78" i="2"/>
  <c r="BD77" i="2"/>
  <c r="BE77" i="2"/>
  <c r="BD73" i="2"/>
  <c r="BE73" i="2"/>
  <c r="AI72" i="2"/>
  <c r="AL72" i="2" s="1"/>
  <c r="F275" i="3" s="1"/>
  <c r="D72" i="2"/>
  <c r="AS72" i="2" s="1"/>
  <c r="AC72" i="2"/>
  <c r="AF72" i="2"/>
  <c r="AG70" i="2"/>
  <c r="AI70" i="2"/>
  <c r="AO67" i="2"/>
  <c r="AP67" i="2"/>
  <c r="BF67" i="2"/>
  <c r="BA67" i="2"/>
  <c r="BC67" i="2"/>
  <c r="AJ65" i="2"/>
  <c r="AD65" i="2"/>
  <c r="AF65" i="2"/>
  <c r="F39" i="2"/>
  <c r="AM39" i="2" s="1"/>
  <c r="J242" i="3" s="1"/>
  <c r="BH39" i="2"/>
  <c r="BI39" i="2"/>
  <c r="BJ39" i="2"/>
  <c r="BC83" i="2"/>
  <c r="BD83" i="2"/>
  <c r="BE83" i="2"/>
  <c r="AR80" i="2"/>
  <c r="C283" i="3" s="1"/>
  <c r="AS80" i="2"/>
  <c r="BK80" i="2"/>
  <c r="AW80" i="2"/>
  <c r="AG79" i="2"/>
  <c r="AI79" i="2"/>
  <c r="AL79" i="2" s="1"/>
  <c r="F282" i="3" s="1"/>
  <c r="AC79" i="2"/>
  <c r="F77" i="2"/>
  <c r="BI77" i="2"/>
  <c r="AJ76" i="2"/>
  <c r="AD76" i="2"/>
  <c r="BG73" i="2"/>
  <c r="F73" i="2"/>
  <c r="BI73" i="2"/>
  <c r="AC88" i="2"/>
  <c r="AH88" i="2" s="1"/>
  <c r="BE87" i="2"/>
  <c r="AW87" i="2"/>
  <c r="AG87" i="2"/>
  <c r="AC86" i="2"/>
  <c r="AH86" i="2" s="1"/>
  <c r="BE85" i="2"/>
  <c r="AW85" i="2"/>
  <c r="AG85" i="2"/>
  <c r="AO83" i="2"/>
  <c r="BK81" i="2"/>
  <c r="AN81" i="2"/>
  <c r="BL81" i="2"/>
  <c r="AW81" i="2"/>
  <c r="AY81" i="2"/>
  <c r="BG81" i="2"/>
  <c r="AF80" i="2"/>
  <c r="BC80" i="2"/>
  <c r="BE80" i="2"/>
  <c r="AE79" i="2"/>
  <c r="AF78" i="2"/>
  <c r="D76" i="2"/>
  <c r="AD70" i="2"/>
  <c r="D70" i="2"/>
  <c r="AF70" i="2"/>
  <c r="F68" i="2"/>
  <c r="BC68" i="2" s="1"/>
  <c r="BI68" i="2"/>
  <c r="BJ68" i="2"/>
  <c r="BE68" i="2"/>
  <c r="BD68" i="2"/>
  <c r="BG68" i="2"/>
  <c r="AK66" i="2"/>
  <c r="AE66" i="2"/>
  <c r="BE65" i="2"/>
  <c r="BC65" i="2"/>
  <c r="BD65" i="2"/>
  <c r="AK62" i="2"/>
  <c r="AE62" i="2"/>
  <c r="AD39" i="2"/>
  <c r="AH39" i="2" s="1"/>
  <c r="AJ39" i="2"/>
  <c r="BL87" i="2"/>
  <c r="BD87" i="2"/>
  <c r="AN87" i="2"/>
  <c r="AF87" i="2"/>
  <c r="BL85" i="2"/>
  <c r="BD85" i="2"/>
  <c r="AN85" i="2"/>
  <c r="AF85" i="2"/>
  <c r="BJ83" i="2"/>
  <c r="BD82" i="2"/>
  <c r="BD81" i="2"/>
  <c r="BE81" i="2"/>
  <c r="AD80" i="2"/>
  <c r="AI88" i="2"/>
  <c r="AL88" i="2" s="1"/>
  <c r="F291" i="3" s="1"/>
  <c r="BK87" i="2"/>
  <c r="BM87" i="2" s="1"/>
  <c r="AI86" i="2"/>
  <c r="AL86" i="2" s="1"/>
  <c r="F289" i="3" s="1"/>
  <c r="BK85" i="2"/>
  <c r="AM85" i="2"/>
  <c r="J288" i="3" s="1"/>
  <c r="BI83" i="2"/>
  <c r="AT83" i="2"/>
  <c r="BB82" i="2"/>
  <c r="AI82" i="2"/>
  <c r="AC82" i="2"/>
  <c r="AG82" i="2"/>
  <c r="F81" i="2"/>
  <c r="AQ81" i="2" s="1"/>
  <c r="BI81" i="2"/>
  <c r="AG77" i="2"/>
  <c r="AF76" i="2"/>
  <c r="BD75" i="2"/>
  <c r="BE75" i="2"/>
  <c r="AI74" i="2"/>
  <c r="AG74" i="2"/>
  <c r="AG73" i="2"/>
  <c r="F71" i="2"/>
  <c r="BI71" i="2"/>
  <c r="BD71" i="2"/>
  <c r="BH71" i="2"/>
  <c r="BJ71" i="2"/>
  <c r="BH68" i="2"/>
  <c r="AJ63" i="2"/>
  <c r="AD63" i="2"/>
  <c r="AF63" i="2"/>
  <c r="BF88" i="2"/>
  <c r="AP88" i="2"/>
  <c r="BJ87" i="2"/>
  <c r="BF86" i="2"/>
  <c r="AP86" i="2"/>
  <c r="BJ85" i="2"/>
  <c r="BE84" i="2"/>
  <c r="AJ84" i="2"/>
  <c r="AL84" i="2" s="1"/>
  <c r="F287" i="3" s="1"/>
  <c r="BH83" i="2"/>
  <c r="AG83" i="2"/>
  <c r="AI83" i="2"/>
  <c r="AL83" i="2" s="1"/>
  <c r="F286" i="3" s="1"/>
  <c r="AC83" i="2"/>
  <c r="BD80" i="2"/>
  <c r="BD79" i="2"/>
  <c r="BE79" i="2"/>
  <c r="AI78" i="2"/>
  <c r="AL78" i="2" s="1"/>
  <c r="F281" i="3" s="1"/>
  <c r="AC78" i="2"/>
  <c r="AG78" i="2"/>
  <c r="AE77" i="2"/>
  <c r="BG75" i="2"/>
  <c r="F75" i="2"/>
  <c r="BI75" i="2"/>
  <c r="AE73" i="2"/>
  <c r="AJ70" i="2"/>
  <c r="AL70" i="2" s="1"/>
  <c r="F273" i="3" s="1"/>
  <c r="AD69" i="2"/>
  <c r="AF69" i="2"/>
  <c r="AT67" i="2"/>
  <c r="AT56" i="2"/>
  <c r="AV56" i="2"/>
  <c r="AO56" i="2"/>
  <c r="AP56" i="2"/>
  <c r="BF56" i="2"/>
  <c r="AS56" i="2"/>
  <c r="BI87" i="2"/>
  <c r="BI85" i="2"/>
  <c r="BD84" i="2"/>
  <c r="AK84" i="2"/>
  <c r="BF83" i="2"/>
  <c r="AP83" i="2"/>
  <c r="AE83" i="2"/>
  <c r="AI80" i="2"/>
  <c r="AC80" i="2"/>
  <c r="AG80" i="2"/>
  <c r="F79" i="2"/>
  <c r="BI79" i="2"/>
  <c r="AJ74" i="2"/>
  <c r="AD74" i="2"/>
  <c r="AK64" i="2"/>
  <c r="AE64" i="2"/>
  <c r="BE63" i="2"/>
  <c r="BC63" i="2"/>
  <c r="BD63" i="2"/>
  <c r="BJ60" i="2"/>
  <c r="BD60" i="2"/>
  <c r="BE60" i="2"/>
  <c r="F60" i="2"/>
  <c r="BH60" i="2"/>
  <c r="BI60" i="2"/>
  <c r="BE78" i="2"/>
  <c r="AC77" i="2"/>
  <c r="BE76" i="2"/>
  <c r="AC75" i="2"/>
  <c r="BE74" i="2"/>
  <c r="AC73" i="2"/>
  <c r="BE72" i="2"/>
  <c r="AO72" i="2"/>
  <c r="F66" i="2"/>
  <c r="BI66" i="2"/>
  <c r="BJ66" i="2"/>
  <c r="BD66" i="2"/>
  <c r="BE66" i="2"/>
  <c r="D65" i="2"/>
  <c r="F64" i="2"/>
  <c r="BI64" i="2"/>
  <c r="BJ64" i="2"/>
  <c r="BD64" i="2"/>
  <c r="BE64" i="2"/>
  <c r="BG64" i="2"/>
  <c r="D63" i="2"/>
  <c r="AS63" i="2" s="1"/>
  <c r="F62" i="2"/>
  <c r="BI62" i="2"/>
  <c r="BJ62" i="2"/>
  <c r="BD62" i="2"/>
  <c r="BE62" i="2"/>
  <c r="BG62" i="2"/>
  <c r="AP57" i="2"/>
  <c r="BF57" i="2"/>
  <c r="AT57" i="2"/>
  <c r="BA57" i="2"/>
  <c r="BC57" i="2"/>
  <c r="D83" i="2"/>
  <c r="BB83" i="2" s="1"/>
  <c r="AE82" i="2"/>
  <c r="AE80" i="2"/>
  <c r="D79" i="2"/>
  <c r="AE78" i="2"/>
  <c r="AI77" i="2"/>
  <c r="D77" i="2"/>
  <c r="AE76" i="2"/>
  <c r="AI75" i="2"/>
  <c r="AL75" i="2" s="1"/>
  <c r="F278" i="3" s="1"/>
  <c r="AE74" i="2"/>
  <c r="AI73" i="2"/>
  <c r="BC72" i="2"/>
  <c r="AD72" i="2"/>
  <c r="AG71" i="2"/>
  <c r="AC70" i="2"/>
  <c r="D69" i="2"/>
  <c r="BB69" i="2" s="1"/>
  <c r="AI69" i="2"/>
  <c r="AL69" i="2" s="1"/>
  <c r="F272" i="3" s="1"/>
  <c r="AC69" i="2"/>
  <c r="AK68" i="2"/>
  <c r="AE68" i="2"/>
  <c r="BB68" i="2"/>
  <c r="BK68" i="2"/>
  <c r="AW68" i="2"/>
  <c r="AO65" i="2"/>
  <c r="AP65" i="2"/>
  <c r="BF65" i="2"/>
  <c r="AS65" i="2"/>
  <c r="BA65" i="2"/>
  <c r="AO63" i="2"/>
  <c r="AP63" i="2"/>
  <c r="BF63" i="2"/>
  <c r="BA63" i="2"/>
  <c r="AC43" i="2"/>
  <c r="D43" i="2"/>
  <c r="AF43" i="2"/>
  <c r="AI43" i="2"/>
  <c r="AG66" i="2"/>
  <c r="AG64" i="2"/>
  <c r="AI64" i="2"/>
  <c r="AL64" i="2" s="1"/>
  <c r="F267" i="3" s="1"/>
  <c r="AG62" i="2"/>
  <c r="AI62" i="2"/>
  <c r="AK55" i="2"/>
  <c r="AE55" i="2"/>
  <c r="AC74" i="2"/>
  <c r="AW73" i="2"/>
  <c r="BI72" i="2"/>
  <c r="BA72" i="2"/>
  <c r="F70" i="2"/>
  <c r="BI70" i="2"/>
  <c r="BJ70" i="2"/>
  <c r="BE70" i="2"/>
  <c r="F69" i="2"/>
  <c r="BI69" i="2"/>
  <c r="AG68" i="2"/>
  <c r="BG66" i="2"/>
  <c r="AF81" i="2"/>
  <c r="AF79" i="2"/>
  <c r="AF77" i="2"/>
  <c r="BL75" i="2"/>
  <c r="AN75" i="2"/>
  <c r="AF75" i="2"/>
  <c r="BL73" i="2"/>
  <c r="AN73" i="2"/>
  <c r="AF73" i="2"/>
  <c r="BH72" i="2"/>
  <c r="D71" i="2"/>
  <c r="AC71" i="2"/>
  <c r="AK70" i="2"/>
  <c r="AE70" i="2"/>
  <c r="AN68" i="2"/>
  <c r="D67" i="2"/>
  <c r="AV67" i="2" s="1"/>
  <c r="AI67" i="2"/>
  <c r="AL67" i="2" s="1"/>
  <c r="F270" i="3" s="1"/>
  <c r="AC67" i="2"/>
  <c r="AH67" i="2" s="1"/>
  <c r="AD66" i="2"/>
  <c r="AT65" i="2"/>
  <c r="AT63" i="2"/>
  <c r="AC44" i="2"/>
  <c r="AH44" i="2" s="1"/>
  <c r="AF44" i="2"/>
  <c r="D44" i="2"/>
  <c r="AI44" i="2"/>
  <c r="AL44" i="2" s="1"/>
  <c r="F247" i="3" s="1"/>
  <c r="BK75" i="2"/>
  <c r="BK73" i="2"/>
  <c r="AG72" i="2"/>
  <c r="AE71" i="2"/>
  <c r="BE71" i="2"/>
  <c r="BD69" i="2"/>
  <c r="AG69" i="2"/>
  <c r="AY68" i="2"/>
  <c r="AD68" i="2"/>
  <c r="AI66" i="2"/>
  <c r="AC66" i="2"/>
  <c r="BH64" i="2"/>
  <c r="AC64" i="2"/>
  <c r="BH62" i="2"/>
  <c r="AC62" i="2"/>
  <c r="AJ59" i="2"/>
  <c r="AL59" i="2" s="1"/>
  <c r="F262" i="3" s="1"/>
  <c r="AD59" i="2"/>
  <c r="AF59" i="2"/>
  <c r="AO57" i="2"/>
  <c r="AH61" i="2"/>
  <c r="AP61" i="2"/>
  <c r="AT61" i="2"/>
  <c r="AE58" i="2"/>
  <c r="AF58" i="2"/>
  <c r="AD54" i="2"/>
  <c r="AG54" i="2"/>
  <c r="AJ54" i="2"/>
  <c r="AL54" i="2" s="1"/>
  <c r="F257" i="3" s="1"/>
  <c r="BB54" i="2"/>
  <c r="AM54" i="2"/>
  <c r="J257" i="3" s="1"/>
  <c r="BK54" i="2"/>
  <c r="AN54" i="2"/>
  <c r="BL54" i="2"/>
  <c r="AW54" i="2"/>
  <c r="AX54" i="2"/>
  <c r="AR54" i="2"/>
  <c r="C257" i="3" s="1"/>
  <c r="D53" i="2"/>
  <c r="AI53" i="2"/>
  <c r="AL53" i="2" s="1"/>
  <c r="F256" i="3" s="1"/>
  <c r="AC53" i="2"/>
  <c r="AF53" i="2"/>
  <c r="D47" i="2"/>
  <c r="AC47" i="2"/>
  <c r="BB46" i="2"/>
  <c r="AN46" i="2"/>
  <c r="BL46" i="2"/>
  <c r="BG46" i="2"/>
  <c r="AW46" i="2"/>
  <c r="AY46" i="2"/>
  <c r="BK46" i="2"/>
  <c r="BE24" i="2"/>
  <c r="BD24" i="2"/>
  <c r="BB24" i="2"/>
  <c r="BI67" i="2"/>
  <c r="AW66" i="2"/>
  <c r="BI65" i="2"/>
  <c r="AC65" i="2"/>
  <c r="AW64" i="2"/>
  <c r="BI63" i="2"/>
  <c r="AC63" i="2"/>
  <c r="AW62" i="2"/>
  <c r="BB60" i="2"/>
  <c r="BK60" i="2"/>
  <c r="D59" i="2"/>
  <c r="AI59" i="2"/>
  <c r="AL58" i="2"/>
  <c r="F261" i="3" s="1"/>
  <c r="AS54" i="2"/>
  <c r="AG50" i="2"/>
  <c r="AJ50" i="2"/>
  <c r="AL50" i="2" s="1"/>
  <c r="F253" i="3" s="1"/>
  <c r="AN50" i="2"/>
  <c r="AQ50" i="2"/>
  <c r="AP49" i="2"/>
  <c r="BF49" i="2"/>
  <c r="AT49" i="2"/>
  <c r="AO49" i="2"/>
  <c r="BA49" i="2"/>
  <c r="BC49" i="2"/>
  <c r="AF47" i="2"/>
  <c r="BL66" i="2"/>
  <c r="AN66" i="2"/>
  <c r="BL64" i="2"/>
  <c r="AN64" i="2"/>
  <c r="BL62" i="2"/>
  <c r="AN62" i="2"/>
  <c r="AD56" i="2"/>
  <c r="AG56" i="2"/>
  <c r="AJ56" i="2"/>
  <c r="AL56" i="2" s="1"/>
  <c r="F259" i="3" s="1"/>
  <c r="BB56" i="2"/>
  <c r="AM56" i="2"/>
  <c r="J259" i="3" s="1"/>
  <c r="BK56" i="2"/>
  <c r="AN56" i="2"/>
  <c r="BL56" i="2"/>
  <c r="AW56" i="2"/>
  <c r="AX56" i="2"/>
  <c r="AR56" i="2"/>
  <c r="C259" i="3" s="1"/>
  <c r="D55" i="2"/>
  <c r="AI55" i="2"/>
  <c r="AL55" i="2" s="1"/>
  <c r="F258" i="3" s="1"/>
  <c r="AC55" i="2"/>
  <c r="AH55" i="2" s="1"/>
  <c r="AF55" i="2"/>
  <c r="AQ54" i="2"/>
  <c r="AT52" i="2"/>
  <c r="AV52" i="2"/>
  <c r="AO52" i="2"/>
  <c r="AP52" i="2"/>
  <c r="BF52" i="2"/>
  <c r="AR46" i="2"/>
  <c r="C249" i="3" s="1"/>
  <c r="BE41" i="2"/>
  <c r="BH41" i="2"/>
  <c r="BI41" i="2"/>
  <c r="BJ41" i="2"/>
  <c r="F41" i="2"/>
  <c r="BC41" i="2" s="1"/>
  <c r="BD41" i="2"/>
  <c r="BK66" i="2"/>
  <c r="BM66" i="2" s="1"/>
  <c r="AI65" i="2"/>
  <c r="AL65" i="2" s="1"/>
  <c r="F268" i="3" s="1"/>
  <c r="BK64" i="2"/>
  <c r="AI63" i="2"/>
  <c r="BK62" i="2"/>
  <c r="AE60" i="2"/>
  <c r="AF60" i="2"/>
  <c r="AC59" i="2"/>
  <c r="BF59" i="2"/>
  <c r="AT58" i="2"/>
  <c r="AP58" i="2"/>
  <c r="BF58" i="2"/>
  <c r="AK57" i="2"/>
  <c r="BG54" i="2"/>
  <c r="AE50" i="2"/>
  <c r="AF50" i="2"/>
  <c r="AG49" i="2"/>
  <c r="AJ49" i="2"/>
  <c r="AL49" i="2" s="1"/>
  <c r="F252" i="3" s="1"/>
  <c r="AX49" i="2"/>
  <c r="BK49" i="2"/>
  <c r="AQ49" i="2"/>
  <c r="AW49" i="2"/>
  <c r="AE41" i="2"/>
  <c r="AK41" i="2"/>
  <c r="BF61" i="2"/>
  <c r="AD60" i="2"/>
  <c r="BJ58" i="2"/>
  <c r="BC58" i="2"/>
  <c r="BD58" i="2"/>
  <c r="D57" i="2"/>
  <c r="AV57" i="2" s="1"/>
  <c r="AI57" i="2"/>
  <c r="AF57" i="2"/>
  <c r="AD52" i="2"/>
  <c r="AH52" i="2" s="1"/>
  <c r="AG52" i="2"/>
  <c r="AJ52" i="2"/>
  <c r="AL52" i="2" s="1"/>
  <c r="F255" i="3" s="1"/>
  <c r="BB52" i="2"/>
  <c r="AM52" i="2"/>
  <c r="J255" i="3" s="1"/>
  <c r="BK52" i="2"/>
  <c r="AN52" i="2"/>
  <c r="BL52" i="2"/>
  <c r="AW52" i="2"/>
  <c r="AX52" i="2"/>
  <c r="AR52" i="2"/>
  <c r="C255" i="3" s="1"/>
  <c r="D51" i="2"/>
  <c r="AI51" i="2"/>
  <c r="AL51" i="2" s="1"/>
  <c r="F254" i="3" s="1"/>
  <c r="AC51" i="2"/>
  <c r="AF51" i="2"/>
  <c r="D61" i="2"/>
  <c r="AS61" i="2" s="1"/>
  <c r="AI61" i="2"/>
  <c r="AL61" i="2" s="1"/>
  <c r="F264" i="3" s="1"/>
  <c r="AL60" i="2"/>
  <c r="F263" i="3" s="1"/>
  <c r="BC59" i="2"/>
  <c r="D58" i="2"/>
  <c r="AQ56" i="2"/>
  <c r="AT54" i="2"/>
  <c r="AV54" i="2"/>
  <c r="AO54" i="2"/>
  <c r="AP54" i="2"/>
  <c r="BF54" i="2"/>
  <c r="BG50" i="2"/>
  <c r="AK47" i="2"/>
  <c r="AE47" i="2"/>
  <c r="AE46" i="2"/>
  <c r="AC45" i="2"/>
  <c r="D45" i="2"/>
  <c r="AF45" i="2"/>
  <c r="AG42" i="2"/>
  <c r="AJ42" i="2"/>
  <c r="F46" i="2"/>
  <c r="AM46" i="2" s="1"/>
  <c r="J249" i="3" s="1"/>
  <c r="BJ46" i="2"/>
  <c r="BD46" i="2"/>
  <c r="BK39" i="2"/>
  <c r="AN39" i="2"/>
  <c r="BL39" i="2"/>
  <c r="AW39" i="2"/>
  <c r="BG39" i="2"/>
  <c r="BD38" i="2"/>
  <c r="BE38" i="2"/>
  <c r="F35" i="2"/>
  <c r="BC35" i="2" s="1"/>
  <c r="BG35" i="2"/>
  <c r="BH35" i="2"/>
  <c r="BI35" i="2"/>
  <c r="AD28" i="2"/>
  <c r="AF28" i="2"/>
  <c r="AJ28" i="2"/>
  <c r="AK25" i="2"/>
  <c r="AE25" i="2"/>
  <c r="AI17" i="2"/>
  <c r="AL17" i="2" s="1"/>
  <c r="F220" i="3" s="1"/>
  <c r="AG17" i="2"/>
  <c r="AD57" i="2"/>
  <c r="AH57" i="2" s="1"/>
  <c r="AT55" i="2"/>
  <c r="AT53" i="2"/>
  <c r="AT51" i="2"/>
  <c r="AD50" i="2"/>
  <c r="AH50" i="2" s="1"/>
  <c r="AF48" i="2"/>
  <c r="AD42" i="2"/>
  <c r="AI40" i="2"/>
  <c r="AL40" i="2" s="1"/>
  <c r="F243" i="3" s="1"/>
  <c r="AG40" i="2"/>
  <c r="AR39" i="2"/>
  <c r="C242" i="3" s="1"/>
  <c r="AD35" i="2"/>
  <c r="AJ35" i="2"/>
  <c r="AL35" i="2" s="1"/>
  <c r="F238" i="3" s="1"/>
  <c r="AX34" i="2"/>
  <c r="AQ34" i="2"/>
  <c r="AY34" i="2"/>
  <c r="BG34" i="2"/>
  <c r="AR34" i="2"/>
  <c r="C237" i="3" s="1"/>
  <c r="AS34" i="2"/>
  <c r="AM34" i="2"/>
  <c r="J237" i="3" s="1"/>
  <c r="BK34" i="2"/>
  <c r="BM34" i="2" s="1"/>
  <c r="AN34" i="2"/>
  <c r="BL34" i="2"/>
  <c r="AT33" i="2"/>
  <c r="AV33" i="2"/>
  <c r="AO33" i="2"/>
  <c r="AQ33" i="2"/>
  <c r="AX33" i="2"/>
  <c r="BA33" i="2"/>
  <c r="AP33" i="2"/>
  <c r="BF33" i="2"/>
  <c r="AK32" i="2"/>
  <c r="AL32" i="2" s="1"/>
  <c r="F235" i="3" s="1"/>
  <c r="AE32" i="2"/>
  <c r="BB31" i="2"/>
  <c r="BK31" i="2"/>
  <c r="AN31" i="2"/>
  <c r="BL31" i="2"/>
  <c r="AW31" i="2"/>
  <c r="AY31" i="2"/>
  <c r="BG31" i="2"/>
  <c r="AR31" i="2"/>
  <c r="C234" i="3" s="1"/>
  <c r="D23" i="2"/>
  <c r="AD23" i="2"/>
  <c r="AF23" i="2"/>
  <c r="AJ23" i="2"/>
  <c r="AT47" i="2"/>
  <c r="AG45" i="2"/>
  <c r="AJ45" i="2"/>
  <c r="AL45" i="2" s="1"/>
  <c r="F248" i="3" s="1"/>
  <c r="F44" i="2"/>
  <c r="BI44" i="2"/>
  <c r="BJ44" i="2"/>
  <c r="BD44" i="2"/>
  <c r="BE44" i="2"/>
  <c r="AC42" i="2"/>
  <c r="AF42" i="2"/>
  <c r="AD41" i="2"/>
  <c r="AF41" i="2"/>
  <c r="AJ41" i="2"/>
  <c r="D41" i="2"/>
  <c r="BJ35" i="2"/>
  <c r="BC34" i="2"/>
  <c r="BD34" i="2"/>
  <c r="BE34" i="2"/>
  <c r="BD56" i="2"/>
  <c r="BD54" i="2"/>
  <c r="BD52" i="2"/>
  <c r="AD49" i="2"/>
  <c r="AH49" i="2" s="1"/>
  <c r="AC48" i="2"/>
  <c r="BI46" i="2"/>
  <c r="AJ46" i="2"/>
  <c r="AI42" i="2"/>
  <c r="AL42" i="2" s="1"/>
  <c r="F245" i="3" s="1"/>
  <c r="AK39" i="2"/>
  <c r="AI38" i="2"/>
  <c r="AL38" i="2" s="1"/>
  <c r="F241" i="3" s="1"/>
  <c r="AG38" i="2"/>
  <c r="AJ36" i="2"/>
  <c r="AD36" i="2"/>
  <c r="AW34" i="2"/>
  <c r="AJ29" i="2"/>
  <c r="AD29" i="2"/>
  <c r="AH29" i="2" s="1"/>
  <c r="BC56" i="2"/>
  <c r="BC54" i="2"/>
  <c r="BC52" i="2"/>
  <c r="AT50" i="2"/>
  <c r="AP50" i="2"/>
  <c r="BF50" i="2"/>
  <c r="AF49" i="2"/>
  <c r="BJ48" i="2"/>
  <c r="BD48" i="2"/>
  <c r="AJ47" i="2"/>
  <c r="AL47" i="2" s="1"/>
  <c r="F250" i="3" s="1"/>
  <c r="BH46" i="2"/>
  <c r="AD46" i="2"/>
  <c r="AG43" i="2"/>
  <c r="AJ43" i="2"/>
  <c r="F42" i="2"/>
  <c r="BC42" i="2" s="1"/>
  <c r="BI42" i="2"/>
  <c r="BJ42" i="2"/>
  <c r="BD42" i="2"/>
  <c r="BE42" i="2"/>
  <c r="D40" i="2"/>
  <c r="AS40" i="2" s="1"/>
  <c r="AC40" i="2"/>
  <c r="AH40" i="2" s="1"/>
  <c r="BB39" i="2"/>
  <c r="D36" i="2"/>
  <c r="AC36" i="2"/>
  <c r="AV34" i="2"/>
  <c r="AG33" i="2"/>
  <c r="AI33" i="2"/>
  <c r="AL33" i="2" s="1"/>
  <c r="F236" i="3" s="1"/>
  <c r="AC33" i="2"/>
  <c r="AF32" i="2"/>
  <c r="BC32" i="2"/>
  <c r="BD32" i="2"/>
  <c r="BE32" i="2"/>
  <c r="BF55" i="2"/>
  <c r="BF53" i="2"/>
  <c r="BF51" i="2"/>
  <c r="D48" i="2"/>
  <c r="AF46" i="2"/>
  <c r="AD45" i="2"/>
  <c r="D42" i="2"/>
  <c r="AF40" i="2"/>
  <c r="BC40" i="2"/>
  <c r="BD40" i="2"/>
  <c r="AJ37" i="2"/>
  <c r="AL37" i="2" s="1"/>
  <c r="F240" i="3" s="1"/>
  <c r="AD37" i="2"/>
  <c r="AM37" i="2"/>
  <c r="J240" i="3" s="1"/>
  <c r="BK37" i="2"/>
  <c r="AN37" i="2"/>
  <c r="BL37" i="2"/>
  <c r="AW37" i="2"/>
  <c r="BG37" i="2"/>
  <c r="AY37" i="2"/>
  <c r="AQ37" i="2"/>
  <c r="AS33" i="2"/>
  <c r="AT45" i="2"/>
  <c r="AT43" i="2"/>
  <c r="BA40" i="2"/>
  <c r="AG39" i="2"/>
  <c r="BC37" i="2"/>
  <c r="BD37" i="2"/>
  <c r="BE37" i="2"/>
  <c r="BC36" i="2"/>
  <c r="AG35" i="2"/>
  <c r="BJ30" i="2"/>
  <c r="AE24" i="2"/>
  <c r="AK24" i="2"/>
  <c r="AG41" i="2"/>
  <c r="AV37" i="2"/>
  <c r="AO37" i="2"/>
  <c r="AS36" i="2"/>
  <c r="BA36" i="2"/>
  <c r="AE35" i="2"/>
  <c r="AI41" i="2"/>
  <c r="AF38" i="2"/>
  <c r="D38" i="2"/>
  <c r="AC38" i="2"/>
  <c r="AK36" i="2"/>
  <c r="F31" i="2"/>
  <c r="AQ31" i="2" s="1"/>
  <c r="BJ31" i="2"/>
  <c r="BE30" i="2"/>
  <c r="BB30" i="2"/>
  <c r="BC30" i="2"/>
  <c r="BD30" i="2"/>
  <c r="AJ26" i="2"/>
  <c r="BE26" i="2"/>
  <c r="BD26" i="2"/>
  <c r="F23" i="2"/>
  <c r="BI23" i="2"/>
  <c r="BJ23" i="2"/>
  <c r="BH23" i="2"/>
  <c r="F30" i="2"/>
  <c r="BI30" i="2"/>
  <c r="BH30" i="2"/>
  <c r="BE29" i="2"/>
  <c r="BB29" i="2"/>
  <c r="BD29" i="2"/>
  <c r="BF45" i="2"/>
  <c r="BF43" i="2"/>
  <c r="AP43" i="2"/>
  <c r="BD39" i="2"/>
  <c r="BE39" i="2"/>
  <c r="AD38" i="2"/>
  <c r="BA38" i="2"/>
  <c r="AG37" i="2"/>
  <c r="AI36" i="2"/>
  <c r="AK34" i="2"/>
  <c r="AL34" i="2" s="1"/>
  <c r="F237" i="3" s="1"/>
  <c r="AE34" i="2"/>
  <c r="F29" i="2"/>
  <c r="BC29" i="2" s="1"/>
  <c r="BI29" i="2"/>
  <c r="BH29" i="2"/>
  <c r="AI27" i="2"/>
  <c r="AG27" i="2"/>
  <c r="BD23" i="2"/>
  <c r="AQ21" i="2"/>
  <c r="AY21" i="2"/>
  <c r="BG21" i="2"/>
  <c r="BB21" i="2"/>
  <c r="AM21" i="2"/>
  <c r="J224" i="3" s="1"/>
  <c r="BK21" i="2"/>
  <c r="BM21" i="2" s="1"/>
  <c r="AN21" i="2"/>
  <c r="BL21" i="2"/>
  <c r="AW21" i="2"/>
  <c r="AR21" i="2"/>
  <c r="C224" i="3" s="1"/>
  <c r="AX21" i="2"/>
  <c r="AT37" i="2"/>
  <c r="AV36" i="2"/>
  <c r="BJ33" i="2"/>
  <c r="BG33" i="2"/>
  <c r="D32" i="2"/>
  <c r="BB32" i="2" s="1"/>
  <c r="BI31" i="2"/>
  <c r="AG31" i="2"/>
  <c r="AI31" i="2"/>
  <c r="AL31" i="2" s="1"/>
  <c r="F234" i="3" s="1"/>
  <c r="AG28" i="2"/>
  <c r="AI28" i="2"/>
  <c r="BK24" i="2"/>
  <c r="AW24" i="2"/>
  <c r="AY24" i="2"/>
  <c r="BG24" i="2"/>
  <c r="AN24" i="2"/>
  <c r="AR24" i="2"/>
  <c r="C227" i="3" s="1"/>
  <c r="BL24" i="2"/>
  <c r="AQ19" i="2"/>
  <c r="AY19" i="2"/>
  <c r="BG19" i="2"/>
  <c r="AR19" i="2"/>
  <c r="C222" i="3" s="1"/>
  <c r="BB19" i="2"/>
  <c r="AM19" i="2"/>
  <c r="J222" i="3" s="1"/>
  <c r="BK19" i="2"/>
  <c r="AN19" i="2"/>
  <c r="BL19" i="2"/>
  <c r="AW19" i="2"/>
  <c r="AX19" i="2"/>
  <c r="AY27" i="2"/>
  <c r="BG27" i="2"/>
  <c r="BK27" i="2"/>
  <c r="AW27" i="2"/>
  <c r="D26" i="2"/>
  <c r="AI25" i="2"/>
  <c r="AG25" i="2"/>
  <c r="F24" i="2"/>
  <c r="AM24" i="2" s="1"/>
  <c r="J227" i="3" s="1"/>
  <c r="BI24" i="2"/>
  <c r="AS19" i="2"/>
  <c r="BA19" i="2"/>
  <c r="AT19" i="2"/>
  <c r="AV19" i="2"/>
  <c r="AO19" i="2"/>
  <c r="AS21" i="2"/>
  <c r="BA21" i="2"/>
  <c r="AT21" i="2"/>
  <c r="AV21" i="2"/>
  <c r="AO21" i="2"/>
  <c r="BF19" i="2"/>
  <c r="BI40" i="2"/>
  <c r="BI38" i="2"/>
  <c r="BE35" i="2"/>
  <c r="AW35" i="2"/>
  <c r="AC34" i="2"/>
  <c r="BE33" i="2"/>
  <c r="AW33" i="2"/>
  <c r="AC32" i="2"/>
  <c r="BE31" i="2"/>
  <c r="AG30" i="2"/>
  <c r="AG29" i="2"/>
  <c r="D28" i="2"/>
  <c r="AC28" i="2"/>
  <c r="AH28" i="2" s="1"/>
  <c r="AF27" i="2"/>
  <c r="BE27" i="2"/>
  <c r="F26" i="2"/>
  <c r="BC26" i="2" s="1"/>
  <c r="BI26" i="2"/>
  <c r="D25" i="2"/>
  <c r="AD25" i="2"/>
  <c r="AK23" i="2"/>
  <c r="AE23" i="2"/>
  <c r="AJ22" i="2"/>
  <c r="D22" i="2"/>
  <c r="AM20" i="2"/>
  <c r="J223" i="3" s="1"/>
  <c r="BK20" i="2"/>
  <c r="AN20" i="2"/>
  <c r="BL20" i="2"/>
  <c r="AW20" i="2"/>
  <c r="AX20" i="2"/>
  <c r="AQ20" i="2"/>
  <c r="AY20" i="2"/>
  <c r="BG20" i="2"/>
  <c r="AR20" i="2"/>
  <c r="C223" i="3" s="1"/>
  <c r="AM18" i="2"/>
  <c r="J221" i="3" s="1"/>
  <c r="BK18" i="2"/>
  <c r="AN18" i="2"/>
  <c r="BL18" i="2"/>
  <c r="AW18" i="2"/>
  <c r="AX18" i="2"/>
  <c r="AQ18" i="2"/>
  <c r="AY18" i="2"/>
  <c r="BG18" i="2"/>
  <c r="AR18" i="2"/>
  <c r="C221" i="3" s="1"/>
  <c r="AC17" i="2"/>
  <c r="BL35" i="2"/>
  <c r="BD35" i="2"/>
  <c r="AN35" i="2"/>
  <c r="BL33" i="2"/>
  <c r="BD33" i="2"/>
  <c r="AN33" i="2"/>
  <c r="BD31" i="2"/>
  <c r="AI30" i="2"/>
  <c r="AI29" i="2"/>
  <c r="AL29" i="2" s="1"/>
  <c r="F232" i="3" s="1"/>
  <c r="AE28" i="2"/>
  <c r="BE28" i="2"/>
  <c r="AD27" i="2"/>
  <c r="F27" i="2"/>
  <c r="BC27" i="2" s="1"/>
  <c r="BI27" i="2"/>
  <c r="AE26" i="2"/>
  <c r="AK26" i="2"/>
  <c r="AJ25" i="2"/>
  <c r="AC25" i="2"/>
  <c r="BJ24" i="2"/>
  <c r="AG24" i="2"/>
  <c r="BC22" i="2"/>
  <c r="BE22" i="2"/>
  <c r="AH20" i="2"/>
  <c r="AI19" i="2"/>
  <c r="AL19" i="2" s="1"/>
  <c r="F222" i="3" s="1"/>
  <c r="AG19" i="2"/>
  <c r="BC18" i="2"/>
  <c r="BD18" i="2"/>
  <c r="BE18" i="2"/>
  <c r="BK35" i="2"/>
  <c r="BK33" i="2"/>
  <c r="AM33" i="2"/>
  <c r="J236" i="3" s="1"/>
  <c r="AR30" i="2"/>
  <c r="C233" i="3" s="1"/>
  <c r="AR29" i="2"/>
  <c r="C232" i="3" s="1"/>
  <c r="F28" i="2"/>
  <c r="BI28" i="2"/>
  <c r="AR27" i="2"/>
  <c r="C230" i="3" s="1"/>
  <c r="AK27" i="2"/>
  <c r="AE27" i="2"/>
  <c r="BH24" i="2"/>
  <c r="AI23" i="2"/>
  <c r="AG23" i="2"/>
  <c r="AO22" i="2"/>
  <c r="AP22" i="2"/>
  <c r="BF22" i="2"/>
  <c r="BA22" i="2"/>
  <c r="AI21" i="2"/>
  <c r="AL21" i="2" s="1"/>
  <c r="F224" i="3" s="1"/>
  <c r="AG21" i="2"/>
  <c r="BC20" i="2"/>
  <c r="BD20" i="2"/>
  <c r="BE20" i="2"/>
  <c r="AV18" i="2"/>
  <c r="AO18" i="2"/>
  <c r="AP18" i="2"/>
  <c r="BF18" i="2"/>
  <c r="AS18" i="2"/>
  <c r="BA18" i="2"/>
  <c r="BL30" i="2"/>
  <c r="BL29" i="2"/>
  <c r="AG26" i="2"/>
  <c r="AI26" i="2"/>
  <c r="F25" i="2"/>
  <c r="BC25" i="2" s="1"/>
  <c r="BI25" i="2"/>
  <c r="AV20" i="2"/>
  <c r="AO20" i="2"/>
  <c r="AP20" i="2"/>
  <c r="BF20" i="2"/>
  <c r="AS20" i="2"/>
  <c r="BA20" i="2"/>
  <c r="AP19" i="2"/>
  <c r="AC26" i="2"/>
  <c r="BE25" i="2"/>
  <c r="AC24" i="2"/>
  <c r="BE23" i="2"/>
  <c r="BI22" i="2"/>
  <c r="AK22" i="2"/>
  <c r="AC22" i="2"/>
  <c r="AH22" i="2" s="1"/>
  <c r="BE21" i="2"/>
  <c r="BI20" i="2"/>
  <c r="AK20" i="2"/>
  <c r="BE19" i="2"/>
  <c r="BI18" i="2"/>
  <c r="AK18" i="2"/>
  <c r="AC18" i="2"/>
  <c r="AH18" i="2" s="1"/>
  <c r="BE17" i="2"/>
  <c r="BD21" i="2"/>
  <c r="AJ20" i="2"/>
  <c r="BD19" i="2"/>
  <c r="BD17" i="2"/>
  <c r="AI24" i="2"/>
  <c r="AL24" i="2" s="1"/>
  <c r="F227" i="3" s="1"/>
  <c r="AI22" i="2"/>
  <c r="AE21" i="2"/>
  <c r="AI20" i="2"/>
  <c r="AE19" i="2"/>
  <c r="AI18" i="2"/>
  <c r="AE17" i="2"/>
  <c r="BJ21" i="2"/>
  <c r="BJ19" i="2"/>
  <c r="BJ17" i="2"/>
  <c r="BI21" i="2"/>
  <c r="AC21" i="2"/>
  <c r="BI19" i="2"/>
  <c r="AC19" i="2"/>
  <c r="BI17" i="2"/>
  <c r="F17" i="2"/>
  <c r="BS34" i="1"/>
  <c r="BS50" i="1"/>
  <c r="BS66" i="1"/>
  <c r="BS67" i="1"/>
  <c r="BS78" i="1"/>
  <c r="BS79" i="1"/>
  <c r="BR51" i="1"/>
  <c r="AL258" i="1"/>
  <c r="AL259" i="1"/>
  <c r="AL260" i="1"/>
  <c r="AL261" i="1"/>
  <c r="AL262" i="1"/>
  <c r="AL263" i="1"/>
  <c r="AL264" i="1"/>
  <c r="AL250" i="1"/>
  <c r="AL251" i="1"/>
  <c r="AL252" i="1"/>
  <c r="AL253" i="1"/>
  <c r="AL254" i="1"/>
  <c r="AL255" i="1"/>
  <c r="AL256" i="1"/>
  <c r="AL242" i="1"/>
  <c r="AL243" i="1"/>
  <c r="AL244" i="1"/>
  <c r="AL245" i="1"/>
  <c r="AL246" i="1"/>
  <c r="AL247" i="1"/>
  <c r="AL248" i="1"/>
  <c r="AL234" i="1"/>
  <c r="AL235" i="1"/>
  <c r="AL236" i="1"/>
  <c r="AL237" i="1"/>
  <c r="AL238" i="1"/>
  <c r="AL239" i="1"/>
  <c r="AL240" i="1"/>
  <c r="AL257" i="1"/>
  <c r="AL249" i="1"/>
  <c r="AL241" i="1"/>
  <c r="AL233" i="1"/>
  <c r="AL226" i="1"/>
  <c r="AL227" i="1"/>
  <c r="AL228" i="1"/>
  <c r="AL229" i="1"/>
  <c r="AL230" i="1"/>
  <c r="AL231" i="1"/>
  <c r="AL232" i="1"/>
  <c r="AL225" i="1"/>
  <c r="AL218" i="1"/>
  <c r="AL219" i="1"/>
  <c r="AL220" i="1"/>
  <c r="AL221" i="1"/>
  <c r="AL222" i="1"/>
  <c r="AL223" i="1"/>
  <c r="AL224" i="1"/>
  <c r="AL210" i="1"/>
  <c r="AL211" i="1"/>
  <c r="AL212" i="1"/>
  <c r="AL213" i="1"/>
  <c r="AL214" i="1"/>
  <c r="AL215" i="1"/>
  <c r="AL216" i="1"/>
  <c r="AL202" i="1"/>
  <c r="AL203" i="1"/>
  <c r="AL204" i="1"/>
  <c r="AL205" i="1"/>
  <c r="AL206" i="1"/>
  <c r="AL207" i="1"/>
  <c r="AL208" i="1"/>
  <c r="AL194" i="1"/>
  <c r="AL195" i="1"/>
  <c r="AL196" i="1"/>
  <c r="AL197" i="1"/>
  <c r="AL198" i="1"/>
  <c r="AL199" i="1"/>
  <c r="AL200" i="1"/>
  <c r="AL217" i="1"/>
  <c r="AL209" i="1"/>
  <c r="AL201" i="1"/>
  <c r="AL193" i="1"/>
  <c r="AL170" i="1"/>
  <c r="AL171" i="1"/>
  <c r="AL172" i="1"/>
  <c r="AL173" i="1"/>
  <c r="AL174" i="1"/>
  <c r="AL175" i="1"/>
  <c r="AL176" i="1"/>
  <c r="AL162" i="1"/>
  <c r="AL163" i="1"/>
  <c r="AL164" i="1"/>
  <c r="AL165" i="1"/>
  <c r="BS253" i="1" s="1"/>
  <c r="AL166" i="1"/>
  <c r="BS166" i="1" s="1"/>
  <c r="AL167" i="1"/>
  <c r="AL168" i="1"/>
  <c r="AL154" i="1"/>
  <c r="AL155" i="1"/>
  <c r="BS155" i="1" s="1"/>
  <c r="AL156" i="1"/>
  <c r="AL157" i="1"/>
  <c r="BS157" i="1" s="1"/>
  <c r="AL158" i="1"/>
  <c r="BS246" i="1" s="1"/>
  <c r="AL159" i="1"/>
  <c r="BS159" i="1" s="1"/>
  <c r="AL160" i="1"/>
  <c r="AL146" i="1"/>
  <c r="AL147" i="1"/>
  <c r="AL148" i="1"/>
  <c r="AL149" i="1"/>
  <c r="AL150" i="1"/>
  <c r="AL151" i="1"/>
  <c r="AL152" i="1"/>
  <c r="AL138" i="1"/>
  <c r="AL139" i="1"/>
  <c r="AL140" i="1"/>
  <c r="AL141" i="1"/>
  <c r="AL142" i="1"/>
  <c r="AL143" i="1"/>
  <c r="AL144" i="1"/>
  <c r="BS232" i="1" s="1"/>
  <c r="AL130" i="1"/>
  <c r="AL131" i="1"/>
  <c r="AL132" i="1"/>
  <c r="AL133" i="1"/>
  <c r="AL134" i="1"/>
  <c r="BS134" i="1" s="1"/>
  <c r="AL135" i="1"/>
  <c r="AL136" i="1"/>
  <c r="AL122" i="1"/>
  <c r="AL123" i="1"/>
  <c r="BS211" i="1" s="1"/>
  <c r="AL124" i="1"/>
  <c r="AL125" i="1"/>
  <c r="AL126" i="1"/>
  <c r="AL127" i="1"/>
  <c r="AL128" i="1"/>
  <c r="AL114" i="1"/>
  <c r="BS114" i="1" s="1"/>
  <c r="AL115" i="1"/>
  <c r="BS115" i="1" s="1"/>
  <c r="AL116" i="1"/>
  <c r="AL117" i="1"/>
  <c r="AL118" i="1"/>
  <c r="AL119" i="1"/>
  <c r="AL120" i="1"/>
  <c r="AL106" i="1"/>
  <c r="BS194" i="1" s="1"/>
  <c r="AL107" i="1"/>
  <c r="AL108" i="1"/>
  <c r="AL109" i="1"/>
  <c r="AL110" i="1"/>
  <c r="AL111" i="1"/>
  <c r="AL112" i="1"/>
  <c r="AL169" i="1"/>
  <c r="AL161" i="1"/>
  <c r="AL153" i="1"/>
  <c r="AL145" i="1"/>
  <c r="BS233" i="1" s="1"/>
  <c r="AL137" i="1"/>
  <c r="BS225" i="1" s="1"/>
  <c r="AL129" i="1"/>
  <c r="AL121" i="1"/>
  <c r="AL113" i="1"/>
  <c r="AL105" i="1"/>
  <c r="AP189" i="1"/>
  <c r="AM189" i="1"/>
  <c r="AM188" i="1"/>
  <c r="AP101" i="1"/>
  <c r="BS216" i="1" s="1"/>
  <c r="AL82" i="1"/>
  <c r="AL83" i="1"/>
  <c r="AL84" i="1"/>
  <c r="AL85" i="1"/>
  <c r="BR85" i="1" s="1"/>
  <c r="AL86" i="1"/>
  <c r="AL87" i="1"/>
  <c r="AL88" i="1"/>
  <c r="AL81" i="1"/>
  <c r="AL74" i="1"/>
  <c r="AL75" i="1"/>
  <c r="AL76" i="1"/>
  <c r="AL77" i="1"/>
  <c r="BS77" i="1" s="1"/>
  <c r="AL78" i="1"/>
  <c r="AL79" i="1"/>
  <c r="AL80" i="1"/>
  <c r="BR80" i="1" s="1"/>
  <c r="AL73" i="1"/>
  <c r="AL66" i="1"/>
  <c r="AL67" i="1"/>
  <c r="AL68" i="1"/>
  <c r="BS68" i="1" s="1"/>
  <c r="AL69" i="1"/>
  <c r="BR69" i="1" s="1"/>
  <c r="AL70" i="1"/>
  <c r="AL71" i="1"/>
  <c r="AL72" i="1"/>
  <c r="AL65" i="1"/>
  <c r="AL58" i="1"/>
  <c r="AL59" i="1"/>
  <c r="AL60" i="1"/>
  <c r="AL61" i="1"/>
  <c r="BS61" i="1" s="1"/>
  <c r="AL62" i="1"/>
  <c r="AL63" i="1"/>
  <c r="AL64" i="1"/>
  <c r="AL57" i="1"/>
  <c r="AL50" i="1"/>
  <c r="AL51" i="1"/>
  <c r="BS51" i="1" s="1"/>
  <c r="AL52" i="1"/>
  <c r="AL53" i="1"/>
  <c r="BS53" i="1" s="1"/>
  <c r="AL54" i="1"/>
  <c r="AL55" i="1"/>
  <c r="AL56" i="1"/>
  <c r="AL49" i="1"/>
  <c r="AL42" i="1"/>
  <c r="AL43" i="1"/>
  <c r="AL44" i="1"/>
  <c r="AL45" i="1"/>
  <c r="AL46" i="1"/>
  <c r="AL47" i="1"/>
  <c r="AL48" i="1"/>
  <c r="BS48" i="1" s="1"/>
  <c r="AL41" i="1"/>
  <c r="AL34" i="1"/>
  <c r="AL35" i="1"/>
  <c r="BS35" i="1" s="1"/>
  <c r="AL36" i="1"/>
  <c r="AL37" i="1"/>
  <c r="AL38" i="1"/>
  <c r="AL39" i="1"/>
  <c r="BS39" i="1" s="1"/>
  <c r="AL40" i="1"/>
  <c r="BR40" i="1" s="1"/>
  <c r="AL33" i="1"/>
  <c r="AL26" i="1"/>
  <c r="AL27" i="1"/>
  <c r="AL28" i="1"/>
  <c r="AL29" i="1"/>
  <c r="AL30" i="1"/>
  <c r="AL31" i="1"/>
  <c r="AL32" i="1"/>
  <c r="BS32" i="1" s="1"/>
  <c r="AL25" i="1"/>
  <c r="AL18" i="1"/>
  <c r="AL19" i="1"/>
  <c r="AL20" i="1"/>
  <c r="AL21" i="1"/>
  <c r="BS21" i="1" s="1"/>
  <c r="AL22" i="1"/>
  <c r="BS22" i="1" s="1"/>
  <c r="AL23" i="1"/>
  <c r="BS23" i="1" s="1"/>
  <c r="AL24" i="1"/>
  <c r="BS24" i="1" s="1"/>
  <c r="AL17" i="1"/>
  <c r="AP12" i="1"/>
  <c r="AM12" i="1"/>
  <c r="AM11" i="1"/>
  <c r="AP11" i="1" s="1"/>
  <c r="BR23" i="1" s="1"/>
  <c r="BS106" i="1" l="1"/>
  <c r="AH158" i="2"/>
  <c r="AH214" i="2"/>
  <c r="AO38" i="2"/>
  <c r="AT38" i="2"/>
  <c r="BF38" i="2"/>
  <c r="BC38" i="2"/>
  <c r="AP38" i="2"/>
  <c r="AO214" i="2"/>
  <c r="BA214" i="2"/>
  <c r="BS218" i="1"/>
  <c r="BS135" i="1"/>
  <c r="BS254" i="1"/>
  <c r="BS203" i="1"/>
  <c r="AH201" i="2"/>
  <c r="AH160" i="2"/>
  <c r="BM198" i="2"/>
  <c r="AL249" i="2"/>
  <c r="F420" i="3" s="1"/>
  <c r="AS247" i="2"/>
  <c r="AH164" i="2"/>
  <c r="BS257" i="1"/>
  <c r="BS136" i="1"/>
  <c r="BS210" i="1"/>
  <c r="BS237" i="1"/>
  <c r="BR35" i="1"/>
  <c r="BS202" i="1"/>
  <c r="AQ29" i="2"/>
  <c r="BM19" i="2"/>
  <c r="AL28" i="2"/>
  <c r="F231" i="3" s="1"/>
  <c r="AQ39" i="2"/>
  <c r="AH63" i="2"/>
  <c r="AX81" i="2"/>
  <c r="BM85" i="2"/>
  <c r="BC81" i="2"/>
  <c r="AH119" i="2"/>
  <c r="BM135" i="2"/>
  <c r="AV124" i="2"/>
  <c r="BC172" i="2"/>
  <c r="BC176" i="2"/>
  <c r="AM170" i="2"/>
  <c r="J357" i="3" s="1"/>
  <c r="AN203" i="2"/>
  <c r="AQ203" i="2"/>
  <c r="AL212" i="2"/>
  <c r="F383" i="3" s="1"/>
  <c r="BG170" i="2"/>
  <c r="BL170" i="2"/>
  <c r="BM170" i="2" s="1"/>
  <c r="AP217" i="2"/>
  <c r="BG224" i="2"/>
  <c r="BM225" i="2"/>
  <c r="AR239" i="2"/>
  <c r="C410" i="3" s="1"/>
  <c r="AS254" i="2"/>
  <c r="BF243" i="2"/>
  <c r="AT243" i="2"/>
  <c r="AY239" i="2"/>
  <c r="BL239" i="2"/>
  <c r="BM239" i="2" s="1"/>
  <c r="BB239" i="2"/>
  <c r="AQ251" i="2"/>
  <c r="AH222" i="2"/>
  <c r="AS251" i="2"/>
  <c r="BF251" i="2"/>
  <c r="AW263" i="2"/>
  <c r="BG263" i="2"/>
  <c r="AM263" i="2"/>
  <c r="J434" i="3" s="1"/>
  <c r="AT34" i="2"/>
  <c r="AL46" i="2"/>
  <c r="F249" i="3" s="1"/>
  <c r="BA76" i="2"/>
  <c r="BC214" i="2"/>
  <c r="AR87" i="2"/>
  <c r="C290" i="3" s="1"/>
  <c r="BA43" i="2"/>
  <c r="AL127" i="2"/>
  <c r="F314" i="3" s="1"/>
  <c r="AL236" i="2"/>
  <c r="F407" i="3" s="1"/>
  <c r="AX193" i="2"/>
  <c r="AS225" i="2"/>
  <c r="BC158" i="2"/>
  <c r="AH30" i="2"/>
  <c r="AR35" i="2"/>
  <c r="C238" i="3" s="1"/>
  <c r="AY35" i="2"/>
  <c r="BB35" i="2"/>
  <c r="AT141" i="2"/>
  <c r="AO141" i="2"/>
  <c r="AP141" i="2"/>
  <c r="BF141" i="2"/>
  <c r="BC144" i="2"/>
  <c r="BS165" i="1"/>
  <c r="BS122" i="1"/>
  <c r="BS245" i="1"/>
  <c r="BS154" i="1"/>
  <c r="BS170" i="1"/>
  <c r="BS149" i="1"/>
  <c r="BS117" i="1"/>
  <c r="BS224" i="1"/>
  <c r="AH66" i="2"/>
  <c r="BS241" i="1"/>
  <c r="BS231" i="1"/>
  <c r="BS167" i="1"/>
  <c r="BS158" i="1"/>
  <c r="BS144" i="1"/>
  <c r="BM18" i="2"/>
  <c r="AQ24" i="2"/>
  <c r="BC39" i="2"/>
  <c r="BC31" i="2"/>
  <c r="BR38" i="1"/>
  <c r="BR46" i="1"/>
  <c r="BS54" i="1"/>
  <c r="BR58" i="1"/>
  <c r="BS205" i="1"/>
  <c r="BR68" i="1"/>
  <c r="BR24" i="1"/>
  <c r="BS38" i="1"/>
  <c r="BS143" i="1"/>
  <c r="BS123" i="1"/>
  <c r="AM27" i="2"/>
  <c r="J230" i="3" s="1"/>
  <c r="AX24" i="2"/>
  <c r="AL57" i="2"/>
  <c r="F260" i="3" s="1"/>
  <c r="AL62" i="2"/>
  <c r="F265" i="3" s="1"/>
  <c r="AH43" i="2"/>
  <c r="AH69" i="2"/>
  <c r="AN82" i="2"/>
  <c r="AL74" i="2"/>
  <c r="F277" i="3" s="1"/>
  <c r="AS83" i="2"/>
  <c r="AV82" i="2"/>
  <c r="AX115" i="2"/>
  <c r="BK115" i="2"/>
  <c r="AR115" i="2"/>
  <c r="C302" i="3" s="1"/>
  <c r="BM123" i="2"/>
  <c r="BC153" i="2"/>
  <c r="AH152" i="2"/>
  <c r="BK129" i="2"/>
  <c r="BM129" i="2" s="1"/>
  <c r="AW129" i="2"/>
  <c r="BB146" i="2"/>
  <c r="AH154" i="2"/>
  <c r="AL131" i="2"/>
  <c r="F318" i="3" s="1"/>
  <c r="AH168" i="2"/>
  <c r="AH172" i="2"/>
  <c r="AS208" i="2"/>
  <c r="AV208" i="2"/>
  <c r="AL198" i="2"/>
  <c r="F369" i="3" s="1"/>
  <c r="BC170" i="2"/>
  <c r="AH200" i="2"/>
  <c r="BL203" i="2"/>
  <c r="AH207" i="2"/>
  <c r="AT214" i="2"/>
  <c r="AY170" i="2"/>
  <c r="AV214" i="2"/>
  <c r="AL220" i="2"/>
  <c r="F391" i="3" s="1"/>
  <c r="AX201" i="2"/>
  <c r="AV225" i="2"/>
  <c r="BG225" i="2"/>
  <c r="AH240" i="2"/>
  <c r="AH242" i="2"/>
  <c r="AP243" i="2"/>
  <c r="AY245" i="2"/>
  <c r="BB245" i="2"/>
  <c r="AL231" i="2"/>
  <c r="F402" i="3" s="1"/>
  <c r="AH248" i="2"/>
  <c r="AQ239" i="2"/>
  <c r="AN239" i="2"/>
  <c r="AX251" i="2"/>
  <c r="AM251" i="2"/>
  <c r="J422" i="3" s="1"/>
  <c r="AL256" i="2"/>
  <c r="F427" i="3" s="1"/>
  <c r="AL222" i="2"/>
  <c r="F393" i="3" s="1"/>
  <c r="AH229" i="2"/>
  <c r="AO251" i="2"/>
  <c r="AS239" i="2"/>
  <c r="BB263" i="2"/>
  <c r="AY263" i="2"/>
  <c r="AH58" i="2"/>
  <c r="AL142" i="2"/>
  <c r="F329" i="3" s="1"/>
  <c r="AP34" i="2"/>
  <c r="AH106" i="2"/>
  <c r="AH143" i="2"/>
  <c r="AP76" i="2"/>
  <c r="AH166" i="2"/>
  <c r="AH159" i="2"/>
  <c r="AL238" i="2"/>
  <c r="F409" i="3" s="1"/>
  <c r="AH127" i="2"/>
  <c r="AL203" i="2"/>
  <c r="F374" i="3" s="1"/>
  <c r="AL214" i="2"/>
  <c r="F385" i="3" s="1"/>
  <c r="AH161" i="2"/>
  <c r="AH262" i="2"/>
  <c r="BA248" i="2"/>
  <c r="AO248" i="2"/>
  <c r="BS113" i="1"/>
  <c r="BS140" i="1"/>
  <c r="BS228" i="1"/>
  <c r="AX74" i="2"/>
  <c r="BL74" i="2"/>
  <c r="AN74" i="2"/>
  <c r="BB74" i="2"/>
  <c r="AM74" i="2"/>
  <c r="J277" i="3" s="1"/>
  <c r="AV74" i="2"/>
  <c r="BK74" i="2"/>
  <c r="BM74" i="2" s="1"/>
  <c r="BR74" i="2" s="1"/>
  <c r="BG74" i="2"/>
  <c r="AS74" i="2"/>
  <c r="AQ74" i="2"/>
  <c r="AY74" i="2"/>
  <c r="AR74" i="2"/>
  <c r="C277" i="3" s="1"/>
  <c r="AW74" i="2"/>
  <c r="AT149" i="2"/>
  <c r="BF149" i="2"/>
  <c r="AO149" i="2"/>
  <c r="BA149" i="2"/>
  <c r="BC149" i="2"/>
  <c r="AV149" i="2"/>
  <c r="AP149" i="2"/>
  <c r="AP164" i="2"/>
  <c r="BF164" i="2"/>
  <c r="AT164" i="2"/>
  <c r="AS164" i="2"/>
  <c r="AO164" i="2"/>
  <c r="BC164" i="2"/>
  <c r="BA164" i="2"/>
  <c r="AT262" i="2"/>
  <c r="BF262" i="2"/>
  <c r="BA262" i="2"/>
  <c r="AP262" i="2"/>
  <c r="AO262" i="2"/>
  <c r="AV262" i="2"/>
  <c r="BC262" i="2"/>
  <c r="AS262" i="2"/>
  <c r="AP142" i="2"/>
  <c r="AT142" i="2"/>
  <c r="BA142" i="2"/>
  <c r="AO142" i="2"/>
  <c r="BC142" i="2"/>
  <c r="BF142" i="2"/>
  <c r="AT258" i="2"/>
  <c r="BC258" i="2"/>
  <c r="AO258" i="2"/>
  <c r="BA258" i="2"/>
  <c r="BF258" i="2"/>
  <c r="AP258" i="2"/>
  <c r="BS121" i="1"/>
  <c r="BS209" i="1"/>
  <c r="BS199" i="1"/>
  <c r="BS111" i="1"/>
  <c r="BS206" i="1"/>
  <c r="BS118" i="1"/>
  <c r="BS213" i="1"/>
  <c r="BS125" i="1"/>
  <c r="BS132" i="1"/>
  <c r="BS220" i="1"/>
  <c r="BS227" i="1"/>
  <c r="BS139" i="1"/>
  <c r="BS234" i="1"/>
  <c r="BS146" i="1"/>
  <c r="BS256" i="1"/>
  <c r="BS263" i="1"/>
  <c r="BS175" i="1"/>
  <c r="AO84" i="2"/>
  <c r="AP84" i="2"/>
  <c r="AT84" i="2"/>
  <c r="BA84" i="2"/>
  <c r="BF84" i="2"/>
  <c r="BC84" i="2"/>
  <c r="BR88" i="1"/>
  <c r="BR79" i="1"/>
  <c r="BR39" i="1"/>
  <c r="BS207" i="1"/>
  <c r="BS119" i="1"/>
  <c r="BS133" i="1"/>
  <c r="BS147" i="1"/>
  <c r="BS264" i="1"/>
  <c r="BS176" i="1"/>
  <c r="BS235" i="1"/>
  <c r="BR29" i="1"/>
  <c r="BR37" i="1"/>
  <c r="BR45" i="1"/>
  <c r="BR67" i="1"/>
  <c r="BS221" i="1"/>
  <c r="BR54" i="1"/>
  <c r="BR63" i="1"/>
  <c r="BR70" i="1"/>
  <c r="BR86" i="1"/>
  <c r="BR71" i="1"/>
  <c r="BR87" i="1"/>
  <c r="BR61" i="1"/>
  <c r="BR30" i="1"/>
  <c r="BR48" i="1"/>
  <c r="BR50" i="1"/>
  <c r="BR62" i="1"/>
  <c r="BR31" i="1"/>
  <c r="BR32" i="1"/>
  <c r="BR77" i="1"/>
  <c r="BR21" i="1"/>
  <c r="BR78" i="1"/>
  <c r="BR34" i="1"/>
  <c r="BR20" i="1"/>
  <c r="BS20" i="1"/>
  <c r="BR28" i="1"/>
  <c r="BS28" i="1"/>
  <c r="BR36" i="1"/>
  <c r="BS36" i="1"/>
  <c r="BS44" i="1"/>
  <c r="BR44" i="1"/>
  <c r="BS76" i="1"/>
  <c r="BR76" i="1"/>
  <c r="BR84" i="1"/>
  <c r="BR53" i="1"/>
  <c r="BR22" i="1"/>
  <c r="BS168" i="1"/>
  <c r="BS112" i="1"/>
  <c r="BS126" i="1"/>
  <c r="BS214" i="1"/>
  <c r="BS242" i="1"/>
  <c r="BS201" i="1"/>
  <c r="BS200" i="1"/>
  <c r="BR60" i="1"/>
  <c r="BS60" i="1"/>
  <c r="BR59" i="1"/>
  <c r="BS105" i="1"/>
  <c r="BS193" i="1"/>
  <c r="BS169" i="1"/>
  <c r="BS208" i="1"/>
  <c r="BS120" i="1"/>
  <c r="BS215" i="1"/>
  <c r="BS127" i="1"/>
  <c r="BS222" i="1"/>
  <c r="BS229" i="1"/>
  <c r="BS141" i="1"/>
  <c r="BS148" i="1"/>
  <c r="BS236" i="1"/>
  <c r="BS243" i="1"/>
  <c r="BS250" i="1"/>
  <c r="BS162" i="1"/>
  <c r="BR52" i="1"/>
  <c r="BS84" i="1"/>
  <c r="BS52" i="1"/>
  <c r="BR27" i="1"/>
  <c r="BS27" i="1"/>
  <c r="BR75" i="1"/>
  <c r="BS129" i="1"/>
  <c r="BS217" i="1"/>
  <c r="BS219" i="1"/>
  <c r="BS131" i="1"/>
  <c r="BS262" i="1"/>
  <c r="BS174" i="1"/>
  <c r="AW147" i="2"/>
  <c r="BL147" i="2"/>
  <c r="AX147" i="2"/>
  <c r="AV147" i="2"/>
  <c r="AQ147" i="2"/>
  <c r="BB147" i="2"/>
  <c r="AN147" i="2"/>
  <c r="BK147" i="2"/>
  <c r="AR147" i="2"/>
  <c r="C334" i="3" s="1"/>
  <c r="AS147" i="2"/>
  <c r="AY147" i="2"/>
  <c r="AL162" i="2"/>
  <c r="F349" i="3" s="1"/>
  <c r="AT48" i="2"/>
  <c r="AO48" i="2"/>
  <c r="BC48" i="2"/>
  <c r="AP48" i="2"/>
  <c r="BF48" i="2"/>
  <c r="BA48" i="2"/>
  <c r="BL155" i="2"/>
  <c r="BB155" i="2"/>
  <c r="AR155" i="2"/>
  <c r="C342" i="3" s="1"/>
  <c r="AM155" i="2"/>
  <c r="J342" i="3" s="1"/>
  <c r="AW155" i="2"/>
  <c r="BK155" i="2"/>
  <c r="BM155" i="2" s="1"/>
  <c r="AY155" i="2"/>
  <c r="AV155" i="2"/>
  <c r="AX155" i="2"/>
  <c r="BG155" i="2"/>
  <c r="AS155" i="2"/>
  <c r="AQ174" i="2"/>
  <c r="AR174" i="2"/>
  <c r="C361" i="3" s="1"/>
  <c r="BB174" i="2"/>
  <c r="AY174" i="2"/>
  <c r="BL174" i="2"/>
  <c r="AN174" i="2"/>
  <c r="AX174" i="2"/>
  <c r="BK174" i="2"/>
  <c r="AW174" i="2"/>
  <c r="BG174" i="2"/>
  <c r="AT138" i="2"/>
  <c r="BA138" i="2"/>
  <c r="AO138" i="2"/>
  <c r="BF138" i="2"/>
  <c r="AP138" i="2"/>
  <c r="BC138" i="2"/>
  <c r="AH167" i="2"/>
  <c r="AO135" i="2"/>
  <c r="AT135" i="2"/>
  <c r="AV135" i="2"/>
  <c r="BC135" i="2"/>
  <c r="AX135" i="2"/>
  <c r="AP135" i="2"/>
  <c r="AM135" i="2"/>
  <c r="J322" i="3" s="1"/>
  <c r="AQ135" i="2"/>
  <c r="BA135" i="2"/>
  <c r="BF135" i="2"/>
  <c r="BR19" i="1"/>
  <c r="BS19" i="1"/>
  <c r="BS198" i="1"/>
  <c r="BS110" i="1"/>
  <c r="BS160" i="1"/>
  <c r="BS248" i="1"/>
  <c r="AR241" i="2"/>
  <c r="C412" i="3" s="1"/>
  <c r="AM241" i="2"/>
  <c r="J412" i="3" s="1"/>
  <c r="BG241" i="2"/>
  <c r="BK241" i="2"/>
  <c r="BM241" i="2" s="1"/>
  <c r="AN241" i="2"/>
  <c r="AS241" i="2"/>
  <c r="AX241" i="2"/>
  <c r="BB241" i="2"/>
  <c r="AW241" i="2"/>
  <c r="AV241" i="2"/>
  <c r="AQ241" i="2"/>
  <c r="AY241" i="2"/>
  <c r="BS62" i="1"/>
  <c r="BS71" i="1"/>
  <c r="BS26" i="1"/>
  <c r="BR74" i="1"/>
  <c r="BS74" i="1"/>
  <c r="BS31" i="1"/>
  <c r="BS17" i="1"/>
  <c r="BR17" i="1"/>
  <c r="BS25" i="1"/>
  <c r="BR25" i="1"/>
  <c r="BS33" i="1"/>
  <c r="BR33" i="1"/>
  <c r="BS41" i="1"/>
  <c r="BR41" i="1"/>
  <c r="BS49" i="1"/>
  <c r="BR49" i="1"/>
  <c r="BS57" i="1"/>
  <c r="BR57" i="1"/>
  <c r="BS65" i="1"/>
  <c r="BR65" i="1"/>
  <c r="BS73" i="1"/>
  <c r="BR73" i="1"/>
  <c r="BS81" i="1"/>
  <c r="BR81" i="1"/>
  <c r="BS87" i="1"/>
  <c r="BS75" i="1"/>
  <c r="BS59" i="1"/>
  <c r="BS43" i="1"/>
  <c r="BS30" i="1"/>
  <c r="AN155" i="2"/>
  <c r="BM243" i="2"/>
  <c r="BR243" i="2" s="1"/>
  <c r="BR83" i="1"/>
  <c r="BS83" i="1"/>
  <c r="BS124" i="1"/>
  <c r="BS212" i="1"/>
  <c r="BS255" i="1"/>
  <c r="BR66" i="1"/>
  <c r="BR82" i="1"/>
  <c r="BS82" i="1"/>
  <c r="BS226" i="1"/>
  <c r="BR64" i="1"/>
  <c r="BS64" i="1"/>
  <c r="BS42" i="1"/>
  <c r="BC112" i="2"/>
  <c r="AQ112" i="2"/>
  <c r="AH163" i="2"/>
  <c r="AQ155" i="2"/>
  <c r="BR18" i="1"/>
  <c r="BS18" i="1"/>
  <c r="BS88" i="1"/>
  <c r="BS47" i="1"/>
  <c r="BR56" i="1"/>
  <c r="BR72" i="1"/>
  <c r="BS72" i="1"/>
  <c r="BS80" i="1"/>
  <c r="BR43" i="1"/>
  <c r="BS86" i="1"/>
  <c r="BS70" i="1"/>
  <c r="BS58" i="1"/>
  <c r="BS29" i="1"/>
  <c r="BR47" i="1"/>
  <c r="BR55" i="1"/>
  <c r="BS63" i="1"/>
  <c r="BS161" i="1"/>
  <c r="BS249" i="1"/>
  <c r="BS128" i="1"/>
  <c r="BS223" i="1"/>
  <c r="BS230" i="1"/>
  <c r="BS142" i="1"/>
  <c r="BS156" i="1"/>
  <c r="BS244" i="1"/>
  <c r="BS251" i="1"/>
  <c r="BS163" i="1"/>
  <c r="BR42" i="1"/>
  <c r="BR26" i="1"/>
  <c r="BS85" i="1"/>
  <c r="BS69" i="1"/>
  <c r="BS56" i="1"/>
  <c r="BS40" i="1"/>
  <c r="BS138" i="1"/>
  <c r="BS258" i="1"/>
  <c r="BG147" i="2"/>
  <c r="AX168" i="2"/>
  <c r="AM168" i="2"/>
  <c r="J355" i="3" s="1"/>
  <c r="AP87" i="2"/>
  <c r="AX87" i="2"/>
  <c r="BF87" i="2"/>
  <c r="AT87" i="2"/>
  <c r="BA87" i="2"/>
  <c r="AO87" i="2"/>
  <c r="BC87" i="2"/>
  <c r="AM87" i="2"/>
  <c r="J290" i="3" s="1"/>
  <c r="BC75" i="2"/>
  <c r="AM75" i="2"/>
  <c r="J278" i="3" s="1"/>
  <c r="BS137" i="1"/>
  <c r="BS116" i="1"/>
  <c r="BS204" i="1"/>
  <c r="BS247" i="1"/>
  <c r="BS55" i="1"/>
  <c r="BS46" i="1"/>
  <c r="BS37" i="1"/>
  <c r="BS152" i="1"/>
  <c r="AH42" i="2"/>
  <c r="AS87" i="2"/>
  <c r="AS206" i="2"/>
  <c r="BB206" i="2"/>
  <c r="AV206" i="2"/>
  <c r="AL244" i="2"/>
  <c r="F415" i="3" s="1"/>
  <c r="AH259" i="2"/>
  <c r="BB50" i="2"/>
  <c r="BL50" i="2"/>
  <c r="AS50" i="2"/>
  <c r="AX50" i="2"/>
  <c r="AR50" i="2"/>
  <c r="C253" i="3" s="1"/>
  <c r="AM50" i="2"/>
  <c r="J253" i="3" s="1"/>
  <c r="AY50" i="2"/>
  <c r="AW50" i="2"/>
  <c r="BK50" i="2"/>
  <c r="AV50" i="2"/>
  <c r="BC47" i="2"/>
  <c r="BA47" i="2"/>
  <c r="AO47" i="2"/>
  <c r="AP47" i="2"/>
  <c r="BF47" i="2"/>
  <c r="BA59" i="2"/>
  <c r="AT59" i="2"/>
  <c r="AO59" i="2"/>
  <c r="AP59" i="2"/>
  <c r="BS145" i="1"/>
  <c r="BS108" i="1"/>
  <c r="BS196" i="1"/>
  <c r="BS239" i="1"/>
  <c r="BS172" i="1"/>
  <c r="BS260" i="1"/>
  <c r="BS45" i="1"/>
  <c r="BS173" i="1"/>
  <c r="BS151" i="1"/>
  <c r="BS130" i="1"/>
  <c r="BS109" i="1"/>
  <c r="BS261" i="1"/>
  <c r="BS240" i="1"/>
  <c r="BS197" i="1"/>
  <c r="AS137" i="2"/>
  <c r="AV137" i="2"/>
  <c r="AH138" i="2"/>
  <c r="AS133" i="2"/>
  <c r="AV133" i="2"/>
  <c r="AL150" i="2"/>
  <c r="F337" i="3" s="1"/>
  <c r="AH213" i="2"/>
  <c r="BS153" i="1"/>
  <c r="BS164" i="1"/>
  <c r="BS252" i="1"/>
  <c r="BS171" i="1"/>
  <c r="BS150" i="1"/>
  <c r="BS107" i="1"/>
  <c r="BS259" i="1"/>
  <c r="BS238" i="1"/>
  <c r="BS195" i="1"/>
  <c r="AH48" i="2"/>
  <c r="AH116" i="2"/>
  <c r="AH256" i="2"/>
  <c r="AL20" i="2"/>
  <c r="F223" i="3" s="1"/>
  <c r="AL25" i="2"/>
  <c r="F228" i="3" s="1"/>
  <c r="AH37" i="2"/>
  <c r="AS48" i="2"/>
  <c r="AH33" i="2"/>
  <c r="AH46" i="2"/>
  <c r="AH51" i="2"/>
  <c r="AL81" i="2"/>
  <c r="F284" i="3" s="1"/>
  <c r="AL144" i="2"/>
  <c r="F331" i="3" s="1"/>
  <c r="AL138" i="2"/>
  <c r="F325" i="3" s="1"/>
  <c r="AL176" i="2"/>
  <c r="F363" i="3" s="1"/>
  <c r="AH261" i="2"/>
  <c r="AT85" i="2"/>
  <c r="AV85" i="2"/>
  <c r="AO85" i="2"/>
  <c r="BC85" i="2"/>
  <c r="BF85" i="2"/>
  <c r="AR233" i="2"/>
  <c r="C404" i="3" s="1"/>
  <c r="BK233" i="2"/>
  <c r="AN233" i="2"/>
  <c r="BL233" i="2"/>
  <c r="BG233" i="2"/>
  <c r="AT250" i="2"/>
  <c r="BF250" i="2"/>
  <c r="AS250" i="2"/>
  <c r="AO250" i="2"/>
  <c r="AP250" i="2"/>
  <c r="AV250" i="2"/>
  <c r="AY176" i="2"/>
  <c r="BG176" i="2"/>
  <c r="AR176" i="2"/>
  <c r="C363" i="3" s="1"/>
  <c r="BK176" i="2"/>
  <c r="BM176" i="2" s="1"/>
  <c r="BR176" i="2" s="1"/>
  <c r="AN176" i="2"/>
  <c r="BL176" i="2"/>
  <c r="BB262" i="2"/>
  <c r="BG262" i="2"/>
  <c r="AY262" i="2"/>
  <c r="AX262" i="2"/>
  <c r="AW262" i="2"/>
  <c r="BL262" i="2"/>
  <c r="BK262" i="2"/>
  <c r="BM262" i="2" s="1"/>
  <c r="BP262" i="2" s="1"/>
  <c r="AH68" i="2"/>
  <c r="AH73" i="2"/>
  <c r="AM60" i="2"/>
  <c r="J263" i="3" s="1"/>
  <c r="BC60" i="2"/>
  <c r="AL237" i="2"/>
  <c r="F408" i="3" s="1"/>
  <c r="AM262" i="2"/>
  <c r="J433" i="3" s="1"/>
  <c r="AH249" i="2"/>
  <c r="AQ136" i="2"/>
  <c r="AY136" i="2"/>
  <c r="BB136" i="2"/>
  <c r="BK136" i="2"/>
  <c r="BM136" i="2" s="1"/>
  <c r="BG136" i="2"/>
  <c r="AN136" i="2"/>
  <c r="AM136" i="2"/>
  <c r="J323" i="3" s="1"/>
  <c r="AX136" i="2"/>
  <c r="BB17" i="2"/>
  <c r="BL17" i="2"/>
  <c r="AR17" i="2"/>
  <c r="C220" i="3" s="1"/>
  <c r="AY17" i="2"/>
  <c r="BK17" i="2"/>
  <c r="BM17" i="2" s="1"/>
  <c r="BQ17" i="2" s="1"/>
  <c r="I220" i="3" s="1"/>
  <c r="AN17" i="2"/>
  <c r="AM17" i="2"/>
  <c r="J220" i="3" s="1"/>
  <c r="AW17" i="2"/>
  <c r="AT209" i="2"/>
  <c r="BF209" i="2"/>
  <c r="AO209" i="2"/>
  <c r="BA209" i="2"/>
  <c r="AP209" i="2"/>
  <c r="AH53" i="2"/>
  <c r="AQ85" i="2"/>
  <c r="AH139" i="2"/>
  <c r="AW176" i="2"/>
  <c r="BA250" i="2"/>
  <c r="AQ262" i="2"/>
  <c r="AW233" i="2"/>
  <c r="AH60" i="2"/>
  <c r="AW153" i="2"/>
  <c r="BL153" i="2"/>
  <c r="BM153" i="2" s="1"/>
  <c r="AN153" i="2"/>
  <c r="BB153" i="2"/>
  <c r="AM153" i="2"/>
  <c r="J340" i="3" s="1"/>
  <c r="AQ153" i="2"/>
  <c r="AS153" i="2"/>
  <c r="AO119" i="2"/>
  <c r="AP119" i="2"/>
  <c r="BA119" i="2"/>
  <c r="AT119" i="2"/>
  <c r="BC119" i="2"/>
  <c r="BF119" i="2"/>
  <c r="AX119" i="2"/>
  <c r="AS119" i="2"/>
  <c r="AQ119" i="2"/>
  <c r="AP259" i="2"/>
  <c r="BF259" i="2"/>
  <c r="BA259" i="2"/>
  <c r="BA143" i="2"/>
  <c r="AT143" i="2"/>
  <c r="AV143" i="2"/>
  <c r="BC143" i="2"/>
  <c r="AO143" i="2"/>
  <c r="AP40" i="2"/>
  <c r="BF40" i="2"/>
  <c r="AO40" i="2"/>
  <c r="AT40" i="2"/>
  <c r="AT213" i="2"/>
  <c r="BA213" i="2"/>
  <c r="BF213" i="2"/>
  <c r="AO213" i="2"/>
  <c r="BL80" i="2"/>
  <c r="BM80" i="2" s="1"/>
  <c r="BP80" i="2" s="1"/>
  <c r="AX80" i="2"/>
  <c r="AQ80" i="2"/>
  <c r="AY80" i="2"/>
  <c r="BB80" i="2"/>
  <c r="BG80" i="2"/>
  <c r="AV80" i="2"/>
  <c r="AN80" i="2"/>
  <c r="AM80" i="2"/>
  <c r="J283" i="3" s="1"/>
  <c r="AY49" i="2"/>
  <c r="BG49" i="2"/>
  <c r="AN49" i="2"/>
  <c r="AS49" i="2"/>
  <c r="BL49" i="2"/>
  <c r="BM49" i="2" s="1"/>
  <c r="AR49" i="2"/>
  <c r="C252" i="3" s="1"/>
  <c r="AV49" i="2"/>
  <c r="AM49" i="2"/>
  <c r="J252" i="3" s="1"/>
  <c r="BB49" i="2"/>
  <c r="AR60" i="2"/>
  <c r="C263" i="3" s="1"/>
  <c r="AN60" i="2"/>
  <c r="AY60" i="2"/>
  <c r="BL60" i="2"/>
  <c r="BM60" i="2" s="1"/>
  <c r="BG60" i="2"/>
  <c r="AW60" i="2"/>
  <c r="AW121" i="2"/>
  <c r="BG121" i="2"/>
  <c r="AY121" i="2"/>
  <c r="AR121" i="2"/>
  <c r="C308" i="3" s="1"/>
  <c r="AX121" i="2"/>
  <c r="AS121" i="2"/>
  <c r="AQ121" i="2"/>
  <c r="BB121" i="2"/>
  <c r="AN121" i="2"/>
  <c r="AO106" i="2"/>
  <c r="BA106" i="2"/>
  <c r="AS106" i="2"/>
  <c r="AM106" i="2"/>
  <c r="J293" i="3" s="1"/>
  <c r="AV106" i="2"/>
  <c r="AQ106" i="2"/>
  <c r="AP106" i="2"/>
  <c r="AN144" i="2"/>
  <c r="AV144" i="2"/>
  <c r="AR144" i="2"/>
  <c r="C331" i="3" s="1"/>
  <c r="BB144" i="2"/>
  <c r="AM144" i="2"/>
  <c r="J331" i="3" s="1"/>
  <c r="AQ144" i="2"/>
  <c r="AS144" i="2"/>
  <c r="AT82" i="2"/>
  <c r="AO82" i="2"/>
  <c r="AP82" i="2"/>
  <c r="BF82" i="2"/>
  <c r="BA82" i="2"/>
  <c r="BF127" i="2"/>
  <c r="AO127" i="2"/>
  <c r="AP127" i="2"/>
  <c r="AT127" i="2"/>
  <c r="BA127" i="2"/>
  <c r="AO232" i="2"/>
  <c r="BC232" i="2"/>
  <c r="AS232" i="2"/>
  <c r="AH26" i="2"/>
  <c r="AP85" i="2"/>
  <c r="AH115" i="2"/>
  <c r="BB176" i="2"/>
  <c r="AH194" i="2"/>
  <c r="BC250" i="2"/>
  <c r="AL242" i="2"/>
  <c r="F413" i="3" s="1"/>
  <c r="BB233" i="2"/>
  <c r="BC259" i="2"/>
  <c r="AR262" i="2"/>
  <c r="C433" i="3" s="1"/>
  <c r="AX82" i="2"/>
  <c r="BK82" i="2"/>
  <c r="BM82" i="2" s="1"/>
  <c r="BL82" i="2"/>
  <c r="AW82" i="2"/>
  <c r="AQ82" i="2"/>
  <c r="AR82" i="2"/>
  <c r="C285" i="3" s="1"/>
  <c r="BA216" i="2"/>
  <c r="AO216" i="2"/>
  <c r="AP216" i="2"/>
  <c r="BF216" i="2"/>
  <c r="AT216" i="2"/>
  <c r="BL217" i="2"/>
  <c r="AW217" i="2"/>
  <c r="AQ217" i="2"/>
  <c r="AM217" i="2"/>
  <c r="J388" i="3" s="1"/>
  <c r="AX217" i="2"/>
  <c r="BK132" i="2"/>
  <c r="BM132" i="2" s="1"/>
  <c r="BQ132" i="2" s="1"/>
  <c r="I319" i="3" s="1"/>
  <c r="AY132" i="2"/>
  <c r="BG132" i="2"/>
  <c r="AN132" i="2"/>
  <c r="AV132" i="2"/>
  <c r="AQ132" i="2"/>
  <c r="AX132" i="2"/>
  <c r="AO220" i="2"/>
  <c r="BA220" i="2"/>
  <c r="AP220" i="2"/>
  <c r="BF220" i="2"/>
  <c r="AT220" i="2"/>
  <c r="AV220" i="2"/>
  <c r="BC220" i="2"/>
  <c r="AS220" i="2"/>
  <c r="AM220" i="2"/>
  <c r="J391" i="3" s="1"/>
  <c r="AQ220" i="2"/>
  <c r="AP257" i="2"/>
  <c r="BF257" i="2"/>
  <c r="AS257" i="2"/>
  <c r="BC257" i="2"/>
  <c r="AL30" i="2"/>
  <c r="F233" i="3" s="1"/>
  <c r="BM39" i="2"/>
  <c r="AH59" i="2"/>
  <c r="AH62" i="2"/>
  <c r="AL77" i="2"/>
  <c r="F280" i="3" s="1"/>
  <c r="AH150" i="2"/>
  <c r="AV138" i="2"/>
  <c r="AL140" i="2"/>
  <c r="F327" i="3" s="1"/>
  <c r="AH144" i="2"/>
  <c r="AH196" i="2"/>
  <c r="AH219" i="2"/>
  <c r="AL213" i="2"/>
  <c r="F384" i="3" s="1"/>
  <c r="AL175" i="2"/>
  <c r="F362" i="3" s="1"/>
  <c r="AH206" i="2"/>
  <c r="AL243" i="2"/>
  <c r="F414" i="3" s="1"/>
  <c r="AL251" i="2"/>
  <c r="F422" i="3" s="1"/>
  <c r="BA37" i="2"/>
  <c r="AP37" i="2"/>
  <c r="AS37" i="2"/>
  <c r="BF37" i="2"/>
  <c r="BB33" i="2"/>
  <c r="AR33" i="2"/>
  <c r="C236" i="3" s="1"/>
  <c r="AY33" i="2"/>
  <c r="AX37" i="2"/>
  <c r="BB37" i="2"/>
  <c r="AR37" i="2"/>
  <c r="C240" i="3" s="1"/>
  <c r="AP263" i="2"/>
  <c r="AO263" i="2"/>
  <c r="BA263" i="2"/>
  <c r="BC263" i="2"/>
  <c r="AM203" i="2"/>
  <c r="J374" i="3" s="1"/>
  <c r="AW203" i="2"/>
  <c r="AY203" i="2"/>
  <c r="AS243" i="2"/>
  <c r="BA243" i="2"/>
  <c r="AP242" i="2"/>
  <c r="AO242" i="2"/>
  <c r="BA242" i="2"/>
  <c r="BC243" i="2"/>
  <c r="BM62" i="2"/>
  <c r="AL73" i="2"/>
  <c r="F276" i="3" s="1"/>
  <c r="AH75" i="2"/>
  <c r="AL80" i="2"/>
  <c r="F283" i="3" s="1"/>
  <c r="AH83" i="2"/>
  <c r="AL111" i="2"/>
  <c r="F298" i="3" s="1"/>
  <c r="AS130" i="2"/>
  <c r="AL201" i="2"/>
  <c r="F372" i="3" s="1"/>
  <c r="AL118" i="2"/>
  <c r="F305" i="3" s="1"/>
  <c r="AH193" i="2"/>
  <c r="AL208" i="2"/>
  <c r="F379" i="3" s="1"/>
  <c r="AL246" i="2"/>
  <c r="F417" i="3" s="1"/>
  <c r="AH228" i="2"/>
  <c r="AH210" i="2"/>
  <c r="AW29" i="2"/>
  <c r="BG29" i="2"/>
  <c r="AN29" i="2"/>
  <c r="AY29" i="2"/>
  <c r="BK29" i="2"/>
  <c r="AT78" i="2"/>
  <c r="AO78" i="2"/>
  <c r="AP78" i="2"/>
  <c r="BA78" i="2"/>
  <c r="BF78" i="2"/>
  <c r="AH165" i="2"/>
  <c r="AQ193" i="2"/>
  <c r="AX225" i="2"/>
  <c r="AY225" i="2"/>
  <c r="AM225" i="2"/>
  <c r="J396" i="3" s="1"/>
  <c r="AH19" i="2"/>
  <c r="AH27" i="2"/>
  <c r="AH32" i="2"/>
  <c r="BM37" i="2"/>
  <c r="BQ37" i="2" s="1"/>
  <c r="I240" i="3" s="1"/>
  <c r="AH41" i="2"/>
  <c r="AH23" i="2"/>
  <c r="AL63" i="2"/>
  <c r="F266" i="3" s="1"/>
  <c r="AH65" i="2"/>
  <c r="AH54" i="2"/>
  <c r="AH71" i="2"/>
  <c r="AH76" i="2"/>
  <c r="AL122" i="2"/>
  <c r="F309" i="3" s="1"/>
  <c r="AH126" i="2"/>
  <c r="BM117" i="2"/>
  <c r="BR117" i="2" s="1"/>
  <c r="AL202" i="2"/>
  <c r="F373" i="3" s="1"/>
  <c r="AH224" i="2"/>
  <c r="AH212" i="2"/>
  <c r="AL247" i="2"/>
  <c r="F418" i="3" s="1"/>
  <c r="AL240" i="2"/>
  <c r="F411" i="3" s="1"/>
  <c r="AL234" i="2"/>
  <c r="F405" i="3" s="1"/>
  <c r="AS258" i="2"/>
  <c r="AR68" i="2"/>
  <c r="C271" i="3" s="1"/>
  <c r="BL68" i="2"/>
  <c r="BM68" i="2" s="1"/>
  <c r="AN146" i="2"/>
  <c r="AR146" i="2"/>
  <c r="C333" i="3" s="1"/>
  <c r="BL146" i="2"/>
  <c r="BM146" i="2" s="1"/>
  <c r="BP146" i="2" s="1"/>
  <c r="BA167" i="2"/>
  <c r="AO167" i="2"/>
  <c r="BC167" i="2"/>
  <c r="BF212" i="2"/>
  <c r="AO212" i="2"/>
  <c r="AP55" i="2"/>
  <c r="BA55" i="2"/>
  <c r="AO55" i="2"/>
  <c r="AS145" i="2"/>
  <c r="AY200" i="2"/>
  <c r="BK200" i="2"/>
  <c r="BM200" i="2" s="1"/>
  <c r="BQ200" i="2" s="1"/>
  <c r="I371" i="3" s="1"/>
  <c r="BF217" i="2"/>
  <c r="AT217" i="2"/>
  <c r="AY172" i="2"/>
  <c r="AR172" i="2"/>
  <c r="C359" i="3" s="1"/>
  <c r="BG172" i="2"/>
  <c r="BA115" i="2"/>
  <c r="AT115" i="2"/>
  <c r="AO115" i="2"/>
  <c r="AP115" i="2"/>
  <c r="BF115" i="2"/>
  <c r="BK224" i="2"/>
  <c r="BM224" i="2" s="1"/>
  <c r="AW224" i="2"/>
  <c r="AY224" i="2"/>
  <c r="BC116" i="2"/>
  <c r="BM29" i="2"/>
  <c r="BQ29" i="2" s="1"/>
  <c r="I232" i="3" s="1"/>
  <c r="AL27" i="2"/>
  <c r="F230" i="3" s="1"/>
  <c r="AH56" i="2"/>
  <c r="AL66" i="2"/>
  <c r="F269" i="3" s="1"/>
  <c r="BM73" i="2"/>
  <c r="BQ73" i="2" s="1"/>
  <c r="I276" i="3" s="1"/>
  <c r="AH77" i="2"/>
  <c r="AL82" i="2"/>
  <c r="F285" i="3" s="1"/>
  <c r="AL76" i="2"/>
  <c r="F279" i="3" s="1"/>
  <c r="BM115" i="2"/>
  <c r="BQ115" i="2" s="1"/>
  <c r="I302" i="3" s="1"/>
  <c r="AH135" i="2"/>
  <c r="AL228" i="2"/>
  <c r="F399" i="3" s="1"/>
  <c r="AL248" i="2"/>
  <c r="F419" i="3" s="1"/>
  <c r="AH209" i="2"/>
  <c r="AL225" i="2"/>
  <c r="F396" i="3" s="1"/>
  <c r="BL27" i="2"/>
  <c r="BM27" i="2" s="1"/>
  <c r="AN27" i="2"/>
  <c r="BB27" i="2"/>
  <c r="AY56" i="2"/>
  <c r="BG56" i="2"/>
  <c r="AO153" i="2"/>
  <c r="AV153" i="2"/>
  <c r="BA153" i="2"/>
  <c r="AH147" i="2"/>
  <c r="AO193" i="2"/>
  <c r="BA193" i="2"/>
  <c r="AT193" i="2"/>
  <c r="BF193" i="2"/>
  <c r="AP193" i="2"/>
  <c r="BC193" i="2"/>
  <c r="BL220" i="2"/>
  <c r="BM220" i="2" s="1"/>
  <c r="AX220" i="2"/>
  <c r="AQ201" i="2"/>
  <c r="BK201" i="2"/>
  <c r="BM201" i="2" s="1"/>
  <c r="AT254" i="2"/>
  <c r="AP254" i="2"/>
  <c r="BF254" i="2"/>
  <c r="BA254" i="2"/>
  <c r="BF72" i="2"/>
  <c r="AT72" i="2"/>
  <c r="AP72" i="2"/>
  <c r="AO244" i="2"/>
  <c r="BA244" i="2"/>
  <c r="AW30" i="2"/>
  <c r="AN30" i="2"/>
  <c r="AY30" i="2"/>
  <c r="BK30" i="2"/>
  <c r="BM30" i="2" s="1"/>
  <c r="BP196" i="2"/>
  <c r="BQ196" i="2"/>
  <c r="I367" i="3" s="1"/>
  <c r="BR196" i="2"/>
  <c r="AX216" i="2"/>
  <c r="AQ216" i="2"/>
  <c r="AY216" i="2"/>
  <c r="BG216" i="2"/>
  <c r="AR216" i="2"/>
  <c r="C387" i="3" s="1"/>
  <c r="BB216" i="2"/>
  <c r="AN216" i="2"/>
  <c r="BL216" i="2"/>
  <c r="AS216" i="2"/>
  <c r="BK216" i="2"/>
  <c r="AW216" i="2"/>
  <c r="AM216" i="2"/>
  <c r="J387" i="3" s="1"/>
  <c r="BC245" i="2"/>
  <c r="AM22" i="2"/>
  <c r="J225" i="3" s="1"/>
  <c r="BK22" i="2"/>
  <c r="AW22" i="2"/>
  <c r="AX22" i="2"/>
  <c r="AQ22" i="2"/>
  <c r="AY22" i="2"/>
  <c r="BG22" i="2"/>
  <c r="AV22" i="2"/>
  <c r="BB22" i="2"/>
  <c r="AN22" i="2"/>
  <c r="BL22" i="2"/>
  <c r="AR22" i="2"/>
  <c r="C225" i="3" s="1"/>
  <c r="AM26" i="2"/>
  <c r="J229" i="3" s="1"/>
  <c r="BK26" i="2"/>
  <c r="AW26" i="2"/>
  <c r="AQ26" i="2"/>
  <c r="AY26" i="2"/>
  <c r="BG26" i="2"/>
  <c r="AN26" i="2"/>
  <c r="AR26" i="2"/>
  <c r="C229" i="3" s="1"/>
  <c r="BL26" i="2"/>
  <c r="AX26" i="2"/>
  <c r="AS23" i="2"/>
  <c r="BA23" i="2"/>
  <c r="AT23" i="2"/>
  <c r="AO23" i="2"/>
  <c r="AP23" i="2"/>
  <c r="AV23" i="2"/>
  <c r="BF23" i="2"/>
  <c r="BR37" i="2"/>
  <c r="AM41" i="2"/>
  <c r="J244" i="3" s="1"/>
  <c r="AW41" i="2"/>
  <c r="AX41" i="2"/>
  <c r="AR41" i="2"/>
  <c r="C244" i="3" s="1"/>
  <c r="AN41" i="2"/>
  <c r="BG41" i="2"/>
  <c r="AQ41" i="2"/>
  <c r="BK41" i="2"/>
  <c r="AY41" i="2"/>
  <c r="BL41" i="2"/>
  <c r="AO41" i="2"/>
  <c r="AP41" i="2"/>
  <c r="BF41" i="2"/>
  <c r="AS41" i="2"/>
  <c r="BA41" i="2"/>
  <c r="AT41" i="2"/>
  <c r="AV41" i="2"/>
  <c r="AX55" i="2"/>
  <c r="AQ55" i="2"/>
  <c r="AY55" i="2"/>
  <c r="BG55" i="2"/>
  <c r="AR55" i="2"/>
  <c r="C258" i="3" s="1"/>
  <c r="AS55" i="2"/>
  <c r="BB55" i="2"/>
  <c r="AN55" i="2"/>
  <c r="BL55" i="2"/>
  <c r="AM55" i="2"/>
  <c r="J258" i="3" s="1"/>
  <c r="AW55" i="2"/>
  <c r="BK55" i="2"/>
  <c r="AX53" i="2"/>
  <c r="AQ53" i="2"/>
  <c r="AY53" i="2"/>
  <c r="BG53" i="2"/>
  <c r="AR53" i="2"/>
  <c r="C256" i="3" s="1"/>
  <c r="AS53" i="2"/>
  <c r="BB53" i="2"/>
  <c r="AN53" i="2"/>
  <c r="AV53" i="2"/>
  <c r="BL53" i="2"/>
  <c r="AW53" i="2"/>
  <c r="BK53" i="2"/>
  <c r="AM53" i="2"/>
  <c r="J256" i="3" s="1"/>
  <c r="AW67" i="2"/>
  <c r="AX67" i="2"/>
  <c r="AQ67" i="2"/>
  <c r="AY67" i="2"/>
  <c r="BG67" i="2"/>
  <c r="AR67" i="2"/>
  <c r="C270" i="3" s="1"/>
  <c r="BB67" i="2"/>
  <c r="AM67" i="2"/>
  <c r="J270" i="3" s="1"/>
  <c r="AN67" i="2"/>
  <c r="BK67" i="2"/>
  <c r="BL67" i="2"/>
  <c r="AS70" i="2"/>
  <c r="BA70" i="2"/>
  <c r="AT70" i="2"/>
  <c r="AO70" i="2"/>
  <c r="BF70" i="2"/>
  <c r="AV70" i="2"/>
  <c r="AP70" i="2"/>
  <c r="AS62" i="2"/>
  <c r="BA62" i="2"/>
  <c r="AT62" i="2"/>
  <c r="AV62" i="2"/>
  <c r="AO62" i="2"/>
  <c r="AQ62" i="2"/>
  <c r="AP62" i="2"/>
  <c r="AX62" i="2"/>
  <c r="BF62" i="2"/>
  <c r="AS64" i="2"/>
  <c r="BA64" i="2"/>
  <c r="AT64" i="2"/>
  <c r="AV64" i="2"/>
  <c r="AO64" i="2"/>
  <c r="AQ64" i="2"/>
  <c r="AP64" i="2"/>
  <c r="AX64" i="2"/>
  <c r="BF64" i="2"/>
  <c r="AS109" i="2"/>
  <c r="BA109" i="2"/>
  <c r="AO109" i="2"/>
  <c r="AP109" i="2"/>
  <c r="BC109" i="2"/>
  <c r="AV109" i="2"/>
  <c r="BF109" i="2"/>
  <c r="AT109" i="2"/>
  <c r="AN122" i="2"/>
  <c r="BL122" i="2"/>
  <c r="AW122" i="2"/>
  <c r="AX122" i="2"/>
  <c r="AQ122" i="2"/>
  <c r="AY122" i="2"/>
  <c r="BG122" i="2"/>
  <c r="AR122" i="2"/>
  <c r="C309" i="3" s="1"/>
  <c r="BB122" i="2"/>
  <c r="AM122" i="2"/>
  <c r="J309" i="3" s="1"/>
  <c r="BK122" i="2"/>
  <c r="AN128" i="2"/>
  <c r="BL128" i="2"/>
  <c r="AW128" i="2"/>
  <c r="AX128" i="2"/>
  <c r="AR128" i="2"/>
  <c r="C315" i="3" s="1"/>
  <c r="BB128" i="2"/>
  <c r="AY128" i="2"/>
  <c r="BK128" i="2"/>
  <c r="AM128" i="2"/>
  <c r="J315" i="3" s="1"/>
  <c r="AQ128" i="2"/>
  <c r="BG128" i="2"/>
  <c r="BP117" i="2"/>
  <c r="BQ117" i="2"/>
  <c r="I304" i="3" s="1"/>
  <c r="AN114" i="2"/>
  <c r="BL114" i="2"/>
  <c r="AW114" i="2"/>
  <c r="AX114" i="2"/>
  <c r="AQ114" i="2"/>
  <c r="AY114" i="2"/>
  <c r="BG114" i="2"/>
  <c r="AR114" i="2"/>
  <c r="C301" i="3" s="1"/>
  <c r="BB114" i="2"/>
  <c r="AM114" i="2"/>
  <c r="J301" i="3" s="1"/>
  <c r="BK114" i="2"/>
  <c r="AS114" i="2"/>
  <c r="AX156" i="2"/>
  <c r="AQ156" i="2"/>
  <c r="AY156" i="2"/>
  <c r="BG156" i="2"/>
  <c r="BB156" i="2"/>
  <c r="AM156" i="2"/>
  <c r="J343" i="3" s="1"/>
  <c r="BK156" i="2"/>
  <c r="BL156" i="2"/>
  <c r="AW156" i="2"/>
  <c r="AN156" i="2"/>
  <c r="AR156" i="2"/>
  <c r="C343" i="3" s="1"/>
  <c r="AS156" i="2"/>
  <c r="BP132" i="2"/>
  <c r="BR132" i="2"/>
  <c r="BP144" i="2"/>
  <c r="BQ144" i="2"/>
  <c r="I331" i="3" s="1"/>
  <c r="BR144" i="2"/>
  <c r="AV122" i="2"/>
  <c r="AX160" i="2"/>
  <c r="AQ160" i="2"/>
  <c r="AY160" i="2"/>
  <c r="BG160" i="2"/>
  <c r="BB160" i="2"/>
  <c r="AM160" i="2"/>
  <c r="J347" i="3" s="1"/>
  <c r="BK160" i="2"/>
  <c r="BM160" i="2" s="1"/>
  <c r="AW160" i="2"/>
  <c r="AN160" i="2"/>
  <c r="AR160" i="2"/>
  <c r="C347" i="3" s="1"/>
  <c r="AV160" i="2"/>
  <c r="BL160" i="2"/>
  <c r="AN120" i="2"/>
  <c r="BL120" i="2"/>
  <c r="AW120" i="2"/>
  <c r="AX120" i="2"/>
  <c r="AQ120" i="2"/>
  <c r="AY120" i="2"/>
  <c r="BG120" i="2"/>
  <c r="AR120" i="2"/>
  <c r="C307" i="3" s="1"/>
  <c r="BB120" i="2"/>
  <c r="AM120" i="2"/>
  <c r="J307" i="3" s="1"/>
  <c r="BK120" i="2"/>
  <c r="BM120" i="2" s="1"/>
  <c r="AX164" i="2"/>
  <c r="AQ164" i="2"/>
  <c r="AY164" i="2"/>
  <c r="BG164" i="2"/>
  <c r="BB164" i="2"/>
  <c r="AM164" i="2"/>
  <c r="J351" i="3" s="1"/>
  <c r="BK164" i="2"/>
  <c r="AW164" i="2"/>
  <c r="AN164" i="2"/>
  <c r="AR164" i="2"/>
  <c r="C351" i="3" s="1"/>
  <c r="BL164" i="2"/>
  <c r="AM223" i="2"/>
  <c r="J394" i="3" s="1"/>
  <c r="BK223" i="2"/>
  <c r="AN223" i="2"/>
  <c r="BL223" i="2"/>
  <c r="AW223" i="2"/>
  <c r="AQ223" i="2"/>
  <c r="AY223" i="2"/>
  <c r="BG223" i="2"/>
  <c r="AX223" i="2"/>
  <c r="AR223" i="2"/>
  <c r="C394" i="3" s="1"/>
  <c r="AH223" i="2"/>
  <c r="AP166" i="2"/>
  <c r="BF166" i="2"/>
  <c r="AT166" i="2"/>
  <c r="AS166" i="2"/>
  <c r="AV166" i="2"/>
  <c r="AO166" i="2"/>
  <c r="BA166" i="2"/>
  <c r="AR211" i="2"/>
  <c r="C382" i="3" s="1"/>
  <c r="AS211" i="2"/>
  <c r="BK211" i="2"/>
  <c r="BM211" i="2" s="1"/>
  <c r="AM211" i="2"/>
  <c r="J382" i="3" s="1"/>
  <c r="AV211" i="2"/>
  <c r="BL211" i="2"/>
  <c r="AN211" i="2"/>
  <c r="AW211" i="2"/>
  <c r="AY211" i="2"/>
  <c r="BG211" i="2"/>
  <c r="AQ211" i="2"/>
  <c r="AX211" i="2"/>
  <c r="AN194" i="2"/>
  <c r="BL194" i="2"/>
  <c r="AW194" i="2"/>
  <c r="AX194" i="2"/>
  <c r="AR194" i="2"/>
  <c r="C365" i="3" s="1"/>
  <c r="AS194" i="2"/>
  <c r="AM194" i="2"/>
  <c r="J365" i="3" s="1"/>
  <c r="AQ194" i="2"/>
  <c r="BG194" i="2"/>
  <c r="AY194" i="2"/>
  <c r="BB194" i="2"/>
  <c r="BK194" i="2"/>
  <c r="AH232" i="2"/>
  <c r="AW175" i="2"/>
  <c r="AX175" i="2"/>
  <c r="AQ175" i="2"/>
  <c r="AY175" i="2"/>
  <c r="BG175" i="2"/>
  <c r="AR175" i="2"/>
  <c r="C362" i="3" s="1"/>
  <c r="BB175" i="2"/>
  <c r="AN175" i="2"/>
  <c r="BL175" i="2"/>
  <c r="BK175" i="2"/>
  <c r="BM175" i="2" s="1"/>
  <c r="AM175" i="2"/>
  <c r="J362" i="3" s="1"/>
  <c r="AN206" i="2"/>
  <c r="BL206" i="2"/>
  <c r="AR206" i="2"/>
  <c r="C377" i="3" s="1"/>
  <c r="BK206" i="2"/>
  <c r="AM206" i="2"/>
  <c r="J377" i="3" s="1"/>
  <c r="AW206" i="2"/>
  <c r="AY206" i="2"/>
  <c r="AX206" i="2"/>
  <c r="BG206" i="2"/>
  <c r="AQ206" i="2"/>
  <c r="AW231" i="2"/>
  <c r="BB231" i="2"/>
  <c r="AQ231" i="2"/>
  <c r="BK231" i="2"/>
  <c r="AR231" i="2"/>
  <c r="C402" i="3" s="1"/>
  <c r="BL231" i="2"/>
  <c r="BG231" i="2"/>
  <c r="AX231" i="2"/>
  <c r="AM231" i="2"/>
  <c r="J402" i="3" s="1"/>
  <c r="AY231" i="2"/>
  <c r="AN231" i="2"/>
  <c r="AX228" i="2"/>
  <c r="BG228" i="2"/>
  <c r="AM228" i="2"/>
  <c r="J399" i="3" s="1"/>
  <c r="AW228" i="2"/>
  <c r="AN228" i="2"/>
  <c r="AY228" i="2"/>
  <c r="BK228" i="2"/>
  <c r="AQ228" i="2"/>
  <c r="BB228" i="2"/>
  <c r="BL228" i="2"/>
  <c r="AR228" i="2"/>
  <c r="C399" i="3" s="1"/>
  <c r="AT233" i="2"/>
  <c r="AV233" i="2"/>
  <c r="AO233" i="2"/>
  <c r="AP233" i="2"/>
  <c r="BF233" i="2"/>
  <c r="BA233" i="2"/>
  <c r="AS233" i="2"/>
  <c r="AM253" i="2"/>
  <c r="J424" i="3" s="1"/>
  <c r="BK253" i="2"/>
  <c r="AX253" i="2"/>
  <c r="AQ253" i="2"/>
  <c r="AY253" i="2"/>
  <c r="BG253" i="2"/>
  <c r="AS253" i="2"/>
  <c r="AW253" i="2"/>
  <c r="AN253" i="2"/>
  <c r="BL253" i="2"/>
  <c r="AR253" i="2"/>
  <c r="C424" i="3" s="1"/>
  <c r="BB253" i="2"/>
  <c r="AQ218" i="2"/>
  <c r="AY218" i="2"/>
  <c r="BG218" i="2"/>
  <c r="AR218" i="2"/>
  <c r="C389" i="3" s="1"/>
  <c r="AS218" i="2"/>
  <c r="AM218" i="2"/>
  <c r="J389" i="3" s="1"/>
  <c r="BK218" i="2"/>
  <c r="AW218" i="2"/>
  <c r="BL218" i="2"/>
  <c r="AN218" i="2"/>
  <c r="BB218" i="2"/>
  <c r="AX218" i="2"/>
  <c r="AV218" i="2"/>
  <c r="AN210" i="2"/>
  <c r="BL210" i="2"/>
  <c r="AR210" i="2"/>
  <c r="C381" i="3" s="1"/>
  <c r="BK210" i="2"/>
  <c r="AM210" i="2"/>
  <c r="J381" i="3" s="1"/>
  <c r="AW210" i="2"/>
  <c r="AY210" i="2"/>
  <c r="AQ210" i="2"/>
  <c r="AX210" i="2"/>
  <c r="BG210" i="2"/>
  <c r="BB223" i="2"/>
  <c r="AS66" i="2"/>
  <c r="BA66" i="2"/>
  <c r="AT66" i="2"/>
  <c r="AV66" i="2"/>
  <c r="AO66" i="2"/>
  <c r="BF66" i="2"/>
  <c r="AP66" i="2"/>
  <c r="AQ66" i="2"/>
  <c r="AX66" i="2"/>
  <c r="AV73" i="2"/>
  <c r="AO73" i="2"/>
  <c r="AP73" i="2"/>
  <c r="AX73" i="2"/>
  <c r="BF73" i="2"/>
  <c r="AQ73" i="2"/>
  <c r="AS73" i="2"/>
  <c r="BA73" i="2"/>
  <c r="AT73" i="2"/>
  <c r="AN113" i="2"/>
  <c r="AW113" i="2"/>
  <c r="AX113" i="2"/>
  <c r="BG113" i="2"/>
  <c r="AY113" i="2"/>
  <c r="AQ113" i="2"/>
  <c r="AR113" i="2"/>
  <c r="C300" i="3" s="1"/>
  <c r="BB113" i="2"/>
  <c r="BK113" i="2"/>
  <c r="AM113" i="2"/>
  <c r="J300" i="3" s="1"/>
  <c r="BL113" i="2"/>
  <c r="AM167" i="2"/>
  <c r="J354" i="3" s="1"/>
  <c r="AW167" i="2"/>
  <c r="AN167" i="2"/>
  <c r="AX167" i="2"/>
  <c r="AY167" i="2"/>
  <c r="BG167" i="2"/>
  <c r="AQ167" i="2"/>
  <c r="AR167" i="2"/>
  <c r="C354" i="3" s="1"/>
  <c r="BB167" i="2"/>
  <c r="BL167" i="2"/>
  <c r="BK167" i="2"/>
  <c r="AV167" i="2"/>
  <c r="BP225" i="2"/>
  <c r="BR225" i="2"/>
  <c r="BQ225" i="2"/>
  <c r="I396" i="3" s="1"/>
  <c r="AL22" i="2"/>
  <c r="F225" i="3" s="1"/>
  <c r="AS25" i="2"/>
  <c r="BA25" i="2"/>
  <c r="AT25" i="2"/>
  <c r="AO25" i="2"/>
  <c r="BF25" i="2"/>
  <c r="AP25" i="2"/>
  <c r="AV25" i="2"/>
  <c r="AL23" i="2"/>
  <c r="F226" i="3" s="1"/>
  <c r="AH25" i="2"/>
  <c r="AX32" i="2"/>
  <c r="AQ32" i="2"/>
  <c r="AY32" i="2"/>
  <c r="BG32" i="2"/>
  <c r="AR32" i="2"/>
  <c r="C235" i="3" s="1"/>
  <c r="AS32" i="2"/>
  <c r="AM32" i="2"/>
  <c r="J235" i="3" s="1"/>
  <c r="BK32" i="2"/>
  <c r="AW32" i="2"/>
  <c r="AV32" i="2"/>
  <c r="AN32" i="2"/>
  <c r="BL32" i="2"/>
  <c r="AL41" i="2"/>
  <c r="F244" i="3" s="1"/>
  <c r="AH36" i="2"/>
  <c r="AV55" i="2"/>
  <c r="AX61" i="2"/>
  <c r="AQ61" i="2"/>
  <c r="AY61" i="2"/>
  <c r="BB61" i="2"/>
  <c r="BG61" i="2"/>
  <c r="AW61" i="2"/>
  <c r="AM61" i="2"/>
  <c r="J264" i="3" s="1"/>
  <c r="BK61" i="2"/>
  <c r="BL61" i="2"/>
  <c r="AR61" i="2"/>
  <c r="C264" i="3" s="1"/>
  <c r="AN61" i="2"/>
  <c r="AM64" i="2"/>
  <c r="J267" i="3" s="1"/>
  <c r="BM46" i="2"/>
  <c r="AH47" i="2"/>
  <c r="AH64" i="2"/>
  <c r="AM83" i="2"/>
  <c r="J286" i="3" s="1"/>
  <c r="BK83" i="2"/>
  <c r="AN83" i="2"/>
  <c r="BL83" i="2"/>
  <c r="AW83" i="2"/>
  <c r="AQ83" i="2"/>
  <c r="AY83" i="2"/>
  <c r="BG83" i="2"/>
  <c r="AR83" i="2"/>
  <c r="C286" i="3" s="1"/>
  <c r="AX83" i="2"/>
  <c r="AW63" i="2"/>
  <c r="AX63" i="2"/>
  <c r="AQ63" i="2"/>
  <c r="AY63" i="2"/>
  <c r="BG63" i="2"/>
  <c r="AR63" i="2"/>
  <c r="C266" i="3" s="1"/>
  <c r="AM63" i="2"/>
  <c r="J266" i="3" s="1"/>
  <c r="BK63" i="2"/>
  <c r="AN63" i="2"/>
  <c r="BL63" i="2"/>
  <c r="AV63" i="2"/>
  <c r="BB63" i="2"/>
  <c r="AW65" i="2"/>
  <c r="AX65" i="2"/>
  <c r="AQ65" i="2"/>
  <c r="AY65" i="2"/>
  <c r="BG65" i="2"/>
  <c r="AR65" i="2"/>
  <c r="C268" i="3" s="1"/>
  <c r="AM65" i="2"/>
  <c r="J268" i="3" s="1"/>
  <c r="BK65" i="2"/>
  <c r="AN65" i="2"/>
  <c r="BL65" i="2"/>
  <c r="AV65" i="2"/>
  <c r="BB65" i="2"/>
  <c r="AH78" i="2"/>
  <c r="AH82" i="2"/>
  <c r="BQ85" i="2"/>
  <c r="I288" i="3" s="1"/>
  <c r="BR85" i="2"/>
  <c r="BP85" i="2"/>
  <c r="BM81" i="2"/>
  <c r="BQ80" i="2"/>
  <c r="I283" i="3" s="1"/>
  <c r="BR80" i="2"/>
  <c r="AQ107" i="2"/>
  <c r="AY107" i="2"/>
  <c r="BG107" i="2"/>
  <c r="BL107" i="2"/>
  <c r="AR107" i="2"/>
  <c r="C294" i="3" s="1"/>
  <c r="AN107" i="2"/>
  <c r="AX107" i="2"/>
  <c r="AW107" i="2"/>
  <c r="BK107" i="2"/>
  <c r="AM107" i="2"/>
  <c r="J294" i="3" s="1"/>
  <c r="BM88" i="2"/>
  <c r="AQ111" i="2"/>
  <c r="AY111" i="2"/>
  <c r="BG111" i="2"/>
  <c r="AM111" i="2"/>
  <c r="J298" i="3" s="1"/>
  <c r="AW111" i="2"/>
  <c r="AN111" i="2"/>
  <c r="AX111" i="2"/>
  <c r="BL111" i="2"/>
  <c r="BK111" i="2"/>
  <c r="AR111" i="2"/>
  <c r="C298" i="3" s="1"/>
  <c r="AL105" i="2"/>
  <c r="F292" i="3" s="1"/>
  <c r="AH141" i="2"/>
  <c r="AV114" i="2"/>
  <c r="AN126" i="2"/>
  <c r="BL126" i="2"/>
  <c r="AW126" i="2"/>
  <c r="AX126" i="2"/>
  <c r="AQ126" i="2"/>
  <c r="AY126" i="2"/>
  <c r="BG126" i="2"/>
  <c r="AR126" i="2"/>
  <c r="C313" i="3" s="1"/>
  <c r="BB126" i="2"/>
  <c r="AM126" i="2"/>
  <c r="J313" i="3" s="1"/>
  <c r="AS126" i="2"/>
  <c r="BK126" i="2"/>
  <c r="AR141" i="2"/>
  <c r="C328" i="3" s="1"/>
  <c r="AS141" i="2"/>
  <c r="BB141" i="2"/>
  <c r="AN141" i="2"/>
  <c r="AV141" i="2"/>
  <c r="BL141" i="2"/>
  <c r="AW141" i="2"/>
  <c r="AX141" i="2"/>
  <c r="BG141" i="2"/>
  <c r="AM141" i="2"/>
  <c r="J328" i="3" s="1"/>
  <c r="AY141" i="2"/>
  <c r="AQ141" i="2"/>
  <c r="BK141" i="2"/>
  <c r="BM125" i="2"/>
  <c r="BB157" i="2"/>
  <c r="AM157" i="2"/>
  <c r="J344" i="3" s="1"/>
  <c r="BK157" i="2"/>
  <c r="AX157" i="2"/>
  <c r="AQ157" i="2"/>
  <c r="AY157" i="2"/>
  <c r="BG157" i="2"/>
  <c r="BL157" i="2"/>
  <c r="AW157" i="2"/>
  <c r="AN157" i="2"/>
  <c r="AR157" i="2"/>
  <c r="C344" i="3" s="1"/>
  <c r="AL108" i="2"/>
  <c r="F295" i="3" s="1"/>
  <c r="BM121" i="2"/>
  <c r="BM145" i="2"/>
  <c r="AS161" i="2"/>
  <c r="AV175" i="2"/>
  <c r="AW173" i="2"/>
  <c r="AX173" i="2"/>
  <c r="AQ173" i="2"/>
  <c r="AY173" i="2"/>
  <c r="BG173" i="2"/>
  <c r="AR173" i="2"/>
  <c r="C360" i="3" s="1"/>
  <c r="BB173" i="2"/>
  <c r="AM173" i="2"/>
  <c r="J360" i="3" s="1"/>
  <c r="BK173" i="2"/>
  <c r="AN173" i="2"/>
  <c r="BL173" i="2"/>
  <c r="BM203" i="2"/>
  <c r="AR127" i="2"/>
  <c r="C314" i="3" s="1"/>
  <c r="AS127" i="2"/>
  <c r="BB127" i="2"/>
  <c r="AM127" i="2"/>
  <c r="J314" i="3" s="1"/>
  <c r="BK127" i="2"/>
  <c r="AN127" i="2"/>
  <c r="AV127" i="2"/>
  <c r="BL127" i="2"/>
  <c r="AX127" i="2"/>
  <c r="AW127" i="2"/>
  <c r="BG127" i="2"/>
  <c r="AY127" i="2"/>
  <c r="AQ127" i="2"/>
  <c r="BC166" i="2"/>
  <c r="AL195" i="2"/>
  <c r="F366" i="3" s="1"/>
  <c r="AX214" i="2"/>
  <c r="AQ214" i="2"/>
  <c r="AY214" i="2"/>
  <c r="BG214" i="2"/>
  <c r="AR214" i="2"/>
  <c r="C385" i="3" s="1"/>
  <c r="BB214" i="2"/>
  <c r="AN214" i="2"/>
  <c r="BL214" i="2"/>
  <c r="AM214" i="2"/>
  <c r="J385" i="3" s="1"/>
  <c r="AS214" i="2"/>
  <c r="BK214" i="2"/>
  <c r="AW214" i="2"/>
  <c r="AX242" i="2"/>
  <c r="AQ242" i="2"/>
  <c r="AY242" i="2"/>
  <c r="BG242" i="2"/>
  <c r="AR242" i="2"/>
  <c r="C413" i="3" s="1"/>
  <c r="AS242" i="2"/>
  <c r="BB242" i="2"/>
  <c r="AM242" i="2"/>
  <c r="J413" i="3" s="1"/>
  <c r="BK242" i="2"/>
  <c r="AV242" i="2"/>
  <c r="AN242" i="2"/>
  <c r="BL242" i="2"/>
  <c r="AW242" i="2"/>
  <c r="BM245" i="2"/>
  <c r="AW257" i="2"/>
  <c r="AX257" i="2"/>
  <c r="BL257" i="2"/>
  <c r="AQ257" i="2"/>
  <c r="AY257" i="2"/>
  <c r="BG257" i="2"/>
  <c r="AR257" i="2"/>
  <c r="C428" i="3" s="1"/>
  <c r="BB257" i="2"/>
  <c r="AN257" i="2"/>
  <c r="AM257" i="2"/>
  <c r="J428" i="3" s="1"/>
  <c r="BK257" i="2"/>
  <c r="BM257" i="2" s="1"/>
  <c r="AL223" i="2"/>
  <c r="F394" i="3" s="1"/>
  <c r="AQ233" i="2"/>
  <c r="AX248" i="2"/>
  <c r="AQ248" i="2"/>
  <c r="AY248" i="2"/>
  <c r="BG248" i="2"/>
  <c r="AR248" i="2"/>
  <c r="C419" i="3" s="1"/>
  <c r="BB248" i="2"/>
  <c r="AM248" i="2"/>
  <c r="J419" i="3" s="1"/>
  <c r="BK248" i="2"/>
  <c r="AV248" i="2"/>
  <c r="BL248" i="2"/>
  <c r="AW248" i="2"/>
  <c r="AN248" i="2"/>
  <c r="AS248" i="2"/>
  <c r="AX232" i="2"/>
  <c r="AQ232" i="2"/>
  <c r="AY232" i="2"/>
  <c r="BG232" i="2"/>
  <c r="AR232" i="2"/>
  <c r="C403" i="3" s="1"/>
  <c r="BB232" i="2"/>
  <c r="AM232" i="2"/>
  <c r="J403" i="3" s="1"/>
  <c r="BK232" i="2"/>
  <c r="AN232" i="2"/>
  <c r="BL232" i="2"/>
  <c r="AW232" i="2"/>
  <c r="AQ250" i="2"/>
  <c r="AY250" i="2"/>
  <c r="BG250" i="2"/>
  <c r="AR250" i="2"/>
  <c r="C421" i="3" s="1"/>
  <c r="BB250" i="2"/>
  <c r="AM250" i="2"/>
  <c r="J421" i="3" s="1"/>
  <c r="BK250" i="2"/>
  <c r="AW250" i="2"/>
  <c r="AX250" i="2"/>
  <c r="BL250" i="2"/>
  <c r="AN250" i="2"/>
  <c r="BM251" i="2"/>
  <c r="AV254" i="2"/>
  <c r="AR205" i="2"/>
  <c r="C376" i="3" s="1"/>
  <c r="AS205" i="2"/>
  <c r="AQ205" i="2"/>
  <c r="BB205" i="2"/>
  <c r="BK205" i="2"/>
  <c r="AV205" i="2"/>
  <c r="BL205" i="2"/>
  <c r="AM205" i="2"/>
  <c r="J376" i="3" s="1"/>
  <c r="AW205" i="2"/>
  <c r="AY205" i="2"/>
  <c r="BG205" i="2"/>
  <c r="AX205" i="2"/>
  <c r="AN205" i="2"/>
  <c r="AL209" i="2"/>
  <c r="F380" i="3" s="1"/>
  <c r="AV232" i="2"/>
  <c r="AT46" i="2"/>
  <c r="AV46" i="2"/>
  <c r="AP46" i="2"/>
  <c r="BF46" i="2"/>
  <c r="AS46" i="2"/>
  <c r="BC46" i="2"/>
  <c r="AO46" i="2"/>
  <c r="BA46" i="2"/>
  <c r="BB70" i="2"/>
  <c r="AM70" i="2"/>
  <c r="J273" i="3" s="1"/>
  <c r="BK70" i="2"/>
  <c r="AW70" i="2"/>
  <c r="AQ70" i="2"/>
  <c r="AR70" i="2"/>
  <c r="C273" i="3" s="1"/>
  <c r="BG70" i="2"/>
  <c r="BL70" i="2"/>
  <c r="AX70" i="2"/>
  <c r="AN70" i="2"/>
  <c r="AY70" i="2"/>
  <c r="AQ17" i="2"/>
  <c r="AS17" i="2"/>
  <c r="BA17" i="2"/>
  <c r="AT17" i="2"/>
  <c r="AV17" i="2"/>
  <c r="AO17" i="2"/>
  <c r="AX17" i="2"/>
  <c r="BF17" i="2"/>
  <c r="AP17" i="2"/>
  <c r="AL26" i="2"/>
  <c r="F229" i="3" s="1"/>
  <c r="BP27" i="2"/>
  <c r="BM24" i="2"/>
  <c r="AL36" i="2"/>
  <c r="F239" i="3" s="1"/>
  <c r="BB26" i="2"/>
  <c r="BB48" i="2"/>
  <c r="AN48" i="2"/>
  <c r="BL48" i="2"/>
  <c r="AX48" i="2"/>
  <c r="AM48" i="2"/>
  <c r="J251" i="3" s="1"/>
  <c r="AQ48" i="2"/>
  <c r="AR48" i="2"/>
  <c r="C251" i="3" s="1"/>
  <c r="BG48" i="2"/>
  <c r="AW48" i="2"/>
  <c r="AY48" i="2"/>
  <c r="BK48" i="2"/>
  <c r="BM48" i="2" s="1"/>
  <c r="AQ36" i="2"/>
  <c r="AY36" i="2"/>
  <c r="BG36" i="2"/>
  <c r="AR36" i="2"/>
  <c r="C239" i="3" s="1"/>
  <c r="AW36" i="2"/>
  <c r="AN36" i="2"/>
  <c r="BB36" i="2"/>
  <c r="BK36" i="2"/>
  <c r="BL36" i="2"/>
  <c r="AM36" i="2"/>
  <c r="J239" i="3" s="1"/>
  <c r="AX36" i="2"/>
  <c r="AS44" i="2"/>
  <c r="BA44" i="2"/>
  <c r="AT44" i="2"/>
  <c r="AV44" i="2"/>
  <c r="AO44" i="2"/>
  <c r="AP44" i="2"/>
  <c r="BF44" i="2"/>
  <c r="BC44" i="2"/>
  <c r="AV35" i="2"/>
  <c r="AO35" i="2"/>
  <c r="AQ35" i="2"/>
  <c r="BA35" i="2"/>
  <c r="AT35" i="2"/>
  <c r="AX35" i="2"/>
  <c r="BF35" i="2"/>
  <c r="AP35" i="2"/>
  <c r="AS35" i="2"/>
  <c r="BM64" i="2"/>
  <c r="AX47" i="2"/>
  <c r="AR47" i="2"/>
  <c r="C250" i="3" s="1"/>
  <c r="BB47" i="2"/>
  <c r="AW47" i="2"/>
  <c r="AM47" i="2"/>
  <c r="J250" i="3" s="1"/>
  <c r="AY47" i="2"/>
  <c r="AN47" i="2"/>
  <c r="BK47" i="2"/>
  <c r="BL47" i="2"/>
  <c r="AQ47" i="2"/>
  <c r="AS47" i="2"/>
  <c r="AV47" i="2"/>
  <c r="BG47" i="2"/>
  <c r="AW69" i="2"/>
  <c r="AX69" i="2"/>
  <c r="AQ69" i="2"/>
  <c r="AY69" i="2"/>
  <c r="BG69" i="2"/>
  <c r="AN69" i="2"/>
  <c r="AR69" i="2"/>
  <c r="C272" i="3" s="1"/>
  <c r="BK69" i="2"/>
  <c r="BM69" i="2" s="1"/>
  <c r="BL69" i="2"/>
  <c r="AM69" i="2"/>
  <c r="J272" i="3" s="1"/>
  <c r="AS57" i="2"/>
  <c r="AM73" i="2"/>
  <c r="J276" i="3" s="1"/>
  <c r="AM81" i="2"/>
  <c r="J284" i="3" s="1"/>
  <c r="BC73" i="2"/>
  <c r="AR84" i="2"/>
  <c r="C287" i="3" s="1"/>
  <c r="AM84" i="2"/>
  <c r="J287" i="3" s="1"/>
  <c r="BK84" i="2"/>
  <c r="AN84" i="2"/>
  <c r="AW84" i="2"/>
  <c r="AX84" i="2"/>
  <c r="BG84" i="2"/>
  <c r="AY84" i="2"/>
  <c r="AQ84" i="2"/>
  <c r="AS84" i="2"/>
  <c r="BB84" i="2"/>
  <c r="BL84" i="2"/>
  <c r="BQ74" i="2"/>
  <c r="I277" i="3" s="1"/>
  <c r="AV84" i="2"/>
  <c r="AN105" i="2"/>
  <c r="BL105" i="2"/>
  <c r="AQ105" i="2"/>
  <c r="AY105" i="2"/>
  <c r="BG105" i="2"/>
  <c r="AM105" i="2"/>
  <c r="J292" i="3" s="1"/>
  <c r="AR105" i="2"/>
  <c r="C292" i="3" s="1"/>
  <c r="AW105" i="2"/>
  <c r="AX105" i="2"/>
  <c r="BK105" i="2"/>
  <c r="BM105" i="2" s="1"/>
  <c r="AN134" i="2"/>
  <c r="BL134" i="2"/>
  <c r="AW134" i="2"/>
  <c r="AX134" i="2"/>
  <c r="AR134" i="2"/>
  <c r="C321" i="3" s="1"/>
  <c r="BB134" i="2"/>
  <c r="AQ134" i="2"/>
  <c r="AY134" i="2"/>
  <c r="BK134" i="2"/>
  <c r="BM134" i="2" s="1"/>
  <c r="AM134" i="2"/>
  <c r="J321" i="3" s="1"/>
  <c r="BG134" i="2"/>
  <c r="BM106" i="2"/>
  <c r="AH129" i="2"/>
  <c r="AX152" i="2"/>
  <c r="AQ152" i="2"/>
  <c r="AY152" i="2"/>
  <c r="BG152" i="2"/>
  <c r="BB152" i="2"/>
  <c r="AM152" i="2"/>
  <c r="J339" i="3" s="1"/>
  <c r="BK152" i="2"/>
  <c r="BL152" i="2"/>
  <c r="AW152" i="2"/>
  <c r="AN152" i="2"/>
  <c r="AR152" i="2"/>
  <c r="C339" i="3" s="1"/>
  <c r="AX166" i="2"/>
  <c r="AQ166" i="2"/>
  <c r="AY166" i="2"/>
  <c r="BG166" i="2"/>
  <c r="BB166" i="2"/>
  <c r="AM166" i="2"/>
  <c r="J353" i="3" s="1"/>
  <c r="BK166" i="2"/>
  <c r="AR166" i="2"/>
  <c r="C353" i="3" s="1"/>
  <c r="BL166" i="2"/>
  <c r="AW166" i="2"/>
  <c r="AN166" i="2"/>
  <c r="BM110" i="2"/>
  <c r="BP153" i="2"/>
  <c r="AH108" i="2"/>
  <c r="AX148" i="2"/>
  <c r="AQ148" i="2"/>
  <c r="AY148" i="2"/>
  <c r="BG148" i="2"/>
  <c r="BB148" i="2"/>
  <c r="AM148" i="2"/>
  <c r="J335" i="3" s="1"/>
  <c r="BK148" i="2"/>
  <c r="AR148" i="2"/>
  <c r="C335" i="3" s="1"/>
  <c r="AS148" i="2"/>
  <c r="BL148" i="2"/>
  <c r="AW148" i="2"/>
  <c r="AN148" i="2"/>
  <c r="BB163" i="2"/>
  <c r="AM163" i="2"/>
  <c r="J350" i="3" s="1"/>
  <c r="BK163" i="2"/>
  <c r="AX163" i="2"/>
  <c r="AQ163" i="2"/>
  <c r="AY163" i="2"/>
  <c r="BG163" i="2"/>
  <c r="AN163" i="2"/>
  <c r="AR163" i="2"/>
  <c r="C350" i="3" s="1"/>
  <c r="AS163" i="2"/>
  <c r="AV163" i="2"/>
  <c r="BL163" i="2"/>
  <c r="AW163" i="2"/>
  <c r="AH169" i="2"/>
  <c r="BM172" i="2"/>
  <c r="AH198" i="2"/>
  <c r="AS168" i="2"/>
  <c r="BA168" i="2"/>
  <c r="AT168" i="2"/>
  <c r="AV168" i="2"/>
  <c r="AO168" i="2"/>
  <c r="AP168" i="2"/>
  <c r="BF168" i="2"/>
  <c r="AQ168" i="2"/>
  <c r="AS172" i="2"/>
  <c r="BA172" i="2"/>
  <c r="AT172" i="2"/>
  <c r="AV172" i="2"/>
  <c r="AO172" i="2"/>
  <c r="AP172" i="2"/>
  <c r="BF172" i="2"/>
  <c r="AQ172" i="2"/>
  <c r="AS176" i="2"/>
  <c r="BA176" i="2"/>
  <c r="AT176" i="2"/>
  <c r="AV176" i="2"/>
  <c r="AO176" i="2"/>
  <c r="AP176" i="2"/>
  <c r="BF176" i="2"/>
  <c r="AQ176" i="2"/>
  <c r="AH118" i="2"/>
  <c r="AV148" i="2"/>
  <c r="AV210" i="2"/>
  <c r="AS174" i="2"/>
  <c r="BA174" i="2"/>
  <c r="AT174" i="2"/>
  <c r="AV174" i="2"/>
  <c r="AO174" i="2"/>
  <c r="AP174" i="2"/>
  <c r="BF174" i="2"/>
  <c r="AV216" i="2"/>
  <c r="AL207" i="2"/>
  <c r="F378" i="3" s="1"/>
  <c r="AH218" i="2"/>
  <c r="AL229" i="2"/>
  <c r="F400" i="3" s="1"/>
  <c r="AV223" i="2"/>
  <c r="AO223" i="2"/>
  <c r="AS223" i="2"/>
  <c r="BA223" i="2"/>
  <c r="AT223" i="2"/>
  <c r="BF223" i="2"/>
  <c r="AP223" i="2"/>
  <c r="BM199" i="2"/>
  <c r="AX233" i="2"/>
  <c r="BB247" i="2"/>
  <c r="AM247" i="2"/>
  <c r="J418" i="3" s="1"/>
  <c r="BK247" i="2"/>
  <c r="AN247" i="2"/>
  <c r="BL247" i="2"/>
  <c r="AX247" i="2"/>
  <c r="AQ247" i="2"/>
  <c r="AY247" i="2"/>
  <c r="BG247" i="2"/>
  <c r="AR247" i="2"/>
  <c r="C418" i="3" s="1"/>
  <c r="AW247" i="2"/>
  <c r="AX256" i="2"/>
  <c r="BB256" i="2"/>
  <c r="AR256" i="2"/>
  <c r="C427" i="3" s="1"/>
  <c r="AM256" i="2"/>
  <c r="J427" i="3" s="1"/>
  <c r="BK256" i="2"/>
  <c r="AN256" i="2"/>
  <c r="BL256" i="2"/>
  <c r="AW256" i="2"/>
  <c r="AQ256" i="2"/>
  <c r="AY256" i="2"/>
  <c r="BG256" i="2"/>
  <c r="AQ260" i="2"/>
  <c r="BG260" i="2"/>
  <c r="AM260" i="2"/>
  <c r="J431" i="3" s="1"/>
  <c r="BK260" i="2"/>
  <c r="BM260" i="2" s="1"/>
  <c r="AN260" i="2"/>
  <c r="BL260" i="2"/>
  <c r="AW260" i="2"/>
  <c r="AX260" i="2"/>
  <c r="AY260" i="2"/>
  <c r="AR260" i="2"/>
  <c r="C431" i="3" s="1"/>
  <c r="BM86" i="2"/>
  <c r="AH225" i="2"/>
  <c r="AV257" i="2"/>
  <c r="BM261" i="2"/>
  <c r="BR62" i="2"/>
  <c r="AW43" i="2"/>
  <c r="AX43" i="2"/>
  <c r="AR43" i="2"/>
  <c r="C246" i="3" s="1"/>
  <c r="AS43" i="2"/>
  <c r="BB43" i="2"/>
  <c r="AN43" i="2"/>
  <c r="AQ43" i="2"/>
  <c r="BG43" i="2"/>
  <c r="AV43" i="2"/>
  <c r="AY43" i="2"/>
  <c r="BK43" i="2"/>
  <c r="BL43" i="2"/>
  <c r="AM43" i="2"/>
  <c r="J246" i="3" s="1"/>
  <c r="AS228" i="2"/>
  <c r="BA228" i="2"/>
  <c r="AP228" i="2"/>
  <c r="BF228" i="2"/>
  <c r="AV228" i="2"/>
  <c r="AO228" i="2"/>
  <c r="AT228" i="2"/>
  <c r="BC228" i="2"/>
  <c r="BB215" i="2"/>
  <c r="AM215" i="2"/>
  <c r="J386" i="3" s="1"/>
  <c r="BK215" i="2"/>
  <c r="AN215" i="2"/>
  <c r="BL215" i="2"/>
  <c r="AX215" i="2"/>
  <c r="AR215" i="2"/>
  <c r="C386" i="3" s="1"/>
  <c r="AS215" i="2"/>
  <c r="AW215" i="2"/>
  <c r="AY215" i="2"/>
  <c r="BG215" i="2"/>
  <c r="AQ215" i="2"/>
  <c r="AT245" i="2"/>
  <c r="AV245" i="2"/>
  <c r="AP245" i="2"/>
  <c r="BF245" i="2"/>
  <c r="AO245" i="2"/>
  <c r="AS245" i="2"/>
  <c r="BA245" i="2"/>
  <c r="AQ254" i="2"/>
  <c r="AY254" i="2"/>
  <c r="BG254" i="2"/>
  <c r="BB254" i="2"/>
  <c r="AM254" i="2"/>
  <c r="J425" i="3" s="1"/>
  <c r="BK254" i="2"/>
  <c r="AN254" i="2"/>
  <c r="AX254" i="2"/>
  <c r="BL254" i="2"/>
  <c r="AW254" i="2"/>
  <c r="AR254" i="2"/>
  <c r="C425" i="3" s="1"/>
  <c r="BR237" i="2"/>
  <c r="BQ237" i="2"/>
  <c r="I408" i="3" s="1"/>
  <c r="BP237" i="2"/>
  <c r="BR264" i="2"/>
  <c r="BQ264" i="2"/>
  <c r="I435" i="3" s="1"/>
  <c r="BP264" i="2"/>
  <c r="AW171" i="2"/>
  <c r="AX171" i="2"/>
  <c r="AQ171" i="2"/>
  <c r="AY171" i="2"/>
  <c r="BG171" i="2"/>
  <c r="AR171" i="2"/>
  <c r="C358" i="3" s="1"/>
  <c r="BB171" i="2"/>
  <c r="AN171" i="2"/>
  <c r="BL171" i="2"/>
  <c r="BK171" i="2"/>
  <c r="BM171" i="2" s="1"/>
  <c r="AM171" i="2"/>
  <c r="J358" i="3" s="1"/>
  <c r="AH17" i="2"/>
  <c r="AH34" i="2"/>
  <c r="BC23" i="2"/>
  <c r="BP19" i="2"/>
  <c r="BQ19" i="2"/>
  <c r="I222" i="3" s="1"/>
  <c r="BR19" i="2"/>
  <c r="BQ21" i="2"/>
  <c r="I224" i="3" s="1"/>
  <c r="BR21" i="2"/>
  <c r="BP21" i="2"/>
  <c r="AS42" i="2"/>
  <c r="BA42" i="2"/>
  <c r="AT42" i="2"/>
  <c r="AV42" i="2"/>
  <c r="AO42" i="2"/>
  <c r="AP42" i="2"/>
  <c r="BF42" i="2"/>
  <c r="BQ39" i="2"/>
  <c r="I242" i="3" s="1"/>
  <c r="BR39" i="2"/>
  <c r="BP39" i="2"/>
  <c r="AO69" i="2"/>
  <c r="AP69" i="2"/>
  <c r="BF69" i="2"/>
  <c r="AS69" i="2"/>
  <c r="BA69" i="2"/>
  <c r="AT69" i="2"/>
  <c r="AV69" i="2"/>
  <c r="BC69" i="2"/>
  <c r="AH70" i="2"/>
  <c r="AM77" i="2"/>
  <c r="J280" i="3" s="1"/>
  <c r="BK77" i="2"/>
  <c r="AN77" i="2"/>
  <c r="BL77" i="2"/>
  <c r="AW77" i="2"/>
  <c r="AX77" i="2"/>
  <c r="AQ77" i="2"/>
  <c r="AY77" i="2"/>
  <c r="BG77" i="2"/>
  <c r="AR77" i="2"/>
  <c r="C280" i="3" s="1"/>
  <c r="BB77" i="2"/>
  <c r="AV79" i="2"/>
  <c r="AO79" i="2"/>
  <c r="AS79" i="2"/>
  <c r="BA79" i="2"/>
  <c r="BF79" i="2"/>
  <c r="AP79" i="2"/>
  <c r="AT79" i="2"/>
  <c r="AS111" i="2"/>
  <c r="BA111" i="2"/>
  <c r="AT111" i="2"/>
  <c r="AV111" i="2"/>
  <c r="BF111" i="2"/>
  <c r="AP111" i="2"/>
  <c r="AO111" i="2"/>
  <c r="BC111" i="2"/>
  <c r="AS128" i="2"/>
  <c r="AN124" i="2"/>
  <c r="BL124" i="2"/>
  <c r="AW124" i="2"/>
  <c r="AX124" i="2"/>
  <c r="AQ124" i="2"/>
  <c r="AY124" i="2"/>
  <c r="BG124" i="2"/>
  <c r="AR124" i="2"/>
  <c r="C311" i="3" s="1"/>
  <c r="BB124" i="2"/>
  <c r="AM124" i="2"/>
  <c r="J311" i="3" s="1"/>
  <c r="BK124" i="2"/>
  <c r="AH137" i="2"/>
  <c r="BB165" i="2"/>
  <c r="AM165" i="2"/>
  <c r="J352" i="3" s="1"/>
  <c r="BK165" i="2"/>
  <c r="AX165" i="2"/>
  <c r="AQ165" i="2"/>
  <c r="AY165" i="2"/>
  <c r="BG165" i="2"/>
  <c r="BL165" i="2"/>
  <c r="AW165" i="2"/>
  <c r="AN165" i="2"/>
  <c r="AR165" i="2"/>
  <c r="C352" i="3" s="1"/>
  <c r="AS165" i="2"/>
  <c r="AV156" i="2"/>
  <c r="AP150" i="2"/>
  <c r="BF150" i="2"/>
  <c r="AT150" i="2"/>
  <c r="BA150" i="2"/>
  <c r="AO150" i="2"/>
  <c r="AS150" i="2"/>
  <c r="AV150" i="2"/>
  <c r="AS122" i="2"/>
  <c r="BB159" i="2"/>
  <c r="AM159" i="2"/>
  <c r="J346" i="3" s="1"/>
  <c r="BK159" i="2"/>
  <c r="AX159" i="2"/>
  <c r="AQ159" i="2"/>
  <c r="AY159" i="2"/>
  <c r="BG159" i="2"/>
  <c r="AN159" i="2"/>
  <c r="AR159" i="2"/>
  <c r="C346" i="3" s="1"/>
  <c r="AS159" i="2"/>
  <c r="BL159" i="2"/>
  <c r="AW159" i="2"/>
  <c r="AS210" i="2"/>
  <c r="AV159" i="2"/>
  <c r="AV194" i="2"/>
  <c r="AS160" i="2"/>
  <c r="AV165" i="2"/>
  <c r="AS170" i="2"/>
  <c r="BA170" i="2"/>
  <c r="AT170" i="2"/>
  <c r="AV170" i="2"/>
  <c r="AO170" i="2"/>
  <c r="AP170" i="2"/>
  <c r="BF170" i="2"/>
  <c r="AL218" i="2"/>
  <c r="F389" i="3" s="1"/>
  <c r="AL193" i="2"/>
  <c r="F364" i="3" s="1"/>
  <c r="AV215" i="2"/>
  <c r="AR197" i="2"/>
  <c r="C368" i="3" s="1"/>
  <c r="AS197" i="2"/>
  <c r="BB197" i="2"/>
  <c r="AN197" i="2"/>
  <c r="AV197" i="2"/>
  <c r="BL197" i="2"/>
  <c r="AX197" i="2"/>
  <c r="AM197" i="2"/>
  <c r="J368" i="3" s="1"/>
  <c r="AY197" i="2"/>
  <c r="BK197" i="2"/>
  <c r="AQ197" i="2"/>
  <c r="BG197" i="2"/>
  <c r="AW197" i="2"/>
  <c r="BP198" i="2"/>
  <c r="BQ198" i="2"/>
  <c r="I369" i="3" s="1"/>
  <c r="BR198" i="2"/>
  <c r="AQ170" i="2"/>
  <c r="AR195" i="2"/>
  <c r="C366" i="3" s="1"/>
  <c r="AS195" i="2"/>
  <c r="BB195" i="2"/>
  <c r="AN195" i="2"/>
  <c r="AV195" i="2"/>
  <c r="BL195" i="2"/>
  <c r="AW195" i="2"/>
  <c r="AQ195" i="2"/>
  <c r="BG195" i="2"/>
  <c r="AX195" i="2"/>
  <c r="AM195" i="2"/>
  <c r="J366" i="3" s="1"/>
  <c r="AY195" i="2"/>
  <c r="BK195" i="2"/>
  <c r="AX246" i="2"/>
  <c r="AQ246" i="2"/>
  <c r="AY246" i="2"/>
  <c r="BG246" i="2"/>
  <c r="AR246" i="2"/>
  <c r="C417" i="3" s="1"/>
  <c r="BB246" i="2"/>
  <c r="AM246" i="2"/>
  <c r="J417" i="3" s="1"/>
  <c r="BK246" i="2"/>
  <c r="BL246" i="2"/>
  <c r="AN246" i="2"/>
  <c r="AV246" i="2"/>
  <c r="AW246" i="2"/>
  <c r="AM255" i="2"/>
  <c r="J426" i="3" s="1"/>
  <c r="AX255" i="2"/>
  <c r="AQ255" i="2"/>
  <c r="AY255" i="2"/>
  <c r="BG255" i="2"/>
  <c r="AR255" i="2"/>
  <c r="C426" i="3" s="1"/>
  <c r="BB255" i="2"/>
  <c r="AW255" i="2"/>
  <c r="BL255" i="2"/>
  <c r="AN255" i="2"/>
  <c r="BK255" i="2"/>
  <c r="AS226" i="2"/>
  <c r="BA226" i="2"/>
  <c r="AV226" i="2"/>
  <c r="AP226" i="2"/>
  <c r="BF226" i="2"/>
  <c r="AT226" i="2"/>
  <c r="AO226" i="2"/>
  <c r="BQ243" i="2"/>
  <c r="I414" i="3" s="1"/>
  <c r="BP243" i="2"/>
  <c r="AV255" i="2"/>
  <c r="AH205" i="2"/>
  <c r="BB42" i="2"/>
  <c r="AN42" i="2"/>
  <c r="BL42" i="2"/>
  <c r="AW42" i="2"/>
  <c r="AX42" i="2"/>
  <c r="AY42" i="2"/>
  <c r="BG42" i="2"/>
  <c r="AM42" i="2"/>
  <c r="J245" i="3" s="1"/>
  <c r="AR42" i="2"/>
  <c r="C245" i="3" s="1"/>
  <c r="AQ42" i="2"/>
  <c r="BK42" i="2"/>
  <c r="BM42" i="2" s="1"/>
  <c r="BB44" i="2"/>
  <c r="AN44" i="2"/>
  <c r="BL44" i="2"/>
  <c r="AW44" i="2"/>
  <c r="AX44" i="2"/>
  <c r="AR44" i="2"/>
  <c r="C247" i="3" s="1"/>
  <c r="AY44" i="2"/>
  <c r="AM44" i="2"/>
  <c r="J247" i="3" s="1"/>
  <c r="BG44" i="2"/>
  <c r="BK44" i="2"/>
  <c r="AQ44" i="2"/>
  <c r="BB151" i="2"/>
  <c r="AM151" i="2"/>
  <c r="J338" i="3" s="1"/>
  <c r="BK151" i="2"/>
  <c r="AX151" i="2"/>
  <c r="AQ151" i="2"/>
  <c r="AY151" i="2"/>
  <c r="BG151" i="2"/>
  <c r="BL151" i="2"/>
  <c r="AW151" i="2"/>
  <c r="AN151" i="2"/>
  <c r="AR151" i="2"/>
  <c r="C338" i="3" s="1"/>
  <c r="BP17" i="2"/>
  <c r="AS22" i="2"/>
  <c r="BM33" i="2"/>
  <c r="BP18" i="2"/>
  <c r="BQ18" i="2"/>
  <c r="I221" i="3" s="1"/>
  <c r="BR18" i="2"/>
  <c r="AW28" i="2"/>
  <c r="AQ28" i="2"/>
  <c r="AY28" i="2"/>
  <c r="AN28" i="2"/>
  <c r="BB28" i="2"/>
  <c r="BL28" i="2"/>
  <c r="AR28" i="2"/>
  <c r="C231" i="3" s="1"/>
  <c r="BG28" i="2"/>
  <c r="BK28" i="2"/>
  <c r="AM28" i="2"/>
  <c r="J231" i="3" s="1"/>
  <c r="AX28" i="2"/>
  <c r="AO30" i="2"/>
  <c r="AS30" i="2"/>
  <c r="BA30" i="2"/>
  <c r="AT30" i="2"/>
  <c r="BF30" i="2"/>
  <c r="AM30" i="2"/>
  <c r="J233" i="3" s="1"/>
  <c r="AX30" i="2"/>
  <c r="AV30" i="2"/>
  <c r="AP30" i="2"/>
  <c r="AT31" i="2"/>
  <c r="AV31" i="2"/>
  <c r="AO31" i="2"/>
  <c r="AS31" i="2"/>
  <c r="BA31" i="2"/>
  <c r="AP31" i="2"/>
  <c r="BF31" i="2"/>
  <c r="AQ23" i="2"/>
  <c r="AY23" i="2"/>
  <c r="BG23" i="2"/>
  <c r="BB23" i="2"/>
  <c r="AM23" i="2"/>
  <c r="J226" i="3" s="1"/>
  <c r="BK23" i="2"/>
  <c r="AW23" i="2"/>
  <c r="AR23" i="2"/>
  <c r="C226" i="3" s="1"/>
  <c r="BL23" i="2"/>
  <c r="AN23" i="2"/>
  <c r="AX23" i="2"/>
  <c r="BP34" i="2"/>
  <c r="BQ34" i="2"/>
  <c r="I237" i="3" s="1"/>
  <c r="BR34" i="2"/>
  <c r="BB58" i="2"/>
  <c r="AM58" i="2"/>
  <c r="J261" i="3" s="1"/>
  <c r="BK58" i="2"/>
  <c r="AN58" i="2"/>
  <c r="BL58" i="2"/>
  <c r="AX58" i="2"/>
  <c r="AQ58" i="2"/>
  <c r="AR58" i="2"/>
  <c r="C261" i="3" s="1"/>
  <c r="BG58" i="2"/>
  <c r="AS58" i="2"/>
  <c r="AW58" i="2"/>
  <c r="AY58" i="2"/>
  <c r="AV58" i="2"/>
  <c r="AM66" i="2"/>
  <c r="J269" i="3" s="1"/>
  <c r="AX59" i="2"/>
  <c r="AQ59" i="2"/>
  <c r="AY59" i="2"/>
  <c r="BG59" i="2"/>
  <c r="AR59" i="2"/>
  <c r="C262" i="3" s="1"/>
  <c r="BB59" i="2"/>
  <c r="AN59" i="2"/>
  <c r="AS59" i="2"/>
  <c r="AV59" i="2"/>
  <c r="BK59" i="2"/>
  <c r="AW59" i="2"/>
  <c r="BL59" i="2"/>
  <c r="AM59" i="2"/>
  <c r="J262" i="3" s="1"/>
  <c r="BR73" i="2"/>
  <c r="AH74" i="2"/>
  <c r="BC66" i="2"/>
  <c r="AT60" i="2"/>
  <c r="AV60" i="2"/>
  <c r="AP60" i="2"/>
  <c r="BF60" i="2"/>
  <c r="AO60" i="2"/>
  <c r="BA60" i="2"/>
  <c r="AQ60" i="2"/>
  <c r="AS60" i="2"/>
  <c r="AO71" i="2"/>
  <c r="AP71" i="2"/>
  <c r="BF71" i="2"/>
  <c r="AS71" i="2"/>
  <c r="BA71" i="2"/>
  <c r="AT71" i="2"/>
  <c r="AV71" i="2"/>
  <c r="AQ76" i="2"/>
  <c r="AY76" i="2"/>
  <c r="BG76" i="2"/>
  <c r="AR76" i="2"/>
  <c r="C279" i="3" s="1"/>
  <c r="AS76" i="2"/>
  <c r="BB76" i="2"/>
  <c r="AM76" i="2"/>
  <c r="J279" i="3" s="1"/>
  <c r="BK76" i="2"/>
  <c r="AW76" i="2"/>
  <c r="AV76" i="2"/>
  <c r="AX76" i="2"/>
  <c r="BL76" i="2"/>
  <c r="AN76" i="2"/>
  <c r="AV77" i="2"/>
  <c r="AO77" i="2"/>
  <c r="AP77" i="2"/>
  <c r="BF77" i="2"/>
  <c r="AS77" i="2"/>
  <c r="BA77" i="2"/>
  <c r="AT77" i="2"/>
  <c r="AH109" i="2"/>
  <c r="AS107" i="2"/>
  <c r="BA107" i="2"/>
  <c r="AP107" i="2"/>
  <c r="AT107" i="2"/>
  <c r="AV107" i="2"/>
  <c r="BF107" i="2"/>
  <c r="AO107" i="2"/>
  <c r="AN116" i="2"/>
  <c r="BL116" i="2"/>
  <c r="AW116" i="2"/>
  <c r="AX116" i="2"/>
  <c r="AQ116" i="2"/>
  <c r="AY116" i="2"/>
  <c r="BG116" i="2"/>
  <c r="AR116" i="2"/>
  <c r="C303" i="3" s="1"/>
  <c r="BB116" i="2"/>
  <c r="AM116" i="2"/>
  <c r="J303" i="3" s="1"/>
  <c r="AS116" i="2"/>
  <c r="BK116" i="2"/>
  <c r="AV120" i="2"/>
  <c r="AR139" i="2"/>
  <c r="C326" i="3" s="1"/>
  <c r="AS139" i="2"/>
  <c r="BB139" i="2"/>
  <c r="AN139" i="2"/>
  <c r="AV139" i="2"/>
  <c r="BL139" i="2"/>
  <c r="AW139" i="2"/>
  <c r="AX139" i="2"/>
  <c r="BG139" i="2"/>
  <c r="AM139" i="2"/>
  <c r="J326" i="3" s="1"/>
  <c r="AY139" i="2"/>
  <c r="AQ139" i="2"/>
  <c r="BK139" i="2"/>
  <c r="BB143" i="2"/>
  <c r="AM143" i="2"/>
  <c r="J330" i="3" s="1"/>
  <c r="BK143" i="2"/>
  <c r="AN143" i="2"/>
  <c r="BL143" i="2"/>
  <c r="AW143" i="2"/>
  <c r="AX143" i="2"/>
  <c r="AQ143" i="2"/>
  <c r="AY143" i="2"/>
  <c r="BG143" i="2"/>
  <c r="AR143" i="2"/>
  <c r="C330" i="3" s="1"/>
  <c r="AS143" i="2"/>
  <c r="BP123" i="2"/>
  <c r="BQ123" i="2"/>
  <c r="I310" i="3" s="1"/>
  <c r="BR123" i="2"/>
  <c r="AX154" i="2"/>
  <c r="AQ154" i="2"/>
  <c r="AY154" i="2"/>
  <c r="BG154" i="2"/>
  <c r="BB154" i="2"/>
  <c r="AM154" i="2"/>
  <c r="J341" i="3" s="1"/>
  <c r="BK154" i="2"/>
  <c r="AN154" i="2"/>
  <c r="AR154" i="2"/>
  <c r="C341" i="3" s="1"/>
  <c r="AS154" i="2"/>
  <c r="AV154" i="2"/>
  <c r="BL154" i="2"/>
  <c r="AW154" i="2"/>
  <c r="AS167" i="2"/>
  <c r="AX150" i="2"/>
  <c r="AQ150" i="2"/>
  <c r="AY150" i="2"/>
  <c r="BG150" i="2"/>
  <c r="BB150" i="2"/>
  <c r="AM150" i="2"/>
  <c r="J337" i="3" s="1"/>
  <c r="BK150" i="2"/>
  <c r="AW150" i="2"/>
  <c r="AN150" i="2"/>
  <c r="AR150" i="2"/>
  <c r="C337" i="3" s="1"/>
  <c r="BL150" i="2"/>
  <c r="AP162" i="2"/>
  <c r="BF162" i="2"/>
  <c r="AT162" i="2"/>
  <c r="AS162" i="2"/>
  <c r="AV162" i="2"/>
  <c r="AO162" i="2"/>
  <c r="BA162" i="2"/>
  <c r="AW169" i="2"/>
  <c r="AX169" i="2"/>
  <c r="AQ169" i="2"/>
  <c r="AY169" i="2"/>
  <c r="BG169" i="2"/>
  <c r="AR169" i="2"/>
  <c r="C356" i="3" s="1"/>
  <c r="BB169" i="2"/>
  <c r="AM169" i="2"/>
  <c r="J356" i="3" s="1"/>
  <c r="BK169" i="2"/>
  <c r="AN169" i="2"/>
  <c r="BL169" i="2"/>
  <c r="BB210" i="2"/>
  <c r="AN118" i="2"/>
  <c r="BL118" i="2"/>
  <c r="AW118" i="2"/>
  <c r="AX118" i="2"/>
  <c r="AQ118" i="2"/>
  <c r="AY118" i="2"/>
  <c r="BG118" i="2"/>
  <c r="AR118" i="2"/>
  <c r="C305" i="3" s="1"/>
  <c r="BB118" i="2"/>
  <c r="BK118" i="2"/>
  <c r="BM118" i="2" s="1"/>
  <c r="AM118" i="2"/>
  <c r="J305" i="3" s="1"/>
  <c r="AN202" i="2"/>
  <c r="BL202" i="2"/>
  <c r="AW202" i="2"/>
  <c r="AR202" i="2"/>
  <c r="C373" i="3" s="1"/>
  <c r="AS202" i="2"/>
  <c r="BG202" i="2"/>
  <c r="AX202" i="2"/>
  <c r="AY202" i="2"/>
  <c r="BK202" i="2"/>
  <c r="AQ202" i="2"/>
  <c r="BB202" i="2"/>
  <c r="AM202" i="2"/>
  <c r="J373" i="3" s="1"/>
  <c r="AM174" i="2"/>
  <c r="J361" i="3" s="1"/>
  <c r="AN208" i="2"/>
  <c r="BL208" i="2"/>
  <c r="AR208" i="2"/>
  <c r="C379" i="3" s="1"/>
  <c r="BK208" i="2"/>
  <c r="AM208" i="2"/>
  <c r="J379" i="3" s="1"/>
  <c r="AW208" i="2"/>
  <c r="AY208" i="2"/>
  <c r="BG208" i="2"/>
  <c r="AQ208" i="2"/>
  <c r="AX208" i="2"/>
  <c r="AL219" i="2"/>
  <c r="F390" i="3" s="1"/>
  <c r="AV173" i="2"/>
  <c r="AL197" i="2"/>
  <c r="F368" i="3" s="1"/>
  <c r="AH211" i="2"/>
  <c r="AX170" i="2"/>
  <c r="AR209" i="2"/>
  <c r="C380" i="3" s="1"/>
  <c r="AS209" i="2"/>
  <c r="BK209" i="2"/>
  <c r="AM209" i="2"/>
  <c r="J380" i="3" s="1"/>
  <c r="AV209" i="2"/>
  <c r="BL209" i="2"/>
  <c r="AN209" i="2"/>
  <c r="AW209" i="2"/>
  <c r="AY209" i="2"/>
  <c r="BG209" i="2"/>
  <c r="AX209" i="2"/>
  <c r="AQ209" i="2"/>
  <c r="AV169" i="2"/>
  <c r="BP222" i="2"/>
  <c r="BQ222" i="2"/>
  <c r="I393" i="3" s="1"/>
  <c r="BR222" i="2"/>
  <c r="BB211" i="2"/>
  <c r="AX230" i="2"/>
  <c r="AR230" i="2"/>
  <c r="C401" i="3" s="1"/>
  <c r="BG230" i="2"/>
  <c r="AM230" i="2"/>
  <c r="J401" i="3" s="1"/>
  <c r="AW230" i="2"/>
  <c r="AN230" i="2"/>
  <c r="AY230" i="2"/>
  <c r="BL230" i="2"/>
  <c r="AQ230" i="2"/>
  <c r="BK230" i="2"/>
  <c r="BB249" i="2"/>
  <c r="AM249" i="2"/>
  <c r="J420" i="3" s="1"/>
  <c r="BK249" i="2"/>
  <c r="AN249" i="2"/>
  <c r="BL249" i="2"/>
  <c r="AX249" i="2"/>
  <c r="AQ249" i="2"/>
  <c r="AY249" i="2"/>
  <c r="BG249" i="2"/>
  <c r="AR249" i="2"/>
  <c r="C420" i="3" s="1"/>
  <c r="AW249" i="2"/>
  <c r="AV253" i="2"/>
  <c r="AV221" i="2"/>
  <c r="AO221" i="2"/>
  <c r="AS221" i="2"/>
  <c r="BA221" i="2"/>
  <c r="BF221" i="2"/>
  <c r="AP221" i="2"/>
  <c r="AT221" i="2"/>
  <c r="BC226" i="2"/>
  <c r="AW259" i="2"/>
  <c r="AX259" i="2"/>
  <c r="BB259" i="2"/>
  <c r="BL259" i="2"/>
  <c r="AQ259" i="2"/>
  <c r="AY259" i="2"/>
  <c r="BG259" i="2"/>
  <c r="AR259" i="2"/>
  <c r="C430" i="3" s="1"/>
  <c r="AM259" i="2"/>
  <c r="J430" i="3" s="1"/>
  <c r="BK259" i="2"/>
  <c r="AN259" i="2"/>
  <c r="AX234" i="2"/>
  <c r="AQ234" i="2"/>
  <c r="AY234" i="2"/>
  <c r="BG234" i="2"/>
  <c r="AR234" i="2"/>
  <c r="C405" i="3" s="1"/>
  <c r="BB234" i="2"/>
  <c r="AM234" i="2"/>
  <c r="J405" i="3" s="1"/>
  <c r="BK234" i="2"/>
  <c r="BL234" i="2"/>
  <c r="AN234" i="2"/>
  <c r="AW234" i="2"/>
  <c r="BM235" i="2"/>
  <c r="AR213" i="2"/>
  <c r="C384" i="3" s="1"/>
  <c r="AS213" i="2"/>
  <c r="BK213" i="2"/>
  <c r="AN213" i="2"/>
  <c r="AW213" i="2"/>
  <c r="AY213" i="2"/>
  <c r="BG213" i="2"/>
  <c r="AM213" i="2"/>
  <c r="J384" i="3" s="1"/>
  <c r="AQ213" i="2"/>
  <c r="AV213" i="2"/>
  <c r="AX213" i="2"/>
  <c r="BL213" i="2"/>
  <c r="AX240" i="2"/>
  <c r="AQ240" i="2"/>
  <c r="AY240" i="2"/>
  <c r="BG240" i="2"/>
  <c r="AR240" i="2"/>
  <c r="C411" i="3" s="1"/>
  <c r="AS240" i="2"/>
  <c r="BB240" i="2"/>
  <c r="AM240" i="2"/>
  <c r="J411" i="3" s="1"/>
  <c r="BK240" i="2"/>
  <c r="AV240" i="2"/>
  <c r="BL240" i="2"/>
  <c r="AW240" i="2"/>
  <c r="AN240" i="2"/>
  <c r="AS255" i="2"/>
  <c r="BB260" i="2"/>
  <c r="AV234" i="2"/>
  <c r="AV231" i="2"/>
  <c r="AO26" i="2"/>
  <c r="AS26" i="2"/>
  <c r="BA26" i="2"/>
  <c r="AP26" i="2"/>
  <c r="BF26" i="2"/>
  <c r="AT26" i="2"/>
  <c r="AV26" i="2"/>
  <c r="AQ38" i="2"/>
  <c r="AY38" i="2"/>
  <c r="BG38" i="2"/>
  <c r="AR38" i="2"/>
  <c r="C241" i="3" s="1"/>
  <c r="AN38" i="2"/>
  <c r="BK38" i="2"/>
  <c r="BL38" i="2"/>
  <c r="AV38" i="2"/>
  <c r="AW38" i="2"/>
  <c r="AM38" i="2"/>
  <c r="J241" i="3" s="1"/>
  <c r="AX38" i="2"/>
  <c r="AX51" i="2"/>
  <c r="AQ51" i="2"/>
  <c r="AY51" i="2"/>
  <c r="BG51" i="2"/>
  <c r="AR51" i="2"/>
  <c r="C254" i="3" s="1"/>
  <c r="AS51" i="2"/>
  <c r="BB51" i="2"/>
  <c r="AN51" i="2"/>
  <c r="AV51" i="2"/>
  <c r="BL51" i="2"/>
  <c r="AM51" i="2"/>
  <c r="J254" i="3" s="1"/>
  <c r="AW51" i="2"/>
  <c r="BK51" i="2"/>
  <c r="BP115" i="2"/>
  <c r="AN138" i="2"/>
  <c r="BL138" i="2"/>
  <c r="AW138" i="2"/>
  <c r="AX138" i="2"/>
  <c r="AR138" i="2"/>
  <c r="C325" i="3" s="1"/>
  <c r="BK138" i="2"/>
  <c r="BM138" i="2" s="1"/>
  <c r="AM138" i="2"/>
  <c r="J325" i="3" s="1"/>
  <c r="BB138" i="2"/>
  <c r="AQ138" i="2"/>
  <c r="AS138" i="2"/>
  <c r="BG138" i="2"/>
  <c r="AY138" i="2"/>
  <c r="AO112" i="2"/>
  <c r="BA112" i="2"/>
  <c r="AS112" i="2"/>
  <c r="AT112" i="2"/>
  <c r="BF112" i="2"/>
  <c r="AX112" i="2"/>
  <c r="AP112" i="2"/>
  <c r="AV112" i="2"/>
  <c r="AM221" i="2"/>
  <c r="J392" i="3" s="1"/>
  <c r="BK221" i="2"/>
  <c r="BM221" i="2" s="1"/>
  <c r="AN221" i="2"/>
  <c r="BL221" i="2"/>
  <c r="AW221" i="2"/>
  <c r="AQ221" i="2"/>
  <c r="AY221" i="2"/>
  <c r="BG221" i="2"/>
  <c r="AR221" i="2"/>
  <c r="C392" i="3" s="1"/>
  <c r="AX221" i="2"/>
  <c r="AN212" i="2"/>
  <c r="BL212" i="2"/>
  <c r="AR212" i="2"/>
  <c r="C383" i="3" s="1"/>
  <c r="BK212" i="2"/>
  <c r="AM212" i="2"/>
  <c r="J383" i="3" s="1"/>
  <c r="AW212" i="2"/>
  <c r="AY212" i="2"/>
  <c r="AX212" i="2"/>
  <c r="BG212" i="2"/>
  <c r="AQ212" i="2"/>
  <c r="AO28" i="2"/>
  <c r="AS28" i="2"/>
  <c r="BA28" i="2"/>
  <c r="AP28" i="2"/>
  <c r="BC28" i="2"/>
  <c r="AT28" i="2"/>
  <c r="BF28" i="2"/>
  <c r="AV28" i="2"/>
  <c r="AL18" i="2"/>
  <c r="F221" i="3" s="1"/>
  <c r="AH24" i="2"/>
  <c r="BM35" i="2"/>
  <c r="AQ25" i="2"/>
  <c r="AY25" i="2"/>
  <c r="BG25" i="2"/>
  <c r="BB25" i="2"/>
  <c r="AM25" i="2"/>
  <c r="J228" i="3" s="1"/>
  <c r="BK25" i="2"/>
  <c r="AW25" i="2"/>
  <c r="AX25" i="2"/>
  <c r="AN25" i="2"/>
  <c r="AR25" i="2"/>
  <c r="C228" i="3" s="1"/>
  <c r="BL25" i="2"/>
  <c r="AO24" i="2"/>
  <c r="AP24" i="2"/>
  <c r="BF24" i="2"/>
  <c r="AS24" i="2"/>
  <c r="BA24" i="2"/>
  <c r="AT24" i="2"/>
  <c r="AV24" i="2"/>
  <c r="AS38" i="2"/>
  <c r="AQ40" i="2"/>
  <c r="AY40" i="2"/>
  <c r="BG40" i="2"/>
  <c r="AR40" i="2"/>
  <c r="C243" i="3" s="1"/>
  <c r="AV40" i="2"/>
  <c r="AM40" i="2"/>
  <c r="J243" i="3" s="1"/>
  <c r="AW40" i="2"/>
  <c r="AN40" i="2"/>
  <c r="AX40" i="2"/>
  <c r="BK40" i="2"/>
  <c r="BL40" i="2"/>
  <c r="BB40" i="2"/>
  <c r="AX31" i="2"/>
  <c r="BM31" i="2"/>
  <c r="AH35" i="2"/>
  <c r="BB38" i="2"/>
  <c r="AW45" i="2"/>
  <c r="AX45" i="2"/>
  <c r="AR45" i="2"/>
  <c r="C248" i="3" s="1"/>
  <c r="AS45" i="2"/>
  <c r="BB45" i="2"/>
  <c r="BK45" i="2"/>
  <c r="AM45" i="2"/>
  <c r="J248" i="3" s="1"/>
  <c r="BL45" i="2"/>
  <c r="AN45" i="2"/>
  <c r="AQ45" i="2"/>
  <c r="AV45" i="2"/>
  <c r="BG45" i="2"/>
  <c r="AY45" i="2"/>
  <c r="BM52" i="2"/>
  <c r="AV61" i="2"/>
  <c r="BQ66" i="2"/>
  <c r="I269" i="3" s="1"/>
  <c r="BR66" i="2"/>
  <c r="BP66" i="2"/>
  <c r="AX60" i="2"/>
  <c r="AX46" i="2"/>
  <c r="BM75" i="2"/>
  <c r="AW71" i="2"/>
  <c r="AX71" i="2"/>
  <c r="AR71" i="2"/>
  <c r="C274" i="3" s="1"/>
  <c r="BG71" i="2"/>
  <c r="AY71" i="2"/>
  <c r="BK71" i="2"/>
  <c r="AN71" i="2"/>
  <c r="BB71" i="2"/>
  <c r="BL71" i="2"/>
  <c r="AM71" i="2"/>
  <c r="J274" i="3" s="1"/>
  <c r="AQ71" i="2"/>
  <c r="BC70" i="2"/>
  <c r="AL43" i="2"/>
  <c r="F246" i="3" s="1"/>
  <c r="BC62" i="2"/>
  <c r="BC64" i="2"/>
  <c r="AH80" i="2"/>
  <c r="AV75" i="2"/>
  <c r="AO75" i="2"/>
  <c r="AP75" i="2"/>
  <c r="AX75" i="2"/>
  <c r="BF75" i="2"/>
  <c r="AQ75" i="2"/>
  <c r="AS75" i="2"/>
  <c r="BA75" i="2"/>
  <c r="AT75" i="2"/>
  <c r="BC79" i="2"/>
  <c r="BQ87" i="2"/>
  <c r="I290" i="3" s="1"/>
  <c r="BR87" i="2"/>
  <c r="BP87" i="2"/>
  <c r="AS68" i="2"/>
  <c r="BA68" i="2"/>
  <c r="AT68" i="2"/>
  <c r="AO68" i="2"/>
  <c r="AP68" i="2"/>
  <c r="AQ68" i="2"/>
  <c r="BF68" i="2"/>
  <c r="AV68" i="2"/>
  <c r="AX68" i="2"/>
  <c r="AV83" i="2"/>
  <c r="AH79" i="2"/>
  <c r="AS67" i="2"/>
  <c r="AH72" i="2"/>
  <c r="BC77" i="2"/>
  <c r="AV105" i="2"/>
  <c r="AS105" i="2"/>
  <c r="BA105" i="2"/>
  <c r="AO105" i="2"/>
  <c r="AP105" i="2"/>
  <c r="AT105" i="2"/>
  <c r="BF105" i="2"/>
  <c r="AQ109" i="2"/>
  <c r="AY109" i="2"/>
  <c r="BG109" i="2"/>
  <c r="AM109" i="2"/>
  <c r="J296" i="3" s="1"/>
  <c r="AW109" i="2"/>
  <c r="AN109" i="2"/>
  <c r="AX109" i="2"/>
  <c r="BK109" i="2"/>
  <c r="BM109" i="2" s="1"/>
  <c r="BB109" i="2"/>
  <c r="BL109" i="2"/>
  <c r="AR109" i="2"/>
  <c r="C296" i="3" s="1"/>
  <c r="BM112" i="2"/>
  <c r="AM108" i="2"/>
  <c r="J295" i="3" s="1"/>
  <c r="BK108" i="2"/>
  <c r="AW108" i="2"/>
  <c r="AN108" i="2"/>
  <c r="AX108" i="2"/>
  <c r="AY108" i="2"/>
  <c r="AQ108" i="2"/>
  <c r="AR108" i="2"/>
  <c r="C295" i="3" s="1"/>
  <c r="BL108" i="2"/>
  <c r="BB108" i="2"/>
  <c r="BG108" i="2"/>
  <c r="AO108" i="2"/>
  <c r="AP108" i="2"/>
  <c r="BA108" i="2"/>
  <c r="AS108" i="2"/>
  <c r="BF108" i="2"/>
  <c r="AT108" i="2"/>
  <c r="AV108" i="2"/>
  <c r="AN130" i="2"/>
  <c r="BL130" i="2"/>
  <c r="AW130" i="2"/>
  <c r="AX130" i="2"/>
  <c r="AR130" i="2"/>
  <c r="C317" i="3" s="1"/>
  <c r="BB130" i="2"/>
  <c r="AQ130" i="2"/>
  <c r="AY130" i="2"/>
  <c r="BK130" i="2"/>
  <c r="BG130" i="2"/>
  <c r="AM130" i="2"/>
  <c r="J317" i="3" s="1"/>
  <c r="AH131" i="2"/>
  <c r="AX162" i="2"/>
  <c r="AQ162" i="2"/>
  <c r="AY162" i="2"/>
  <c r="BG162" i="2"/>
  <c r="BB162" i="2"/>
  <c r="AM162" i="2"/>
  <c r="J349" i="3" s="1"/>
  <c r="BK162" i="2"/>
  <c r="BM162" i="2" s="1"/>
  <c r="AR162" i="2"/>
  <c r="C349" i="3" s="1"/>
  <c r="BL162" i="2"/>
  <c r="AW162" i="2"/>
  <c r="AN162" i="2"/>
  <c r="AL146" i="2"/>
  <c r="F333" i="3" s="1"/>
  <c r="AX158" i="2"/>
  <c r="AQ158" i="2"/>
  <c r="AY158" i="2"/>
  <c r="BG158" i="2"/>
  <c r="BB158" i="2"/>
  <c r="AM158" i="2"/>
  <c r="J345" i="3" s="1"/>
  <c r="BK158" i="2"/>
  <c r="AR158" i="2"/>
  <c r="C345" i="3" s="1"/>
  <c r="AS158" i="2"/>
  <c r="BL158" i="2"/>
  <c r="AW158" i="2"/>
  <c r="AN158" i="2"/>
  <c r="BM119" i="2"/>
  <c r="AX142" i="2"/>
  <c r="AQ142" i="2"/>
  <c r="AY142" i="2"/>
  <c r="BG142" i="2"/>
  <c r="AR142" i="2"/>
  <c r="C329" i="3" s="1"/>
  <c r="AS142" i="2"/>
  <c r="BB142" i="2"/>
  <c r="AM142" i="2"/>
  <c r="J329" i="3" s="1"/>
  <c r="BK142" i="2"/>
  <c r="AV142" i="2"/>
  <c r="AW142" i="2"/>
  <c r="BL142" i="2"/>
  <c r="AN142" i="2"/>
  <c r="BM131" i="2"/>
  <c r="BC162" i="2"/>
  <c r="BM168" i="2"/>
  <c r="AH199" i="2"/>
  <c r="AS212" i="2"/>
  <c r="BM193" i="2"/>
  <c r="AL211" i="2"/>
  <c r="F382" i="3" s="1"/>
  <c r="AH227" i="2"/>
  <c r="AT157" i="2"/>
  <c r="AP157" i="2"/>
  <c r="BF157" i="2"/>
  <c r="AS157" i="2"/>
  <c r="AV157" i="2"/>
  <c r="BA157" i="2"/>
  <c r="AO157" i="2"/>
  <c r="AH195" i="2"/>
  <c r="AL230" i="2"/>
  <c r="F401" i="3" s="1"/>
  <c r="AQ252" i="2"/>
  <c r="AY252" i="2"/>
  <c r="BG252" i="2"/>
  <c r="BB252" i="2"/>
  <c r="AM252" i="2"/>
  <c r="J423" i="3" s="1"/>
  <c r="BK252" i="2"/>
  <c r="AR252" i="2"/>
  <c r="C423" i="3" s="1"/>
  <c r="AV252" i="2"/>
  <c r="AW252" i="2"/>
  <c r="AN252" i="2"/>
  <c r="AX252" i="2"/>
  <c r="BL252" i="2"/>
  <c r="BC233" i="2"/>
  <c r="AQ245" i="2"/>
  <c r="AH254" i="2"/>
  <c r="AX244" i="2"/>
  <c r="AQ244" i="2"/>
  <c r="AY244" i="2"/>
  <c r="BG244" i="2"/>
  <c r="AR244" i="2"/>
  <c r="C415" i="3" s="1"/>
  <c r="BB244" i="2"/>
  <c r="AM244" i="2"/>
  <c r="J415" i="3" s="1"/>
  <c r="BK244" i="2"/>
  <c r="BM244" i="2" s="1"/>
  <c r="AV244" i="2"/>
  <c r="BL244" i="2"/>
  <c r="AW244" i="2"/>
  <c r="AN244" i="2"/>
  <c r="AT249" i="2"/>
  <c r="AV249" i="2"/>
  <c r="AP249" i="2"/>
  <c r="BF249" i="2"/>
  <c r="AS249" i="2"/>
  <c r="BA249" i="2"/>
  <c r="AO249" i="2"/>
  <c r="AH252" i="2"/>
  <c r="AH171" i="2"/>
  <c r="AV260" i="2"/>
  <c r="AQ46" i="2"/>
  <c r="AV219" i="2"/>
  <c r="AO219" i="2"/>
  <c r="AS219" i="2"/>
  <c r="BA219" i="2"/>
  <c r="AP219" i="2"/>
  <c r="AT219" i="2"/>
  <c r="BF219" i="2"/>
  <c r="AN226" i="2"/>
  <c r="BL226" i="2"/>
  <c r="AX226" i="2"/>
  <c r="BG226" i="2"/>
  <c r="AW226" i="2"/>
  <c r="AY226" i="2"/>
  <c r="BK226" i="2"/>
  <c r="AM226" i="2"/>
  <c r="J397" i="3" s="1"/>
  <c r="AQ226" i="2"/>
  <c r="AR226" i="2"/>
  <c r="C397" i="3" s="1"/>
  <c r="AH21" i="2"/>
  <c r="AQ30" i="2"/>
  <c r="BC17" i="2"/>
  <c r="AS27" i="2"/>
  <c r="BA27" i="2"/>
  <c r="AO27" i="2"/>
  <c r="AP27" i="2"/>
  <c r="BF27" i="2"/>
  <c r="AT27" i="2"/>
  <c r="AX27" i="2"/>
  <c r="AV27" i="2"/>
  <c r="BM20" i="2"/>
  <c r="AQ27" i="2"/>
  <c r="AS29" i="2"/>
  <c r="BA29" i="2"/>
  <c r="AO29" i="2"/>
  <c r="AT29" i="2"/>
  <c r="BF29" i="2"/>
  <c r="AM29" i="2"/>
  <c r="J232" i="3" s="1"/>
  <c r="AX29" i="2"/>
  <c r="AV29" i="2"/>
  <c r="AP29" i="2"/>
  <c r="AH38" i="2"/>
  <c r="BB41" i="2"/>
  <c r="AM31" i="2"/>
  <c r="J234" i="3" s="1"/>
  <c r="AH45" i="2"/>
  <c r="AX57" i="2"/>
  <c r="AQ57" i="2"/>
  <c r="AY57" i="2"/>
  <c r="BG57" i="2"/>
  <c r="AR57" i="2"/>
  <c r="C260" i="3" s="1"/>
  <c r="BB57" i="2"/>
  <c r="AW57" i="2"/>
  <c r="BK57" i="2"/>
  <c r="AM57" i="2"/>
  <c r="J260" i="3" s="1"/>
  <c r="BL57" i="2"/>
  <c r="AN57" i="2"/>
  <c r="AM35" i="2"/>
  <c r="J238" i="3" s="1"/>
  <c r="AM62" i="2"/>
  <c r="J265" i="3" s="1"/>
  <c r="BM56" i="2"/>
  <c r="BC24" i="2"/>
  <c r="BM54" i="2"/>
  <c r="AV48" i="2"/>
  <c r="AM79" i="2"/>
  <c r="J282" i="3" s="1"/>
  <c r="BK79" i="2"/>
  <c r="AN79" i="2"/>
  <c r="BL79" i="2"/>
  <c r="AW79" i="2"/>
  <c r="AQ79" i="2"/>
  <c r="AY79" i="2"/>
  <c r="BG79" i="2"/>
  <c r="AX79" i="2"/>
  <c r="BB79" i="2"/>
  <c r="AR79" i="2"/>
  <c r="C282" i="3" s="1"/>
  <c r="BC71" i="2"/>
  <c r="AV81" i="2"/>
  <c r="AO81" i="2"/>
  <c r="AS81" i="2"/>
  <c r="BA81" i="2"/>
  <c r="AT81" i="2"/>
  <c r="BF81" i="2"/>
  <c r="AP81" i="2"/>
  <c r="AL39" i="2"/>
  <c r="F242" i="3" s="1"/>
  <c r="AV39" i="2"/>
  <c r="AO39" i="2"/>
  <c r="AP39" i="2"/>
  <c r="BA39" i="2"/>
  <c r="AS39" i="2"/>
  <c r="BF39" i="2"/>
  <c r="AT39" i="2"/>
  <c r="AX39" i="2"/>
  <c r="AQ72" i="2"/>
  <c r="AY72" i="2"/>
  <c r="BG72" i="2"/>
  <c r="AR72" i="2"/>
  <c r="C275" i="3" s="1"/>
  <c r="BB72" i="2"/>
  <c r="AM72" i="2"/>
  <c r="J275" i="3" s="1"/>
  <c r="BK72" i="2"/>
  <c r="AW72" i="2"/>
  <c r="BL72" i="2"/>
  <c r="AV72" i="2"/>
  <c r="AX72" i="2"/>
  <c r="AN72" i="2"/>
  <c r="AQ78" i="2"/>
  <c r="AY78" i="2"/>
  <c r="BG78" i="2"/>
  <c r="AR78" i="2"/>
  <c r="C281" i="3" s="1"/>
  <c r="AS78" i="2"/>
  <c r="BB78" i="2"/>
  <c r="AM78" i="2"/>
  <c r="J281" i="3" s="1"/>
  <c r="BK78" i="2"/>
  <c r="AW78" i="2"/>
  <c r="AV78" i="2"/>
  <c r="AX78" i="2"/>
  <c r="BL78" i="2"/>
  <c r="AN78" i="2"/>
  <c r="AM112" i="2"/>
  <c r="J299" i="3" s="1"/>
  <c r="AL109" i="2"/>
  <c r="F296" i="3" s="1"/>
  <c r="AR137" i="2"/>
  <c r="C324" i="3" s="1"/>
  <c r="BB137" i="2"/>
  <c r="AN137" i="2"/>
  <c r="BL137" i="2"/>
  <c r="AQ137" i="2"/>
  <c r="AW137" i="2"/>
  <c r="BG137" i="2"/>
  <c r="AX137" i="2"/>
  <c r="AY137" i="2"/>
  <c r="AM137" i="2"/>
  <c r="J324" i="3" s="1"/>
  <c r="BK137" i="2"/>
  <c r="AS134" i="2"/>
  <c r="AV134" i="2"/>
  <c r="AS113" i="2"/>
  <c r="BA113" i="2"/>
  <c r="BF113" i="2"/>
  <c r="AO113" i="2"/>
  <c r="AP113" i="2"/>
  <c r="AT113" i="2"/>
  <c r="AV113" i="2"/>
  <c r="BC113" i="2"/>
  <c r="BB161" i="2"/>
  <c r="AM161" i="2"/>
  <c r="J348" i="3" s="1"/>
  <c r="BK161" i="2"/>
  <c r="AX161" i="2"/>
  <c r="AQ161" i="2"/>
  <c r="AY161" i="2"/>
  <c r="BG161" i="2"/>
  <c r="BL161" i="2"/>
  <c r="AW161" i="2"/>
  <c r="AN161" i="2"/>
  <c r="AR161" i="2"/>
  <c r="C348" i="3" s="1"/>
  <c r="BP135" i="2"/>
  <c r="BQ135" i="2"/>
  <c r="I322" i="3" s="1"/>
  <c r="BR135" i="2"/>
  <c r="AN140" i="2"/>
  <c r="BL140" i="2"/>
  <c r="AW140" i="2"/>
  <c r="AX140" i="2"/>
  <c r="AR140" i="2"/>
  <c r="C327" i="3" s="1"/>
  <c r="BK140" i="2"/>
  <c r="AM140" i="2"/>
  <c r="J327" i="3" s="1"/>
  <c r="BB140" i="2"/>
  <c r="AQ140" i="2"/>
  <c r="AS140" i="2"/>
  <c r="BG140" i="2"/>
  <c r="AY140" i="2"/>
  <c r="AL137" i="2"/>
  <c r="F324" i="3" s="1"/>
  <c r="BB149" i="2"/>
  <c r="AM149" i="2"/>
  <c r="J336" i="3" s="1"/>
  <c r="BK149" i="2"/>
  <c r="AX149" i="2"/>
  <c r="AQ149" i="2"/>
  <c r="AY149" i="2"/>
  <c r="BG149" i="2"/>
  <c r="AN149" i="2"/>
  <c r="AR149" i="2"/>
  <c r="C336" i="3" s="1"/>
  <c r="AS149" i="2"/>
  <c r="BL149" i="2"/>
  <c r="AW149" i="2"/>
  <c r="AR133" i="2"/>
  <c r="C320" i="3" s="1"/>
  <c r="BB133" i="2"/>
  <c r="AN133" i="2"/>
  <c r="BL133" i="2"/>
  <c r="AX133" i="2"/>
  <c r="AQ133" i="2"/>
  <c r="BG133" i="2"/>
  <c r="AW133" i="2"/>
  <c r="AY133" i="2"/>
  <c r="BK133" i="2"/>
  <c r="BM133" i="2" s="1"/>
  <c r="AM133" i="2"/>
  <c r="J320" i="3" s="1"/>
  <c r="AV171" i="2"/>
  <c r="BB212" i="2"/>
  <c r="AH120" i="2"/>
  <c r="AV151" i="2"/>
  <c r="AS175" i="2"/>
  <c r="AM219" i="2"/>
  <c r="J390" i="3" s="1"/>
  <c r="BK219" i="2"/>
  <c r="BM219" i="2" s="1"/>
  <c r="AN219" i="2"/>
  <c r="BL219" i="2"/>
  <c r="AW219" i="2"/>
  <c r="AQ219" i="2"/>
  <c r="AY219" i="2"/>
  <c r="BG219" i="2"/>
  <c r="AR219" i="2"/>
  <c r="C390" i="3" s="1"/>
  <c r="AX219" i="2"/>
  <c r="BB219" i="2"/>
  <c r="AV152" i="2"/>
  <c r="AV164" i="2"/>
  <c r="AH197" i="2"/>
  <c r="BR155" i="2"/>
  <c r="BP155" i="2"/>
  <c r="BQ155" i="2"/>
  <c r="I342" i="3" s="1"/>
  <c r="BC157" i="2"/>
  <c r="AH175" i="2"/>
  <c r="AS230" i="2"/>
  <c r="BA230" i="2"/>
  <c r="AP230" i="2"/>
  <c r="BF230" i="2"/>
  <c r="AT230" i="2"/>
  <c r="AV230" i="2"/>
  <c r="AO230" i="2"/>
  <c r="AH230" i="2"/>
  <c r="AN204" i="2"/>
  <c r="BL204" i="2"/>
  <c r="AW204" i="2"/>
  <c r="BG204" i="2"/>
  <c r="AX204" i="2"/>
  <c r="AM204" i="2"/>
  <c r="J375" i="3" s="1"/>
  <c r="AY204" i="2"/>
  <c r="AR204" i="2"/>
  <c r="C375" i="3" s="1"/>
  <c r="AQ204" i="2"/>
  <c r="AS204" i="2"/>
  <c r="BK204" i="2"/>
  <c r="BM217" i="2"/>
  <c r="AX238" i="2"/>
  <c r="AQ238" i="2"/>
  <c r="AY238" i="2"/>
  <c r="BG238" i="2"/>
  <c r="AR238" i="2"/>
  <c r="C409" i="3" s="1"/>
  <c r="AS238" i="2"/>
  <c r="BB238" i="2"/>
  <c r="AM238" i="2"/>
  <c r="J409" i="3" s="1"/>
  <c r="BK238" i="2"/>
  <c r="AN238" i="2"/>
  <c r="AV238" i="2"/>
  <c r="AW238" i="2"/>
  <c r="BL238" i="2"/>
  <c r="AX245" i="2"/>
  <c r="AW227" i="2"/>
  <c r="BB227" i="2"/>
  <c r="AV227" i="2"/>
  <c r="BG227" i="2"/>
  <c r="AM227" i="2"/>
  <c r="J398" i="3" s="1"/>
  <c r="AX227" i="2"/>
  <c r="AN227" i="2"/>
  <c r="AY227" i="2"/>
  <c r="BK227" i="2"/>
  <c r="AQ227" i="2"/>
  <c r="BL227" i="2"/>
  <c r="AR227" i="2"/>
  <c r="C398" i="3" s="1"/>
  <c r="AS227" i="2"/>
  <c r="AX236" i="2"/>
  <c r="AQ236" i="2"/>
  <c r="AY236" i="2"/>
  <c r="BG236" i="2"/>
  <c r="AR236" i="2"/>
  <c r="C407" i="3" s="1"/>
  <c r="AS236" i="2"/>
  <c r="BB236" i="2"/>
  <c r="AM236" i="2"/>
  <c r="J407" i="3" s="1"/>
  <c r="BK236" i="2"/>
  <c r="AN236" i="2"/>
  <c r="AV236" i="2"/>
  <c r="AW236" i="2"/>
  <c r="BL236" i="2"/>
  <c r="BB258" i="2"/>
  <c r="AM258" i="2"/>
  <c r="J429" i="3" s="1"/>
  <c r="BK258" i="2"/>
  <c r="AR258" i="2"/>
  <c r="C429" i="3" s="1"/>
  <c r="AN258" i="2"/>
  <c r="BL258" i="2"/>
  <c r="AW258" i="2"/>
  <c r="AX258" i="2"/>
  <c r="AQ258" i="2"/>
  <c r="AY258" i="2"/>
  <c r="BG258" i="2"/>
  <c r="AL171" i="2"/>
  <c r="F358" i="3" s="1"/>
  <c r="AR207" i="2"/>
  <c r="C378" i="3" s="1"/>
  <c r="AS207" i="2"/>
  <c r="BK207" i="2"/>
  <c r="AM207" i="2"/>
  <c r="J378" i="3" s="1"/>
  <c r="AV207" i="2"/>
  <c r="BL207" i="2"/>
  <c r="AN207" i="2"/>
  <c r="AW207" i="2"/>
  <c r="AY207" i="2"/>
  <c r="BG207" i="2"/>
  <c r="AQ207" i="2"/>
  <c r="AX207" i="2"/>
  <c r="AW229" i="2"/>
  <c r="BB229" i="2"/>
  <c r="AR229" i="2"/>
  <c r="C400" i="3" s="1"/>
  <c r="AS229" i="2"/>
  <c r="AV229" i="2"/>
  <c r="BG229" i="2"/>
  <c r="AM229" i="2"/>
  <c r="J400" i="3" s="1"/>
  <c r="AX229" i="2"/>
  <c r="AN229" i="2"/>
  <c r="AY229" i="2"/>
  <c r="AQ229" i="2"/>
  <c r="BK229" i="2"/>
  <c r="BL229" i="2"/>
  <c r="AV258" i="2"/>
  <c r="BM263" i="2"/>
  <c r="AV259" i="2"/>
  <c r="AS260" i="2"/>
  <c r="AS231" i="2"/>
  <c r="AV256" i="2"/>
  <c r="AP188" i="1"/>
  <c r="BQ200" i="1"/>
  <c r="BQ248" i="1"/>
  <c r="BP196" i="1"/>
  <c r="BP227" i="1"/>
  <c r="BO204" i="1"/>
  <c r="BO26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L193" i="1"/>
  <c r="BK193" i="1"/>
  <c r="BG193" i="1"/>
  <c r="BB193" i="1"/>
  <c r="BQ106" i="1"/>
  <c r="BQ138" i="1"/>
  <c r="BQ151" i="1"/>
  <c r="BQ152" i="1"/>
  <c r="BQ163" i="1"/>
  <c r="BO106" i="1"/>
  <c r="BO116" i="1"/>
  <c r="BO137" i="1"/>
  <c r="BO138" i="1"/>
  <c r="BO148" i="1"/>
  <c r="BO156" i="1"/>
  <c r="BO163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J106" i="1"/>
  <c r="BJ122" i="1"/>
  <c r="BJ138" i="1"/>
  <c r="BJ153" i="1"/>
  <c r="BJ163" i="1"/>
  <c r="BJ169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A163" i="1"/>
  <c r="AV153" i="1"/>
  <c r="BK105" i="1"/>
  <c r="BB105" i="1"/>
  <c r="AN195" i="1"/>
  <c r="AN196" i="1"/>
  <c r="AW196" i="1" s="1"/>
  <c r="AN211" i="1"/>
  <c r="AN227" i="1"/>
  <c r="AN228" i="1"/>
  <c r="BJ228" i="1" s="1"/>
  <c r="AN243" i="1"/>
  <c r="E194" i="1"/>
  <c r="E195" i="1"/>
  <c r="BQ195" i="1" s="1"/>
  <c r="E196" i="1"/>
  <c r="E197" i="1"/>
  <c r="AN197" i="1" s="1"/>
  <c r="E198" i="1"/>
  <c r="E199" i="1"/>
  <c r="BO199" i="1" s="1"/>
  <c r="E200" i="1"/>
  <c r="E201" i="1"/>
  <c r="E202" i="1"/>
  <c r="AN202" i="1" s="1"/>
  <c r="E203" i="1"/>
  <c r="E204" i="1"/>
  <c r="BQ204" i="1" s="1"/>
  <c r="E205" i="1"/>
  <c r="E206" i="1"/>
  <c r="BP206" i="1" s="1"/>
  <c r="E207" i="1"/>
  <c r="E208" i="1"/>
  <c r="E209" i="1"/>
  <c r="E210" i="1"/>
  <c r="AN210" i="1" s="1"/>
  <c r="E211" i="1"/>
  <c r="E212" i="1"/>
  <c r="AN212" i="1" s="1"/>
  <c r="BH212" i="1" s="1"/>
  <c r="E213" i="1"/>
  <c r="AN213" i="1" s="1"/>
  <c r="E214" i="1"/>
  <c r="E215" i="1"/>
  <c r="E216" i="1"/>
  <c r="BQ216" i="1" s="1"/>
  <c r="E217" i="1"/>
  <c r="E218" i="1"/>
  <c r="AN218" i="1" s="1"/>
  <c r="E219" i="1"/>
  <c r="BQ219" i="1" s="1"/>
  <c r="E220" i="1"/>
  <c r="E221" i="1"/>
  <c r="E222" i="1"/>
  <c r="BP222" i="1" s="1"/>
  <c r="E223" i="1"/>
  <c r="E224" i="1"/>
  <c r="E225" i="1"/>
  <c r="BP225" i="1" s="1"/>
  <c r="E226" i="1"/>
  <c r="AN226" i="1" s="1"/>
  <c r="E227" i="1"/>
  <c r="BO227" i="1" s="1"/>
  <c r="E228" i="1"/>
  <c r="BP228" i="1" s="1"/>
  <c r="E229" i="1"/>
  <c r="AN229" i="1" s="1"/>
  <c r="E230" i="1"/>
  <c r="E231" i="1"/>
  <c r="BO231" i="1" s="1"/>
  <c r="E232" i="1"/>
  <c r="E233" i="1"/>
  <c r="E234" i="1"/>
  <c r="BO234" i="1" s="1"/>
  <c r="E235" i="1"/>
  <c r="E236" i="1"/>
  <c r="BO236" i="1" s="1"/>
  <c r="E237" i="1"/>
  <c r="E238" i="1"/>
  <c r="BP238" i="1" s="1"/>
  <c r="E239" i="1"/>
  <c r="E240" i="1"/>
  <c r="E241" i="1"/>
  <c r="E242" i="1"/>
  <c r="AN242" i="1" s="1"/>
  <c r="E243" i="1"/>
  <c r="E244" i="1"/>
  <c r="AN244" i="1" s="1"/>
  <c r="BJ244" i="1" s="1"/>
  <c r="E245" i="1"/>
  <c r="BQ245" i="1" s="1"/>
  <c r="E246" i="1"/>
  <c r="E247" i="1"/>
  <c r="BO247" i="1" s="1"/>
  <c r="E248" i="1"/>
  <c r="E249" i="1"/>
  <c r="E250" i="1"/>
  <c r="AN250" i="1" s="1"/>
  <c r="AW250" i="1" s="1"/>
  <c r="E251" i="1"/>
  <c r="E252" i="1"/>
  <c r="BP252" i="1" s="1"/>
  <c r="E253" i="1"/>
  <c r="BO253" i="1" s="1"/>
  <c r="E254" i="1"/>
  <c r="BP254" i="1" s="1"/>
  <c r="E255" i="1"/>
  <c r="E256" i="1"/>
  <c r="E257" i="1"/>
  <c r="BP257" i="1" s="1"/>
  <c r="E258" i="1"/>
  <c r="AN258" i="1" s="1"/>
  <c r="E259" i="1"/>
  <c r="AN259" i="1" s="1"/>
  <c r="E260" i="1"/>
  <c r="AN260" i="1" s="1"/>
  <c r="E261" i="1"/>
  <c r="BO261" i="1" s="1"/>
  <c r="E262" i="1"/>
  <c r="E263" i="1"/>
  <c r="E264" i="1"/>
  <c r="BQ264" i="1" s="1"/>
  <c r="E193" i="1"/>
  <c r="BQ193" i="1" s="1"/>
  <c r="E149" i="1"/>
  <c r="E150" i="1"/>
  <c r="BO150" i="1" s="1"/>
  <c r="E151" i="1"/>
  <c r="E152" i="1"/>
  <c r="E153" i="1"/>
  <c r="AN153" i="1" s="1"/>
  <c r="BM153" i="1" s="1"/>
  <c r="E154" i="1"/>
  <c r="BQ154" i="1" s="1"/>
  <c r="E155" i="1"/>
  <c r="AN155" i="1" s="1"/>
  <c r="BJ155" i="1" s="1"/>
  <c r="E156" i="1"/>
  <c r="E157" i="1"/>
  <c r="BO157" i="1" s="1"/>
  <c r="E158" i="1"/>
  <c r="AN158" i="1" s="1"/>
  <c r="AV158" i="1" s="1"/>
  <c r="E159" i="1"/>
  <c r="E160" i="1"/>
  <c r="E161" i="1"/>
  <c r="AN161" i="1" s="1"/>
  <c r="BM161" i="1" s="1"/>
  <c r="E162" i="1"/>
  <c r="AN162" i="1" s="1"/>
  <c r="BA162" i="1" s="1"/>
  <c r="E163" i="1"/>
  <c r="AN163" i="1" s="1"/>
  <c r="E164" i="1"/>
  <c r="BO164" i="1" s="1"/>
  <c r="E165" i="1"/>
  <c r="BO165" i="1" s="1"/>
  <c r="E166" i="1"/>
  <c r="E167" i="1"/>
  <c r="E168" i="1"/>
  <c r="E169" i="1"/>
  <c r="AN169" i="1" s="1"/>
  <c r="BM169" i="1" s="1"/>
  <c r="E170" i="1"/>
  <c r="BO170" i="1" s="1"/>
  <c r="E171" i="1"/>
  <c r="AN171" i="1" s="1"/>
  <c r="BJ171" i="1" s="1"/>
  <c r="E172" i="1"/>
  <c r="BO172" i="1" s="1"/>
  <c r="E173" i="1"/>
  <c r="BO173" i="1" s="1"/>
  <c r="E174" i="1"/>
  <c r="BQ174" i="1" s="1"/>
  <c r="E175" i="1"/>
  <c r="E176" i="1"/>
  <c r="E106" i="1"/>
  <c r="AN106" i="1" s="1"/>
  <c r="BM106" i="1" s="1"/>
  <c r="E107" i="1"/>
  <c r="AN107" i="1" s="1"/>
  <c r="BJ107" i="1" s="1"/>
  <c r="E108" i="1"/>
  <c r="E109" i="1"/>
  <c r="E110" i="1"/>
  <c r="BQ110" i="1" s="1"/>
  <c r="E111" i="1"/>
  <c r="BQ111" i="1" s="1"/>
  <c r="E112" i="1"/>
  <c r="E113" i="1"/>
  <c r="E114" i="1"/>
  <c r="AN114" i="1" s="1"/>
  <c r="BA114" i="1" s="1"/>
  <c r="E115" i="1"/>
  <c r="AN115" i="1" s="1"/>
  <c r="BJ115" i="1" s="1"/>
  <c r="E116" i="1"/>
  <c r="E117" i="1"/>
  <c r="BO117" i="1" s="1"/>
  <c r="E118" i="1"/>
  <c r="BQ118" i="1" s="1"/>
  <c r="E119" i="1"/>
  <c r="BQ119" i="1" s="1"/>
  <c r="E120" i="1"/>
  <c r="E121" i="1"/>
  <c r="E122" i="1"/>
  <c r="AN122" i="1" s="1"/>
  <c r="BM122" i="1" s="1"/>
  <c r="E123" i="1"/>
  <c r="AN123" i="1" s="1"/>
  <c r="BJ123" i="1" s="1"/>
  <c r="E124" i="1"/>
  <c r="BO124" i="1" s="1"/>
  <c r="E125" i="1"/>
  <c r="BO125" i="1" s="1"/>
  <c r="E126" i="1"/>
  <c r="E127" i="1"/>
  <c r="E128" i="1"/>
  <c r="E129" i="1"/>
  <c r="BQ129" i="1" s="1"/>
  <c r="E130" i="1"/>
  <c r="AN130" i="1" s="1"/>
  <c r="BJ130" i="1" s="1"/>
  <c r="E131" i="1"/>
  <c r="AN131" i="1" s="1"/>
  <c r="BM131" i="1" s="1"/>
  <c r="E132" i="1"/>
  <c r="E133" i="1"/>
  <c r="E134" i="1"/>
  <c r="E135" i="1"/>
  <c r="E136" i="1"/>
  <c r="E137" i="1"/>
  <c r="E138" i="1"/>
  <c r="AN138" i="1" s="1"/>
  <c r="BA138" i="1" s="1"/>
  <c r="E139" i="1"/>
  <c r="AN139" i="1" s="1"/>
  <c r="BJ139" i="1" s="1"/>
  <c r="E140" i="1"/>
  <c r="E141" i="1"/>
  <c r="E142" i="1"/>
  <c r="BQ142" i="1" s="1"/>
  <c r="E143" i="1"/>
  <c r="E144" i="1"/>
  <c r="E145" i="1"/>
  <c r="E146" i="1"/>
  <c r="AN146" i="1" s="1"/>
  <c r="BA146" i="1" s="1"/>
  <c r="E147" i="1"/>
  <c r="AN147" i="1" s="1"/>
  <c r="BJ147" i="1" s="1"/>
  <c r="E148" i="1"/>
  <c r="E105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G17" i="1"/>
  <c r="BB17" i="1"/>
  <c r="AN85" i="1"/>
  <c r="E83" i="1"/>
  <c r="E84" i="1"/>
  <c r="AN84" i="1" s="1"/>
  <c r="E85" i="1"/>
  <c r="E86" i="1"/>
  <c r="AN86" i="1" s="1"/>
  <c r="E87" i="1"/>
  <c r="AN87" i="1" s="1"/>
  <c r="E88" i="1"/>
  <c r="AN88" i="1" s="1"/>
  <c r="E69" i="1"/>
  <c r="E70" i="1"/>
  <c r="E71" i="1"/>
  <c r="E72" i="1"/>
  <c r="E73" i="1"/>
  <c r="E74" i="1"/>
  <c r="E75" i="1"/>
  <c r="E76" i="1"/>
  <c r="E77" i="1"/>
  <c r="E78" i="1"/>
  <c r="E79" i="1"/>
  <c r="E80" i="1"/>
  <c r="AN80" i="1" s="1"/>
  <c r="E81" i="1"/>
  <c r="E82" i="1"/>
  <c r="AN82" i="1" s="1"/>
  <c r="E54" i="1"/>
  <c r="AN54" i="1" s="1"/>
  <c r="E55" i="1"/>
  <c r="AN55" i="1" s="1"/>
  <c r="E56" i="1"/>
  <c r="E57" i="1"/>
  <c r="E58" i="1"/>
  <c r="AN58" i="1" s="1"/>
  <c r="E59" i="1"/>
  <c r="E60" i="1"/>
  <c r="AN60" i="1" s="1"/>
  <c r="BA60" i="1" s="1"/>
  <c r="E61" i="1"/>
  <c r="E62" i="1"/>
  <c r="AN62" i="1" s="1"/>
  <c r="E63" i="1"/>
  <c r="AN63" i="1" s="1"/>
  <c r="E64" i="1"/>
  <c r="E65" i="1"/>
  <c r="E66" i="1"/>
  <c r="AN66" i="1" s="1"/>
  <c r="E67" i="1"/>
  <c r="E68" i="1"/>
  <c r="AN68" i="1" s="1"/>
  <c r="BA68" i="1" s="1"/>
  <c r="E35" i="1"/>
  <c r="AN35" i="1" s="1"/>
  <c r="E36" i="1"/>
  <c r="E37" i="1"/>
  <c r="AN37" i="1" s="1"/>
  <c r="E38" i="1"/>
  <c r="AN38" i="1" s="1"/>
  <c r="E39" i="1"/>
  <c r="AN39" i="1" s="1"/>
  <c r="E40" i="1"/>
  <c r="E41" i="1"/>
  <c r="E42" i="1"/>
  <c r="E43" i="1"/>
  <c r="E44" i="1"/>
  <c r="E45" i="1"/>
  <c r="E46" i="1"/>
  <c r="E47" i="1"/>
  <c r="E48" i="1"/>
  <c r="E49" i="1"/>
  <c r="E50" i="1"/>
  <c r="E51" i="1"/>
  <c r="AN51" i="1" s="1"/>
  <c r="E52" i="1"/>
  <c r="E53" i="1"/>
  <c r="E18" i="1"/>
  <c r="E19" i="1"/>
  <c r="AN19" i="1" s="1"/>
  <c r="E20" i="1"/>
  <c r="E21" i="1"/>
  <c r="E22" i="1"/>
  <c r="AN22" i="1" s="1"/>
  <c r="E23" i="1"/>
  <c r="E24" i="1"/>
  <c r="AN24" i="1" s="1"/>
  <c r="E25" i="1"/>
  <c r="AN25" i="1" s="1"/>
  <c r="E26" i="1"/>
  <c r="E27" i="1"/>
  <c r="E28" i="1"/>
  <c r="E29" i="1"/>
  <c r="E30" i="1"/>
  <c r="AN30" i="1" s="1"/>
  <c r="E31" i="1"/>
  <c r="AN31" i="1" s="1"/>
  <c r="E32" i="1"/>
  <c r="AN32" i="1" s="1"/>
  <c r="E33" i="1"/>
  <c r="E34" i="1"/>
  <c r="E17" i="1"/>
  <c r="BQ68" i="2" l="1"/>
  <c r="I271" i="3" s="1"/>
  <c r="BP68" i="2"/>
  <c r="BR68" i="2"/>
  <c r="BP170" i="2"/>
  <c r="BQ170" i="2"/>
  <c r="I357" i="3" s="1"/>
  <c r="BR170" i="2"/>
  <c r="AN154" i="1"/>
  <c r="BA154" i="1" s="1"/>
  <c r="BA147" i="1"/>
  <c r="BA131" i="1"/>
  <c r="BA115" i="1"/>
  <c r="BM115" i="1"/>
  <c r="BO174" i="1"/>
  <c r="AV169" i="1"/>
  <c r="BA161" i="1"/>
  <c r="BA130" i="1"/>
  <c r="BJ131" i="1"/>
  <c r="BM114" i="1"/>
  <c r="BO147" i="1"/>
  <c r="BO115" i="1"/>
  <c r="BM51" i="2"/>
  <c r="BM234" i="2"/>
  <c r="BP74" i="2"/>
  <c r="AN174" i="1"/>
  <c r="AN245" i="1"/>
  <c r="AV245" i="1" s="1"/>
  <c r="AN234" i="1"/>
  <c r="AV161" i="1"/>
  <c r="BA171" i="1"/>
  <c r="BA155" i="1"/>
  <c r="BA139" i="1"/>
  <c r="BA123" i="1"/>
  <c r="BA107" i="1"/>
  <c r="BJ161" i="1"/>
  <c r="BJ146" i="1"/>
  <c r="BJ114" i="1"/>
  <c r="BM123" i="1"/>
  <c r="BM107" i="1"/>
  <c r="BO155" i="1"/>
  <c r="BO146" i="1"/>
  <c r="BO114" i="1"/>
  <c r="BQ171" i="1"/>
  <c r="BQ161" i="1"/>
  <c r="BQ130" i="1"/>
  <c r="BM229" i="2"/>
  <c r="BR229" i="2" s="1"/>
  <c r="BM238" i="2"/>
  <c r="BM57" i="2"/>
  <c r="BR115" i="2"/>
  <c r="BM259" i="2"/>
  <c r="BP259" i="2" s="1"/>
  <c r="BM143" i="2"/>
  <c r="BR17" i="2"/>
  <c r="BQ262" i="2"/>
  <c r="I433" i="3" s="1"/>
  <c r="BM63" i="2"/>
  <c r="BR63" i="2" s="1"/>
  <c r="BM83" i="2"/>
  <c r="BM233" i="2"/>
  <c r="AN261" i="1"/>
  <c r="AW261" i="1" s="1"/>
  <c r="BQ162" i="1"/>
  <c r="BQ131" i="1"/>
  <c r="BQ197" i="1"/>
  <c r="BM139" i="2"/>
  <c r="BM44" i="2"/>
  <c r="BR44" i="2" s="1"/>
  <c r="BM50" i="2"/>
  <c r="BA169" i="1"/>
  <c r="BA153" i="1"/>
  <c r="BA122" i="1"/>
  <c r="BA106" i="1"/>
  <c r="BO154" i="1"/>
  <c r="BO139" i="1"/>
  <c r="BO107" i="1"/>
  <c r="BQ170" i="1"/>
  <c r="BQ153" i="1"/>
  <c r="BQ139" i="1"/>
  <c r="BQ107" i="1"/>
  <c r="BO193" i="1"/>
  <c r="BP204" i="1"/>
  <c r="BQ227" i="1"/>
  <c r="BM207" i="2"/>
  <c r="BP207" i="2" s="1"/>
  <c r="BM108" i="2"/>
  <c r="BM116" i="2"/>
  <c r="BR262" i="2"/>
  <c r="BM215" i="2"/>
  <c r="BR215" i="2" s="1"/>
  <c r="BM250" i="2"/>
  <c r="BM127" i="2"/>
  <c r="BQ176" i="2"/>
  <c r="I363" i="3" s="1"/>
  <c r="BM226" i="1"/>
  <c r="BH226" i="1"/>
  <c r="BA226" i="1"/>
  <c r="AV226" i="1"/>
  <c r="AW226" i="1"/>
  <c r="BJ226" i="1"/>
  <c r="BM218" i="1"/>
  <c r="BH218" i="1"/>
  <c r="AV218" i="1"/>
  <c r="BA218" i="1"/>
  <c r="BJ218" i="1"/>
  <c r="AW218" i="1"/>
  <c r="BJ211" i="1"/>
  <c r="BM211" i="1"/>
  <c r="BH211" i="1"/>
  <c r="BA211" i="1"/>
  <c r="AW211" i="1"/>
  <c r="AV211" i="1"/>
  <c r="BJ259" i="1"/>
  <c r="BM259" i="1"/>
  <c r="BH259" i="1"/>
  <c r="BA259" i="1"/>
  <c r="AV259" i="1"/>
  <c r="AW259" i="1"/>
  <c r="BH229" i="1"/>
  <c r="BJ229" i="1"/>
  <c r="BM229" i="1"/>
  <c r="AV229" i="1"/>
  <c r="AW229" i="1"/>
  <c r="BA229" i="1"/>
  <c r="BM210" i="1"/>
  <c r="BH210" i="1"/>
  <c r="BA210" i="1"/>
  <c r="AV210" i="1"/>
  <c r="BJ210" i="1"/>
  <c r="AW210" i="1"/>
  <c r="BM242" i="1"/>
  <c r="BH242" i="1"/>
  <c r="BA242" i="1"/>
  <c r="AV242" i="1"/>
  <c r="BJ242" i="1"/>
  <c r="AW242" i="1"/>
  <c r="BA158" i="1"/>
  <c r="BJ158" i="1"/>
  <c r="BM258" i="1"/>
  <c r="BH258" i="1"/>
  <c r="BA258" i="1"/>
  <c r="AV258" i="1"/>
  <c r="BJ258" i="1"/>
  <c r="AW258" i="1"/>
  <c r="AW158" i="1"/>
  <c r="BM250" i="1"/>
  <c r="BH250" i="1"/>
  <c r="AV250" i="1"/>
  <c r="BJ250" i="1"/>
  <c r="BA250" i="1"/>
  <c r="BH197" i="1"/>
  <c r="BJ197" i="1"/>
  <c r="BM197" i="1"/>
  <c r="BA197" i="1"/>
  <c r="AV197" i="1"/>
  <c r="AW197" i="1"/>
  <c r="BH245" i="1"/>
  <c r="BJ245" i="1"/>
  <c r="BM245" i="1"/>
  <c r="AW245" i="1"/>
  <c r="BA245" i="1"/>
  <c r="BH261" i="1"/>
  <c r="BJ261" i="1"/>
  <c r="AV261" i="1"/>
  <c r="BM234" i="1"/>
  <c r="BH234" i="1"/>
  <c r="AV234" i="1"/>
  <c r="BA234" i="1"/>
  <c r="AW234" i="1"/>
  <c r="BJ234" i="1"/>
  <c r="AV162" i="1"/>
  <c r="BM162" i="1"/>
  <c r="AW162" i="1"/>
  <c r="BJ154" i="1"/>
  <c r="BJ227" i="1"/>
  <c r="BM227" i="1"/>
  <c r="BH227" i="1"/>
  <c r="BA227" i="1"/>
  <c r="AV227" i="1"/>
  <c r="AW227" i="1"/>
  <c r="BM158" i="1"/>
  <c r="AN145" i="1"/>
  <c r="BQ145" i="1"/>
  <c r="BO145" i="1"/>
  <c r="AN137" i="1"/>
  <c r="BQ137" i="1"/>
  <c r="AN129" i="1"/>
  <c r="BO129" i="1"/>
  <c r="AN121" i="1"/>
  <c r="BO121" i="1"/>
  <c r="BQ121" i="1"/>
  <c r="AN113" i="1"/>
  <c r="BQ113" i="1"/>
  <c r="BO113" i="1"/>
  <c r="AN176" i="1"/>
  <c r="BQ176" i="1"/>
  <c r="BO176" i="1"/>
  <c r="AN168" i="1"/>
  <c r="BO168" i="1"/>
  <c r="BQ168" i="1"/>
  <c r="AN160" i="1"/>
  <c r="BO160" i="1"/>
  <c r="BQ160" i="1"/>
  <c r="AN152" i="1"/>
  <c r="BO152" i="1"/>
  <c r="BJ195" i="1"/>
  <c r="BM195" i="1"/>
  <c r="BH195" i="1"/>
  <c r="BA195" i="1"/>
  <c r="AV195" i="1"/>
  <c r="AW195" i="1"/>
  <c r="BM202" i="1"/>
  <c r="BH202" i="1"/>
  <c r="AV202" i="1"/>
  <c r="AW202" i="1"/>
  <c r="BA202" i="1"/>
  <c r="AN144" i="1"/>
  <c r="BQ144" i="1"/>
  <c r="BO144" i="1"/>
  <c r="AN136" i="1"/>
  <c r="BQ136" i="1"/>
  <c r="BO136" i="1"/>
  <c r="AN128" i="1"/>
  <c r="BO128" i="1"/>
  <c r="BQ128" i="1"/>
  <c r="AN120" i="1"/>
  <c r="BO120" i="1"/>
  <c r="BQ120" i="1"/>
  <c r="AN112" i="1"/>
  <c r="BQ112" i="1"/>
  <c r="BO112" i="1"/>
  <c r="AN175" i="1"/>
  <c r="BO175" i="1"/>
  <c r="BQ175" i="1"/>
  <c r="AN167" i="1"/>
  <c r="BO167" i="1"/>
  <c r="BQ167" i="1"/>
  <c r="AN159" i="1"/>
  <c r="BO159" i="1"/>
  <c r="BQ159" i="1"/>
  <c r="AN151" i="1"/>
  <c r="BO151" i="1"/>
  <c r="BP258" i="1"/>
  <c r="BO258" i="1"/>
  <c r="BQ258" i="1"/>
  <c r="BP250" i="1"/>
  <c r="BO250" i="1"/>
  <c r="BQ250" i="1"/>
  <c r="BP242" i="1"/>
  <c r="BO242" i="1"/>
  <c r="BQ242" i="1"/>
  <c r="BP234" i="1"/>
  <c r="BQ234" i="1"/>
  <c r="BP226" i="1"/>
  <c r="BO226" i="1"/>
  <c r="BQ226" i="1"/>
  <c r="BP218" i="1"/>
  <c r="BO218" i="1"/>
  <c r="BQ218" i="1"/>
  <c r="BP210" i="1"/>
  <c r="BO210" i="1"/>
  <c r="BQ210" i="1"/>
  <c r="BP202" i="1"/>
  <c r="BQ202" i="1"/>
  <c r="BO202" i="1"/>
  <c r="BP194" i="1"/>
  <c r="BO194" i="1"/>
  <c r="BQ194" i="1"/>
  <c r="BJ243" i="1"/>
  <c r="BM243" i="1"/>
  <c r="BH243" i="1"/>
  <c r="BA243" i="1"/>
  <c r="AW243" i="1"/>
  <c r="AV243" i="1"/>
  <c r="BH213" i="1"/>
  <c r="BJ213" i="1"/>
  <c r="BM213" i="1"/>
  <c r="BA213" i="1"/>
  <c r="AW213" i="1"/>
  <c r="AV213" i="1"/>
  <c r="AN194" i="1"/>
  <c r="BJ162" i="1"/>
  <c r="BJ202" i="1"/>
  <c r="AN150" i="1"/>
  <c r="BA260" i="1"/>
  <c r="BM260" i="1"/>
  <c r="BH260" i="1"/>
  <c r="AV260" i="1"/>
  <c r="BJ260" i="1"/>
  <c r="BA244" i="1"/>
  <c r="BM244" i="1"/>
  <c r="AW244" i="1"/>
  <c r="BH244" i="1"/>
  <c r="BA228" i="1"/>
  <c r="BM228" i="1"/>
  <c r="AV228" i="1"/>
  <c r="BH228" i="1"/>
  <c r="BA212" i="1"/>
  <c r="BM212" i="1"/>
  <c r="BJ212" i="1"/>
  <c r="AW212" i="1"/>
  <c r="BA196" i="1"/>
  <c r="BM196" i="1"/>
  <c r="BH196" i="1"/>
  <c r="AV196" i="1"/>
  <c r="BJ196" i="1"/>
  <c r="BP30" i="2"/>
  <c r="BR30" i="2"/>
  <c r="BQ30" i="2"/>
  <c r="I233" i="3" s="1"/>
  <c r="BP220" i="2"/>
  <c r="BQ220" i="2"/>
  <c r="I391" i="3" s="1"/>
  <c r="BR220" i="2"/>
  <c r="AN143" i="1"/>
  <c r="BO143" i="1"/>
  <c r="AN135" i="1"/>
  <c r="BO135" i="1"/>
  <c r="BQ135" i="1"/>
  <c r="AN127" i="1"/>
  <c r="BO127" i="1"/>
  <c r="BQ127" i="1"/>
  <c r="AN119" i="1"/>
  <c r="BO119" i="1"/>
  <c r="AN111" i="1"/>
  <c r="BO111" i="1"/>
  <c r="BQ166" i="1"/>
  <c r="AN166" i="1"/>
  <c r="BO158" i="1"/>
  <c r="BQ158" i="1"/>
  <c r="BP261" i="1"/>
  <c r="BQ261" i="1"/>
  <c r="BP253" i="1"/>
  <c r="BQ253" i="1"/>
  <c r="BP245" i="1"/>
  <c r="BO245" i="1"/>
  <c r="BP237" i="1"/>
  <c r="BQ237" i="1"/>
  <c r="BO237" i="1"/>
  <c r="BP229" i="1"/>
  <c r="BQ229" i="1"/>
  <c r="BO229" i="1"/>
  <c r="BP221" i="1"/>
  <c r="BQ221" i="1"/>
  <c r="BO221" i="1"/>
  <c r="BP213" i="1"/>
  <c r="BQ213" i="1"/>
  <c r="BP205" i="1"/>
  <c r="BQ205" i="1"/>
  <c r="BP197" i="1"/>
  <c r="BO197" i="1"/>
  <c r="AN253" i="1"/>
  <c r="AN237" i="1"/>
  <c r="AN221" i="1"/>
  <c r="AN205" i="1"/>
  <c r="BQ150" i="1"/>
  <c r="AV244" i="1"/>
  <c r="AW260" i="1"/>
  <c r="BO213" i="1"/>
  <c r="BQ224" i="2"/>
  <c r="I395" i="3" s="1"/>
  <c r="BP224" i="2"/>
  <c r="BR224" i="2"/>
  <c r="BP136" i="2"/>
  <c r="BQ136" i="2"/>
  <c r="I323" i="3" s="1"/>
  <c r="BR136" i="2"/>
  <c r="AN142" i="1"/>
  <c r="BO142" i="1"/>
  <c r="AN134" i="1"/>
  <c r="BO134" i="1"/>
  <c r="BQ134" i="1"/>
  <c r="AN126" i="1"/>
  <c r="BO126" i="1"/>
  <c r="BQ126" i="1"/>
  <c r="AN118" i="1"/>
  <c r="BO118" i="1"/>
  <c r="AN110" i="1"/>
  <c r="BO110" i="1"/>
  <c r="AN173" i="1"/>
  <c r="BQ173" i="1"/>
  <c r="AN165" i="1"/>
  <c r="BQ165" i="1"/>
  <c r="AN157" i="1"/>
  <c r="BQ157" i="1"/>
  <c r="AN149" i="1"/>
  <c r="BQ149" i="1"/>
  <c r="BO149" i="1"/>
  <c r="BQ260" i="1"/>
  <c r="BO260" i="1"/>
  <c r="BP260" i="1"/>
  <c r="BQ252" i="1"/>
  <c r="BO252" i="1"/>
  <c r="BQ244" i="1"/>
  <c r="BO244" i="1"/>
  <c r="BP244" i="1"/>
  <c r="BQ236" i="1"/>
  <c r="BP236" i="1"/>
  <c r="BQ228" i="1"/>
  <c r="BO228" i="1"/>
  <c r="BQ220" i="1"/>
  <c r="BO220" i="1"/>
  <c r="BP220" i="1"/>
  <c r="BQ212" i="1"/>
  <c r="BO212" i="1"/>
  <c r="BP212" i="1"/>
  <c r="BQ196" i="1"/>
  <c r="BO196" i="1"/>
  <c r="AN252" i="1"/>
  <c r="AN236" i="1"/>
  <c r="AN220" i="1"/>
  <c r="AN204" i="1"/>
  <c r="BO166" i="1"/>
  <c r="BQ143" i="1"/>
  <c r="AV212" i="1"/>
  <c r="AW228" i="1"/>
  <c r="BO205" i="1"/>
  <c r="BR60" i="2"/>
  <c r="BP60" i="2"/>
  <c r="BQ60" i="2"/>
  <c r="I263" i="3" s="1"/>
  <c r="BR49" i="2"/>
  <c r="BQ49" i="2"/>
  <c r="I252" i="3" s="1"/>
  <c r="BP49" i="2"/>
  <c r="BR200" i="2"/>
  <c r="BP200" i="2"/>
  <c r="AN105" i="1"/>
  <c r="BQ105" i="1"/>
  <c r="BO105" i="1"/>
  <c r="AN141" i="1"/>
  <c r="BQ141" i="1"/>
  <c r="BO141" i="1"/>
  <c r="AN133" i="1"/>
  <c r="BQ133" i="1"/>
  <c r="BO133" i="1"/>
  <c r="AN125" i="1"/>
  <c r="BQ125" i="1"/>
  <c r="AN117" i="1"/>
  <c r="BQ117" i="1"/>
  <c r="AN109" i="1"/>
  <c r="BQ109" i="1"/>
  <c r="BO109" i="1"/>
  <c r="AN172" i="1"/>
  <c r="BQ172" i="1"/>
  <c r="AN164" i="1"/>
  <c r="BQ164" i="1"/>
  <c r="AN156" i="1"/>
  <c r="BQ156" i="1"/>
  <c r="BO259" i="1"/>
  <c r="BP259" i="1"/>
  <c r="BQ259" i="1"/>
  <c r="BO251" i="1"/>
  <c r="BP251" i="1"/>
  <c r="BQ251" i="1"/>
  <c r="BO243" i="1"/>
  <c r="BP243" i="1"/>
  <c r="BQ243" i="1"/>
  <c r="BO235" i="1"/>
  <c r="BP235" i="1"/>
  <c r="BQ235" i="1"/>
  <c r="BO219" i="1"/>
  <c r="BP219" i="1"/>
  <c r="BO211" i="1"/>
  <c r="BP211" i="1"/>
  <c r="BQ211" i="1"/>
  <c r="BO203" i="1"/>
  <c r="BP203" i="1"/>
  <c r="BQ203" i="1"/>
  <c r="BO195" i="1"/>
  <c r="BP195" i="1"/>
  <c r="AN251" i="1"/>
  <c r="AN235" i="1"/>
  <c r="AN219" i="1"/>
  <c r="AN203" i="1"/>
  <c r="BQ146" i="2"/>
  <c r="I333" i="3" s="1"/>
  <c r="BR146" i="2"/>
  <c r="BO257" i="1"/>
  <c r="BQ257" i="1"/>
  <c r="BO249" i="1"/>
  <c r="BQ249" i="1"/>
  <c r="BP249" i="1"/>
  <c r="BO241" i="1"/>
  <c r="BQ241" i="1"/>
  <c r="BO233" i="1"/>
  <c r="BQ233" i="1"/>
  <c r="BP233" i="1"/>
  <c r="BO225" i="1"/>
  <c r="BQ225" i="1"/>
  <c r="BO217" i="1"/>
  <c r="BQ217" i="1"/>
  <c r="BP217" i="1"/>
  <c r="BO209" i="1"/>
  <c r="BQ209" i="1"/>
  <c r="BO201" i="1"/>
  <c r="BQ201" i="1"/>
  <c r="BP201" i="1"/>
  <c r="AN193" i="1"/>
  <c r="AN257" i="1"/>
  <c r="AN249" i="1"/>
  <c r="AN241" i="1"/>
  <c r="AN233" i="1"/>
  <c r="AN225" i="1"/>
  <c r="AN217" i="1"/>
  <c r="AN209" i="1"/>
  <c r="AN201" i="1"/>
  <c r="BM139" i="1"/>
  <c r="BM130" i="1"/>
  <c r="BO171" i="1"/>
  <c r="BO162" i="1"/>
  <c r="BO153" i="1"/>
  <c r="BO123" i="1"/>
  <c r="BQ169" i="1"/>
  <c r="BQ147" i="1"/>
  <c r="BQ115" i="1"/>
  <c r="BP193" i="1"/>
  <c r="AN148" i="1"/>
  <c r="BQ148" i="1"/>
  <c r="AN140" i="1"/>
  <c r="BQ140" i="1"/>
  <c r="AN132" i="1"/>
  <c r="BQ132" i="1"/>
  <c r="AN124" i="1"/>
  <c r="BQ124" i="1"/>
  <c r="AN116" i="1"/>
  <c r="BQ116" i="1"/>
  <c r="AN108" i="1"/>
  <c r="BQ108" i="1"/>
  <c r="AN170" i="1"/>
  <c r="BO264" i="1"/>
  <c r="BP264" i="1"/>
  <c r="BO256" i="1"/>
  <c r="BP256" i="1"/>
  <c r="BQ256" i="1"/>
  <c r="BO248" i="1"/>
  <c r="BP248" i="1"/>
  <c r="BO240" i="1"/>
  <c r="BP240" i="1"/>
  <c r="BQ240" i="1"/>
  <c r="BO232" i="1"/>
  <c r="BP232" i="1"/>
  <c r="BO224" i="1"/>
  <c r="BP224" i="1"/>
  <c r="BQ224" i="1"/>
  <c r="BO216" i="1"/>
  <c r="BP216" i="1"/>
  <c r="BO208" i="1"/>
  <c r="BP208" i="1"/>
  <c r="BQ208" i="1"/>
  <c r="BO200" i="1"/>
  <c r="BP200" i="1"/>
  <c r="AN264" i="1"/>
  <c r="AN256" i="1"/>
  <c r="AN248" i="1"/>
  <c r="AN240" i="1"/>
  <c r="AN232" i="1"/>
  <c r="AN224" i="1"/>
  <c r="AN216" i="1"/>
  <c r="AN208" i="1"/>
  <c r="AN200" i="1"/>
  <c r="AW171" i="1"/>
  <c r="AW163" i="1"/>
  <c r="AW155" i="1"/>
  <c r="AW147" i="1"/>
  <c r="AW139" i="1"/>
  <c r="AW131" i="1"/>
  <c r="AW123" i="1"/>
  <c r="AW115" i="1"/>
  <c r="AW107" i="1"/>
  <c r="BM171" i="1"/>
  <c r="BM163" i="1"/>
  <c r="BM155" i="1"/>
  <c r="BM147" i="1"/>
  <c r="BM138" i="1"/>
  <c r="BO161" i="1"/>
  <c r="BO132" i="1"/>
  <c r="BO122" i="1"/>
  <c r="BQ146" i="1"/>
  <c r="BQ114" i="1"/>
  <c r="BP241" i="1"/>
  <c r="BP263" i="1"/>
  <c r="BQ263" i="1"/>
  <c r="BP255" i="1"/>
  <c r="BQ255" i="1"/>
  <c r="BO255" i="1"/>
  <c r="BP247" i="1"/>
  <c r="BQ247" i="1"/>
  <c r="BP239" i="1"/>
  <c r="BQ239" i="1"/>
  <c r="BO239" i="1"/>
  <c r="BP231" i="1"/>
  <c r="BQ231" i="1"/>
  <c r="BP223" i="1"/>
  <c r="BQ223" i="1"/>
  <c r="BO223" i="1"/>
  <c r="BP215" i="1"/>
  <c r="BQ215" i="1"/>
  <c r="BP207" i="1"/>
  <c r="BQ207" i="1"/>
  <c r="BO207" i="1"/>
  <c r="BP199" i="1"/>
  <c r="BQ199" i="1"/>
  <c r="AN263" i="1"/>
  <c r="AN255" i="1"/>
  <c r="AN247" i="1"/>
  <c r="AN239" i="1"/>
  <c r="AN231" i="1"/>
  <c r="AN223" i="1"/>
  <c r="AN215" i="1"/>
  <c r="AN207" i="1"/>
  <c r="AN199" i="1"/>
  <c r="AV171" i="1"/>
  <c r="AV163" i="1"/>
  <c r="AV155" i="1"/>
  <c r="AV147" i="1"/>
  <c r="AV139" i="1"/>
  <c r="AV131" i="1"/>
  <c r="AV123" i="1"/>
  <c r="AV115" i="1"/>
  <c r="AV107" i="1"/>
  <c r="AW146" i="1"/>
  <c r="AW138" i="1"/>
  <c r="AW130" i="1"/>
  <c r="AW122" i="1"/>
  <c r="AW114" i="1"/>
  <c r="AW106" i="1"/>
  <c r="BM146" i="1"/>
  <c r="BO169" i="1"/>
  <c r="BO131" i="1"/>
  <c r="BQ155" i="1"/>
  <c r="BQ123" i="1"/>
  <c r="BQ232" i="1"/>
  <c r="BO262" i="1"/>
  <c r="BQ262" i="1"/>
  <c r="BP262" i="1"/>
  <c r="BO254" i="1"/>
  <c r="BQ254" i="1"/>
  <c r="BO246" i="1"/>
  <c r="BQ246" i="1"/>
  <c r="BP246" i="1"/>
  <c r="BO238" i="1"/>
  <c r="BQ238" i="1"/>
  <c r="BO230" i="1"/>
  <c r="BQ230" i="1"/>
  <c r="BP230" i="1"/>
  <c r="BO222" i="1"/>
  <c r="BQ222" i="1"/>
  <c r="BO214" i="1"/>
  <c r="BQ214" i="1"/>
  <c r="BP214" i="1"/>
  <c r="BO206" i="1"/>
  <c r="BQ206" i="1"/>
  <c r="BO198" i="1"/>
  <c r="BQ198" i="1"/>
  <c r="BP198" i="1"/>
  <c r="AN262" i="1"/>
  <c r="AN254" i="1"/>
  <c r="AN246" i="1"/>
  <c r="AN238" i="1"/>
  <c r="AN230" i="1"/>
  <c r="AN222" i="1"/>
  <c r="AN214" i="1"/>
  <c r="AN206" i="1"/>
  <c r="AN198" i="1"/>
  <c r="AV146" i="1"/>
  <c r="AV138" i="1"/>
  <c r="AV130" i="1"/>
  <c r="AV122" i="1"/>
  <c r="AV114" i="1"/>
  <c r="AV106" i="1"/>
  <c r="AW169" i="1"/>
  <c r="AW161" i="1"/>
  <c r="AW153" i="1"/>
  <c r="BO140" i="1"/>
  <c r="BO130" i="1"/>
  <c r="BO108" i="1"/>
  <c r="BQ122" i="1"/>
  <c r="BO215" i="1"/>
  <c r="BP209" i="1"/>
  <c r="BQ27" i="2"/>
  <c r="I230" i="3" s="1"/>
  <c r="BR27" i="2"/>
  <c r="BP37" i="2"/>
  <c r="BP201" i="2"/>
  <c r="BQ201" i="2"/>
  <c r="I372" i="3" s="1"/>
  <c r="BR201" i="2"/>
  <c r="BP29" i="2"/>
  <c r="BR29" i="2"/>
  <c r="BQ62" i="2"/>
  <c r="I265" i="3" s="1"/>
  <c r="BP62" i="2"/>
  <c r="BR153" i="2"/>
  <c r="BQ153" i="2"/>
  <c r="I340" i="3" s="1"/>
  <c r="BM36" i="2"/>
  <c r="BP36" i="2" s="1"/>
  <c r="BM205" i="2"/>
  <c r="BP205" i="2" s="1"/>
  <c r="BM164" i="2"/>
  <c r="BP164" i="2" s="1"/>
  <c r="BM216" i="2"/>
  <c r="BR216" i="2" s="1"/>
  <c r="BM147" i="2"/>
  <c r="BM218" i="2"/>
  <c r="BQ218" i="2" s="1"/>
  <c r="I389" i="3" s="1"/>
  <c r="BM258" i="2"/>
  <c r="BQ258" i="2" s="1"/>
  <c r="I429" i="3" s="1"/>
  <c r="BM40" i="2"/>
  <c r="BQ40" i="2" s="1"/>
  <c r="I243" i="3" s="1"/>
  <c r="BM202" i="2"/>
  <c r="BP202" i="2" s="1"/>
  <c r="BP73" i="2"/>
  <c r="BM43" i="2"/>
  <c r="BM152" i="2"/>
  <c r="BM197" i="2"/>
  <c r="BQ197" i="2" s="1"/>
  <c r="I368" i="3" s="1"/>
  <c r="BM47" i="2"/>
  <c r="BR47" i="2" s="1"/>
  <c r="BM70" i="2"/>
  <c r="BP70" i="2" s="1"/>
  <c r="BM173" i="2"/>
  <c r="BM65" i="2"/>
  <c r="BM67" i="2"/>
  <c r="BM22" i="2"/>
  <c r="BP22" i="2" s="1"/>
  <c r="BM174" i="2"/>
  <c r="BM240" i="2"/>
  <c r="BP240" i="2" s="1"/>
  <c r="BM209" i="2"/>
  <c r="BR209" i="2" s="1"/>
  <c r="BM58" i="2"/>
  <c r="BR58" i="2" s="1"/>
  <c r="BM124" i="2"/>
  <c r="BM242" i="2"/>
  <c r="BP176" i="2"/>
  <c r="BM252" i="2"/>
  <c r="BR252" i="2" s="1"/>
  <c r="BM150" i="2"/>
  <c r="BR150" i="2" s="1"/>
  <c r="BM107" i="2"/>
  <c r="BR107" i="2" s="1"/>
  <c r="BM114" i="2"/>
  <c r="BM227" i="2"/>
  <c r="BM204" i="2"/>
  <c r="BP20" i="2"/>
  <c r="BQ20" i="2"/>
  <c r="I223" i="3" s="1"/>
  <c r="BR20" i="2"/>
  <c r="BM142" i="2"/>
  <c r="BM212" i="2"/>
  <c r="BM76" i="2"/>
  <c r="BM151" i="2"/>
  <c r="BM255" i="2"/>
  <c r="BM165" i="2"/>
  <c r="BM77" i="2"/>
  <c r="BR241" i="2"/>
  <c r="BP241" i="2"/>
  <c r="BQ241" i="2"/>
  <c r="I412" i="3" s="1"/>
  <c r="BQ36" i="2"/>
  <c r="I239" i="3" s="1"/>
  <c r="BR36" i="2"/>
  <c r="BR48" i="2"/>
  <c r="BP48" i="2"/>
  <c r="BQ48" i="2"/>
  <c r="I251" i="3" s="1"/>
  <c r="BR245" i="2"/>
  <c r="BP245" i="2"/>
  <c r="BQ245" i="2"/>
  <c r="I416" i="3" s="1"/>
  <c r="BP121" i="2"/>
  <c r="BQ121" i="2"/>
  <c r="I308" i="3" s="1"/>
  <c r="BR121" i="2"/>
  <c r="BP63" i="2"/>
  <c r="BQ83" i="2"/>
  <c r="I286" i="3" s="1"/>
  <c r="BR83" i="2"/>
  <c r="BP83" i="2"/>
  <c r="BM32" i="2"/>
  <c r="BM210" i="2"/>
  <c r="BM228" i="2"/>
  <c r="BM206" i="2"/>
  <c r="BP211" i="2"/>
  <c r="BR211" i="2"/>
  <c r="BQ211" i="2"/>
  <c r="I382" i="3" s="1"/>
  <c r="BP120" i="2"/>
  <c r="BR120" i="2"/>
  <c r="BQ120" i="2"/>
  <c r="I307" i="3" s="1"/>
  <c r="BR160" i="2"/>
  <c r="BP160" i="2"/>
  <c r="BQ160" i="2"/>
  <c r="I347" i="3" s="1"/>
  <c r="BM26" i="2"/>
  <c r="BP229" i="2"/>
  <c r="BM140" i="2"/>
  <c r="BM78" i="2"/>
  <c r="BQ168" i="2"/>
  <c r="I355" i="3" s="1"/>
  <c r="BR168" i="2"/>
  <c r="BP168" i="2"/>
  <c r="BP119" i="2"/>
  <c r="BQ119" i="2"/>
  <c r="I306" i="3" s="1"/>
  <c r="BR119" i="2"/>
  <c r="BP112" i="2"/>
  <c r="BR112" i="2"/>
  <c r="BQ112" i="2"/>
  <c r="I299" i="3" s="1"/>
  <c r="BM71" i="2"/>
  <c r="BM25" i="2"/>
  <c r="BR235" i="2"/>
  <c r="BP235" i="2"/>
  <c r="BQ235" i="2"/>
  <c r="I406" i="3" s="1"/>
  <c r="BM249" i="2"/>
  <c r="BM169" i="2"/>
  <c r="BP139" i="2"/>
  <c r="BQ139" i="2"/>
  <c r="I326" i="3" s="1"/>
  <c r="BR139" i="2"/>
  <c r="BP199" i="2"/>
  <c r="BQ199" i="2"/>
  <c r="I370" i="3" s="1"/>
  <c r="BR199" i="2"/>
  <c r="BP203" i="2"/>
  <c r="BQ203" i="2"/>
  <c r="I374" i="3" s="1"/>
  <c r="BR203" i="2"/>
  <c r="BM61" i="2"/>
  <c r="BM167" i="2"/>
  <c r="BQ216" i="2"/>
  <c r="I387" i="3" s="1"/>
  <c r="BM236" i="2"/>
  <c r="BM161" i="2"/>
  <c r="BR54" i="2"/>
  <c r="BP54" i="2"/>
  <c r="BQ54" i="2"/>
  <c r="I257" i="3" s="1"/>
  <c r="BP57" i="2"/>
  <c r="BR57" i="2"/>
  <c r="BQ57" i="2"/>
  <c r="I260" i="3" s="1"/>
  <c r="BP40" i="2"/>
  <c r="BR40" i="2"/>
  <c r="BM208" i="2"/>
  <c r="BP171" i="2"/>
  <c r="BQ171" i="2"/>
  <c r="I358" i="3" s="1"/>
  <c r="BR171" i="2"/>
  <c r="BP43" i="2"/>
  <c r="BQ43" i="2"/>
  <c r="I246" i="3" s="1"/>
  <c r="BR43" i="2"/>
  <c r="BP110" i="2"/>
  <c r="BQ110" i="2"/>
  <c r="I297" i="3" s="1"/>
  <c r="BR110" i="2"/>
  <c r="BR152" i="2"/>
  <c r="BP152" i="2"/>
  <c r="BQ152" i="2"/>
  <c r="I339" i="3" s="1"/>
  <c r="BP106" i="2"/>
  <c r="BQ106" i="2"/>
  <c r="I293" i="3" s="1"/>
  <c r="BR106" i="2"/>
  <c r="BM157" i="2"/>
  <c r="BQ81" i="2"/>
  <c r="I284" i="3" s="1"/>
  <c r="BP81" i="2"/>
  <c r="BR81" i="2"/>
  <c r="BR233" i="2"/>
  <c r="BQ233" i="2"/>
  <c r="I404" i="3" s="1"/>
  <c r="BP233" i="2"/>
  <c r="BP131" i="2"/>
  <c r="BQ131" i="2"/>
  <c r="I318" i="3" s="1"/>
  <c r="BR131" i="2"/>
  <c r="BM154" i="2"/>
  <c r="BP82" i="2"/>
  <c r="BQ82" i="2"/>
  <c r="I285" i="3" s="1"/>
  <c r="BR82" i="2"/>
  <c r="BR33" i="2"/>
  <c r="BQ33" i="2"/>
  <c r="I236" i="3" s="1"/>
  <c r="BP33" i="2"/>
  <c r="BM159" i="2"/>
  <c r="BP261" i="2"/>
  <c r="BQ261" i="2"/>
  <c r="I432" i="3" s="1"/>
  <c r="BR261" i="2"/>
  <c r="BQ172" i="2"/>
  <c r="I359" i="3" s="1"/>
  <c r="BR172" i="2"/>
  <c r="BP172" i="2"/>
  <c r="BQ47" i="2"/>
  <c r="I250" i="3" s="1"/>
  <c r="BQ64" i="2"/>
  <c r="I267" i="3" s="1"/>
  <c r="BR64" i="2"/>
  <c r="BP64" i="2"/>
  <c r="BM248" i="2"/>
  <c r="BM126" i="2"/>
  <c r="BM111" i="2"/>
  <c r="BM253" i="2"/>
  <c r="BM194" i="2"/>
  <c r="BM223" i="2"/>
  <c r="BQ219" i="2"/>
  <c r="I390" i="3" s="1"/>
  <c r="BP219" i="2"/>
  <c r="BR219" i="2"/>
  <c r="BP133" i="2"/>
  <c r="BQ133" i="2"/>
  <c r="I320" i="3" s="1"/>
  <c r="BR133" i="2"/>
  <c r="BR56" i="2"/>
  <c r="BP56" i="2"/>
  <c r="BQ56" i="2"/>
  <c r="I259" i="3" s="1"/>
  <c r="BP244" i="2"/>
  <c r="BR244" i="2"/>
  <c r="BQ244" i="2"/>
  <c r="I415" i="3" s="1"/>
  <c r="BR162" i="2"/>
  <c r="BQ162" i="2"/>
  <c r="I349" i="3" s="1"/>
  <c r="BP162" i="2"/>
  <c r="BQ221" i="2"/>
  <c r="I392" i="3" s="1"/>
  <c r="BR221" i="2"/>
  <c r="BP221" i="2"/>
  <c r="BP138" i="2"/>
  <c r="BQ138" i="2"/>
  <c r="I325" i="3" s="1"/>
  <c r="BR138" i="2"/>
  <c r="BM230" i="2"/>
  <c r="BP118" i="2"/>
  <c r="BR118" i="2"/>
  <c r="BQ118" i="2"/>
  <c r="I305" i="3" s="1"/>
  <c r="BP58" i="2"/>
  <c r="BP124" i="2"/>
  <c r="BR124" i="2"/>
  <c r="BQ124" i="2"/>
  <c r="I311" i="3" s="1"/>
  <c r="BM247" i="2"/>
  <c r="BQ70" i="2"/>
  <c r="I273" i="3" s="1"/>
  <c r="BP250" i="2"/>
  <c r="BR250" i="2"/>
  <c r="BQ250" i="2"/>
  <c r="I421" i="3" s="1"/>
  <c r="BP127" i="2"/>
  <c r="BQ127" i="2"/>
  <c r="I314" i="3" s="1"/>
  <c r="BR127" i="2"/>
  <c r="BP173" i="2"/>
  <c r="BQ173" i="2"/>
  <c r="I360" i="3" s="1"/>
  <c r="BR173" i="2"/>
  <c r="BP88" i="2"/>
  <c r="BQ88" i="2"/>
  <c r="I291" i="3" s="1"/>
  <c r="BR88" i="2"/>
  <c r="BP65" i="2"/>
  <c r="BQ65" i="2"/>
  <c r="I268" i="3" s="1"/>
  <c r="BR65" i="2"/>
  <c r="BR46" i="2"/>
  <c r="BQ46" i="2"/>
  <c r="I249" i="3" s="1"/>
  <c r="BP46" i="2"/>
  <c r="BQ67" i="2"/>
  <c r="I270" i="3" s="1"/>
  <c r="BP67" i="2"/>
  <c r="BR67" i="2"/>
  <c r="BR239" i="2"/>
  <c r="BP239" i="2"/>
  <c r="BQ239" i="2"/>
  <c r="I410" i="3" s="1"/>
  <c r="BP252" i="2"/>
  <c r="BQ252" i="2"/>
  <c r="I423" i="3" s="1"/>
  <c r="BQ109" i="2"/>
  <c r="I296" i="3" s="1"/>
  <c r="BR109" i="2"/>
  <c r="BP109" i="2"/>
  <c r="BP51" i="2"/>
  <c r="BQ51" i="2"/>
  <c r="I254" i="3" s="1"/>
  <c r="BR51" i="2"/>
  <c r="BP234" i="2"/>
  <c r="BQ234" i="2"/>
  <c r="I405" i="3" s="1"/>
  <c r="BR234" i="2"/>
  <c r="BQ215" i="2"/>
  <c r="I386" i="3" s="1"/>
  <c r="BR260" i="2"/>
  <c r="BQ260" i="2"/>
  <c r="I431" i="3" s="1"/>
  <c r="BP260" i="2"/>
  <c r="BP134" i="2"/>
  <c r="BR134" i="2"/>
  <c r="BQ134" i="2"/>
  <c r="I321" i="3" s="1"/>
  <c r="BM84" i="2"/>
  <c r="BQ24" i="2"/>
  <c r="I227" i="3" s="1"/>
  <c r="BR24" i="2"/>
  <c r="BP24" i="2"/>
  <c r="BP257" i="2"/>
  <c r="BQ257" i="2"/>
  <c r="I428" i="3" s="1"/>
  <c r="BR257" i="2"/>
  <c r="BP242" i="2"/>
  <c r="BQ242" i="2"/>
  <c r="I413" i="3" s="1"/>
  <c r="BR242" i="2"/>
  <c r="BP125" i="2"/>
  <c r="BQ125" i="2"/>
  <c r="I312" i="3" s="1"/>
  <c r="BR125" i="2"/>
  <c r="BP175" i="2"/>
  <c r="BQ175" i="2"/>
  <c r="I362" i="3" s="1"/>
  <c r="BR175" i="2"/>
  <c r="BP263" i="2"/>
  <c r="BQ263" i="2"/>
  <c r="I434" i="3" s="1"/>
  <c r="BR263" i="2"/>
  <c r="BQ207" i="2"/>
  <c r="I378" i="3" s="1"/>
  <c r="BP238" i="2"/>
  <c r="BQ238" i="2"/>
  <c r="I409" i="3" s="1"/>
  <c r="BR238" i="2"/>
  <c r="BM72" i="2"/>
  <c r="BP193" i="2"/>
  <c r="BQ193" i="2"/>
  <c r="I364" i="3" s="1"/>
  <c r="BR193" i="2"/>
  <c r="BM130" i="2"/>
  <c r="BR52" i="2"/>
  <c r="BP52" i="2"/>
  <c r="BQ52" i="2"/>
  <c r="I255" i="3" s="1"/>
  <c r="BM45" i="2"/>
  <c r="BR31" i="2"/>
  <c r="BP31" i="2"/>
  <c r="BQ31" i="2"/>
  <c r="I234" i="3" s="1"/>
  <c r="BM213" i="2"/>
  <c r="BR143" i="2"/>
  <c r="BQ143" i="2"/>
  <c r="I330" i="3" s="1"/>
  <c r="BP143" i="2"/>
  <c r="BQ42" i="2"/>
  <c r="I245" i="3" s="1"/>
  <c r="BR42" i="2"/>
  <c r="BP42" i="2"/>
  <c r="BP86" i="2"/>
  <c r="BQ86" i="2"/>
  <c r="I289" i="3" s="1"/>
  <c r="BR86" i="2"/>
  <c r="BQ105" i="2"/>
  <c r="I292" i="3" s="1"/>
  <c r="BP105" i="2"/>
  <c r="BR105" i="2"/>
  <c r="BQ69" i="2"/>
  <c r="I272" i="3" s="1"/>
  <c r="BR69" i="2"/>
  <c r="BP69" i="2"/>
  <c r="BM232" i="2"/>
  <c r="BM141" i="2"/>
  <c r="BQ107" i="2"/>
  <c r="I294" i="3" s="1"/>
  <c r="BM113" i="2"/>
  <c r="BM231" i="2"/>
  <c r="BM156" i="2"/>
  <c r="BP114" i="2"/>
  <c r="BR114" i="2"/>
  <c r="BQ114" i="2"/>
  <c r="I301" i="3" s="1"/>
  <c r="BM55" i="2"/>
  <c r="BM41" i="2"/>
  <c r="BQ217" i="2"/>
  <c r="I388" i="3" s="1"/>
  <c r="BP217" i="2"/>
  <c r="BR217" i="2"/>
  <c r="BM149" i="2"/>
  <c r="BM137" i="2"/>
  <c r="BM79" i="2"/>
  <c r="BM226" i="2"/>
  <c r="BM158" i="2"/>
  <c r="BP129" i="2"/>
  <c r="BQ129" i="2"/>
  <c r="I316" i="3" s="1"/>
  <c r="BR129" i="2"/>
  <c r="BR108" i="2"/>
  <c r="BP108" i="2"/>
  <c r="BQ108" i="2"/>
  <c r="I295" i="3" s="1"/>
  <c r="BQ75" i="2"/>
  <c r="I278" i="3" s="1"/>
  <c r="BR75" i="2"/>
  <c r="BP75" i="2"/>
  <c r="BP35" i="2"/>
  <c r="BR35" i="2"/>
  <c r="BQ35" i="2"/>
  <c r="I238" i="3" s="1"/>
  <c r="BM38" i="2"/>
  <c r="BP116" i="2"/>
  <c r="BR116" i="2"/>
  <c r="BQ116" i="2"/>
  <c r="I303" i="3" s="1"/>
  <c r="BM59" i="2"/>
  <c r="BM23" i="2"/>
  <c r="BM28" i="2"/>
  <c r="BM246" i="2"/>
  <c r="BM195" i="2"/>
  <c r="BM254" i="2"/>
  <c r="BM256" i="2"/>
  <c r="BM163" i="2"/>
  <c r="BM148" i="2"/>
  <c r="BM166" i="2"/>
  <c r="BP251" i="2"/>
  <c r="BQ251" i="2"/>
  <c r="I422" i="3" s="1"/>
  <c r="BR251" i="2"/>
  <c r="BM214" i="2"/>
  <c r="BR145" i="2"/>
  <c r="BQ145" i="2"/>
  <c r="I332" i="3" s="1"/>
  <c r="BP145" i="2"/>
  <c r="BM128" i="2"/>
  <c r="BM122" i="2"/>
  <c r="BM53" i="2"/>
  <c r="BM31" i="1"/>
  <c r="BJ31" i="1"/>
  <c r="BH31" i="1"/>
  <c r="AW31" i="1"/>
  <c r="AV31" i="1"/>
  <c r="BA31" i="1"/>
  <c r="BJ51" i="1"/>
  <c r="BH51" i="1"/>
  <c r="BM51" i="1"/>
  <c r="AW51" i="1"/>
  <c r="BA51" i="1"/>
  <c r="AV51" i="1"/>
  <c r="BJ82" i="1"/>
  <c r="BM82" i="1"/>
  <c r="BA82" i="1"/>
  <c r="AW82" i="1"/>
  <c r="AV82" i="1"/>
  <c r="BH82" i="1"/>
  <c r="BM80" i="1"/>
  <c r="BJ80" i="1"/>
  <c r="BH80" i="1"/>
  <c r="AW80" i="1"/>
  <c r="AV80" i="1"/>
  <c r="BA80" i="1"/>
  <c r="BP17" i="1"/>
  <c r="BO17" i="1"/>
  <c r="BQ17" i="1"/>
  <c r="BO47" i="1"/>
  <c r="BP47" i="1"/>
  <c r="BQ47" i="1"/>
  <c r="BQ65" i="1"/>
  <c r="BO65" i="1"/>
  <c r="BP65" i="1"/>
  <c r="AN65" i="1"/>
  <c r="BO78" i="1"/>
  <c r="BP78" i="1"/>
  <c r="BQ78" i="1"/>
  <c r="AN17" i="1"/>
  <c r="AV17" i="1" s="1"/>
  <c r="BJ35" i="1"/>
  <c r="BH35" i="1"/>
  <c r="BM35" i="1"/>
  <c r="AW35" i="1"/>
  <c r="BA35" i="1"/>
  <c r="AV35" i="1"/>
  <c r="BP34" i="1"/>
  <c r="BQ34" i="1"/>
  <c r="BO34" i="1"/>
  <c r="AN34" i="1"/>
  <c r="BP26" i="1"/>
  <c r="BQ26" i="1"/>
  <c r="BO26" i="1"/>
  <c r="AN26" i="1"/>
  <c r="BP18" i="1"/>
  <c r="BQ18" i="1"/>
  <c r="BO18" i="1"/>
  <c r="AN18" i="1"/>
  <c r="BO46" i="1"/>
  <c r="BP46" i="1"/>
  <c r="BQ46" i="1"/>
  <c r="BO38" i="1"/>
  <c r="BP38" i="1"/>
  <c r="BQ38" i="1"/>
  <c r="BO64" i="1"/>
  <c r="BP64" i="1"/>
  <c r="BQ64" i="1"/>
  <c r="AN64" i="1"/>
  <c r="BO56" i="1"/>
  <c r="BP56" i="1"/>
  <c r="BQ56" i="1"/>
  <c r="AN56" i="1"/>
  <c r="BO77" i="1"/>
  <c r="BP77" i="1"/>
  <c r="BQ77" i="1"/>
  <c r="AN77" i="1"/>
  <c r="BO69" i="1"/>
  <c r="BP69" i="1"/>
  <c r="BQ69" i="1"/>
  <c r="AN69" i="1"/>
  <c r="BM54" i="1"/>
  <c r="BJ54" i="1"/>
  <c r="BH54" i="1"/>
  <c r="BA54" i="1"/>
  <c r="AW54" i="1"/>
  <c r="AV54" i="1"/>
  <c r="BJ58" i="1"/>
  <c r="BM58" i="1"/>
  <c r="BH58" i="1"/>
  <c r="BA58" i="1"/>
  <c r="AW58" i="1"/>
  <c r="AV58" i="1"/>
  <c r="BJ19" i="1"/>
  <c r="BH19" i="1"/>
  <c r="BM19" i="1"/>
  <c r="AW19" i="1"/>
  <c r="BA19" i="1"/>
  <c r="AV19" i="1"/>
  <c r="BO27" i="1"/>
  <c r="BP27" i="1"/>
  <c r="BQ27" i="1"/>
  <c r="BO39" i="1"/>
  <c r="BP39" i="1"/>
  <c r="BQ39" i="1"/>
  <c r="BQ57" i="1"/>
  <c r="BO57" i="1"/>
  <c r="BP57" i="1"/>
  <c r="AN57" i="1"/>
  <c r="BO70" i="1"/>
  <c r="BP70" i="1"/>
  <c r="BQ70" i="1"/>
  <c r="AN70" i="1"/>
  <c r="BQ33" i="1"/>
  <c r="BO33" i="1"/>
  <c r="BP33" i="1"/>
  <c r="AN33" i="1"/>
  <c r="BJ25" i="1"/>
  <c r="BH25" i="1"/>
  <c r="BM25" i="1"/>
  <c r="BA25" i="1"/>
  <c r="AW25" i="1"/>
  <c r="AV25" i="1"/>
  <c r="BO53" i="1"/>
  <c r="BP53" i="1"/>
  <c r="BQ53" i="1"/>
  <c r="AN53" i="1"/>
  <c r="BJ37" i="1"/>
  <c r="BH37" i="1"/>
  <c r="BA37" i="1"/>
  <c r="AW37" i="1"/>
  <c r="BM37" i="1"/>
  <c r="AV37" i="1"/>
  <c r="BM63" i="1"/>
  <c r="BJ63" i="1"/>
  <c r="BH63" i="1"/>
  <c r="AW63" i="1"/>
  <c r="AV63" i="1"/>
  <c r="BA63" i="1"/>
  <c r="BM55" i="1"/>
  <c r="BJ55" i="1"/>
  <c r="BH55" i="1"/>
  <c r="AV55" i="1"/>
  <c r="AW55" i="1"/>
  <c r="BA55" i="1"/>
  <c r="BM88" i="1"/>
  <c r="BJ88" i="1"/>
  <c r="BH88" i="1"/>
  <c r="BA88" i="1"/>
  <c r="AW88" i="1"/>
  <c r="AV88" i="1"/>
  <c r="BM30" i="1"/>
  <c r="BJ30" i="1"/>
  <c r="BA30" i="1"/>
  <c r="AW30" i="1"/>
  <c r="BH30" i="1"/>
  <c r="AV30" i="1"/>
  <c r="BM39" i="1"/>
  <c r="BJ39" i="1"/>
  <c r="BH39" i="1"/>
  <c r="AV39" i="1"/>
  <c r="AW39" i="1"/>
  <c r="BA39" i="1"/>
  <c r="BM38" i="1"/>
  <c r="BJ38" i="1"/>
  <c r="BA38" i="1"/>
  <c r="AW38" i="1"/>
  <c r="BH38" i="1"/>
  <c r="AV38" i="1"/>
  <c r="BO19" i="1"/>
  <c r="BP19" i="1"/>
  <c r="BQ19" i="1"/>
  <c r="BM32" i="1"/>
  <c r="BJ32" i="1"/>
  <c r="BH32" i="1"/>
  <c r="AW32" i="1"/>
  <c r="AV32" i="1"/>
  <c r="BA32" i="1"/>
  <c r="BM24" i="1"/>
  <c r="BJ24" i="1"/>
  <c r="BH24" i="1"/>
  <c r="BA24" i="1"/>
  <c r="AV24" i="1"/>
  <c r="AW24" i="1"/>
  <c r="BM87" i="1"/>
  <c r="BJ87" i="1"/>
  <c r="BH87" i="1"/>
  <c r="AW87" i="1"/>
  <c r="AV87" i="1"/>
  <c r="BA87" i="1"/>
  <c r="AN47" i="1"/>
  <c r="AN27" i="1"/>
  <c r="AN78" i="1"/>
  <c r="BO31" i="1"/>
  <c r="BP31" i="1"/>
  <c r="BQ31" i="1"/>
  <c r="BO23" i="1"/>
  <c r="BP23" i="1"/>
  <c r="BQ23" i="1"/>
  <c r="BO51" i="1"/>
  <c r="BP51" i="1"/>
  <c r="BQ51" i="1"/>
  <c r="BO43" i="1"/>
  <c r="BP43" i="1"/>
  <c r="BQ43" i="1"/>
  <c r="BO35" i="1"/>
  <c r="BP35" i="1"/>
  <c r="BQ35" i="1"/>
  <c r="BO61" i="1"/>
  <c r="BP61" i="1"/>
  <c r="BQ61" i="1"/>
  <c r="AN61" i="1"/>
  <c r="BP82" i="1"/>
  <c r="BQ82" i="1"/>
  <c r="BO82" i="1"/>
  <c r="BP74" i="1"/>
  <c r="BQ74" i="1"/>
  <c r="BO74" i="1"/>
  <c r="BO86" i="1"/>
  <c r="BP86" i="1"/>
  <c r="BQ86" i="1"/>
  <c r="AN46" i="1"/>
  <c r="AN23" i="1"/>
  <c r="AN74" i="1"/>
  <c r="AN43" i="1"/>
  <c r="BM22" i="1"/>
  <c r="BJ22" i="1"/>
  <c r="BH22" i="1"/>
  <c r="BA22" i="1"/>
  <c r="AW22" i="1"/>
  <c r="AV22" i="1"/>
  <c r="BJ66" i="1"/>
  <c r="BM66" i="1"/>
  <c r="BA66" i="1"/>
  <c r="AW66" i="1"/>
  <c r="AV66" i="1"/>
  <c r="BH66" i="1"/>
  <c r="BM86" i="1"/>
  <c r="BJ86" i="1"/>
  <c r="BH86" i="1"/>
  <c r="BA86" i="1"/>
  <c r="AW86" i="1"/>
  <c r="AV86" i="1"/>
  <c r="AV85" i="1"/>
  <c r="AW85" i="1"/>
  <c r="AW60" i="1"/>
  <c r="BO30" i="1"/>
  <c r="BP30" i="1"/>
  <c r="BQ30" i="1"/>
  <c r="BO22" i="1"/>
  <c r="BP22" i="1"/>
  <c r="BQ22" i="1"/>
  <c r="BP50" i="1"/>
  <c r="BQ50" i="1"/>
  <c r="BO50" i="1"/>
  <c r="BP42" i="1"/>
  <c r="BQ42" i="1"/>
  <c r="BO42" i="1"/>
  <c r="BO68" i="1"/>
  <c r="BP68" i="1"/>
  <c r="BQ68" i="1"/>
  <c r="BO60" i="1"/>
  <c r="BP60" i="1"/>
  <c r="BQ60" i="1"/>
  <c r="BQ81" i="1"/>
  <c r="BO81" i="1"/>
  <c r="BP81" i="1"/>
  <c r="BQ73" i="1"/>
  <c r="BO73" i="1"/>
  <c r="BP73" i="1"/>
  <c r="BO85" i="1"/>
  <c r="BP85" i="1"/>
  <c r="BQ85" i="1"/>
  <c r="AN50" i="1"/>
  <c r="AN42" i="1"/>
  <c r="AN81" i="1"/>
  <c r="AN73" i="1"/>
  <c r="AV84" i="1"/>
  <c r="AV68" i="1"/>
  <c r="AV60" i="1"/>
  <c r="AW84" i="1"/>
  <c r="AW68" i="1"/>
  <c r="BA84" i="1"/>
  <c r="BM85" i="1"/>
  <c r="BO29" i="1"/>
  <c r="BP29" i="1"/>
  <c r="BQ29" i="1"/>
  <c r="BQ41" i="1"/>
  <c r="BO41" i="1"/>
  <c r="BP41" i="1"/>
  <c r="BO72" i="1"/>
  <c r="BP72" i="1"/>
  <c r="BQ72" i="1"/>
  <c r="AN41" i="1"/>
  <c r="BO21" i="1"/>
  <c r="BP21" i="1"/>
  <c r="BQ21" i="1"/>
  <c r="BQ49" i="1"/>
  <c r="BO49" i="1"/>
  <c r="BP49" i="1"/>
  <c r="BO67" i="1"/>
  <c r="BP67" i="1"/>
  <c r="BQ67" i="1"/>
  <c r="BO59" i="1"/>
  <c r="BP59" i="1"/>
  <c r="BQ59" i="1"/>
  <c r="BO80" i="1"/>
  <c r="BP80" i="1"/>
  <c r="BQ80" i="1"/>
  <c r="BO84" i="1"/>
  <c r="BP84" i="1"/>
  <c r="BQ84" i="1"/>
  <c r="AN49" i="1"/>
  <c r="AN72" i="1"/>
  <c r="BO28" i="1"/>
  <c r="BP28" i="1"/>
  <c r="BQ28" i="1"/>
  <c r="BO20" i="1"/>
  <c r="BP20" i="1"/>
  <c r="BQ20" i="1"/>
  <c r="BO48" i="1"/>
  <c r="BP48" i="1"/>
  <c r="BQ48" i="1"/>
  <c r="BO40" i="1"/>
  <c r="BP40" i="1"/>
  <c r="BQ40" i="1"/>
  <c r="BP66" i="1"/>
  <c r="BQ66" i="1"/>
  <c r="BO66" i="1"/>
  <c r="BP58" i="1"/>
  <c r="BQ58" i="1"/>
  <c r="BO58" i="1"/>
  <c r="BO79" i="1"/>
  <c r="BP79" i="1"/>
  <c r="BQ79" i="1"/>
  <c r="BO71" i="1"/>
  <c r="BP71" i="1"/>
  <c r="BQ71" i="1"/>
  <c r="BO83" i="1"/>
  <c r="BP83" i="1"/>
  <c r="BQ83" i="1"/>
  <c r="AN48" i="1"/>
  <c r="AN40" i="1"/>
  <c r="AN79" i="1"/>
  <c r="AN71" i="1"/>
  <c r="BM62" i="1"/>
  <c r="BJ62" i="1"/>
  <c r="BA62" i="1"/>
  <c r="BH62" i="1"/>
  <c r="BJ85" i="1"/>
  <c r="BH85" i="1"/>
  <c r="BA85" i="1"/>
  <c r="BQ25" i="1"/>
  <c r="BO25" i="1"/>
  <c r="BP25" i="1"/>
  <c r="BO45" i="1"/>
  <c r="BP45" i="1"/>
  <c r="BQ45" i="1"/>
  <c r="BO63" i="1"/>
  <c r="BP63" i="1"/>
  <c r="BQ63" i="1"/>
  <c r="BO76" i="1"/>
  <c r="BP76" i="1"/>
  <c r="BQ76" i="1"/>
  <c r="AN21" i="1"/>
  <c r="BJ68" i="1"/>
  <c r="BH68" i="1"/>
  <c r="BM68" i="1"/>
  <c r="BO37" i="1"/>
  <c r="BP37" i="1"/>
  <c r="BQ37" i="1"/>
  <c r="BO55" i="1"/>
  <c r="BP55" i="1"/>
  <c r="BQ55" i="1"/>
  <c r="BO88" i="1"/>
  <c r="BP88" i="1"/>
  <c r="BQ88" i="1"/>
  <c r="AN45" i="1"/>
  <c r="AN29" i="1"/>
  <c r="BJ84" i="1"/>
  <c r="BH84" i="1"/>
  <c r="BM84" i="1"/>
  <c r="AN76" i="1"/>
  <c r="BJ60" i="1"/>
  <c r="BH60" i="1"/>
  <c r="BM60" i="1"/>
  <c r="BO32" i="1"/>
  <c r="BP32" i="1"/>
  <c r="BQ32" i="1"/>
  <c r="BO24" i="1"/>
  <c r="BP24" i="1"/>
  <c r="BQ24" i="1"/>
  <c r="BO52" i="1"/>
  <c r="BP52" i="1"/>
  <c r="BQ52" i="1"/>
  <c r="BO44" i="1"/>
  <c r="BP44" i="1"/>
  <c r="BQ44" i="1"/>
  <c r="BO36" i="1"/>
  <c r="BP36" i="1"/>
  <c r="BQ36" i="1"/>
  <c r="BO62" i="1"/>
  <c r="BP62" i="1"/>
  <c r="BQ62" i="1"/>
  <c r="BO54" i="1"/>
  <c r="BP54" i="1"/>
  <c r="BQ54" i="1"/>
  <c r="BO75" i="1"/>
  <c r="BP75" i="1"/>
  <c r="BQ75" i="1"/>
  <c r="BO87" i="1"/>
  <c r="BP87" i="1"/>
  <c r="BQ87" i="1"/>
  <c r="AN52" i="1"/>
  <c r="AN44" i="1"/>
  <c r="AN36" i="1"/>
  <c r="AN28" i="1"/>
  <c r="AN20" i="1"/>
  <c r="AN83" i="1"/>
  <c r="AN75" i="1"/>
  <c r="AN67" i="1"/>
  <c r="AN59" i="1"/>
  <c r="AV62" i="1"/>
  <c r="AW62" i="1"/>
  <c r="BP107" i="2" l="1"/>
  <c r="BR259" i="2"/>
  <c r="BR70" i="2"/>
  <c r="BQ44" i="2"/>
  <c r="I247" i="3" s="1"/>
  <c r="BP218" i="2"/>
  <c r="BQ229" i="2"/>
  <c r="I400" i="3" s="1"/>
  <c r="BQ63" i="2"/>
  <c r="I266" i="3" s="1"/>
  <c r="AV154" i="1"/>
  <c r="BM261" i="1"/>
  <c r="BP50" i="2"/>
  <c r="BQ50" i="2"/>
  <c r="I253" i="3" s="1"/>
  <c r="BR50" i="2"/>
  <c r="AW174" i="1"/>
  <c r="BM174" i="1"/>
  <c r="AV174" i="1"/>
  <c r="BQ259" i="2"/>
  <c r="I430" i="3" s="1"/>
  <c r="BR207" i="2"/>
  <c r="BP215" i="2"/>
  <c r="BQ22" i="2"/>
  <c r="I225" i="3" s="1"/>
  <c r="BP44" i="2"/>
  <c r="BQ58" i="2"/>
  <c r="I261" i="3" s="1"/>
  <c r="BR218" i="2"/>
  <c r="BJ174" i="1"/>
  <c r="AW154" i="1"/>
  <c r="BA174" i="1"/>
  <c r="BM154" i="1"/>
  <c r="BA261" i="1"/>
  <c r="BA254" i="1"/>
  <c r="BJ254" i="1"/>
  <c r="BM254" i="1"/>
  <c r="AW254" i="1"/>
  <c r="AV254" i="1"/>
  <c r="BH254" i="1"/>
  <c r="BH207" i="1"/>
  <c r="BA207" i="1"/>
  <c r="BJ207" i="1"/>
  <c r="BM207" i="1"/>
  <c r="AV207" i="1"/>
  <c r="AW207" i="1"/>
  <c r="BA233" i="1"/>
  <c r="AV233" i="1"/>
  <c r="AW233" i="1"/>
  <c r="BJ233" i="1"/>
  <c r="BM233" i="1"/>
  <c r="BH233" i="1"/>
  <c r="BA133" i="1"/>
  <c r="BJ133" i="1"/>
  <c r="AV133" i="1"/>
  <c r="BM133" i="1"/>
  <c r="AW133" i="1"/>
  <c r="BP209" i="2"/>
  <c r="BP47" i="2"/>
  <c r="BR197" i="2"/>
  <c r="BQ164" i="2"/>
  <c r="I351" i="3" s="1"/>
  <c r="BA206" i="1"/>
  <c r="BJ206" i="1"/>
  <c r="BM206" i="1"/>
  <c r="AV206" i="1"/>
  <c r="AW206" i="1"/>
  <c r="BH206" i="1"/>
  <c r="BH223" i="1"/>
  <c r="BA223" i="1"/>
  <c r="BJ223" i="1"/>
  <c r="BM223" i="1"/>
  <c r="AW223" i="1"/>
  <c r="AV223" i="1"/>
  <c r="BJ156" i="1"/>
  <c r="AV156" i="1"/>
  <c r="BM156" i="1"/>
  <c r="AW156" i="1"/>
  <c r="BA156" i="1"/>
  <c r="BM135" i="1"/>
  <c r="BA135" i="1"/>
  <c r="BJ135" i="1"/>
  <c r="AW135" i="1"/>
  <c r="AV135" i="1"/>
  <c r="BA214" i="1"/>
  <c r="BJ214" i="1"/>
  <c r="BM214" i="1"/>
  <c r="AV214" i="1"/>
  <c r="AW214" i="1"/>
  <c r="BH214" i="1"/>
  <c r="BH231" i="1"/>
  <c r="BA231" i="1"/>
  <c r="BJ231" i="1"/>
  <c r="AW231" i="1"/>
  <c r="BM231" i="1"/>
  <c r="AV231" i="1"/>
  <c r="BM208" i="1"/>
  <c r="BH208" i="1"/>
  <c r="BJ208" i="1"/>
  <c r="AW208" i="1"/>
  <c r="BA208" i="1"/>
  <c r="AV208" i="1"/>
  <c r="BM108" i="1"/>
  <c r="BJ108" i="1"/>
  <c r="AV108" i="1"/>
  <c r="AW108" i="1"/>
  <c r="BA108" i="1"/>
  <c r="BJ140" i="1"/>
  <c r="AV140" i="1"/>
  <c r="AW140" i="1"/>
  <c r="BM140" i="1"/>
  <c r="BA140" i="1"/>
  <c r="BA257" i="1"/>
  <c r="BM257" i="1"/>
  <c r="BH257" i="1"/>
  <c r="AV257" i="1"/>
  <c r="BJ257" i="1"/>
  <c r="AW257" i="1"/>
  <c r="BM117" i="1"/>
  <c r="BA117" i="1"/>
  <c r="BJ117" i="1"/>
  <c r="AV117" i="1"/>
  <c r="AW117" i="1"/>
  <c r="BA141" i="1"/>
  <c r="BJ141" i="1"/>
  <c r="AV141" i="1"/>
  <c r="AW141" i="1"/>
  <c r="BM141" i="1"/>
  <c r="BA165" i="1"/>
  <c r="BJ165" i="1"/>
  <c r="AV165" i="1"/>
  <c r="BM165" i="1"/>
  <c r="AW165" i="1"/>
  <c r="BM136" i="1"/>
  <c r="BA136" i="1"/>
  <c r="AW136" i="1"/>
  <c r="BJ136" i="1"/>
  <c r="AV136" i="1"/>
  <c r="BM113" i="1"/>
  <c r="AW113" i="1"/>
  <c r="AV113" i="1"/>
  <c r="BA113" i="1"/>
  <c r="BJ113" i="1"/>
  <c r="BA246" i="1"/>
  <c r="BJ246" i="1"/>
  <c r="BM246" i="1"/>
  <c r="AV246" i="1"/>
  <c r="BH246" i="1"/>
  <c r="AW246" i="1"/>
  <c r="BH263" i="1"/>
  <c r="BA263" i="1"/>
  <c r="AW263" i="1"/>
  <c r="BM263" i="1"/>
  <c r="BJ263" i="1"/>
  <c r="AV263" i="1"/>
  <c r="BM240" i="1"/>
  <c r="BH240" i="1"/>
  <c r="BJ240" i="1"/>
  <c r="AW240" i="1"/>
  <c r="BA240" i="1"/>
  <c r="AV240" i="1"/>
  <c r="BJ124" i="1"/>
  <c r="AV124" i="1"/>
  <c r="AW124" i="1"/>
  <c r="BA124" i="1"/>
  <c r="BM124" i="1"/>
  <c r="BA225" i="1"/>
  <c r="BM225" i="1"/>
  <c r="BH225" i="1"/>
  <c r="AV225" i="1"/>
  <c r="BJ225" i="1"/>
  <c r="AW225" i="1"/>
  <c r="BJ251" i="1"/>
  <c r="BM251" i="1"/>
  <c r="BA251" i="1"/>
  <c r="AV251" i="1"/>
  <c r="AW251" i="1"/>
  <c r="BH251" i="1"/>
  <c r="BA110" i="1"/>
  <c r="BM110" i="1"/>
  <c r="BJ110" i="1"/>
  <c r="AW110" i="1"/>
  <c r="AV110" i="1"/>
  <c r="BA166" i="1"/>
  <c r="BJ166" i="1"/>
  <c r="AV166" i="1"/>
  <c r="AW166" i="1"/>
  <c r="BM166" i="1"/>
  <c r="BQ209" i="2"/>
  <c r="I380" i="3" s="1"/>
  <c r="BP216" i="2"/>
  <c r="BQ174" i="2"/>
  <c r="I361" i="3" s="1"/>
  <c r="BP174" i="2"/>
  <c r="BR174" i="2"/>
  <c r="BA198" i="1"/>
  <c r="BJ198" i="1"/>
  <c r="BM198" i="1"/>
  <c r="BH198" i="1"/>
  <c r="AV198" i="1"/>
  <c r="AW198" i="1"/>
  <c r="BA262" i="1"/>
  <c r="BJ262" i="1"/>
  <c r="BM262" i="1"/>
  <c r="BH262" i="1"/>
  <c r="AV262" i="1"/>
  <c r="AW262" i="1"/>
  <c r="AV170" i="1"/>
  <c r="BM170" i="1"/>
  <c r="AW170" i="1"/>
  <c r="BJ170" i="1"/>
  <c r="BA170" i="1"/>
  <c r="BA241" i="1"/>
  <c r="BM241" i="1"/>
  <c r="BH241" i="1"/>
  <c r="AV241" i="1"/>
  <c r="BJ241" i="1"/>
  <c r="AW241" i="1"/>
  <c r="BA142" i="1"/>
  <c r="BJ142" i="1"/>
  <c r="AW142" i="1"/>
  <c r="BM142" i="1"/>
  <c r="AV142" i="1"/>
  <c r="BM200" i="1"/>
  <c r="BH200" i="1"/>
  <c r="BJ200" i="1"/>
  <c r="AW200" i="1"/>
  <c r="BA200" i="1"/>
  <c r="AV200" i="1"/>
  <c r="BA111" i="1"/>
  <c r="BM111" i="1"/>
  <c r="BJ111" i="1"/>
  <c r="AW111" i="1"/>
  <c r="AV111" i="1"/>
  <c r="BM194" i="1"/>
  <c r="BH194" i="1"/>
  <c r="BA194" i="1"/>
  <c r="AV194" i="1"/>
  <c r="BJ194" i="1"/>
  <c r="AW194" i="1"/>
  <c r="BA160" i="1"/>
  <c r="AV160" i="1"/>
  <c r="BJ160" i="1"/>
  <c r="BM160" i="1"/>
  <c r="AW160" i="1"/>
  <c r="BP150" i="2"/>
  <c r="BR240" i="2"/>
  <c r="BP197" i="2"/>
  <c r="BR202" i="2"/>
  <c r="BP258" i="2"/>
  <c r="BR164" i="2"/>
  <c r="BQ205" i="2"/>
  <c r="I376" i="3" s="1"/>
  <c r="BA222" i="1"/>
  <c r="BJ222" i="1"/>
  <c r="AW222" i="1"/>
  <c r="BH222" i="1"/>
  <c r="BM222" i="1"/>
  <c r="AV222" i="1"/>
  <c r="BH239" i="1"/>
  <c r="BA239" i="1"/>
  <c r="BJ239" i="1"/>
  <c r="AV239" i="1"/>
  <c r="BM239" i="1"/>
  <c r="AW239" i="1"/>
  <c r="BM216" i="1"/>
  <c r="BH216" i="1"/>
  <c r="BJ216" i="1"/>
  <c r="AW216" i="1"/>
  <c r="BA216" i="1"/>
  <c r="AV216" i="1"/>
  <c r="BA201" i="1"/>
  <c r="AV201" i="1"/>
  <c r="AW201" i="1"/>
  <c r="BM201" i="1"/>
  <c r="BH201" i="1"/>
  <c r="BJ201" i="1"/>
  <c r="BJ193" i="1"/>
  <c r="BH193" i="1"/>
  <c r="AW193" i="1"/>
  <c r="AV193" i="1"/>
  <c r="BA193" i="1"/>
  <c r="BM193" i="1"/>
  <c r="BJ203" i="1"/>
  <c r="BM203" i="1"/>
  <c r="AW203" i="1"/>
  <c r="BH203" i="1"/>
  <c r="BA203" i="1"/>
  <c r="AV203" i="1"/>
  <c r="BJ164" i="1"/>
  <c r="AV164" i="1"/>
  <c r="BM164" i="1"/>
  <c r="AW164" i="1"/>
  <c r="BA164" i="1"/>
  <c r="BM126" i="1"/>
  <c r="BA126" i="1"/>
  <c r="BJ126" i="1"/>
  <c r="AW126" i="1"/>
  <c r="AV126" i="1"/>
  <c r="BH205" i="1"/>
  <c r="BJ205" i="1"/>
  <c r="BM205" i="1"/>
  <c r="AV205" i="1"/>
  <c r="AW205" i="1"/>
  <c r="BA205" i="1"/>
  <c r="BM119" i="1"/>
  <c r="BA119" i="1"/>
  <c r="BJ119" i="1"/>
  <c r="AW119" i="1"/>
  <c r="AV119" i="1"/>
  <c r="BA143" i="1"/>
  <c r="BJ143" i="1"/>
  <c r="BM143" i="1"/>
  <c r="AW143" i="1"/>
  <c r="AV143" i="1"/>
  <c r="BA167" i="1"/>
  <c r="BJ167" i="1"/>
  <c r="BM167" i="1"/>
  <c r="AW167" i="1"/>
  <c r="AV167" i="1"/>
  <c r="BH199" i="1"/>
  <c r="BA199" i="1"/>
  <c r="AW199" i="1"/>
  <c r="BJ199" i="1"/>
  <c r="BM199" i="1"/>
  <c r="AV199" i="1"/>
  <c r="BA236" i="1"/>
  <c r="BH236" i="1"/>
  <c r="AV236" i="1"/>
  <c r="BM236" i="1"/>
  <c r="BJ236" i="1"/>
  <c r="AW236" i="1"/>
  <c r="BA149" i="1"/>
  <c r="BJ149" i="1"/>
  <c r="AV149" i="1"/>
  <c r="BM149" i="1"/>
  <c r="AW149" i="1"/>
  <c r="BA134" i="1"/>
  <c r="BJ134" i="1"/>
  <c r="BM134" i="1"/>
  <c r="AV134" i="1"/>
  <c r="AW134" i="1"/>
  <c r="BH253" i="1"/>
  <c r="BJ253" i="1"/>
  <c r="BM253" i="1"/>
  <c r="AW253" i="1"/>
  <c r="BA253" i="1"/>
  <c r="AV253" i="1"/>
  <c r="BM127" i="1"/>
  <c r="BA127" i="1"/>
  <c r="BJ127" i="1"/>
  <c r="AV127" i="1"/>
  <c r="AW127" i="1"/>
  <c r="BA175" i="1"/>
  <c r="BJ175" i="1"/>
  <c r="AW175" i="1"/>
  <c r="BM175" i="1"/>
  <c r="AV175" i="1"/>
  <c r="BA152" i="1"/>
  <c r="BM152" i="1"/>
  <c r="AW152" i="1"/>
  <c r="BJ152" i="1"/>
  <c r="AV152" i="1"/>
  <c r="BM248" i="1"/>
  <c r="BH248" i="1"/>
  <c r="BJ248" i="1"/>
  <c r="AW248" i="1"/>
  <c r="AV248" i="1"/>
  <c r="BA248" i="1"/>
  <c r="BA252" i="1"/>
  <c r="BM252" i="1"/>
  <c r="BJ252" i="1"/>
  <c r="AV252" i="1"/>
  <c r="AW252" i="1"/>
  <c r="BH252" i="1"/>
  <c r="BM128" i="1"/>
  <c r="BA128" i="1"/>
  <c r="AV128" i="1"/>
  <c r="BJ128" i="1"/>
  <c r="AW128" i="1"/>
  <c r="BA176" i="1"/>
  <c r="AV176" i="1"/>
  <c r="BJ176" i="1"/>
  <c r="BM176" i="1"/>
  <c r="AW176" i="1"/>
  <c r="BM129" i="1"/>
  <c r="AW129" i="1"/>
  <c r="AV129" i="1"/>
  <c r="BA129" i="1"/>
  <c r="BJ129" i="1"/>
  <c r="BQ150" i="2"/>
  <c r="I337" i="3" s="1"/>
  <c r="BR22" i="2"/>
  <c r="BQ240" i="2"/>
  <c r="I411" i="3" s="1"/>
  <c r="BQ202" i="2"/>
  <c r="I373" i="3" s="1"/>
  <c r="BR258" i="2"/>
  <c r="BR205" i="2"/>
  <c r="BA230" i="1"/>
  <c r="BJ230" i="1"/>
  <c r="BM230" i="1"/>
  <c r="AV230" i="1"/>
  <c r="BH230" i="1"/>
  <c r="AW230" i="1"/>
  <c r="BH247" i="1"/>
  <c r="BA247" i="1"/>
  <c r="AV247" i="1"/>
  <c r="AW247" i="1"/>
  <c r="BJ247" i="1"/>
  <c r="BM247" i="1"/>
  <c r="BM224" i="1"/>
  <c r="BH224" i="1"/>
  <c r="BJ224" i="1"/>
  <c r="AW224" i="1"/>
  <c r="AV224" i="1"/>
  <c r="BA224" i="1"/>
  <c r="BJ116" i="1"/>
  <c r="AV116" i="1"/>
  <c r="AW116" i="1"/>
  <c r="BM116" i="1"/>
  <c r="BA116" i="1"/>
  <c r="BJ148" i="1"/>
  <c r="AV148" i="1"/>
  <c r="BM148" i="1"/>
  <c r="AW148" i="1"/>
  <c r="BA148" i="1"/>
  <c r="BA209" i="1"/>
  <c r="BM209" i="1"/>
  <c r="BH209" i="1"/>
  <c r="AV209" i="1"/>
  <c r="BJ209" i="1"/>
  <c r="AW209" i="1"/>
  <c r="BJ219" i="1"/>
  <c r="BM219" i="1"/>
  <c r="BH219" i="1"/>
  <c r="AV219" i="1"/>
  <c r="BA219" i="1"/>
  <c r="AW219" i="1"/>
  <c r="BA125" i="1"/>
  <c r="BJ125" i="1"/>
  <c r="AV125" i="1"/>
  <c r="AW125" i="1"/>
  <c r="BM125" i="1"/>
  <c r="BA204" i="1"/>
  <c r="AV204" i="1"/>
  <c r="BM204" i="1"/>
  <c r="AW204" i="1"/>
  <c r="BH204" i="1"/>
  <c r="BJ204" i="1"/>
  <c r="BA173" i="1"/>
  <c r="BJ173" i="1"/>
  <c r="AV173" i="1"/>
  <c r="BM173" i="1"/>
  <c r="AW173" i="1"/>
  <c r="BH221" i="1"/>
  <c r="BJ221" i="1"/>
  <c r="BM221" i="1"/>
  <c r="AW221" i="1"/>
  <c r="BA221" i="1"/>
  <c r="AV221" i="1"/>
  <c r="BM120" i="1"/>
  <c r="BA120" i="1"/>
  <c r="AW120" i="1"/>
  <c r="BJ120" i="1"/>
  <c r="AV120" i="1"/>
  <c r="BA168" i="1"/>
  <c r="BM168" i="1"/>
  <c r="AW168" i="1"/>
  <c r="BJ168" i="1"/>
  <c r="AV168" i="1"/>
  <c r="BM145" i="1"/>
  <c r="AW145" i="1"/>
  <c r="AV145" i="1"/>
  <c r="BA145" i="1"/>
  <c r="BJ145" i="1"/>
  <c r="BH215" i="1"/>
  <c r="BA215" i="1"/>
  <c r="AV215" i="1"/>
  <c r="BJ215" i="1"/>
  <c r="BM215" i="1"/>
  <c r="AW215" i="1"/>
  <c r="BM256" i="1"/>
  <c r="BH256" i="1"/>
  <c r="BJ256" i="1"/>
  <c r="AW256" i="1"/>
  <c r="AV256" i="1"/>
  <c r="BA256" i="1"/>
  <c r="BJ132" i="1"/>
  <c r="AV132" i="1"/>
  <c r="AW132" i="1"/>
  <c r="BA132" i="1"/>
  <c r="BM132" i="1"/>
  <c r="BA109" i="1"/>
  <c r="BM109" i="1"/>
  <c r="BJ109" i="1"/>
  <c r="AV109" i="1"/>
  <c r="AW109" i="1"/>
  <c r="BA157" i="1"/>
  <c r="BJ157" i="1"/>
  <c r="AV157" i="1"/>
  <c r="BM157" i="1"/>
  <c r="AW157" i="1"/>
  <c r="BM118" i="1"/>
  <c r="BA118" i="1"/>
  <c r="BJ118" i="1"/>
  <c r="AV118" i="1"/>
  <c r="AW118" i="1"/>
  <c r="BA150" i="1"/>
  <c r="BJ150" i="1"/>
  <c r="AV150" i="1"/>
  <c r="BM150" i="1"/>
  <c r="AW150" i="1"/>
  <c r="BA159" i="1"/>
  <c r="BJ159" i="1"/>
  <c r="AV159" i="1"/>
  <c r="BM159" i="1"/>
  <c r="AW159" i="1"/>
  <c r="BM264" i="1"/>
  <c r="BH264" i="1"/>
  <c r="BJ264" i="1"/>
  <c r="AW264" i="1"/>
  <c r="BA264" i="1"/>
  <c r="AV264" i="1"/>
  <c r="BA249" i="1"/>
  <c r="AV249" i="1"/>
  <c r="AW249" i="1"/>
  <c r="BH249" i="1"/>
  <c r="BJ249" i="1"/>
  <c r="BM249" i="1"/>
  <c r="BA112" i="1"/>
  <c r="AV112" i="1"/>
  <c r="BJ112" i="1"/>
  <c r="AW112" i="1"/>
  <c r="BM112" i="1"/>
  <c r="BM137" i="1"/>
  <c r="AW137" i="1"/>
  <c r="BA137" i="1"/>
  <c r="AV137" i="1"/>
  <c r="BJ137" i="1"/>
  <c r="BP147" i="2"/>
  <c r="BR147" i="2"/>
  <c r="BQ147" i="2"/>
  <c r="I334" i="3" s="1"/>
  <c r="BA238" i="1"/>
  <c r="BJ238" i="1"/>
  <c r="BH238" i="1"/>
  <c r="AV238" i="1"/>
  <c r="BM238" i="1"/>
  <c r="AW238" i="1"/>
  <c r="BH255" i="1"/>
  <c r="BA255" i="1"/>
  <c r="BJ255" i="1"/>
  <c r="BM255" i="1"/>
  <c r="AW255" i="1"/>
  <c r="AV255" i="1"/>
  <c r="BM232" i="1"/>
  <c r="BH232" i="1"/>
  <c r="BJ232" i="1"/>
  <c r="AW232" i="1"/>
  <c r="BA232" i="1"/>
  <c r="AV232" i="1"/>
  <c r="BA217" i="1"/>
  <c r="AV217" i="1"/>
  <c r="AW217" i="1"/>
  <c r="BH217" i="1"/>
  <c r="BJ217" i="1"/>
  <c r="BM217" i="1"/>
  <c r="BJ235" i="1"/>
  <c r="BM235" i="1"/>
  <c r="BA235" i="1"/>
  <c r="AW235" i="1"/>
  <c r="BH235" i="1"/>
  <c r="AV235" i="1"/>
  <c r="BJ172" i="1"/>
  <c r="AV172" i="1"/>
  <c r="BM172" i="1"/>
  <c r="AW172" i="1"/>
  <c r="BA172" i="1"/>
  <c r="AW105" i="1"/>
  <c r="AV105" i="1"/>
  <c r="BJ105" i="1"/>
  <c r="BA105" i="1"/>
  <c r="BA220" i="1"/>
  <c r="BH220" i="1"/>
  <c r="AV220" i="1"/>
  <c r="AW220" i="1"/>
  <c r="BJ220" i="1"/>
  <c r="BM220" i="1"/>
  <c r="BH237" i="1"/>
  <c r="BJ237" i="1"/>
  <c r="BM237" i="1"/>
  <c r="AV237" i="1"/>
  <c r="BA237" i="1"/>
  <c r="AW237" i="1"/>
  <c r="BA151" i="1"/>
  <c r="BJ151" i="1"/>
  <c r="BM151" i="1"/>
  <c r="AW151" i="1"/>
  <c r="AV151" i="1"/>
  <c r="BM144" i="1"/>
  <c r="BA144" i="1"/>
  <c r="AV144" i="1"/>
  <c r="BJ144" i="1"/>
  <c r="AW144" i="1"/>
  <c r="BM121" i="1"/>
  <c r="AW121" i="1"/>
  <c r="BA121" i="1"/>
  <c r="AV121" i="1"/>
  <c r="BJ121" i="1"/>
  <c r="BQ223" i="2"/>
  <c r="I394" i="3" s="1"/>
  <c r="BP223" i="2"/>
  <c r="BR223" i="2"/>
  <c r="BQ206" i="2"/>
  <c r="I377" i="3" s="1"/>
  <c r="BP206" i="2"/>
  <c r="BR206" i="2"/>
  <c r="BP76" i="2"/>
  <c r="BQ76" i="2"/>
  <c r="I279" i="3" s="1"/>
  <c r="BR76" i="2"/>
  <c r="BP194" i="2"/>
  <c r="BQ194" i="2"/>
  <c r="I365" i="3" s="1"/>
  <c r="BR194" i="2"/>
  <c r="BP167" i="2"/>
  <c r="BQ167" i="2"/>
  <c r="I354" i="3" s="1"/>
  <c r="BR167" i="2"/>
  <c r="BP169" i="2"/>
  <c r="BQ169" i="2"/>
  <c r="I356" i="3" s="1"/>
  <c r="BR169" i="2"/>
  <c r="BP78" i="2"/>
  <c r="BQ78" i="2"/>
  <c r="I281" i="3" s="1"/>
  <c r="BR78" i="2"/>
  <c r="BQ228" i="2"/>
  <c r="I399" i="3" s="1"/>
  <c r="BP228" i="2"/>
  <c r="BR228" i="2"/>
  <c r="BQ212" i="2"/>
  <c r="I383" i="3" s="1"/>
  <c r="BP212" i="2"/>
  <c r="BR212" i="2"/>
  <c r="BR156" i="2"/>
  <c r="BP156" i="2"/>
  <c r="BQ156" i="2"/>
  <c r="I343" i="3" s="1"/>
  <c r="BR148" i="2"/>
  <c r="BP148" i="2"/>
  <c r="BQ148" i="2"/>
  <c r="I335" i="3" s="1"/>
  <c r="BQ23" i="2"/>
  <c r="I226" i="3" s="1"/>
  <c r="BR23" i="2"/>
  <c r="BP23" i="2"/>
  <c r="BR231" i="2"/>
  <c r="BQ231" i="2"/>
  <c r="I402" i="3" s="1"/>
  <c r="BP231" i="2"/>
  <c r="BR253" i="2"/>
  <c r="BQ253" i="2"/>
  <c r="I424" i="3" s="1"/>
  <c r="BP253" i="2"/>
  <c r="BR249" i="2"/>
  <c r="BP249" i="2"/>
  <c r="BQ249" i="2"/>
  <c r="I420" i="3" s="1"/>
  <c r="BP140" i="2"/>
  <c r="BQ140" i="2"/>
  <c r="I327" i="3" s="1"/>
  <c r="BR140" i="2"/>
  <c r="BQ210" i="2"/>
  <c r="I381" i="3" s="1"/>
  <c r="BP210" i="2"/>
  <c r="BR210" i="2"/>
  <c r="BP142" i="2"/>
  <c r="BQ142" i="2"/>
  <c r="I329" i="3" s="1"/>
  <c r="BR142" i="2"/>
  <c r="BR163" i="2"/>
  <c r="BP163" i="2"/>
  <c r="BQ163" i="2"/>
  <c r="I350" i="3" s="1"/>
  <c r="BP59" i="2"/>
  <c r="BR59" i="2"/>
  <c r="BQ59" i="2"/>
  <c r="I262" i="3" s="1"/>
  <c r="BQ113" i="2"/>
  <c r="I300" i="3" s="1"/>
  <c r="BP113" i="2"/>
  <c r="BR113" i="2"/>
  <c r="BP45" i="2"/>
  <c r="BR45" i="2"/>
  <c r="BQ45" i="2"/>
  <c r="I248" i="3" s="1"/>
  <c r="BP72" i="2"/>
  <c r="BQ72" i="2"/>
  <c r="I275" i="3" s="1"/>
  <c r="BR72" i="2"/>
  <c r="BQ208" i="2"/>
  <c r="I379" i="3" s="1"/>
  <c r="BR208" i="2"/>
  <c r="BP208" i="2"/>
  <c r="BP32" i="2"/>
  <c r="BQ32" i="2"/>
  <c r="I235" i="3" s="1"/>
  <c r="BR32" i="2"/>
  <c r="BQ256" i="2"/>
  <c r="I427" i="3" s="1"/>
  <c r="BP256" i="2"/>
  <c r="BR256" i="2"/>
  <c r="BR158" i="2"/>
  <c r="BP158" i="2"/>
  <c r="BQ158" i="2"/>
  <c r="I345" i="3" s="1"/>
  <c r="BP41" i="2"/>
  <c r="BQ41" i="2"/>
  <c r="I244" i="3" s="1"/>
  <c r="BR41" i="2"/>
  <c r="BP84" i="2"/>
  <c r="BQ84" i="2"/>
  <c r="I287" i="3" s="1"/>
  <c r="BR84" i="2"/>
  <c r="BP61" i="2"/>
  <c r="BQ61" i="2"/>
  <c r="I264" i="3" s="1"/>
  <c r="BR61" i="2"/>
  <c r="BQ77" i="2"/>
  <c r="I280" i="3" s="1"/>
  <c r="BP77" i="2"/>
  <c r="BR77" i="2"/>
  <c r="BR149" i="2"/>
  <c r="BP149" i="2"/>
  <c r="BQ149" i="2"/>
  <c r="I336" i="3" s="1"/>
  <c r="BP214" i="2"/>
  <c r="BR214" i="2"/>
  <c r="BQ214" i="2"/>
  <c r="I385" i="3" s="1"/>
  <c r="BR254" i="2"/>
  <c r="BP254" i="2"/>
  <c r="BQ254" i="2"/>
  <c r="I425" i="3" s="1"/>
  <c r="BQ226" i="2"/>
  <c r="I397" i="3" s="1"/>
  <c r="BR226" i="2"/>
  <c r="BP226" i="2"/>
  <c r="BP55" i="2"/>
  <c r="BQ55" i="2"/>
  <c r="I258" i="3" s="1"/>
  <c r="BR55" i="2"/>
  <c r="BQ111" i="2"/>
  <c r="I298" i="3" s="1"/>
  <c r="BP111" i="2"/>
  <c r="BR111" i="2"/>
  <c r="BR159" i="2"/>
  <c r="BP159" i="2"/>
  <c r="BQ159" i="2"/>
  <c r="I346" i="3" s="1"/>
  <c r="BR165" i="2"/>
  <c r="BP165" i="2"/>
  <c r="BQ165" i="2"/>
  <c r="I352" i="3" s="1"/>
  <c r="BP128" i="2"/>
  <c r="BR128" i="2"/>
  <c r="BQ128" i="2"/>
  <c r="I315" i="3" s="1"/>
  <c r="BR166" i="2"/>
  <c r="BQ166" i="2"/>
  <c r="I353" i="3" s="1"/>
  <c r="BP166" i="2"/>
  <c r="BP53" i="2"/>
  <c r="BQ53" i="2"/>
  <c r="I256" i="3" s="1"/>
  <c r="BR53" i="2"/>
  <c r="BP195" i="2"/>
  <c r="BQ195" i="2"/>
  <c r="I366" i="3" s="1"/>
  <c r="BR195" i="2"/>
  <c r="BQ79" i="2"/>
  <c r="I282" i="3" s="1"/>
  <c r="BP79" i="2"/>
  <c r="BR79" i="2"/>
  <c r="BP126" i="2"/>
  <c r="BR126" i="2"/>
  <c r="BQ126" i="2"/>
  <c r="I313" i="3" s="1"/>
  <c r="BR161" i="2"/>
  <c r="BP161" i="2"/>
  <c r="BQ161" i="2"/>
  <c r="I348" i="3" s="1"/>
  <c r="BQ25" i="2"/>
  <c r="I228" i="3" s="1"/>
  <c r="BP25" i="2"/>
  <c r="BR25" i="2"/>
  <c r="BQ26" i="2"/>
  <c r="I229" i="3" s="1"/>
  <c r="BP26" i="2"/>
  <c r="BR26" i="2"/>
  <c r="BR255" i="2"/>
  <c r="BP255" i="2"/>
  <c r="BQ255" i="2"/>
  <c r="I426" i="3" s="1"/>
  <c r="BP204" i="2"/>
  <c r="BQ204" i="2"/>
  <c r="I375" i="3" s="1"/>
  <c r="BR204" i="2"/>
  <c r="BP232" i="2"/>
  <c r="BQ232" i="2"/>
  <c r="I403" i="3" s="1"/>
  <c r="BR232" i="2"/>
  <c r="BQ28" i="2"/>
  <c r="I231" i="3" s="1"/>
  <c r="BP28" i="2"/>
  <c r="BR28" i="2"/>
  <c r="BP122" i="2"/>
  <c r="BR122" i="2"/>
  <c r="BQ122" i="2"/>
  <c r="I309" i="3" s="1"/>
  <c r="BP246" i="2"/>
  <c r="BR246" i="2"/>
  <c r="BQ246" i="2"/>
  <c r="I417" i="3" s="1"/>
  <c r="BP38" i="2"/>
  <c r="BQ38" i="2"/>
  <c r="I241" i="3" s="1"/>
  <c r="BR38" i="2"/>
  <c r="BP137" i="2"/>
  <c r="BQ137" i="2"/>
  <c r="I324" i="3" s="1"/>
  <c r="BR137" i="2"/>
  <c r="BP141" i="2"/>
  <c r="BQ141" i="2"/>
  <c r="I328" i="3" s="1"/>
  <c r="BR141" i="2"/>
  <c r="BP213" i="2"/>
  <c r="BR213" i="2"/>
  <c r="BQ213" i="2"/>
  <c r="I384" i="3" s="1"/>
  <c r="BP130" i="2"/>
  <c r="BR130" i="2"/>
  <c r="BQ130" i="2"/>
  <c r="I317" i="3" s="1"/>
  <c r="BR247" i="2"/>
  <c r="BP247" i="2"/>
  <c r="BQ247" i="2"/>
  <c r="I418" i="3" s="1"/>
  <c r="BQ230" i="2"/>
  <c r="I401" i="3" s="1"/>
  <c r="BP230" i="2"/>
  <c r="BR230" i="2"/>
  <c r="BP248" i="2"/>
  <c r="BR248" i="2"/>
  <c r="BQ248" i="2"/>
  <c r="I419" i="3" s="1"/>
  <c r="BR154" i="2"/>
  <c r="BP154" i="2"/>
  <c r="BQ154" i="2"/>
  <c r="I341" i="3" s="1"/>
  <c r="BR157" i="2"/>
  <c r="BQ157" i="2"/>
  <c r="I344" i="3" s="1"/>
  <c r="BP157" i="2"/>
  <c r="BP236" i="2"/>
  <c r="BQ236" i="2"/>
  <c r="I407" i="3" s="1"/>
  <c r="BR236" i="2"/>
  <c r="BQ71" i="2"/>
  <c r="I274" i="3" s="1"/>
  <c r="BP71" i="2"/>
  <c r="BR71" i="2"/>
  <c r="BR151" i="2"/>
  <c r="BP151" i="2"/>
  <c r="BQ151" i="2"/>
  <c r="I338" i="3" s="1"/>
  <c r="BR227" i="2"/>
  <c r="BP227" i="2"/>
  <c r="BQ227" i="2"/>
  <c r="I398" i="3" s="1"/>
  <c r="BJ73" i="1"/>
  <c r="BH73" i="1"/>
  <c r="BM73" i="1"/>
  <c r="BA73" i="1"/>
  <c r="AW73" i="1"/>
  <c r="AV73" i="1"/>
  <c r="BM70" i="1"/>
  <c r="BJ70" i="1"/>
  <c r="BA70" i="1"/>
  <c r="BH70" i="1"/>
  <c r="AW70" i="1"/>
  <c r="AV70" i="1"/>
  <c r="BJ75" i="1"/>
  <c r="BH75" i="1"/>
  <c r="BM75" i="1"/>
  <c r="BA75" i="1"/>
  <c r="AW75" i="1"/>
  <c r="AV75" i="1"/>
  <c r="BJ81" i="1"/>
  <c r="BH81" i="1"/>
  <c r="BM81" i="1"/>
  <c r="BA81" i="1"/>
  <c r="AW81" i="1"/>
  <c r="AV81" i="1"/>
  <c r="BJ26" i="1"/>
  <c r="BM26" i="1"/>
  <c r="BH26" i="1"/>
  <c r="BA26" i="1"/>
  <c r="AW26" i="1"/>
  <c r="AV26" i="1"/>
  <c r="BJ83" i="1"/>
  <c r="BH83" i="1"/>
  <c r="BM83" i="1"/>
  <c r="BA83" i="1"/>
  <c r="AW83" i="1"/>
  <c r="AV83" i="1"/>
  <c r="BM72" i="1"/>
  <c r="BJ72" i="1"/>
  <c r="BH72" i="1"/>
  <c r="BA72" i="1"/>
  <c r="AW72" i="1"/>
  <c r="AV72" i="1"/>
  <c r="BJ42" i="1"/>
  <c r="BM42" i="1"/>
  <c r="BH42" i="1"/>
  <c r="BA42" i="1"/>
  <c r="AW42" i="1"/>
  <c r="AV42" i="1"/>
  <c r="BJ43" i="1"/>
  <c r="BH43" i="1"/>
  <c r="BM43" i="1"/>
  <c r="BA43" i="1"/>
  <c r="AV43" i="1"/>
  <c r="AW43" i="1"/>
  <c r="BM78" i="1"/>
  <c r="BJ78" i="1"/>
  <c r="BH78" i="1"/>
  <c r="BA78" i="1"/>
  <c r="AW78" i="1"/>
  <c r="AV78" i="1"/>
  <c r="BJ17" i="1"/>
  <c r="BA17" i="1"/>
  <c r="BM17" i="1"/>
  <c r="BH17" i="1"/>
  <c r="AW17" i="1"/>
  <c r="BJ20" i="1"/>
  <c r="BH20" i="1"/>
  <c r="BM20" i="1"/>
  <c r="AW20" i="1"/>
  <c r="BA20" i="1"/>
  <c r="AV20" i="1"/>
  <c r="BM71" i="1"/>
  <c r="BJ71" i="1"/>
  <c r="BH71" i="1"/>
  <c r="AW71" i="1"/>
  <c r="AV71" i="1"/>
  <c r="BA71" i="1"/>
  <c r="BJ49" i="1"/>
  <c r="BH49" i="1"/>
  <c r="BM49" i="1"/>
  <c r="BA49" i="1"/>
  <c r="AW49" i="1"/>
  <c r="AV49" i="1"/>
  <c r="BJ50" i="1"/>
  <c r="BM50" i="1"/>
  <c r="BA50" i="1"/>
  <c r="AW50" i="1"/>
  <c r="AV50" i="1"/>
  <c r="BH50" i="1"/>
  <c r="BJ74" i="1"/>
  <c r="BM74" i="1"/>
  <c r="BH74" i="1"/>
  <c r="BA74" i="1"/>
  <c r="AW74" i="1"/>
  <c r="AV74" i="1"/>
  <c r="BJ27" i="1"/>
  <c r="BH27" i="1"/>
  <c r="BM27" i="1"/>
  <c r="BA27" i="1"/>
  <c r="AV27" i="1"/>
  <c r="AW27" i="1"/>
  <c r="BJ77" i="1"/>
  <c r="BH77" i="1"/>
  <c r="BA77" i="1"/>
  <c r="BM77" i="1"/>
  <c r="AW77" i="1"/>
  <c r="AV77" i="1"/>
  <c r="BM64" i="1"/>
  <c r="BJ64" i="1"/>
  <c r="BH64" i="1"/>
  <c r="AW64" i="1"/>
  <c r="AV64" i="1"/>
  <c r="BA64" i="1"/>
  <c r="BJ28" i="1"/>
  <c r="BH28" i="1"/>
  <c r="BM28" i="1"/>
  <c r="BA28" i="1"/>
  <c r="AV28" i="1"/>
  <c r="AW28" i="1"/>
  <c r="BJ29" i="1"/>
  <c r="BH29" i="1"/>
  <c r="BA29" i="1"/>
  <c r="AW29" i="1"/>
  <c r="BM29" i="1"/>
  <c r="AV29" i="1"/>
  <c r="BM79" i="1"/>
  <c r="BJ79" i="1"/>
  <c r="BH79" i="1"/>
  <c r="AW79" i="1"/>
  <c r="AV79" i="1"/>
  <c r="BA79" i="1"/>
  <c r="BM23" i="1"/>
  <c r="BJ23" i="1"/>
  <c r="BH23" i="1"/>
  <c r="AV23" i="1"/>
  <c r="AW23" i="1"/>
  <c r="BA23" i="1"/>
  <c r="BM47" i="1"/>
  <c r="BJ47" i="1"/>
  <c r="BH47" i="1"/>
  <c r="AW47" i="1"/>
  <c r="AV47" i="1"/>
  <c r="BA47" i="1"/>
  <c r="BJ33" i="1"/>
  <c r="BH33" i="1"/>
  <c r="BM33" i="1"/>
  <c r="BA33" i="1"/>
  <c r="AW33" i="1"/>
  <c r="AV33" i="1"/>
  <c r="BJ57" i="1"/>
  <c r="BH57" i="1"/>
  <c r="BM57" i="1"/>
  <c r="BA57" i="1"/>
  <c r="AW57" i="1"/>
  <c r="AV57" i="1"/>
  <c r="BJ67" i="1"/>
  <c r="BH67" i="1"/>
  <c r="BM67" i="1"/>
  <c r="BA67" i="1"/>
  <c r="AW67" i="1"/>
  <c r="AV67" i="1"/>
  <c r="BJ53" i="1"/>
  <c r="BH53" i="1"/>
  <c r="BA53" i="1"/>
  <c r="AW53" i="1"/>
  <c r="BM53" i="1"/>
  <c r="AV53" i="1"/>
  <c r="BJ36" i="1"/>
  <c r="BH36" i="1"/>
  <c r="BM36" i="1"/>
  <c r="AW36" i="1"/>
  <c r="BA36" i="1"/>
  <c r="AV36" i="1"/>
  <c r="BJ45" i="1"/>
  <c r="BH45" i="1"/>
  <c r="BA45" i="1"/>
  <c r="AW45" i="1"/>
  <c r="BM45" i="1"/>
  <c r="AV45" i="1"/>
  <c r="BJ21" i="1"/>
  <c r="BH21" i="1"/>
  <c r="BA21" i="1"/>
  <c r="AW21" i="1"/>
  <c r="BM21" i="1"/>
  <c r="AV21" i="1"/>
  <c r="BM40" i="1"/>
  <c r="BJ40" i="1"/>
  <c r="BH40" i="1"/>
  <c r="BA40" i="1"/>
  <c r="AV40" i="1"/>
  <c r="AW40" i="1"/>
  <c r="BM46" i="1"/>
  <c r="BJ46" i="1"/>
  <c r="BH46" i="1"/>
  <c r="BA46" i="1"/>
  <c r="AW46" i="1"/>
  <c r="AV46" i="1"/>
  <c r="BJ18" i="1"/>
  <c r="BM18" i="1"/>
  <c r="BA18" i="1"/>
  <c r="AW18" i="1"/>
  <c r="BH18" i="1"/>
  <c r="AV18" i="1"/>
  <c r="BJ34" i="1"/>
  <c r="BM34" i="1"/>
  <c r="BA34" i="1"/>
  <c r="AW34" i="1"/>
  <c r="BH34" i="1"/>
  <c r="AV34" i="1"/>
  <c r="BJ44" i="1"/>
  <c r="BH44" i="1"/>
  <c r="BM44" i="1"/>
  <c r="BA44" i="1"/>
  <c r="AV44" i="1"/>
  <c r="AW44" i="1"/>
  <c r="BM48" i="1"/>
  <c r="BJ48" i="1"/>
  <c r="BH48" i="1"/>
  <c r="AW48" i="1"/>
  <c r="AV48" i="1"/>
  <c r="BA48" i="1"/>
  <c r="BJ65" i="1"/>
  <c r="BH65" i="1"/>
  <c r="BM65" i="1"/>
  <c r="BA65" i="1"/>
  <c r="AW65" i="1"/>
  <c r="AV65" i="1"/>
  <c r="BJ59" i="1"/>
  <c r="BH59" i="1"/>
  <c r="BM59" i="1"/>
  <c r="BA59" i="1"/>
  <c r="AV59" i="1"/>
  <c r="AW59" i="1"/>
  <c r="BJ52" i="1"/>
  <c r="BH52" i="1"/>
  <c r="BM52" i="1"/>
  <c r="AW52" i="1"/>
  <c r="BA52" i="1"/>
  <c r="AV52" i="1"/>
  <c r="BJ76" i="1"/>
  <c r="BH76" i="1"/>
  <c r="BM76" i="1"/>
  <c r="BA76" i="1"/>
  <c r="AW76" i="1"/>
  <c r="AV76" i="1"/>
  <c r="BJ41" i="1"/>
  <c r="BH41" i="1"/>
  <c r="BM41" i="1"/>
  <c r="BA41" i="1"/>
  <c r="AW41" i="1"/>
  <c r="AV41" i="1"/>
  <c r="BJ61" i="1"/>
  <c r="BH61" i="1"/>
  <c r="BA61" i="1"/>
  <c r="AW61" i="1"/>
  <c r="BM61" i="1"/>
  <c r="AV61" i="1"/>
  <c r="BJ69" i="1"/>
  <c r="BH69" i="1"/>
  <c r="BA69" i="1"/>
  <c r="BM69" i="1"/>
  <c r="AW69" i="1"/>
  <c r="AV69" i="1"/>
  <c r="BM56" i="1"/>
  <c r="BJ56" i="1"/>
  <c r="BH56" i="1"/>
  <c r="BA56" i="1"/>
  <c r="AV56" i="1"/>
  <c r="AW56" i="1"/>
  <c r="AS101" i="1"/>
  <c r="AM101" i="1" l="1"/>
  <c r="AM100" i="1"/>
  <c r="BP109" i="1"/>
  <c r="BP117" i="1"/>
  <c r="BP125" i="1"/>
  <c r="BP133" i="1"/>
  <c r="BP141" i="1"/>
  <c r="BP149" i="1"/>
  <c r="BP157" i="1"/>
  <c r="BP165" i="1"/>
  <c r="BP173" i="1"/>
  <c r="BP110" i="1"/>
  <c r="BP118" i="1"/>
  <c r="BP126" i="1"/>
  <c r="BP134" i="1"/>
  <c r="BP142" i="1"/>
  <c r="BP150" i="1"/>
  <c r="BP158" i="1"/>
  <c r="BP166" i="1"/>
  <c r="BP174" i="1"/>
  <c r="BP115" i="1"/>
  <c r="BP127" i="1"/>
  <c r="BP137" i="1"/>
  <c r="BP147" i="1"/>
  <c r="BP159" i="1"/>
  <c r="BP169" i="1"/>
  <c r="BL106" i="1"/>
  <c r="BL114" i="1"/>
  <c r="BL122" i="1"/>
  <c r="BL130" i="1"/>
  <c r="BL138" i="1"/>
  <c r="BL146" i="1"/>
  <c r="BL154" i="1"/>
  <c r="BL162" i="1"/>
  <c r="BL170" i="1"/>
  <c r="BH110" i="1"/>
  <c r="BH118" i="1"/>
  <c r="BH126" i="1"/>
  <c r="BH134" i="1"/>
  <c r="BH142" i="1"/>
  <c r="BH150" i="1"/>
  <c r="BH158" i="1"/>
  <c r="BH166" i="1"/>
  <c r="BH174" i="1"/>
  <c r="BG111" i="1"/>
  <c r="BG119" i="1"/>
  <c r="BG127" i="1"/>
  <c r="BG135" i="1"/>
  <c r="BG143" i="1"/>
  <c r="BG151" i="1"/>
  <c r="BG159" i="1"/>
  <c r="BG167" i="1"/>
  <c r="BG175" i="1"/>
  <c r="BP106" i="1"/>
  <c r="BP116" i="1"/>
  <c r="BP128" i="1"/>
  <c r="BP138" i="1"/>
  <c r="BP148" i="1"/>
  <c r="BP160" i="1"/>
  <c r="BP170" i="1"/>
  <c r="BL107" i="1"/>
  <c r="BL115" i="1"/>
  <c r="BL123" i="1"/>
  <c r="BL131" i="1"/>
  <c r="BL139" i="1"/>
  <c r="BL147" i="1"/>
  <c r="BL155" i="1"/>
  <c r="BL163" i="1"/>
  <c r="BL171" i="1"/>
  <c r="BH111" i="1"/>
  <c r="BH119" i="1"/>
  <c r="BH127" i="1"/>
  <c r="BH135" i="1"/>
  <c r="BH143" i="1"/>
  <c r="BH151" i="1"/>
  <c r="BH159" i="1"/>
  <c r="BH167" i="1"/>
  <c r="BH175" i="1"/>
  <c r="BG112" i="1"/>
  <c r="BG120" i="1"/>
  <c r="BG128" i="1"/>
  <c r="BG136" i="1"/>
  <c r="BG144" i="1"/>
  <c r="BG152" i="1"/>
  <c r="BG160" i="1"/>
  <c r="BG168" i="1"/>
  <c r="BG176" i="1"/>
  <c r="BP105" i="1"/>
  <c r="BP107" i="1"/>
  <c r="BP119" i="1"/>
  <c r="BP129" i="1"/>
  <c r="BP139" i="1"/>
  <c r="BP151" i="1"/>
  <c r="BP161" i="1"/>
  <c r="BP171" i="1"/>
  <c r="BL108" i="1"/>
  <c r="BL116" i="1"/>
  <c r="BL124" i="1"/>
  <c r="BL132" i="1"/>
  <c r="BL140" i="1"/>
  <c r="BL148" i="1"/>
  <c r="BL156" i="1"/>
  <c r="BL164" i="1"/>
  <c r="BL172" i="1"/>
  <c r="BH112" i="1"/>
  <c r="BH120" i="1"/>
  <c r="BH128" i="1"/>
  <c r="BH136" i="1"/>
  <c r="BH144" i="1"/>
  <c r="BH152" i="1"/>
  <c r="BH160" i="1"/>
  <c r="BH168" i="1"/>
  <c r="BH176" i="1"/>
  <c r="BG113" i="1"/>
  <c r="BG121" i="1"/>
  <c r="BG129" i="1"/>
  <c r="BG137" i="1"/>
  <c r="BG145" i="1"/>
  <c r="BG153" i="1"/>
  <c r="BG161" i="1"/>
  <c r="BG169" i="1"/>
  <c r="BP108" i="1"/>
  <c r="BP120" i="1"/>
  <c r="BP130" i="1"/>
  <c r="BP140" i="1"/>
  <c r="BP152" i="1"/>
  <c r="BP162" i="1"/>
  <c r="BP172" i="1"/>
  <c r="BL109" i="1"/>
  <c r="BL117" i="1"/>
  <c r="BL125" i="1"/>
  <c r="BL133" i="1"/>
  <c r="BL141" i="1"/>
  <c r="BL149" i="1"/>
  <c r="BL157" i="1"/>
  <c r="BL165" i="1"/>
  <c r="BL173" i="1"/>
  <c r="BH113" i="1"/>
  <c r="BH121" i="1"/>
  <c r="BH129" i="1"/>
  <c r="BH137" i="1"/>
  <c r="BH145" i="1"/>
  <c r="BH153" i="1"/>
  <c r="BH161" i="1"/>
  <c r="BH169" i="1"/>
  <c r="BG106" i="1"/>
  <c r="BG114" i="1"/>
  <c r="BG122" i="1"/>
  <c r="BG130" i="1"/>
  <c r="BG138" i="1"/>
  <c r="BG146" i="1"/>
  <c r="BG154" i="1"/>
  <c r="BG162" i="1"/>
  <c r="BG170" i="1"/>
  <c r="BP113" i="1"/>
  <c r="BP135" i="1"/>
  <c r="BP155" i="1"/>
  <c r="BL112" i="1"/>
  <c r="BL128" i="1"/>
  <c r="BL144" i="1"/>
  <c r="BL160" i="1"/>
  <c r="BL176" i="1"/>
  <c r="BH108" i="1"/>
  <c r="BH124" i="1"/>
  <c r="BH140" i="1"/>
  <c r="BH156" i="1"/>
  <c r="BH172" i="1"/>
  <c r="BG117" i="1"/>
  <c r="BG133" i="1"/>
  <c r="BG149" i="1"/>
  <c r="BG165" i="1"/>
  <c r="BP114" i="1"/>
  <c r="BP136" i="1"/>
  <c r="BP156" i="1"/>
  <c r="BL113" i="1"/>
  <c r="BL129" i="1"/>
  <c r="BL145" i="1"/>
  <c r="BL161" i="1"/>
  <c r="BH109" i="1"/>
  <c r="BH125" i="1"/>
  <c r="BH141" i="1"/>
  <c r="BH157" i="1"/>
  <c r="BH173" i="1"/>
  <c r="BG118" i="1"/>
  <c r="BG134" i="1"/>
  <c r="BG150" i="1"/>
  <c r="BG166" i="1"/>
  <c r="BP121" i="1"/>
  <c r="BP143" i="1"/>
  <c r="BP163" i="1"/>
  <c r="BL118" i="1"/>
  <c r="BL134" i="1"/>
  <c r="BL150" i="1"/>
  <c r="BL166" i="1"/>
  <c r="BH114" i="1"/>
  <c r="BH130" i="1"/>
  <c r="BH146" i="1"/>
  <c r="BH162" i="1"/>
  <c r="BG107" i="1"/>
  <c r="BG123" i="1"/>
  <c r="BG139" i="1"/>
  <c r="BG155" i="1"/>
  <c r="BG171" i="1"/>
  <c r="BP124" i="1"/>
  <c r="BP146" i="1"/>
  <c r="BP168" i="1"/>
  <c r="BL121" i="1"/>
  <c r="BL137" i="1"/>
  <c r="BL153" i="1"/>
  <c r="BL169" i="1"/>
  <c r="BH117" i="1"/>
  <c r="BH133" i="1"/>
  <c r="BH149" i="1"/>
  <c r="BH165" i="1"/>
  <c r="BG110" i="1"/>
  <c r="BG126" i="1"/>
  <c r="BG142" i="1"/>
  <c r="BG158" i="1"/>
  <c r="BG174" i="1"/>
  <c r="BP111" i="1"/>
  <c r="BP131" i="1"/>
  <c r="BP153" i="1"/>
  <c r="BP175" i="1"/>
  <c r="BL110" i="1"/>
  <c r="BL126" i="1"/>
  <c r="BL142" i="1"/>
  <c r="BL158" i="1"/>
  <c r="BL174" i="1"/>
  <c r="BH106" i="1"/>
  <c r="BH122" i="1"/>
  <c r="BH138" i="1"/>
  <c r="BH154" i="1"/>
  <c r="BH170" i="1"/>
  <c r="BG115" i="1"/>
  <c r="BG131" i="1"/>
  <c r="BG147" i="1"/>
  <c r="BG163" i="1"/>
  <c r="BP132" i="1"/>
  <c r="BL111" i="1"/>
  <c r="BL152" i="1"/>
  <c r="BH139" i="1"/>
  <c r="BG109" i="1"/>
  <c r="BG156" i="1"/>
  <c r="BP144" i="1"/>
  <c r="BL119" i="1"/>
  <c r="BL159" i="1"/>
  <c r="BH147" i="1"/>
  <c r="BG116" i="1"/>
  <c r="BG157" i="1"/>
  <c r="BP154" i="1"/>
  <c r="BL168" i="1"/>
  <c r="BH155" i="1"/>
  <c r="BG172" i="1"/>
  <c r="BL175" i="1"/>
  <c r="BH116" i="1"/>
  <c r="BG132" i="1"/>
  <c r="BH105" i="1"/>
  <c r="BP122" i="1"/>
  <c r="BL143" i="1"/>
  <c r="BH131" i="1"/>
  <c r="BH132" i="1"/>
  <c r="BG148" i="1"/>
  <c r="BP145" i="1"/>
  <c r="BL120" i="1"/>
  <c r="BL167" i="1"/>
  <c r="BH107" i="1"/>
  <c r="BH148" i="1"/>
  <c r="BG124" i="1"/>
  <c r="BG164" i="1"/>
  <c r="BL105" i="1"/>
  <c r="BL127" i="1"/>
  <c r="BH115" i="1"/>
  <c r="BG125" i="1"/>
  <c r="BP164" i="1"/>
  <c r="BL135" i="1"/>
  <c r="BH163" i="1"/>
  <c r="BG173" i="1"/>
  <c r="BP123" i="1"/>
  <c r="BL151" i="1"/>
  <c r="BG108" i="1"/>
  <c r="BP112" i="1"/>
  <c r="BP167" i="1"/>
  <c r="BL136" i="1"/>
  <c r="BH123" i="1"/>
  <c r="BH164" i="1"/>
  <c r="BG140" i="1"/>
  <c r="BG105" i="1"/>
  <c r="BP176" i="1"/>
  <c r="BH171" i="1"/>
  <c r="BG141" i="1"/>
  <c r="BM105" i="1"/>
  <c r="AP100" i="1" l="1"/>
  <c r="U17" i="1"/>
  <c r="BR210" i="1" l="1"/>
  <c r="BR152" i="1"/>
  <c r="BR195" i="1"/>
  <c r="BR247" i="1"/>
  <c r="BR136" i="1"/>
  <c r="BR151" i="1"/>
  <c r="BR230" i="1"/>
  <c r="BR249" i="1"/>
  <c r="BR157" i="1"/>
  <c r="BR171" i="1"/>
  <c r="BR238" i="1"/>
  <c r="BR194" i="1"/>
  <c r="BR106" i="1"/>
  <c r="BR158" i="1"/>
  <c r="BR173" i="1"/>
  <c r="BR196" i="1"/>
  <c r="BR218" i="1"/>
  <c r="BR251" i="1"/>
  <c r="BR107" i="1"/>
  <c r="BR159" i="1"/>
  <c r="BR109" i="1"/>
  <c r="BR203" i="1"/>
  <c r="BR225" i="1"/>
  <c r="BR258" i="1"/>
  <c r="BR226" i="1"/>
  <c r="BR135" i="1"/>
  <c r="BR241" i="1"/>
  <c r="BR114" i="1"/>
  <c r="BR162" i="1"/>
  <c r="BR239" i="1"/>
  <c r="BR149" i="1"/>
  <c r="BR150" i="1"/>
  <c r="BR246" i="1"/>
  <c r="BR115" i="1"/>
  <c r="BR130" i="1"/>
  <c r="BR259" i="1"/>
  <c r="BR117" i="1"/>
  <c r="BR167" i="1"/>
  <c r="BR204" i="1"/>
  <c r="BR260" i="1"/>
  <c r="BR128" i="1"/>
  <c r="BR140" i="1"/>
  <c r="BR209" i="1"/>
  <c r="BR176" i="1"/>
  <c r="BR207" i="1"/>
  <c r="BR255" i="1"/>
  <c r="BR137" i="1"/>
  <c r="BR166" i="1"/>
  <c r="BR254" i="1"/>
  <c r="BR252" i="1"/>
  <c r="BR146" i="1"/>
  <c r="BR263" i="1"/>
  <c r="BR227" i="1"/>
  <c r="BR214" i="1"/>
  <c r="BR257" i="1"/>
  <c r="BR148" i="1"/>
  <c r="BR223" i="1"/>
  <c r="BR197" i="1"/>
  <c r="BR123" i="1"/>
  <c r="BR145" i="1"/>
  <c r="BR165" i="1"/>
  <c r="BR233" i="1"/>
  <c r="BR164" i="1"/>
  <c r="BR231" i="1"/>
  <c r="BR199" i="1"/>
  <c r="BR125" i="1"/>
  <c r="BR175" i="1"/>
  <c r="BR200" i="1"/>
  <c r="BR105" i="1"/>
  <c r="BR208" i="1"/>
  <c r="BR229" i="1"/>
  <c r="BR129" i="1"/>
  <c r="BR124" i="1"/>
  <c r="BR261" i="1"/>
  <c r="BR253" i="1"/>
  <c r="BR143" i="1"/>
  <c r="BR211" i="1"/>
  <c r="BR153" i="1"/>
  <c r="BR113" i="1"/>
  <c r="BR228" i="1"/>
  <c r="BR111" i="1"/>
  <c r="BR206" i="1"/>
  <c r="BR112" i="1"/>
  <c r="BR126" i="1"/>
  <c r="BR120" i="1"/>
  <c r="BR127" i="1"/>
  <c r="BR174" i="1"/>
  <c r="BR110" i="1"/>
  <c r="BR160" i="1"/>
  <c r="BR142" i="1"/>
  <c r="BR156" i="1"/>
  <c r="BR170" i="1"/>
  <c r="BR202" i="1"/>
  <c r="BR201" i="1"/>
  <c r="BR118" i="1"/>
  <c r="BR256" i="1"/>
  <c r="BR119" i="1"/>
  <c r="BR215" i="1"/>
  <c r="BR236" i="1"/>
  <c r="BR219" i="1"/>
  <c r="BR212" i="1"/>
  <c r="BR216" i="1"/>
  <c r="BR116" i="1"/>
  <c r="BR108" i="1"/>
  <c r="BR224" i="1"/>
  <c r="BR121" i="1"/>
  <c r="BR213" i="1"/>
  <c r="BR132" i="1"/>
  <c r="BR139" i="1"/>
  <c r="BR168" i="1"/>
  <c r="BR198" i="1"/>
  <c r="BR242" i="1"/>
  <c r="BR141" i="1"/>
  <c r="BR250" i="1"/>
  <c r="BR217" i="1"/>
  <c r="BR122" i="1"/>
  <c r="BR205" i="1"/>
  <c r="BR138" i="1"/>
  <c r="BR244" i="1"/>
  <c r="BR172" i="1"/>
  <c r="BR220" i="1"/>
  <c r="BR133" i="1"/>
  <c r="BR169" i="1"/>
  <c r="BR155" i="1"/>
  <c r="BR248" i="1"/>
  <c r="BR245" i="1"/>
  <c r="BR144" i="1"/>
  <c r="BR240" i="1"/>
  <c r="BR232" i="1"/>
  <c r="BR234" i="1"/>
  <c r="BR262" i="1"/>
  <c r="BR221" i="1"/>
  <c r="BR193" i="1"/>
  <c r="BR131" i="1"/>
  <c r="BR237" i="1"/>
  <c r="BR154" i="1"/>
  <c r="BR222" i="1"/>
  <c r="BR161" i="1"/>
  <c r="BR235" i="1"/>
  <c r="BR147" i="1"/>
  <c r="BR243" i="1"/>
  <c r="BR264" i="1"/>
  <c r="BR134" i="1"/>
  <c r="BR163" i="1"/>
  <c r="U105" i="1"/>
  <c r="X227" i="1" l="1"/>
  <c r="W208" i="1"/>
  <c r="Z176" i="1" l="1"/>
  <c r="Y176" i="1"/>
  <c r="X176" i="1"/>
  <c r="W176" i="1"/>
  <c r="V176" i="1"/>
  <c r="U176" i="1"/>
  <c r="Z175" i="1"/>
  <c r="Y175" i="1"/>
  <c r="X175" i="1"/>
  <c r="W175" i="1"/>
  <c r="V175" i="1"/>
  <c r="U175" i="1"/>
  <c r="Z174" i="1"/>
  <c r="Y174" i="1"/>
  <c r="X174" i="1"/>
  <c r="W174" i="1"/>
  <c r="V174" i="1"/>
  <c r="U174" i="1"/>
  <c r="Z173" i="1"/>
  <c r="Y173" i="1"/>
  <c r="X173" i="1"/>
  <c r="W173" i="1"/>
  <c r="V173" i="1"/>
  <c r="U173" i="1"/>
  <c r="AO173" i="1" s="1"/>
  <c r="Z172" i="1"/>
  <c r="Y172" i="1"/>
  <c r="X172" i="1"/>
  <c r="W172" i="1"/>
  <c r="V172" i="1"/>
  <c r="U172" i="1"/>
  <c r="Z171" i="1"/>
  <c r="Y171" i="1"/>
  <c r="X171" i="1"/>
  <c r="W171" i="1"/>
  <c r="V171" i="1"/>
  <c r="U171" i="1"/>
  <c r="Z170" i="1"/>
  <c r="Y170" i="1"/>
  <c r="X170" i="1"/>
  <c r="W170" i="1"/>
  <c r="V170" i="1"/>
  <c r="U170" i="1"/>
  <c r="Z169" i="1"/>
  <c r="Y169" i="1"/>
  <c r="X169" i="1"/>
  <c r="W169" i="1"/>
  <c r="V169" i="1"/>
  <c r="U169" i="1"/>
  <c r="AO169" i="1" s="1"/>
  <c r="Z168" i="1"/>
  <c r="Y168" i="1"/>
  <c r="X168" i="1"/>
  <c r="W168" i="1"/>
  <c r="V168" i="1"/>
  <c r="U168" i="1"/>
  <c r="Z167" i="1"/>
  <c r="Y167" i="1"/>
  <c r="X167" i="1"/>
  <c r="W167" i="1"/>
  <c r="V167" i="1"/>
  <c r="U167" i="1"/>
  <c r="Z166" i="1"/>
  <c r="Y166" i="1"/>
  <c r="X166" i="1"/>
  <c r="W166" i="1"/>
  <c r="V166" i="1"/>
  <c r="U166" i="1"/>
  <c r="Z165" i="1"/>
  <c r="Y165" i="1"/>
  <c r="X165" i="1"/>
  <c r="W165" i="1"/>
  <c r="V165" i="1"/>
  <c r="U165" i="1"/>
  <c r="AO165" i="1" s="1"/>
  <c r="Z164" i="1"/>
  <c r="Y164" i="1"/>
  <c r="X164" i="1"/>
  <c r="W164" i="1"/>
  <c r="V164" i="1"/>
  <c r="U164" i="1"/>
  <c r="Z163" i="1"/>
  <c r="Y163" i="1"/>
  <c r="X163" i="1"/>
  <c r="W163" i="1"/>
  <c r="V163" i="1"/>
  <c r="U163" i="1"/>
  <c r="Z162" i="1"/>
  <c r="Y162" i="1"/>
  <c r="X162" i="1"/>
  <c r="W162" i="1"/>
  <c r="V162" i="1"/>
  <c r="U162" i="1"/>
  <c r="Z161" i="1"/>
  <c r="Y161" i="1"/>
  <c r="X161" i="1"/>
  <c r="W161" i="1"/>
  <c r="V161" i="1"/>
  <c r="U161" i="1"/>
  <c r="AO161" i="1" s="1"/>
  <c r="Z160" i="1"/>
  <c r="Y160" i="1"/>
  <c r="X160" i="1"/>
  <c r="W160" i="1"/>
  <c r="V160" i="1"/>
  <c r="U160" i="1"/>
  <c r="Z159" i="1"/>
  <c r="AI159" i="1" s="1"/>
  <c r="Y159" i="1"/>
  <c r="X159" i="1"/>
  <c r="W159" i="1"/>
  <c r="V159" i="1"/>
  <c r="U159" i="1"/>
  <c r="Z158" i="1"/>
  <c r="Y158" i="1"/>
  <c r="X158" i="1"/>
  <c r="W158" i="1"/>
  <c r="V158" i="1"/>
  <c r="U158" i="1"/>
  <c r="Z157" i="1"/>
  <c r="Y157" i="1"/>
  <c r="X157" i="1"/>
  <c r="W157" i="1"/>
  <c r="V157" i="1"/>
  <c r="U157" i="1"/>
  <c r="AO157" i="1" s="1"/>
  <c r="Z156" i="1"/>
  <c r="Y156" i="1"/>
  <c r="X156" i="1"/>
  <c r="W156" i="1"/>
  <c r="V156" i="1"/>
  <c r="U156" i="1"/>
  <c r="Z155" i="1"/>
  <c r="AI155" i="1" s="1"/>
  <c r="Y155" i="1"/>
  <c r="X155" i="1"/>
  <c r="W155" i="1"/>
  <c r="V155" i="1"/>
  <c r="U155" i="1"/>
  <c r="Z154" i="1"/>
  <c r="Y154" i="1"/>
  <c r="X154" i="1"/>
  <c r="W154" i="1"/>
  <c r="V154" i="1"/>
  <c r="U154" i="1"/>
  <c r="Z153" i="1"/>
  <c r="Y153" i="1"/>
  <c r="X153" i="1"/>
  <c r="W153" i="1"/>
  <c r="V153" i="1"/>
  <c r="U153" i="1"/>
  <c r="AO153" i="1" s="1"/>
  <c r="Z152" i="1"/>
  <c r="Y152" i="1"/>
  <c r="X152" i="1"/>
  <c r="W152" i="1"/>
  <c r="V152" i="1"/>
  <c r="U152" i="1"/>
  <c r="Z151" i="1"/>
  <c r="Y151" i="1"/>
  <c r="X151" i="1"/>
  <c r="W151" i="1"/>
  <c r="V151" i="1"/>
  <c r="U151" i="1"/>
  <c r="Z150" i="1"/>
  <c r="Y150" i="1"/>
  <c r="X150" i="1"/>
  <c r="W150" i="1"/>
  <c r="V150" i="1"/>
  <c r="U150" i="1"/>
  <c r="Z149" i="1"/>
  <c r="Y149" i="1"/>
  <c r="X149" i="1"/>
  <c r="W149" i="1"/>
  <c r="V149" i="1"/>
  <c r="U149" i="1"/>
  <c r="AO149" i="1" s="1"/>
  <c r="Z148" i="1"/>
  <c r="Y148" i="1"/>
  <c r="X148" i="1"/>
  <c r="W148" i="1"/>
  <c r="V148" i="1"/>
  <c r="U148" i="1"/>
  <c r="Z147" i="1"/>
  <c r="Y147" i="1"/>
  <c r="X147" i="1"/>
  <c r="W147" i="1"/>
  <c r="V147" i="1"/>
  <c r="U147" i="1"/>
  <c r="Z146" i="1"/>
  <c r="Y146" i="1"/>
  <c r="X146" i="1"/>
  <c r="W146" i="1"/>
  <c r="V146" i="1"/>
  <c r="U146" i="1"/>
  <c r="Z145" i="1"/>
  <c r="Y145" i="1"/>
  <c r="X145" i="1"/>
  <c r="W145" i="1"/>
  <c r="V145" i="1"/>
  <c r="U145" i="1"/>
  <c r="AO145" i="1" s="1"/>
  <c r="Z144" i="1"/>
  <c r="Y144" i="1"/>
  <c r="X144" i="1"/>
  <c r="W144" i="1"/>
  <c r="V144" i="1"/>
  <c r="U144" i="1"/>
  <c r="Z143" i="1"/>
  <c r="Y143" i="1"/>
  <c r="X143" i="1"/>
  <c r="W143" i="1"/>
  <c r="V143" i="1"/>
  <c r="U143" i="1"/>
  <c r="Z142" i="1"/>
  <c r="Y142" i="1"/>
  <c r="X142" i="1"/>
  <c r="W142" i="1"/>
  <c r="V142" i="1"/>
  <c r="U142" i="1"/>
  <c r="Z141" i="1"/>
  <c r="Y141" i="1"/>
  <c r="X141" i="1"/>
  <c r="W141" i="1"/>
  <c r="V141" i="1"/>
  <c r="U141" i="1"/>
  <c r="AO141" i="1" s="1"/>
  <c r="Z140" i="1"/>
  <c r="Y140" i="1"/>
  <c r="X140" i="1"/>
  <c r="W140" i="1"/>
  <c r="V140" i="1"/>
  <c r="U140" i="1"/>
  <c r="Z139" i="1"/>
  <c r="Y139" i="1"/>
  <c r="X139" i="1"/>
  <c r="W139" i="1"/>
  <c r="V139" i="1"/>
  <c r="U139" i="1"/>
  <c r="Z138" i="1"/>
  <c r="Y138" i="1"/>
  <c r="X138" i="1"/>
  <c r="W138" i="1"/>
  <c r="V138" i="1"/>
  <c r="U138" i="1"/>
  <c r="Z137" i="1"/>
  <c r="Y137" i="1"/>
  <c r="X137" i="1"/>
  <c r="W137" i="1"/>
  <c r="V137" i="1"/>
  <c r="U137" i="1"/>
  <c r="AO137" i="1" s="1"/>
  <c r="Z136" i="1"/>
  <c r="Y136" i="1"/>
  <c r="X136" i="1"/>
  <c r="W136" i="1"/>
  <c r="V136" i="1"/>
  <c r="U136" i="1"/>
  <c r="Z135" i="1"/>
  <c r="Y135" i="1"/>
  <c r="X135" i="1"/>
  <c r="W135" i="1"/>
  <c r="V135" i="1"/>
  <c r="U135" i="1"/>
  <c r="Z134" i="1"/>
  <c r="Y134" i="1"/>
  <c r="X134" i="1"/>
  <c r="W134" i="1"/>
  <c r="V134" i="1"/>
  <c r="U134" i="1"/>
  <c r="Z133" i="1"/>
  <c r="Y133" i="1"/>
  <c r="X133" i="1"/>
  <c r="W133" i="1"/>
  <c r="V133" i="1"/>
  <c r="U133" i="1"/>
  <c r="AO133" i="1" s="1"/>
  <c r="Z132" i="1"/>
  <c r="Y132" i="1"/>
  <c r="X132" i="1"/>
  <c r="W132" i="1"/>
  <c r="V132" i="1"/>
  <c r="U132" i="1"/>
  <c r="Z131" i="1"/>
  <c r="Y131" i="1"/>
  <c r="X131" i="1"/>
  <c r="W131" i="1"/>
  <c r="V131" i="1"/>
  <c r="U131" i="1"/>
  <c r="Z130" i="1"/>
  <c r="Y130" i="1"/>
  <c r="X130" i="1"/>
  <c r="W130" i="1"/>
  <c r="V130" i="1"/>
  <c r="U130" i="1"/>
  <c r="Z129" i="1"/>
  <c r="Y129" i="1"/>
  <c r="X129" i="1"/>
  <c r="W129" i="1"/>
  <c r="V129" i="1"/>
  <c r="U129" i="1"/>
  <c r="AO129" i="1" s="1"/>
  <c r="Z128" i="1"/>
  <c r="Y128" i="1"/>
  <c r="X128" i="1"/>
  <c r="W128" i="1"/>
  <c r="V128" i="1"/>
  <c r="U128" i="1"/>
  <c r="Z127" i="1"/>
  <c r="Y127" i="1"/>
  <c r="X127" i="1"/>
  <c r="W127" i="1"/>
  <c r="V127" i="1"/>
  <c r="U127" i="1"/>
  <c r="Z126" i="1"/>
  <c r="Y126" i="1"/>
  <c r="X126" i="1"/>
  <c r="W126" i="1"/>
  <c r="V126" i="1"/>
  <c r="U126" i="1"/>
  <c r="Z125" i="1"/>
  <c r="Y125" i="1"/>
  <c r="X125" i="1"/>
  <c r="W125" i="1"/>
  <c r="V125" i="1"/>
  <c r="U125" i="1"/>
  <c r="AO125" i="1" s="1"/>
  <c r="Z124" i="1"/>
  <c r="Y124" i="1"/>
  <c r="X124" i="1"/>
  <c r="W124" i="1"/>
  <c r="V124" i="1"/>
  <c r="U124" i="1"/>
  <c r="Z123" i="1"/>
  <c r="Y123" i="1"/>
  <c r="X123" i="1"/>
  <c r="W123" i="1"/>
  <c r="V123" i="1"/>
  <c r="U123" i="1"/>
  <c r="Z122" i="1"/>
  <c r="Y122" i="1"/>
  <c r="X122" i="1"/>
  <c r="W122" i="1"/>
  <c r="V122" i="1"/>
  <c r="U122" i="1"/>
  <c r="Z121" i="1"/>
  <c r="Y121" i="1"/>
  <c r="X121" i="1"/>
  <c r="W121" i="1"/>
  <c r="V121" i="1"/>
  <c r="U121" i="1"/>
  <c r="AO121" i="1" s="1"/>
  <c r="Z120" i="1"/>
  <c r="Y120" i="1"/>
  <c r="X120" i="1"/>
  <c r="W120" i="1"/>
  <c r="V120" i="1"/>
  <c r="U120" i="1"/>
  <c r="Z119" i="1"/>
  <c r="Y119" i="1"/>
  <c r="X119" i="1"/>
  <c r="W119" i="1"/>
  <c r="V119" i="1"/>
  <c r="U119" i="1"/>
  <c r="Z118" i="1"/>
  <c r="Y118" i="1"/>
  <c r="X118" i="1"/>
  <c r="W118" i="1"/>
  <c r="V118" i="1"/>
  <c r="U118" i="1"/>
  <c r="Z117" i="1"/>
  <c r="Y117" i="1"/>
  <c r="X117" i="1"/>
  <c r="W117" i="1"/>
  <c r="V117" i="1"/>
  <c r="U117" i="1"/>
  <c r="AO117" i="1" s="1"/>
  <c r="Z116" i="1"/>
  <c r="Y116" i="1"/>
  <c r="X116" i="1"/>
  <c r="W116" i="1"/>
  <c r="V116" i="1"/>
  <c r="U116" i="1"/>
  <c r="Z115" i="1"/>
  <c r="Y115" i="1"/>
  <c r="X115" i="1"/>
  <c r="W115" i="1"/>
  <c r="V115" i="1"/>
  <c r="U115" i="1"/>
  <c r="Z114" i="1"/>
  <c r="Y114" i="1"/>
  <c r="X114" i="1"/>
  <c r="W114" i="1"/>
  <c r="V114" i="1"/>
  <c r="U114" i="1"/>
  <c r="Z113" i="1"/>
  <c r="Y113" i="1"/>
  <c r="X113" i="1"/>
  <c r="W113" i="1"/>
  <c r="V113" i="1"/>
  <c r="U113" i="1"/>
  <c r="AO113" i="1" s="1"/>
  <c r="Z112" i="1"/>
  <c r="Y112" i="1"/>
  <c r="X112" i="1"/>
  <c r="W112" i="1"/>
  <c r="V112" i="1"/>
  <c r="U112" i="1"/>
  <c r="Z111" i="1"/>
  <c r="Y111" i="1"/>
  <c r="X111" i="1"/>
  <c r="W111" i="1"/>
  <c r="V111" i="1"/>
  <c r="U111" i="1"/>
  <c r="Z110" i="1"/>
  <c r="Y110" i="1"/>
  <c r="X110" i="1"/>
  <c r="W110" i="1"/>
  <c r="V110" i="1"/>
  <c r="U110" i="1"/>
  <c r="Z109" i="1"/>
  <c r="Y109" i="1"/>
  <c r="X109" i="1"/>
  <c r="W109" i="1"/>
  <c r="V109" i="1"/>
  <c r="U109" i="1"/>
  <c r="AO109" i="1" s="1"/>
  <c r="Z108" i="1"/>
  <c r="Y108" i="1"/>
  <c r="X108" i="1"/>
  <c r="W108" i="1"/>
  <c r="V108" i="1"/>
  <c r="U108" i="1"/>
  <c r="Z107" i="1"/>
  <c r="Y107" i="1"/>
  <c r="X107" i="1"/>
  <c r="W107" i="1"/>
  <c r="V107" i="1"/>
  <c r="U107" i="1"/>
  <c r="Z106" i="1"/>
  <c r="Y106" i="1"/>
  <c r="X106" i="1"/>
  <c r="W106" i="1"/>
  <c r="V106" i="1"/>
  <c r="U106" i="1"/>
  <c r="Z105" i="1"/>
  <c r="Y105" i="1"/>
  <c r="X105" i="1"/>
  <c r="W105" i="1"/>
  <c r="V105" i="1"/>
  <c r="Z88" i="1"/>
  <c r="Y88" i="1"/>
  <c r="X88" i="1"/>
  <c r="W88" i="1"/>
  <c r="V88" i="1"/>
  <c r="U88" i="1"/>
  <c r="Z87" i="1"/>
  <c r="Y87" i="1"/>
  <c r="X87" i="1"/>
  <c r="W87" i="1"/>
  <c r="V87" i="1"/>
  <c r="U87" i="1"/>
  <c r="Z86" i="1"/>
  <c r="Y86" i="1"/>
  <c r="X86" i="1"/>
  <c r="W86" i="1"/>
  <c r="V86" i="1"/>
  <c r="U86" i="1"/>
  <c r="Z85" i="1"/>
  <c r="Y85" i="1"/>
  <c r="X85" i="1"/>
  <c r="W85" i="1"/>
  <c r="V85" i="1"/>
  <c r="U85" i="1"/>
  <c r="Z84" i="1"/>
  <c r="Y84" i="1"/>
  <c r="X84" i="1"/>
  <c r="W84" i="1"/>
  <c r="V84" i="1"/>
  <c r="U84" i="1"/>
  <c r="Z83" i="1"/>
  <c r="Y83" i="1"/>
  <c r="X83" i="1"/>
  <c r="W83" i="1"/>
  <c r="V83" i="1"/>
  <c r="U83" i="1"/>
  <c r="Z82" i="1"/>
  <c r="Y82" i="1"/>
  <c r="X82" i="1"/>
  <c r="W82" i="1"/>
  <c r="V82" i="1"/>
  <c r="U82" i="1"/>
  <c r="Z81" i="1"/>
  <c r="Y81" i="1"/>
  <c r="X81" i="1"/>
  <c r="W81" i="1"/>
  <c r="V81" i="1"/>
  <c r="U81" i="1"/>
  <c r="Z80" i="1"/>
  <c r="Y80" i="1"/>
  <c r="X80" i="1"/>
  <c r="W80" i="1"/>
  <c r="V80" i="1"/>
  <c r="U80" i="1"/>
  <c r="Z79" i="1"/>
  <c r="Y79" i="1"/>
  <c r="X79" i="1"/>
  <c r="W79" i="1"/>
  <c r="V79" i="1"/>
  <c r="U79" i="1"/>
  <c r="Z78" i="1"/>
  <c r="Y78" i="1"/>
  <c r="X78" i="1"/>
  <c r="W78" i="1"/>
  <c r="V78" i="1"/>
  <c r="U78" i="1"/>
  <c r="Z77" i="1"/>
  <c r="Y77" i="1"/>
  <c r="X77" i="1"/>
  <c r="W77" i="1"/>
  <c r="V77" i="1"/>
  <c r="U77" i="1"/>
  <c r="Z76" i="1"/>
  <c r="Y76" i="1"/>
  <c r="X76" i="1"/>
  <c r="W76" i="1"/>
  <c r="V76" i="1"/>
  <c r="U76" i="1"/>
  <c r="Z75" i="1"/>
  <c r="Y75" i="1"/>
  <c r="X75" i="1"/>
  <c r="W75" i="1"/>
  <c r="V75" i="1"/>
  <c r="U75" i="1"/>
  <c r="Z74" i="1"/>
  <c r="Y74" i="1"/>
  <c r="X74" i="1"/>
  <c r="W74" i="1"/>
  <c r="V74" i="1"/>
  <c r="U74" i="1"/>
  <c r="Z73" i="1"/>
  <c r="Y73" i="1"/>
  <c r="X73" i="1"/>
  <c r="W73" i="1"/>
  <c r="V73" i="1"/>
  <c r="U73" i="1"/>
  <c r="Z72" i="1"/>
  <c r="Y72" i="1"/>
  <c r="X72" i="1"/>
  <c r="W72" i="1"/>
  <c r="V72" i="1"/>
  <c r="U72" i="1"/>
  <c r="Z71" i="1"/>
  <c r="Y71" i="1"/>
  <c r="X71" i="1"/>
  <c r="W71" i="1"/>
  <c r="V71" i="1"/>
  <c r="U71" i="1"/>
  <c r="Z70" i="1"/>
  <c r="Y70" i="1"/>
  <c r="X70" i="1"/>
  <c r="W70" i="1"/>
  <c r="V70" i="1"/>
  <c r="U70" i="1"/>
  <c r="Z69" i="1"/>
  <c r="Y69" i="1"/>
  <c r="X69" i="1"/>
  <c r="W69" i="1"/>
  <c r="V69" i="1"/>
  <c r="U69" i="1"/>
  <c r="Z68" i="1"/>
  <c r="Y68" i="1"/>
  <c r="X68" i="1"/>
  <c r="W68" i="1"/>
  <c r="V68" i="1"/>
  <c r="U68" i="1"/>
  <c r="Z67" i="1"/>
  <c r="Y67" i="1"/>
  <c r="X67" i="1"/>
  <c r="W67" i="1"/>
  <c r="V67" i="1"/>
  <c r="U67" i="1"/>
  <c r="Z66" i="1"/>
  <c r="Y66" i="1"/>
  <c r="X66" i="1"/>
  <c r="W66" i="1"/>
  <c r="V66" i="1"/>
  <c r="U66" i="1"/>
  <c r="Z65" i="1"/>
  <c r="Y65" i="1"/>
  <c r="X65" i="1"/>
  <c r="W65" i="1"/>
  <c r="V65" i="1"/>
  <c r="U65" i="1"/>
  <c r="Z64" i="1"/>
  <c r="Y64" i="1"/>
  <c r="X64" i="1"/>
  <c r="W64" i="1"/>
  <c r="V64" i="1"/>
  <c r="U64" i="1"/>
  <c r="Z63" i="1"/>
  <c r="Y63" i="1"/>
  <c r="X63" i="1"/>
  <c r="W63" i="1"/>
  <c r="V63" i="1"/>
  <c r="U63" i="1"/>
  <c r="Z62" i="1"/>
  <c r="Y62" i="1"/>
  <c r="X62" i="1"/>
  <c r="W62" i="1"/>
  <c r="V62" i="1"/>
  <c r="U62" i="1"/>
  <c r="Z61" i="1"/>
  <c r="Y61" i="1"/>
  <c r="X61" i="1"/>
  <c r="W61" i="1"/>
  <c r="V61" i="1"/>
  <c r="U61" i="1"/>
  <c r="Z60" i="1"/>
  <c r="Y60" i="1"/>
  <c r="X60" i="1"/>
  <c r="W60" i="1"/>
  <c r="V60" i="1"/>
  <c r="U60" i="1"/>
  <c r="Z59" i="1"/>
  <c r="Y59" i="1"/>
  <c r="X59" i="1"/>
  <c r="W59" i="1"/>
  <c r="V59" i="1"/>
  <c r="U59" i="1"/>
  <c r="Z58" i="1"/>
  <c r="Y58" i="1"/>
  <c r="X58" i="1"/>
  <c r="W58" i="1"/>
  <c r="V58" i="1"/>
  <c r="U58" i="1"/>
  <c r="Z57" i="1"/>
  <c r="Y57" i="1"/>
  <c r="X57" i="1"/>
  <c r="W57" i="1"/>
  <c r="V57" i="1"/>
  <c r="U57" i="1"/>
  <c r="Z56" i="1"/>
  <c r="Y56" i="1"/>
  <c r="X56" i="1"/>
  <c r="W56" i="1"/>
  <c r="V56" i="1"/>
  <c r="U56" i="1"/>
  <c r="Z55" i="1"/>
  <c r="Y55" i="1"/>
  <c r="X55" i="1"/>
  <c r="W55" i="1"/>
  <c r="V55" i="1"/>
  <c r="U55" i="1"/>
  <c r="Z54" i="1"/>
  <c r="Y54" i="1"/>
  <c r="X54" i="1"/>
  <c r="W54" i="1"/>
  <c r="V54" i="1"/>
  <c r="U54" i="1"/>
  <c r="Z53" i="1"/>
  <c r="Y53" i="1"/>
  <c r="X53" i="1"/>
  <c r="W53" i="1"/>
  <c r="V53" i="1"/>
  <c r="U53" i="1"/>
  <c r="Z52" i="1"/>
  <c r="Y52" i="1"/>
  <c r="X52" i="1"/>
  <c r="W52" i="1"/>
  <c r="V52" i="1"/>
  <c r="U52" i="1"/>
  <c r="Z51" i="1"/>
  <c r="Y51" i="1"/>
  <c r="X51" i="1"/>
  <c r="W51" i="1"/>
  <c r="V51" i="1"/>
  <c r="U51" i="1"/>
  <c r="Z50" i="1"/>
  <c r="Y50" i="1"/>
  <c r="X50" i="1"/>
  <c r="W50" i="1"/>
  <c r="V50" i="1"/>
  <c r="U50" i="1"/>
  <c r="Z49" i="1"/>
  <c r="Y49" i="1"/>
  <c r="X49" i="1"/>
  <c r="W49" i="1"/>
  <c r="V49" i="1"/>
  <c r="U49" i="1"/>
  <c r="Z48" i="1"/>
  <c r="Y48" i="1"/>
  <c r="X48" i="1"/>
  <c r="W48" i="1"/>
  <c r="V48" i="1"/>
  <c r="U48" i="1"/>
  <c r="Z47" i="1"/>
  <c r="Y47" i="1"/>
  <c r="X47" i="1"/>
  <c r="W47" i="1"/>
  <c r="V47" i="1"/>
  <c r="U47" i="1"/>
  <c r="Z46" i="1"/>
  <c r="Y46" i="1"/>
  <c r="X46" i="1"/>
  <c r="W46" i="1"/>
  <c r="V46" i="1"/>
  <c r="U46" i="1"/>
  <c r="Z45" i="1"/>
  <c r="Y45" i="1"/>
  <c r="X45" i="1"/>
  <c r="W45" i="1"/>
  <c r="V45" i="1"/>
  <c r="U45" i="1"/>
  <c r="Z44" i="1"/>
  <c r="Y44" i="1"/>
  <c r="X44" i="1"/>
  <c r="W44" i="1"/>
  <c r="V44" i="1"/>
  <c r="U44" i="1"/>
  <c r="Z43" i="1"/>
  <c r="Y43" i="1"/>
  <c r="X43" i="1"/>
  <c r="W43" i="1"/>
  <c r="V43" i="1"/>
  <c r="U43" i="1"/>
  <c r="Z42" i="1"/>
  <c r="Y42" i="1"/>
  <c r="X42" i="1"/>
  <c r="W42" i="1"/>
  <c r="V42" i="1"/>
  <c r="U42" i="1"/>
  <c r="Z41" i="1"/>
  <c r="Y41" i="1"/>
  <c r="X41" i="1"/>
  <c r="W41" i="1"/>
  <c r="V41" i="1"/>
  <c r="U41" i="1"/>
  <c r="Z40" i="1"/>
  <c r="Y40" i="1"/>
  <c r="X40" i="1"/>
  <c r="W40" i="1"/>
  <c r="V40" i="1"/>
  <c r="U40" i="1"/>
  <c r="Z39" i="1"/>
  <c r="Y39" i="1"/>
  <c r="X39" i="1"/>
  <c r="W39" i="1"/>
  <c r="V39" i="1"/>
  <c r="U39" i="1"/>
  <c r="Z38" i="1"/>
  <c r="Y38" i="1"/>
  <c r="X38" i="1"/>
  <c r="W38" i="1"/>
  <c r="V38" i="1"/>
  <c r="U38" i="1"/>
  <c r="Z37" i="1"/>
  <c r="Y37" i="1"/>
  <c r="X37" i="1"/>
  <c r="W37" i="1"/>
  <c r="V37" i="1"/>
  <c r="U37" i="1"/>
  <c r="Z36" i="1"/>
  <c r="Y36" i="1"/>
  <c r="X36" i="1"/>
  <c r="W36" i="1"/>
  <c r="V36" i="1"/>
  <c r="U36" i="1"/>
  <c r="Z35" i="1"/>
  <c r="Y35" i="1"/>
  <c r="X35" i="1"/>
  <c r="W35" i="1"/>
  <c r="V35" i="1"/>
  <c r="U35" i="1"/>
  <c r="Z34" i="1"/>
  <c r="Y34" i="1"/>
  <c r="X34" i="1"/>
  <c r="W34" i="1"/>
  <c r="V34" i="1"/>
  <c r="U34" i="1"/>
  <c r="Z33" i="1"/>
  <c r="Y33" i="1"/>
  <c r="X33" i="1"/>
  <c r="W33" i="1"/>
  <c r="V33" i="1"/>
  <c r="U33" i="1"/>
  <c r="Z32" i="1"/>
  <c r="Y32" i="1"/>
  <c r="X32" i="1"/>
  <c r="W32" i="1"/>
  <c r="V32" i="1"/>
  <c r="U32" i="1"/>
  <c r="Z31" i="1"/>
  <c r="Y31" i="1"/>
  <c r="X31" i="1"/>
  <c r="W31" i="1"/>
  <c r="V31" i="1"/>
  <c r="U31" i="1"/>
  <c r="Z30" i="1"/>
  <c r="Y30" i="1"/>
  <c r="X30" i="1"/>
  <c r="W30" i="1"/>
  <c r="V30" i="1"/>
  <c r="U30" i="1"/>
  <c r="Z29" i="1"/>
  <c r="Y29" i="1"/>
  <c r="X29" i="1"/>
  <c r="W29" i="1"/>
  <c r="V29" i="1"/>
  <c r="U29" i="1"/>
  <c r="Z28" i="1"/>
  <c r="Y28" i="1"/>
  <c r="X28" i="1"/>
  <c r="W28" i="1"/>
  <c r="V28" i="1"/>
  <c r="U28" i="1"/>
  <c r="Z27" i="1"/>
  <c r="Y27" i="1"/>
  <c r="X27" i="1"/>
  <c r="W27" i="1"/>
  <c r="V27" i="1"/>
  <c r="U27" i="1"/>
  <c r="AO27" i="1" s="1"/>
  <c r="AM27" i="1" s="1"/>
  <c r="Z26" i="1"/>
  <c r="Y26" i="1"/>
  <c r="X26" i="1"/>
  <c r="W26" i="1"/>
  <c r="V26" i="1"/>
  <c r="U26" i="1"/>
  <c r="Z25" i="1"/>
  <c r="Y25" i="1"/>
  <c r="X25" i="1"/>
  <c r="W25" i="1"/>
  <c r="V25" i="1"/>
  <c r="U25" i="1"/>
  <c r="AO25" i="1" s="1"/>
  <c r="AM25" i="1" s="1"/>
  <c r="Z24" i="1"/>
  <c r="Y24" i="1"/>
  <c r="X24" i="1"/>
  <c r="W24" i="1"/>
  <c r="V24" i="1"/>
  <c r="U24" i="1"/>
  <c r="Z23" i="1"/>
  <c r="Y23" i="1"/>
  <c r="X23" i="1"/>
  <c r="W23" i="1"/>
  <c r="V23" i="1"/>
  <c r="U23" i="1"/>
  <c r="AO23" i="1" s="1"/>
  <c r="AM23" i="1" s="1"/>
  <c r="Z22" i="1"/>
  <c r="Y22" i="1"/>
  <c r="X22" i="1"/>
  <c r="W22" i="1"/>
  <c r="V22" i="1"/>
  <c r="U22" i="1"/>
  <c r="Z21" i="1"/>
  <c r="Y21" i="1"/>
  <c r="X21" i="1"/>
  <c r="W21" i="1"/>
  <c r="V21" i="1"/>
  <c r="U21" i="1"/>
  <c r="AO21" i="1" s="1"/>
  <c r="AM21" i="1" s="1"/>
  <c r="Z20" i="1"/>
  <c r="Y20" i="1"/>
  <c r="X20" i="1"/>
  <c r="W20" i="1"/>
  <c r="V20" i="1"/>
  <c r="U20" i="1"/>
  <c r="Z19" i="1"/>
  <c r="Y19" i="1"/>
  <c r="X19" i="1"/>
  <c r="W19" i="1"/>
  <c r="V19" i="1"/>
  <c r="U19" i="1"/>
  <c r="AO19" i="1" s="1"/>
  <c r="AM19" i="1" s="1"/>
  <c r="Z18" i="1"/>
  <c r="Y18" i="1"/>
  <c r="X18" i="1"/>
  <c r="W18" i="1"/>
  <c r="V18" i="1"/>
  <c r="U18" i="1"/>
  <c r="Z17" i="1"/>
  <c r="Y17" i="1"/>
  <c r="X17" i="1"/>
  <c r="W17" i="1"/>
  <c r="V17" i="1"/>
  <c r="AO17" i="1" s="1"/>
  <c r="X259" i="1"/>
  <c r="Z217" i="1"/>
  <c r="Y217" i="1"/>
  <c r="X217" i="1"/>
  <c r="W217" i="1"/>
  <c r="V217" i="1"/>
  <c r="U217" i="1"/>
  <c r="V194" i="1"/>
  <c r="W194" i="1"/>
  <c r="X194" i="1"/>
  <c r="Y194" i="1"/>
  <c r="Z194" i="1"/>
  <c r="V195" i="1"/>
  <c r="W195" i="1"/>
  <c r="X195" i="1"/>
  <c r="Y195" i="1"/>
  <c r="Z195" i="1"/>
  <c r="V196" i="1"/>
  <c r="W196" i="1"/>
  <c r="X196" i="1"/>
  <c r="Y196" i="1"/>
  <c r="Z196" i="1"/>
  <c r="V197" i="1"/>
  <c r="W197" i="1"/>
  <c r="X197" i="1"/>
  <c r="Y197" i="1"/>
  <c r="Z197" i="1"/>
  <c r="V198" i="1"/>
  <c r="W198" i="1"/>
  <c r="X198" i="1"/>
  <c r="Y198" i="1"/>
  <c r="Z198" i="1"/>
  <c r="V199" i="1"/>
  <c r="W199" i="1"/>
  <c r="X199" i="1"/>
  <c r="Y199" i="1"/>
  <c r="Z199" i="1"/>
  <c r="V200" i="1"/>
  <c r="W200" i="1"/>
  <c r="X200" i="1"/>
  <c r="Y200" i="1"/>
  <c r="Z200" i="1"/>
  <c r="V201" i="1"/>
  <c r="W201" i="1"/>
  <c r="X201" i="1"/>
  <c r="Y201" i="1"/>
  <c r="Z201" i="1"/>
  <c r="V202" i="1"/>
  <c r="W202" i="1"/>
  <c r="X202" i="1"/>
  <c r="Y202" i="1"/>
  <c r="Z202" i="1"/>
  <c r="V203" i="1"/>
  <c r="W203" i="1"/>
  <c r="X203" i="1"/>
  <c r="Y203" i="1"/>
  <c r="Z203" i="1"/>
  <c r="V204" i="1"/>
  <c r="W204" i="1"/>
  <c r="X204" i="1"/>
  <c r="Y204" i="1"/>
  <c r="Z204" i="1"/>
  <c r="V205" i="1"/>
  <c r="W205" i="1"/>
  <c r="X205" i="1"/>
  <c r="Y205" i="1"/>
  <c r="Z205" i="1"/>
  <c r="V206" i="1"/>
  <c r="W206" i="1"/>
  <c r="X206" i="1"/>
  <c r="Y206" i="1"/>
  <c r="Z206" i="1"/>
  <c r="V207" i="1"/>
  <c r="W207" i="1"/>
  <c r="X207" i="1"/>
  <c r="Y207" i="1"/>
  <c r="Z207" i="1"/>
  <c r="V208" i="1"/>
  <c r="X208" i="1"/>
  <c r="Y208" i="1"/>
  <c r="Z208" i="1"/>
  <c r="V209" i="1"/>
  <c r="W209" i="1"/>
  <c r="X209" i="1"/>
  <c r="Y209" i="1"/>
  <c r="Z209" i="1"/>
  <c r="V210" i="1"/>
  <c r="W210" i="1"/>
  <c r="X210" i="1"/>
  <c r="Y210" i="1"/>
  <c r="Z210" i="1"/>
  <c r="V211" i="1"/>
  <c r="W211" i="1"/>
  <c r="X211" i="1"/>
  <c r="Y211" i="1"/>
  <c r="Z211" i="1"/>
  <c r="V212" i="1"/>
  <c r="W212" i="1"/>
  <c r="X212" i="1"/>
  <c r="Y212" i="1"/>
  <c r="Z212" i="1"/>
  <c r="V213" i="1"/>
  <c r="W213" i="1"/>
  <c r="X213" i="1"/>
  <c r="Y213" i="1"/>
  <c r="Z213" i="1"/>
  <c r="V214" i="1"/>
  <c r="W214" i="1"/>
  <c r="X214" i="1"/>
  <c r="Y214" i="1"/>
  <c r="Z214" i="1"/>
  <c r="V215" i="1"/>
  <c r="W215" i="1"/>
  <c r="X215" i="1"/>
  <c r="Y215" i="1"/>
  <c r="Z215" i="1"/>
  <c r="V216" i="1"/>
  <c r="W216" i="1"/>
  <c r="X216" i="1"/>
  <c r="Y216" i="1"/>
  <c r="Z216" i="1"/>
  <c r="V218" i="1"/>
  <c r="W218" i="1"/>
  <c r="X218" i="1"/>
  <c r="Y218" i="1"/>
  <c r="Z218" i="1"/>
  <c r="V219" i="1"/>
  <c r="W219" i="1"/>
  <c r="X219" i="1"/>
  <c r="Y219" i="1"/>
  <c r="Z219" i="1"/>
  <c r="V220" i="1"/>
  <c r="W220" i="1"/>
  <c r="X220" i="1"/>
  <c r="Y220" i="1"/>
  <c r="Z220" i="1"/>
  <c r="V221" i="1"/>
  <c r="W221" i="1"/>
  <c r="X221" i="1"/>
  <c r="Y221" i="1"/>
  <c r="Z221" i="1"/>
  <c r="V222" i="1"/>
  <c r="W222" i="1"/>
  <c r="X222" i="1"/>
  <c r="Y222" i="1"/>
  <c r="Z222" i="1"/>
  <c r="V223" i="1"/>
  <c r="W223" i="1"/>
  <c r="X223" i="1"/>
  <c r="Y223" i="1"/>
  <c r="Z223" i="1"/>
  <c r="V224" i="1"/>
  <c r="W224" i="1"/>
  <c r="X224" i="1"/>
  <c r="Y224" i="1"/>
  <c r="Z224" i="1"/>
  <c r="V225" i="1"/>
  <c r="W225" i="1"/>
  <c r="X225" i="1"/>
  <c r="Y225" i="1"/>
  <c r="Z225" i="1"/>
  <c r="V226" i="1"/>
  <c r="W226" i="1"/>
  <c r="X226" i="1"/>
  <c r="Y226" i="1"/>
  <c r="Z226" i="1"/>
  <c r="V227" i="1"/>
  <c r="W227" i="1"/>
  <c r="Y227" i="1"/>
  <c r="Z227" i="1"/>
  <c r="V228" i="1"/>
  <c r="W228" i="1"/>
  <c r="X228" i="1"/>
  <c r="Y228" i="1"/>
  <c r="Z228" i="1"/>
  <c r="V229" i="1"/>
  <c r="W229" i="1"/>
  <c r="X229" i="1"/>
  <c r="Y229" i="1"/>
  <c r="Z229" i="1"/>
  <c r="V230" i="1"/>
  <c r="W230" i="1"/>
  <c r="X230" i="1"/>
  <c r="Y230" i="1"/>
  <c r="Z230" i="1"/>
  <c r="V231" i="1"/>
  <c r="W231" i="1"/>
  <c r="X231" i="1"/>
  <c r="Y231" i="1"/>
  <c r="Z231" i="1"/>
  <c r="V232" i="1"/>
  <c r="W232" i="1"/>
  <c r="X232" i="1"/>
  <c r="Y232" i="1"/>
  <c r="Z232" i="1"/>
  <c r="V233" i="1"/>
  <c r="W233" i="1"/>
  <c r="X233" i="1"/>
  <c r="Y233" i="1"/>
  <c r="Z233" i="1"/>
  <c r="V234" i="1"/>
  <c r="W234" i="1"/>
  <c r="X234" i="1"/>
  <c r="Y234" i="1"/>
  <c r="Z234" i="1"/>
  <c r="V235" i="1"/>
  <c r="W235" i="1"/>
  <c r="X235" i="1"/>
  <c r="Y235" i="1"/>
  <c r="Z235" i="1"/>
  <c r="V236" i="1"/>
  <c r="W236" i="1"/>
  <c r="X236" i="1"/>
  <c r="Y236" i="1"/>
  <c r="Z236" i="1"/>
  <c r="V237" i="1"/>
  <c r="W237" i="1"/>
  <c r="X237" i="1"/>
  <c r="Y237" i="1"/>
  <c r="Z237" i="1"/>
  <c r="V238" i="1"/>
  <c r="W238" i="1"/>
  <c r="X238" i="1"/>
  <c r="Y238" i="1"/>
  <c r="Z238" i="1"/>
  <c r="V239" i="1"/>
  <c r="W239" i="1"/>
  <c r="X239" i="1"/>
  <c r="Y239" i="1"/>
  <c r="Z239" i="1"/>
  <c r="V240" i="1"/>
  <c r="W240" i="1"/>
  <c r="X240" i="1"/>
  <c r="Y240" i="1"/>
  <c r="Z240" i="1"/>
  <c r="V241" i="1"/>
  <c r="W241" i="1"/>
  <c r="X241" i="1"/>
  <c r="Y241" i="1"/>
  <c r="Z241" i="1"/>
  <c r="V242" i="1"/>
  <c r="W242" i="1"/>
  <c r="X242" i="1"/>
  <c r="Y242" i="1"/>
  <c r="Z242" i="1"/>
  <c r="V243" i="1"/>
  <c r="W243" i="1"/>
  <c r="X243" i="1"/>
  <c r="Y243" i="1"/>
  <c r="Z243" i="1"/>
  <c r="V244" i="1"/>
  <c r="W244" i="1"/>
  <c r="X244" i="1"/>
  <c r="Y244" i="1"/>
  <c r="Z244" i="1"/>
  <c r="V245" i="1"/>
  <c r="W245" i="1"/>
  <c r="X245" i="1"/>
  <c r="Y245" i="1"/>
  <c r="Z245" i="1"/>
  <c r="V246" i="1"/>
  <c r="W246" i="1"/>
  <c r="X246" i="1"/>
  <c r="Y246" i="1"/>
  <c r="Z246" i="1"/>
  <c r="V247" i="1"/>
  <c r="W247" i="1"/>
  <c r="X247" i="1"/>
  <c r="Y247" i="1"/>
  <c r="Z247" i="1"/>
  <c r="V248" i="1"/>
  <c r="W248" i="1"/>
  <c r="X248" i="1"/>
  <c r="Y248" i="1"/>
  <c r="Z248" i="1"/>
  <c r="V249" i="1"/>
  <c r="W249" i="1"/>
  <c r="X249" i="1"/>
  <c r="Y249" i="1"/>
  <c r="Z249" i="1"/>
  <c r="V250" i="1"/>
  <c r="W250" i="1"/>
  <c r="X250" i="1"/>
  <c r="Y250" i="1"/>
  <c r="Z250" i="1"/>
  <c r="V251" i="1"/>
  <c r="W251" i="1"/>
  <c r="X251" i="1"/>
  <c r="Y251" i="1"/>
  <c r="Z251" i="1"/>
  <c r="V252" i="1"/>
  <c r="W252" i="1"/>
  <c r="X252" i="1"/>
  <c r="Y252" i="1"/>
  <c r="Z252" i="1"/>
  <c r="V253" i="1"/>
  <c r="W253" i="1"/>
  <c r="X253" i="1"/>
  <c r="Y253" i="1"/>
  <c r="Z253" i="1"/>
  <c r="V254" i="1"/>
  <c r="W254" i="1"/>
  <c r="X254" i="1"/>
  <c r="Y254" i="1"/>
  <c r="Z254" i="1"/>
  <c r="V255" i="1"/>
  <c r="W255" i="1"/>
  <c r="X255" i="1"/>
  <c r="Y255" i="1"/>
  <c r="Z255" i="1"/>
  <c r="V256" i="1"/>
  <c r="W256" i="1"/>
  <c r="X256" i="1"/>
  <c r="Y256" i="1"/>
  <c r="Z256" i="1"/>
  <c r="V257" i="1"/>
  <c r="W257" i="1"/>
  <c r="X257" i="1"/>
  <c r="Y257" i="1"/>
  <c r="Z257" i="1"/>
  <c r="V258" i="1"/>
  <c r="W258" i="1"/>
  <c r="X258" i="1"/>
  <c r="Y258" i="1"/>
  <c r="Z258" i="1"/>
  <c r="V259" i="1"/>
  <c r="W259" i="1"/>
  <c r="Y259" i="1"/>
  <c r="Z259" i="1"/>
  <c r="V260" i="1"/>
  <c r="W260" i="1"/>
  <c r="X260" i="1"/>
  <c r="Y260" i="1"/>
  <c r="Z260" i="1"/>
  <c r="V261" i="1"/>
  <c r="W261" i="1"/>
  <c r="X261" i="1"/>
  <c r="Y261" i="1"/>
  <c r="Z261" i="1"/>
  <c r="V262" i="1"/>
  <c r="W262" i="1"/>
  <c r="X262" i="1"/>
  <c r="Y262" i="1"/>
  <c r="Z262" i="1"/>
  <c r="V263" i="1"/>
  <c r="W263" i="1"/>
  <c r="X263" i="1"/>
  <c r="Y263" i="1"/>
  <c r="Z263" i="1"/>
  <c r="V264" i="1"/>
  <c r="W264" i="1"/>
  <c r="X264" i="1"/>
  <c r="Y264" i="1"/>
  <c r="Z264" i="1"/>
  <c r="U194" i="1"/>
  <c r="U195" i="1"/>
  <c r="U196" i="1"/>
  <c r="U197" i="1"/>
  <c r="U198" i="1"/>
  <c r="U199" i="1"/>
  <c r="U200" i="1"/>
  <c r="U201" i="1"/>
  <c r="AO201" i="1" s="1"/>
  <c r="U202" i="1"/>
  <c r="U203" i="1"/>
  <c r="U204" i="1"/>
  <c r="U205" i="1"/>
  <c r="U206" i="1"/>
  <c r="U207" i="1"/>
  <c r="U208" i="1"/>
  <c r="U209" i="1"/>
  <c r="AO209" i="1" s="1"/>
  <c r="U210" i="1"/>
  <c r="U211" i="1"/>
  <c r="U212" i="1"/>
  <c r="U213" i="1"/>
  <c r="U214" i="1"/>
  <c r="U215" i="1"/>
  <c r="U216" i="1"/>
  <c r="U218" i="1"/>
  <c r="AO218" i="1" s="1"/>
  <c r="U219" i="1"/>
  <c r="U220" i="1"/>
  <c r="U221" i="1"/>
  <c r="U222" i="1"/>
  <c r="U223" i="1"/>
  <c r="U224" i="1"/>
  <c r="U225" i="1"/>
  <c r="U226" i="1"/>
  <c r="AO226" i="1" s="1"/>
  <c r="U227" i="1"/>
  <c r="U228" i="1"/>
  <c r="AO228" i="1" s="1"/>
  <c r="U229" i="1"/>
  <c r="U230" i="1"/>
  <c r="U231" i="1"/>
  <c r="U232" i="1"/>
  <c r="AO232" i="1" s="1"/>
  <c r="U233" i="1"/>
  <c r="U234" i="1"/>
  <c r="U235" i="1"/>
  <c r="U236" i="1"/>
  <c r="AO236" i="1" s="1"/>
  <c r="U237" i="1"/>
  <c r="U238" i="1"/>
  <c r="U239" i="1"/>
  <c r="U240" i="1"/>
  <c r="AO240" i="1" s="1"/>
  <c r="U241" i="1"/>
  <c r="U242" i="1"/>
  <c r="U243" i="1"/>
  <c r="U244" i="1"/>
  <c r="AO244" i="1" s="1"/>
  <c r="U245" i="1"/>
  <c r="U246" i="1"/>
  <c r="U247" i="1"/>
  <c r="U248" i="1"/>
  <c r="AO248" i="1" s="1"/>
  <c r="U249" i="1"/>
  <c r="U250" i="1"/>
  <c r="U251" i="1"/>
  <c r="U252" i="1"/>
  <c r="AO252" i="1" s="1"/>
  <c r="U253" i="1"/>
  <c r="U254" i="1"/>
  <c r="U255" i="1"/>
  <c r="U256" i="1"/>
  <c r="AO256" i="1" s="1"/>
  <c r="U257" i="1"/>
  <c r="U258" i="1"/>
  <c r="U259" i="1"/>
  <c r="U260" i="1"/>
  <c r="U261" i="1"/>
  <c r="U262" i="1"/>
  <c r="U263" i="1"/>
  <c r="U264" i="1"/>
  <c r="Z193" i="1"/>
  <c r="Y193" i="1"/>
  <c r="X193" i="1"/>
  <c r="W193" i="1"/>
  <c r="V193" i="1"/>
  <c r="U193" i="1"/>
  <c r="AO200" i="1" l="1"/>
  <c r="AO29" i="1"/>
  <c r="AM29" i="1" s="1"/>
  <c r="BT29" i="1" s="1"/>
  <c r="AO31" i="1"/>
  <c r="AM31" i="1" s="1"/>
  <c r="AO33" i="1"/>
  <c r="AM33" i="1" s="1"/>
  <c r="BV33" i="1" s="1"/>
  <c r="AO35" i="1"/>
  <c r="AM35" i="1" s="1"/>
  <c r="AO37" i="1"/>
  <c r="AM37" i="1" s="1"/>
  <c r="AO39" i="1"/>
  <c r="AM39" i="1" s="1"/>
  <c r="AO41" i="1"/>
  <c r="AM41" i="1" s="1"/>
  <c r="BV41" i="1" s="1"/>
  <c r="AO43" i="1"/>
  <c r="AM43" i="1" s="1"/>
  <c r="AO45" i="1"/>
  <c r="AM45" i="1" s="1"/>
  <c r="AO47" i="1"/>
  <c r="AM47" i="1" s="1"/>
  <c r="AO49" i="1"/>
  <c r="AM49" i="1" s="1"/>
  <c r="BT49" i="1" s="1"/>
  <c r="AO51" i="1"/>
  <c r="AM51" i="1" s="1"/>
  <c r="AO53" i="1"/>
  <c r="AM53" i="1" s="1"/>
  <c r="BV53" i="1" s="1"/>
  <c r="AO55" i="1"/>
  <c r="AM55" i="1" s="1"/>
  <c r="AO57" i="1"/>
  <c r="AM57" i="1" s="1"/>
  <c r="BV57" i="1" s="1"/>
  <c r="AO61" i="1"/>
  <c r="AM61" i="1" s="1"/>
  <c r="AO65" i="1"/>
  <c r="AM65" i="1" s="1"/>
  <c r="AO69" i="1"/>
  <c r="AM69" i="1" s="1"/>
  <c r="BT69" i="1" s="1"/>
  <c r="AO73" i="1"/>
  <c r="AM73" i="1" s="1"/>
  <c r="BV73" i="1" s="1"/>
  <c r="AO77" i="1"/>
  <c r="AM77" i="1" s="1"/>
  <c r="AO81" i="1"/>
  <c r="AM81" i="1" s="1"/>
  <c r="AO85" i="1"/>
  <c r="AM85" i="1" s="1"/>
  <c r="BV85" i="1" s="1"/>
  <c r="AO105" i="1"/>
  <c r="BD105" i="1" s="1"/>
  <c r="AI111" i="1"/>
  <c r="AI115" i="1"/>
  <c r="AI119" i="1"/>
  <c r="AI123" i="1"/>
  <c r="AI127" i="1"/>
  <c r="AI131" i="1"/>
  <c r="AI139" i="1"/>
  <c r="AI147" i="1"/>
  <c r="AO264" i="1"/>
  <c r="AO56" i="1"/>
  <c r="AM56" i="1" s="1"/>
  <c r="AO60" i="1"/>
  <c r="AM60" i="1" s="1"/>
  <c r="AO64" i="1"/>
  <c r="AM64" i="1" s="1"/>
  <c r="BT64" i="1" s="1"/>
  <c r="AO68" i="1"/>
  <c r="AM68" i="1" s="1"/>
  <c r="AO72" i="1"/>
  <c r="AM72" i="1" s="1"/>
  <c r="AO76" i="1"/>
  <c r="AM76" i="1" s="1"/>
  <c r="AO80" i="1"/>
  <c r="AM80" i="1" s="1"/>
  <c r="BU80" i="1" s="1"/>
  <c r="I67" i="3" s="1"/>
  <c r="AO84" i="1"/>
  <c r="AM84" i="1" s="1"/>
  <c r="AO88" i="1"/>
  <c r="AM88" i="1" s="1"/>
  <c r="AM201" i="1"/>
  <c r="BD201" i="1"/>
  <c r="BN201" i="1"/>
  <c r="BF201" i="1"/>
  <c r="BI201" i="1"/>
  <c r="AT201" i="1"/>
  <c r="J156" i="3" s="1"/>
  <c r="AX201" i="1"/>
  <c r="AU201" i="1"/>
  <c r="AY201" i="1"/>
  <c r="C156" i="3" s="1"/>
  <c r="BE201" i="1"/>
  <c r="AZ201" i="1"/>
  <c r="BC201" i="1"/>
  <c r="BE121" i="1"/>
  <c r="AX121" i="1"/>
  <c r="AY121" i="1"/>
  <c r="C92" i="3" s="1"/>
  <c r="AU121" i="1"/>
  <c r="BI121" i="1"/>
  <c r="BD121" i="1"/>
  <c r="AT121" i="1"/>
  <c r="J92" i="3" s="1"/>
  <c r="BN121" i="1"/>
  <c r="BC121" i="1"/>
  <c r="AZ121" i="1"/>
  <c r="BF121" i="1"/>
  <c r="AM121" i="1"/>
  <c r="BE129" i="1"/>
  <c r="AX129" i="1"/>
  <c r="AY129" i="1"/>
  <c r="C100" i="3" s="1"/>
  <c r="BD129" i="1"/>
  <c r="BN129" i="1"/>
  <c r="BI129" i="1"/>
  <c r="AU129" i="1"/>
  <c r="AT129" i="1"/>
  <c r="J100" i="3" s="1"/>
  <c r="AZ129" i="1"/>
  <c r="BC129" i="1"/>
  <c r="AM129" i="1"/>
  <c r="BF129" i="1"/>
  <c r="BE137" i="1"/>
  <c r="AX137" i="1"/>
  <c r="AY137" i="1"/>
  <c r="C108" i="3" s="1"/>
  <c r="BN137" i="1"/>
  <c r="AU137" i="1"/>
  <c r="BI137" i="1"/>
  <c r="BD137" i="1"/>
  <c r="AT137" i="1"/>
  <c r="J108" i="3" s="1"/>
  <c r="AZ137" i="1"/>
  <c r="BC137" i="1"/>
  <c r="AM137" i="1"/>
  <c r="BF137" i="1"/>
  <c r="BE145" i="1"/>
  <c r="AX145" i="1"/>
  <c r="BN145" i="1"/>
  <c r="AY145" i="1"/>
  <c r="C116" i="3" s="1"/>
  <c r="BD145" i="1"/>
  <c r="BI145" i="1"/>
  <c r="AU145" i="1"/>
  <c r="AT145" i="1"/>
  <c r="J116" i="3" s="1"/>
  <c r="AZ145" i="1"/>
  <c r="BC145" i="1"/>
  <c r="BF145" i="1"/>
  <c r="AM145" i="1"/>
  <c r="BE153" i="1"/>
  <c r="BN153" i="1"/>
  <c r="AX153" i="1"/>
  <c r="AY153" i="1"/>
  <c r="C124" i="3" s="1"/>
  <c r="AU153" i="1"/>
  <c r="BC153" i="1"/>
  <c r="BI153" i="1"/>
  <c r="BD153" i="1"/>
  <c r="AT153" i="1"/>
  <c r="J124" i="3" s="1"/>
  <c r="AZ153" i="1"/>
  <c r="AM153" i="1"/>
  <c r="BF153" i="1"/>
  <c r="BN161" i="1"/>
  <c r="BE161" i="1"/>
  <c r="AX161" i="1"/>
  <c r="AY161" i="1"/>
  <c r="C132" i="3" s="1"/>
  <c r="BD161" i="1"/>
  <c r="BC161" i="1"/>
  <c r="BI161" i="1"/>
  <c r="AU161" i="1"/>
  <c r="AT161" i="1"/>
  <c r="J132" i="3" s="1"/>
  <c r="AZ161" i="1"/>
  <c r="BF161" i="1"/>
  <c r="AM161" i="1"/>
  <c r="AM200" i="1"/>
  <c r="BE200" i="1"/>
  <c r="BN200" i="1"/>
  <c r="BI200" i="1"/>
  <c r="AX200" i="1"/>
  <c r="AT200" i="1"/>
  <c r="J155" i="3" s="1"/>
  <c r="BD200" i="1"/>
  <c r="AU200" i="1"/>
  <c r="BF200" i="1"/>
  <c r="AY200" i="1"/>
  <c r="C155" i="3" s="1"/>
  <c r="BC200" i="1"/>
  <c r="AZ200" i="1"/>
  <c r="BU29" i="1"/>
  <c r="I16" i="3" s="1"/>
  <c r="BV29" i="1"/>
  <c r="BV45" i="1"/>
  <c r="BT45" i="1"/>
  <c r="BU45" i="1"/>
  <c r="I32" i="3" s="1"/>
  <c r="BU53" i="1"/>
  <c r="I40" i="3" s="1"/>
  <c r="BT53" i="1"/>
  <c r="BV69" i="1"/>
  <c r="BU69" i="1"/>
  <c r="I56" i="3" s="1"/>
  <c r="BT85" i="1"/>
  <c r="BU85" i="1"/>
  <c r="I72" i="3" s="1"/>
  <c r="AM256" i="1"/>
  <c r="BE256" i="1"/>
  <c r="BD256" i="1"/>
  <c r="AX256" i="1"/>
  <c r="BF256" i="1"/>
  <c r="AT256" i="1"/>
  <c r="J211" i="3" s="1"/>
  <c r="BN256" i="1"/>
  <c r="BI256" i="1"/>
  <c r="AU256" i="1"/>
  <c r="AY256" i="1"/>
  <c r="C211" i="3" s="1"/>
  <c r="AZ256" i="1"/>
  <c r="BC256" i="1"/>
  <c r="BV56" i="1"/>
  <c r="BU56" i="1"/>
  <c r="I43" i="3" s="1"/>
  <c r="BT56" i="1"/>
  <c r="AM218" i="1"/>
  <c r="BE218" i="1"/>
  <c r="BN218" i="1"/>
  <c r="BF218" i="1"/>
  <c r="AU218" i="1"/>
  <c r="BI218" i="1"/>
  <c r="BD218" i="1"/>
  <c r="AX218" i="1"/>
  <c r="AY218" i="1"/>
  <c r="C173" i="3" s="1"/>
  <c r="AT218" i="1"/>
  <c r="J173" i="3" s="1"/>
  <c r="BC218" i="1"/>
  <c r="AZ218" i="1"/>
  <c r="BI109" i="1"/>
  <c r="AT109" i="1"/>
  <c r="J80" i="3" s="1"/>
  <c r="AU109" i="1"/>
  <c r="BN109" i="1"/>
  <c r="BD109" i="1"/>
  <c r="BE109" i="1"/>
  <c r="AX109" i="1"/>
  <c r="AY109" i="1"/>
  <c r="C80" i="3" s="1"/>
  <c r="BC109" i="1"/>
  <c r="AZ109" i="1"/>
  <c r="AM109" i="1"/>
  <c r="BF109" i="1"/>
  <c r="BI117" i="1"/>
  <c r="AT117" i="1"/>
  <c r="J88" i="3" s="1"/>
  <c r="BN117" i="1"/>
  <c r="AU117" i="1"/>
  <c r="BD117" i="1"/>
  <c r="AY117" i="1"/>
  <c r="C88" i="3" s="1"/>
  <c r="BE117" i="1"/>
  <c r="AX117" i="1"/>
  <c r="BC117" i="1"/>
  <c r="AZ117" i="1"/>
  <c r="AM117" i="1"/>
  <c r="BF117" i="1"/>
  <c r="BI125" i="1"/>
  <c r="BN125" i="1"/>
  <c r="AT125" i="1"/>
  <c r="J96" i="3" s="1"/>
  <c r="AU125" i="1"/>
  <c r="BD125" i="1"/>
  <c r="BE125" i="1"/>
  <c r="AY125" i="1"/>
  <c r="C96" i="3" s="1"/>
  <c r="AX125" i="1"/>
  <c r="AZ125" i="1"/>
  <c r="BC125" i="1"/>
  <c r="BF125" i="1"/>
  <c r="AM125" i="1"/>
  <c r="BN133" i="1"/>
  <c r="BI133" i="1"/>
  <c r="AT133" i="1"/>
  <c r="J104" i="3" s="1"/>
  <c r="AU133" i="1"/>
  <c r="BD133" i="1"/>
  <c r="AY133" i="1"/>
  <c r="C104" i="3" s="1"/>
  <c r="BE133" i="1"/>
  <c r="AX133" i="1"/>
  <c r="AZ133" i="1"/>
  <c r="BC133" i="1"/>
  <c r="BF133" i="1"/>
  <c r="AM133" i="1"/>
  <c r="BI141" i="1"/>
  <c r="AT141" i="1"/>
  <c r="J112" i="3" s="1"/>
  <c r="AU141" i="1"/>
  <c r="BD141" i="1"/>
  <c r="BE141" i="1"/>
  <c r="BN141" i="1"/>
  <c r="AX141" i="1"/>
  <c r="AY141" i="1"/>
  <c r="C112" i="3" s="1"/>
  <c r="BC141" i="1"/>
  <c r="AZ141" i="1"/>
  <c r="AM141" i="1"/>
  <c r="BF141" i="1"/>
  <c r="BI149" i="1"/>
  <c r="AT149" i="1"/>
  <c r="J120" i="3" s="1"/>
  <c r="AU149" i="1"/>
  <c r="BD149" i="1"/>
  <c r="BN149" i="1"/>
  <c r="AY149" i="1"/>
  <c r="C120" i="3" s="1"/>
  <c r="BE149" i="1"/>
  <c r="AX149" i="1"/>
  <c r="BC149" i="1"/>
  <c r="AZ149" i="1"/>
  <c r="AM149" i="1"/>
  <c r="BF149" i="1"/>
  <c r="BI157" i="1"/>
  <c r="AT157" i="1"/>
  <c r="J128" i="3" s="1"/>
  <c r="AU157" i="1"/>
  <c r="BD157" i="1"/>
  <c r="BE157" i="1"/>
  <c r="AX157" i="1"/>
  <c r="AY157" i="1"/>
  <c r="C128" i="3" s="1"/>
  <c r="BN157" i="1"/>
  <c r="AZ157" i="1"/>
  <c r="BC157" i="1"/>
  <c r="AM157" i="1"/>
  <c r="BF157" i="1"/>
  <c r="BE169" i="1"/>
  <c r="AX169" i="1"/>
  <c r="AY169" i="1"/>
  <c r="C140" i="3" s="1"/>
  <c r="AU169" i="1"/>
  <c r="BN169" i="1"/>
  <c r="BC169" i="1"/>
  <c r="BI169" i="1"/>
  <c r="BD169" i="1"/>
  <c r="AT169" i="1"/>
  <c r="J140" i="3" s="1"/>
  <c r="AZ169" i="1"/>
  <c r="BF169" i="1"/>
  <c r="AM169" i="1"/>
  <c r="BV25" i="1"/>
  <c r="BU25" i="1"/>
  <c r="I12" i="3" s="1"/>
  <c r="BT25" i="1"/>
  <c r="BV37" i="1"/>
  <c r="BT37" i="1"/>
  <c r="BU37" i="1"/>
  <c r="I24" i="3" s="1"/>
  <c r="BT57" i="1"/>
  <c r="BE105" i="1"/>
  <c r="AT105" i="1"/>
  <c r="J76" i="3" s="1"/>
  <c r="BC105" i="1"/>
  <c r="AM264" i="1"/>
  <c r="BE264" i="1"/>
  <c r="BN264" i="1"/>
  <c r="BI264" i="1"/>
  <c r="AX264" i="1"/>
  <c r="AT264" i="1"/>
  <c r="J219" i="3" s="1"/>
  <c r="BD264" i="1"/>
  <c r="AU264" i="1"/>
  <c r="BF264" i="1"/>
  <c r="AY264" i="1"/>
  <c r="C219" i="3" s="1"/>
  <c r="AZ264" i="1"/>
  <c r="BC264" i="1"/>
  <c r="AM248" i="1"/>
  <c r="BE248" i="1"/>
  <c r="BN248" i="1"/>
  <c r="BI248" i="1"/>
  <c r="AX248" i="1"/>
  <c r="AY248" i="1"/>
  <c r="C203" i="3" s="1"/>
  <c r="BD248" i="1"/>
  <c r="AU248" i="1"/>
  <c r="BF248" i="1"/>
  <c r="AT248" i="1"/>
  <c r="J203" i="3" s="1"/>
  <c r="AZ248" i="1"/>
  <c r="BC248" i="1"/>
  <c r="AM17" i="1"/>
  <c r="AU17" i="1"/>
  <c r="AT17" i="1"/>
  <c r="J4" i="3" s="1"/>
  <c r="BV64" i="1"/>
  <c r="BU72" i="1"/>
  <c r="I59" i="3" s="1"/>
  <c r="BV72" i="1"/>
  <c r="BT72" i="1"/>
  <c r="BV88" i="1"/>
  <c r="BU88" i="1"/>
  <c r="I75" i="3" s="1"/>
  <c r="BT88" i="1"/>
  <c r="BU19" i="1"/>
  <c r="I6" i="3" s="1"/>
  <c r="BV19" i="1"/>
  <c r="BT19" i="1"/>
  <c r="BU23" i="1"/>
  <c r="I10" i="3" s="1"/>
  <c r="BT23" i="1"/>
  <c r="BV23" i="1"/>
  <c r="BU27" i="1"/>
  <c r="I14" i="3" s="1"/>
  <c r="BV27" i="1"/>
  <c r="BT27" i="1"/>
  <c r="BU31" i="1"/>
  <c r="I18" i="3" s="1"/>
  <c r="BV31" i="1"/>
  <c r="BT31" i="1"/>
  <c r="BV35" i="1"/>
  <c r="BT35" i="1"/>
  <c r="BU35" i="1"/>
  <c r="I22" i="3" s="1"/>
  <c r="BU39" i="1"/>
  <c r="I26" i="3" s="1"/>
  <c r="BT39" i="1"/>
  <c r="BV39" i="1"/>
  <c r="BV43" i="1"/>
  <c r="BU43" i="1"/>
  <c r="I30" i="3" s="1"/>
  <c r="BT43" i="1"/>
  <c r="BV47" i="1"/>
  <c r="BU47" i="1"/>
  <c r="I34" i="3" s="1"/>
  <c r="BT47" i="1"/>
  <c r="BU51" i="1"/>
  <c r="I38" i="3" s="1"/>
  <c r="BV51" i="1"/>
  <c r="BT51" i="1"/>
  <c r="BT55" i="1"/>
  <c r="BU55" i="1"/>
  <c r="I42" i="3" s="1"/>
  <c r="BV55" i="1"/>
  <c r="AM226" i="1"/>
  <c r="BE226" i="1"/>
  <c r="BN226" i="1"/>
  <c r="BF226" i="1"/>
  <c r="AU226" i="1"/>
  <c r="BI226" i="1"/>
  <c r="AY226" i="1"/>
  <c r="C181" i="3" s="1"/>
  <c r="BD226" i="1"/>
  <c r="AX226" i="1"/>
  <c r="AT226" i="1"/>
  <c r="J181" i="3" s="1"/>
  <c r="BC226" i="1"/>
  <c r="AZ226" i="1"/>
  <c r="BE113" i="1"/>
  <c r="AX113" i="1"/>
  <c r="AY113" i="1"/>
  <c r="C84" i="3" s="1"/>
  <c r="BN113" i="1"/>
  <c r="BD113" i="1"/>
  <c r="BI113" i="1"/>
  <c r="AU113" i="1"/>
  <c r="AT113" i="1"/>
  <c r="J84" i="3" s="1"/>
  <c r="BC113" i="1"/>
  <c r="AZ113" i="1"/>
  <c r="BF113" i="1"/>
  <c r="AM113" i="1"/>
  <c r="BI165" i="1"/>
  <c r="AT165" i="1"/>
  <c r="J136" i="3" s="1"/>
  <c r="AU165" i="1"/>
  <c r="BD165" i="1"/>
  <c r="AY165" i="1"/>
  <c r="C136" i="3" s="1"/>
  <c r="BN165" i="1"/>
  <c r="BE165" i="1"/>
  <c r="AX165" i="1"/>
  <c r="BC165" i="1"/>
  <c r="AZ165" i="1"/>
  <c r="BF165" i="1"/>
  <c r="AM165" i="1"/>
  <c r="BI173" i="1"/>
  <c r="AT173" i="1"/>
  <c r="J144" i="3" s="1"/>
  <c r="AU173" i="1"/>
  <c r="BN173" i="1"/>
  <c r="BD173" i="1"/>
  <c r="BE173" i="1"/>
  <c r="AX173" i="1"/>
  <c r="AY173" i="1"/>
  <c r="C144" i="3" s="1"/>
  <c r="BC173" i="1"/>
  <c r="AZ173" i="1"/>
  <c r="BF173" i="1"/>
  <c r="AM173" i="1"/>
  <c r="BT33" i="1"/>
  <c r="BV65" i="1"/>
  <c r="BU65" i="1"/>
  <c r="I52" i="3" s="1"/>
  <c r="BT65" i="1"/>
  <c r="BV81" i="1"/>
  <c r="BU81" i="1"/>
  <c r="I68" i="3" s="1"/>
  <c r="BT81" i="1"/>
  <c r="AM240" i="1"/>
  <c r="BE240" i="1"/>
  <c r="BD240" i="1"/>
  <c r="AX240" i="1"/>
  <c r="AU240" i="1"/>
  <c r="BF240" i="1"/>
  <c r="AY240" i="1"/>
  <c r="C195" i="3" s="1"/>
  <c r="BN240" i="1"/>
  <c r="AT240" i="1"/>
  <c r="J195" i="3" s="1"/>
  <c r="BI240" i="1"/>
  <c r="AZ240" i="1"/>
  <c r="BC240" i="1"/>
  <c r="BV68" i="1"/>
  <c r="BU68" i="1"/>
  <c r="I55" i="3" s="1"/>
  <c r="BT68" i="1"/>
  <c r="BV84" i="1"/>
  <c r="BU84" i="1"/>
  <c r="I71" i="3" s="1"/>
  <c r="BT84" i="1"/>
  <c r="AM252" i="1"/>
  <c r="BI252" i="1"/>
  <c r="BD252" i="1"/>
  <c r="BN252" i="1"/>
  <c r="BF252" i="1"/>
  <c r="AT252" i="1"/>
  <c r="J207" i="3" s="1"/>
  <c r="BE252" i="1"/>
  <c r="AU252" i="1"/>
  <c r="AX252" i="1"/>
  <c r="AY252" i="1"/>
  <c r="C207" i="3" s="1"/>
  <c r="BC252" i="1"/>
  <c r="AZ252" i="1"/>
  <c r="AM244" i="1"/>
  <c r="BI244" i="1"/>
  <c r="BD244" i="1"/>
  <c r="BN244" i="1"/>
  <c r="BF244" i="1"/>
  <c r="AT244" i="1"/>
  <c r="J199" i="3" s="1"/>
  <c r="AU244" i="1"/>
  <c r="AX244" i="1"/>
  <c r="BE244" i="1"/>
  <c r="AY244" i="1"/>
  <c r="C199" i="3" s="1"/>
  <c r="AZ244" i="1"/>
  <c r="BC244" i="1"/>
  <c r="AM236" i="1"/>
  <c r="BI236" i="1"/>
  <c r="BD236" i="1"/>
  <c r="BN236" i="1"/>
  <c r="BF236" i="1"/>
  <c r="AT236" i="1"/>
  <c r="J191" i="3" s="1"/>
  <c r="AY236" i="1"/>
  <c r="C191" i="3" s="1"/>
  <c r="BE236" i="1"/>
  <c r="AX236" i="1"/>
  <c r="AU236" i="1"/>
  <c r="AZ236" i="1"/>
  <c r="BC236" i="1"/>
  <c r="AM228" i="1"/>
  <c r="BI228" i="1"/>
  <c r="BD228" i="1"/>
  <c r="BN228" i="1"/>
  <c r="BF228" i="1"/>
  <c r="AT228" i="1"/>
  <c r="J183" i="3" s="1"/>
  <c r="AX228" i="1"/>
  <c r="BE228" i="1"/>
  <c r="AY228" i="1"/>
  <c r="C183" i="3" s="1"/>
  <c r="AU228" i="1"/>
  <c r="AZ228" i="1"/>
  <c r="BC228" i="1"/>
  <c r="AM209" i="1"/>
  <c r="BD209" i="1"/>
  <c r="BN209" i="1"/>
  <c r="BF209" i="1"/>
  <c r="BI209" i="1"/>
  <c r="AX209" i="1"/>
  <c r="BE209" i="1"/>
  <c r="AU209" i="1"/>
  <c r="AY209" i="1"/>
  <c r="C164" i="3" s="1"/>
  <c r="AT209" i="1"/>
  <c r="J164" i="3" s="1"/>
  <c r="AZ209" i="1"/>
  <c r="BC209" i="1"/>
  <c r="BV21" i="1"/>
  <c r="BU21" i="1"/>
  <c r="I8" i="3" s="1"/>
  <c r="BT21" i="1"/>
  <c r="BU49" i="1"/>
  <c r="I36" i="3" s="1"/>
  <c r="BU61" i="1"/>
  <c r="I48" i="3" s="1"/>
  <c r="BV61" i="1"/>
  <c r="BT61" i="1"/>
  <c r="BV77" i="1"/>
  <c r="BU77" i="1"/>
  <c r="I64" i="3" s="1"/>
  <c r="BT77" i="1"/>
  <c r="AM232" i="1"/>
  <c r="BE232" i="1"/>
  <c r="BN232" i="1"/>
  <c r="BI232" i="1"/>
  <c r="AX232" i="1"/>
  <c r="BF232" i="1"/>
  <c r="AT232" i="1"/>
  <c r="J187" i="3" s="1"/>
  <c r="AU232" i="1"/>
  <c r="AY232" i="1"/>
  <c r="C187" i="3" s="1"/>
  <c r="BD232" i="1"/>
  <c r="AZ232" i="1"/>
  <c r="BC232" i="1"/>
  <c r="BV60" i="1"/>
  <c r="BU60" i="1"/>
  <c r="I47" i="3" s="1"/>
  <c r="BT60" i="1"/>
  <c r="BV76" i="1"/>
  <c r="BU76" i="1"/>
  <c r="I63" i="3" s="1"/>
  <c r="BT76" i="1"/>
  <c r="AO261" i="1"/>
  <c r="AD234" i="1"/>
  <c r="AO234" i="1"/>
  <c r="AD225" i="1"/>
  <c r="AO225" i="1"/>
  <c r="BN29" i="1"/>
  <c r="BF29" i="1"/>
  <c r="BI29" i="1"/>
  <c r="BE29" i="1"/>
  <c r="AX29" i="1"/>
  <c r="AY29" i="1"/>
  <c r="C16" i="3" s="1"/>
  <c r="BD29" i="1"/>
  <c r="AU29" i="1"/>
  <c r="AT29" i="1"/>
  <c r="J16" i="3" s="1"/>
  <c r="BC29" i="1"/>
  <c r="AZ29" i="1"/>
  <c r="BE41" i="1"/>
  <c r="AU41" i="1"/>
  <c r="BC41" i="1"/>
  <c r="BN65" i="1"/>
  <c r="BE65" i="1"/>
  <c r="BI65" i="1"/>
  <c r="BF65" i="1"/>
  <c r="AX65" i="1"/>
  <c r="AY65" i="1"/>
  <c r="C52" i="3" s="1"/>
  <c r="AU65" i="1"/>
  <c r="AT65" i="1"/>
  <c r="J52" i="3" s="1"/>
  <c r="BD65" i="1"/>
  <c r="AZ65" i="1"/>
  <c r="BC65" i="1"/>
  <c r="BN81" i="1"/>
  <c r="BE81" i="1"/>
  <c r="BF81" i="1"/>
  <c r="AX81" i="1"/>
  <c r="BI81" i="1"/>
  <c r="AY81" i="1"/>
  <c r="C68" i="3" s="1"/>
  <c r="AU81" i="1"/>
  <c r="AT81" i="1"/>
  <c r="J68" i="3" s="1"/>
  <c r="BD81" i="1"/>
  <c r="AZ81" i="1"/>
  <c r="BC81" i="1"/>
  <c r="AD224" i="1"/>
  <c r="AO224" i="1"/>
  <c r="AD215" i="1"/>
  <c r="AO215" i="1"/>
  <c r="AD207" i="1"/>
  <c r="AO207" i="1"/>
  <c r="AD199" i="1"/>
  <c r="AO199" i="1"/>
  <c r="AO108" i="1"/>
  <c r="AO112" i="1"/>
  <c r="AO116" i="1"/>
  <c r="AO120" i="1"/>
  <c r="AO124" i="1"/>
  <c r="AO128" i="1"/>
  <c r="AO132" i="1"/>
  <c r="AO136" i="1"/>
  <c r="AO140" i="1"/>
  <c r="AO144" i="1"/>
  <c r="AO148" i="1"/>
  <c r="AO152" i="1"/>
  <c r="AO156" i="1"/>
  <c r="AO160" i="1"/>
  <c r="AO164" i="1"/>
  <c r="AO168" i="1"/>
  <c r="AO172" i="1"/>
  <c r="AO176" i="1"/>
  <c r="AD258" i="1"/>
  <c r="AO258" i="1"/>
  <c r="AD233" i="1"/>
  <c r="AO233" i="1"/>
  <c r="BN61" i="1"/>
  <c r="BI61" i="1"/>
  <c r="BE61" i="1"/>
  <c r="BF61" i="1"/>
  <c r="AX61" i="1"/>
  <c r="AY61" i="1"/>
  <c r="C48" i="3" s="1"/>
  <c r="BD61" i="1"/>
  <c r="AU61" i="1"/>
  <c r="AT61" i="1"/>
  <c r="J48" i="3" s="1"/>
  <c r="BC61" i="1"/>
  <c r="AZ61" i="1"/>
  <c r="BN69" i="1"/>
  <c r="BI69" i="1"/>
  <c r="BE69" i="1"/>
  <c r="BF69" i="1"/>
  <c r="AX69" i="1"/>
  <c r="BD69" i="1"/>
  <c r="AY69" i="1"/>
  <c r="C56" i="3" s="1"/>
  <c r="AU69" i="1"/>
  <c r="AT69" i="1"/>
  <c r="J56" i="3" s="1"/>
  <c r="AZ69" i="1"/>
  <c r="BC69" i="1"/>
  <c r="BE73" i="1"/>
  <c r="BD73" i="1"/>
  <c r="AZ73" i="1"/>
  <c r="BN85" i="1"/>
  <c r="BI85" i="1"/>
  <c r="BE85" i="1"/>
  <c r="BF85" i="1"/>
  <c r="AX85" i="1"/>
  <c r="BD85" i="1"/>
  <c r="AY85" i="1"/>
  <c r="C72" i="3" s="1"/>
  <c r="AU85" i="1"/>
  <c r="AT85" i="1"/>
  <c r="J72" i="3" s="1"/>
  <c r="AZ85" i="1"/>
  <c r="BC85" i="1"/>
  <c r="AD263" i="1"/>
  <c r="AO263" i="1"/>
  <c r="AD239" i="1"/>
  <c r="AO239" i="1"/>
  <c r="AD214" i="1"/>
  <c r="AO214" i="1"/>
  <c r="AD198" i="1"/>
  <c r="AO198" i="1"/>
  <c r="AO217" i="1"/>
  <c r="AO20" i="1"/>
  <c r="AM20" i="1" s="1"/>
  <c r="AO24" i="1"/>
  <c r="AM24" i="1" s="1"/>
  <c r="AO28" i="1"/>
  <c r="AM28" i="1" s="1"/>
  <c r="AO32" i="1"/>
  <c r="AM32" i="1" s="1"/>
  <c r="AO36" i="1"/>
  <c r="AM36" i="1" s="1"/>
  <c r="AO40" i="1"/>
  <c r="AM40" i="1" s="1"/>
  <c r="AO44" i="1"/>
  <c r="AM44" i="1" s="1"/>
  <c r="AO48" i="1"/>
  <c r="AM48" i="1" s="1"/>
  <c r="AO52" i="1"/>
  <c r="AM52" i="1" s="1"/>
  <c r="BI56" i="1"/>
  <c r="BF56" i="1"/>
  <c r="AX56" i="1"/>
  <c r="AY56" i="1"/>
  <c r="C43" i="3" s="1"/>
  <c r="BN56" i="1"/>
  <c r="BD56" i="1"/>
  <c r="AU56" i="1"/>
  <c r="AT56" i="1"/>
  <c r="J43" i="3" s="1"/>
  <c r="BE56" i="1"/>
  <c r="BC56" i="1"/>
  <c r="AZ56" i="1"/>
  <c r="BI60" i="1"/>
  <c r="BF60" i="1"/>
  <c r="AX60" i="1"/>
  <c r="AY60" i="1"/>
  <c r="C47" i="3" s="1"/>
  <c r="BN60" i="1"/>
  <c r="BD60" i="1"/>
  <c r="BE60" i="1"/>
  <c r="AU60" i="1"/>
  <c r="AT60" i="1"/>
  <c r="J47" i="3" s="1"/>
  <c r="AZ60" i="1"/>
  <c r="BC60" i="1"/>
  <c r="AY64" i="1"/>
  <c r="C51" i="3" s="1"/>
  <c r="BE64" i="1"/>
  <c r="BI68" i="1"/>
  <c r="BF68" i="1"/>
  <c r="AX68" i="1"/>
  <c r="BN68" i="1"/>
  <c r="AY68" i="1"/>
  <c r="C55" i="3" s="1"/>
  <c r="BD68" i="1"/>
  <c r="AU68" i="1"/>
  <c r="AT68" i="1"/>
  <c r="J55" i="3" s="1"/>
  <c r="BE68" i="1"/>
  <c r="BC68" i="1"/>
  <c r="AZ68" i="1"/>
  <c r="BI72" i="1"/>
  <c r="BN72" i="1"/>
  <c r="BF72" i="1"/>
  <c r="AX72" i="1"/>
  <c r="AY72" i="1"/>
  <c r="C59" i="3" s="1"/>
  <c r="BE72" i="1"/>
  <c r="BD72" i="1"/>
  <c r="AU72" i="1"/>
  <c r="AT72" i="1"/>
  <c r="J59" i="3" s="1"/>
  <c r="BC72" i="1"/>
  <c r="AZ72" i="1"/>
  <c r="BI76" i="1"/>
  <c r="BF76" i="1"/>
  <c r="AX76" i="1"/>
  <c r="AY76" i="1"/>
  <c r="C63" i="3" s="1"/>
  <c r="BN76" i="1"/>
  <c r="BE76" i="1"/>
  <c r="BD76" i="1"/>
  <c r="AU76" i="1"/>
  <c r="AT76" i="1"/>
  <c r="J63" i="3" s="1"/>
  <c r="BC76" i="1"/>
  <c r="AZ76" i="1"/>
  <c r="AX80" i="1"/>
  <c r="AT80" i="1"/>
  <c r="J67" i="3" s="1"/>
  <c r="BI84" i="1"/>
  <c r="BN84" i="1"/>
  <c r="BF84" i="1"/>
  <c r="AX84" i="1"/>
  <c r="AY84" i="1"/>
  <c r="C71" i="3" s="1"/>
  <c r="BD84" i="1"/>
  <c r="BE84" i="1"/>
  <c r="AU84" i="1"/>
  <c r="AT84" i="1"/>
  <c r="J71" i="3" s="1"/>
  <c r="AZ84" i="1"/>
  <c r="BC84" i="1"/>
  <c r="BI88" i="1"/>
  <c r="BF88" i="1"/>
  <c r="AX88" i="1"/>
  <c r="AY88" i="1"/>
  <c r="C75" i="3" s="1"/>
  <c r="BN88" i="1"/>
  <c r="BD88" i="1"/>
  <c r="AU88" i="1"/>
  <c r="AT88" i="1"/>
  <c r="J75" i="3" s="1"/>
  <c r="BE88" i="1"/>
  <c r="BC88" i="1"/>
  <c r="AZ88" i="1"/>
  <c r="AD250" i="1"/>
  <c r="AO250" i="1"/>
  <c r="AD257" i="1"/>
  <c r="AO257" i="1"/>
  <c r="BN25" i="1"/>
  <c r="BF25" i="1"/>
  <c r="BE25" i="1"/>
  <c r="AX25" i="1"/>
  <c r="AU25" i="1"/>
  <c r="AT25" i="1"/>
  <c r="J12" i="3" s="1"/>
  <c r="BD25" i="1"/>
  <c r="BI25" i="1"/>
  <c r="AY25" i="1"/>
  <c r="C12" i="3" s="1"/>
  <c r="AZ25" i="1"/>
  <c r="BC25" i="1"/>
  <c r="BN37" i="1"/>
  <c r="BI37" i="1"/>
  <c r="BE37" i="1"/>
  <c r="BF37" i="1"/>
  <c r="AX37" i="1"/>
  <c r="BD37" i="1"/>
  <c r="AY37" i="1"/>
  <c r="C24" i="3" s="1"/>
  <c r="AU37" i="1"/>
  <c r="AT37" i="1"/>
  <c r="J24" i="3" s="1"/>
  <c r="AZ37" i="1"/>
  <c r="BC37" i="1"/>
  <c r="BN49" i="1"/>
  <c r="BI49" i="1"/>
  <c r="BD49" i="1"/>
  <c r="BE57" i="1"/>
  <c r="BD57" i="1"/>
  <c r="AZ57" i="1"/>
  <c r="BN77" i="1"/>
  <c r="BI77" i="1"/>
  <c r="BE77" i="1"/>
  <c r="BF77" i="1"/>
  <c r="AX77" i="1"/>
  <c r="AY77" i="1"/>
  <c r="C64" i="3" s="1"/>
  <c r="BD77" i="1"/>
  <c r="AU77" i="1"/>
  <c r="AT77" i="1"/>
  <c r="J64" i="3" s="1"/>
  <c r="BC77" i="1"/>
  <c r="AZ77" i="1"/>
  <c r="AD255" i="1"/>
  <c r="AO255" i="1"/>
  <c r="AD247" i="1"/>
  <c r="AO247" i="1"/>
  <c r="AD231" i="1"/>
  <c r="AO231" i="1"/>
  <c r="AD223" i="1"/>
  <c r="AO223" i="1"/>
  <c r="AD206" i="1"/>
  <c r="AO206" i="1"/>
  <c r="AO193" i="1"/>
  <c r="AD262" i="1"/>
  <c r="AO262" i="1"/>
  <c r="AD254" i="1"/>
  <c r="AO254" i="1"/>
  <c r="AD246" i="1"/>
  <c r="AO246" i="1"/>
  <c r="AD238" i="1"/>
  <c r="AO238" i="1"/>
  <c r="AD230" i="1"/>
  <c r="AO230" i="1"/>
  <c r="AO222" i="1"/>
  <c r="AO213" i="1"/>
  <c r="AO205" i="1"/>
  <c r="AO197" i="1"/>
  <c r="AO107" i="1"/>
  <c r="AO111" i="1"/>
  <c r="AO115" i="1"/>
  <c r="AO119" i="1"/>
  <c r="AO123" i="1"/>
  <c r="AO127" i="1"/>
  <c r="AO131" i="1"/>
  <c r="AO135" i="1"/>
  <c r="AO139" i="1"/>
  <c r="AO143" i="1"/>
  <c r="AO147" i="1"/>
  <c r="AO151" i="1"/>
  <c r="AO155" i="1"/>
  <c r="AO159" i="1"/>
  <c r="AO163" i="1"/>
  <c r="AO167" i="1"/>
  <c r="AO171" i="1"/>
  <c r="AO175" i="1"/>
  <c r="AO253" i="1"/>
  <c r="AO204" i="1"/>
  <c r="BI19" i="1"/>
  <c r="BN19" i="1"/>
  <c r="BF19" i="1"/>
  <c r="BD19" i="1"/>
  <c r="BE19" i="1"/>
  <c r="AY19" i="1"/>
  <c r="C6" i="3" s="1"/>
  <c r="AX19" i="1"/>
  <c r="AU19" i="1"/>
  <c r="AT19" i="1"/>
  <c r="J6" i="3" s="1"/>
  <c r="BC19" i="1"/>
  <c r="AZ19" i="1"/>
  <c r="BN23" i="1"/>
  <c r="BF23" i="1"/>
  <c r="BI23" i="1"/>
  <c r="BE23" i="1"/>
  <c r="AY23" i="1"/>
  <c r="C10" i="3" s="1"/>
  <c r="BD23" i="1"/>
  <c r="AU23" i="1"/>
  <c r="AT23" i="1"/>
  <c r="J10" i="3" s="1"/>
  <c r="AX23" i="1"/>
  <c r="AZ23" i="1"/>
  <c r="BC23" i="1"/>
  <c r="BI27" i="1"/>
  <c r="BN27" i="1"/>
  <c r="BF27" i="1"/>
  <c r="BD27" i="1"/>
  <c r="BE27" i="1"/>
  <c r="AY27" i="1"/>
  <c r="C14" i="3" s="1"/>
  <c r="AX27" i="1"/>
  <c r="AU27" i="1"/>
  <c r="AT27" i="1"/>
  <c r="J14" i="3" s="1"/>
  <c r="BC27" i="1"/>
  <c r="AZ27" i="1"/>
  <c r="BN31" i="1"/>
  <c r="BF31" i="1"/>
  <c r="BI31" i="1"/>
  <c r="BE31" i="1"/>
  <c r="AY31" i="1"/>
  <c r="C18" i="3" s="1"/>
  <c r="BD31" i="1"/>
  <c r="AU31" i="1"/>
  <c r="AT31" i="1"/>
  <c r="J18" i="3" s="1"/>
  <c r="AX31" i="1"/>
  <c r="AZ31" i="1"/>
  <c r="BC31" i="1"/>
  <c r="BI35" i="1"/>
  <c r="BN35" i="1"/>
  <c r="BF35" i="1"/>
  <c r="BD35" i="1"/>
  <c r="BE35" i="1"/>
  <c r="AY35" i="1"/>
  <c r="C22" i="3" s="1"/>
  <c r="AX35" i="1"/>
  <c r="AU35" i="1"/>
  <c r="AT35" i="1"/>
  <c r="J22" i="3" s="1"/>
  <c r="BC35" i="1"/>
  <c r="AZ35" i="1"/>
  <c r="BN39" i="1"/>
  <c r="BF39" i="1"/>
  <c r="BI39" i="1"/>
  <c r="BE39" i="1"/>
  <c r="AY39" i="1"/>
  <c r="C26" i="3" s="1"/>
  <c r="BD39" i="1"/>
  <c r="AU39" i="1"/>
  <c r="AT39" i="1"/>
  <c r="J26" i="3" s="1"/>
  <c r="AX39" i="1"/>
  <c r="AZ39" i="1"/>
  <c r="BC39" i="1"/>
  <c r="BI43" i="1"/>
  <c r="BN43" i="1"/>
  <c r="BF43" i="1"/>
  <c r="BD43" i="1"/>
  <c r="BE43" i="1"/>
  <c r="AY43" i="1"/>
  <c r="C30" i="3" s="1"/>
  <c r="AX43" i="1"/>
  <c r="AU43" i="1"/>
  <c r="AT43" i="1"/>
  <c r="J30" i="3" s="1"/>
  <c r="BC43" i="1"/>
  <c r="AZ43" i="1"/>
  <c r="BN47" i="1"/>
  <c r="BF47" i="1"/>
  <c r="BI47" i="1"/>
  <c r="BE47" i="1"/>
  <c r="AY47" i="1"/>
  <c r="C34" i="3" s="1"/>
  <c r="BD47" i="1"/>
  <c r="AT47" i="1"/>
  <c r="J34" i="3" s="1"/>
  <c r="AU47" i="1"/>
  <c r="AX47" i="1"/>
  <c r="AZ47" i="1"/>
  <c r="BC47" i="1"/>
  <c r="BI51" i="1"/>
  <c r="BN51" i="1"/>
  <c r="BF51" i="1"/>
  <c r="BD51" i="1"/>
  <c r="BE51" i="1"/>
  <c r="AY51" i="1"/>
  <c r="C38" i="3" s="1"/>
  <c r="AX51" i="1"/>
  <c r="AU51" i="1"/>
  <c r="AT51" i="1"/>
  <c r="J38" i="3" s="1"/>
  <c r="BC51" i="1"/>
  <c r="AZ51" i="1"/>
  <c r="BN55" i="1"/>
  <c r="BI55" i="1"/>
  <c r="BE55" i="1"/>
  <c r="AY55" i="1"/>
  <c r="C42" i="3" s="1"/>
  <c r="BD55" i="1"/>
  <c r="AU55" i="1"/>
  <c r="AT55" i="1"/>
  <c r="J42" i="3" s="1"/>
  <c r="BF55" i="1"/>
  <c r="AX55" i="1"/>
  <c r="AZ55" i="1"/>
  <c r="BC55" i="1"/>
  <c r="AO59" i="1"/>
  <c r="AM59" i="1" s="1"/>
  <c r="AO63" i="1"/>
  <c r="AM63" i="1" s="1"/>
  <c r="AO67" i="1"/>
  <c r="AM67" i="1" s="1"/>
  <c r="AO71" i="1"/>
  <c r="AM71" i="1" s="1"/>
  <c r="AO75" i="1"/>
  <c r="AM75" i="1" s="1"/>
  <c r="AO79" i="1"/>
  <c r="AM79" i="1" s="1"/>
  <c r="AO83" i="1"/>
  <c r="AM83" i="1" s="1"/>
  <c r="AO87" i="1"/>
  <c r="AM87" i="1" s="1"/>
  <c r="AD249" i="1"/>
  <c r="AO249" i="1"/>
  <c r="AD216" i="1"/>
  <c r="AO216" i="1"/>
  <c r="AE227" i="1"/>
  <c r="BN45" i="1"/>
  <c r="BF45" i="1"/>
  <c r="BI45" i="1"/>
  <c r="BE45" i="1"/>
  <c r="AX45" i="1"/>
  <c r="AY45" i="1"/>
  <c r="C32" i="3" s="1"/>
  <c r="BD45" i="1"/>
  <c r="AU45" i="1"/>
  <c r="AT45" i="1"/>
  <c r="J32" i="3" s="1"/>
  <c r="BC45" i="1"/>
  <c r="AZ45" i="1"/>
  <c r="AO245" i="1"/>
  <c r="AO229" i="1"/>
  <c r="AD221" i="1"/>
  <c r="AO221" i="1"/>
  <c r="AD212" i="1"/>
  <c r="AO212" i="1"/>
  <c r="AO196" i="1"/>
  <c r="AO260" i="1"/>
  <c r="AD203" i="1"/>
  <c r="AO203" i="1"/>
  <c r="AO106" i="1"/>
  <c r="AO110" i="1"/>
  <c r="AO114" i="1"/>
  <c r="AO118" i="1"/>
  <c r="AO122" i="1"/>
  <c r="AO126" i="1"/>
  <c r="AO130" i="1"/>
  <c r="AO134" i="1"/>
  <c r="AO138" i="1"/>
  <c r="AO142" i="1"/>
  <c r="AO146" i="1"/>
  <c r="AO150" i="1"/>
  <c r="AO154" i="1"/>
  <c r="AO158" i="1"/>
  <c r="AO162" i="1"/>
  <c r="AO166" i="1"/>
  <c r="AO170" i="1"/>
  <c r="AO174" i="1"/>
  <c r="AD242" i="1"/>
  <c r="AO242" i="1"/>
  <c r="AD241" i="1"/>
  <c r="AO241" i="1"/>
  <c r="AD208" i="1"/>
  <c r="AO208" i="1"/>
  <c r="BN21" i="1"/>
  <c r="BF21" i="1"/>
  <c r="BI21" i="1"/>
  <c r="BE21" i="1"/>
  <c r="AX21" i="1"/>
  <c r="BD21" i="1"/>
  <c r="AY21" i="1"/>
  <c r="C8" i="3" s="1"/>
  <c r="AU21" i="1"/>
  <c r="AT21" i="1"/>
  <c r="J8" i="3" s="1"/>
  <c r="AZ21" i="1"/>
  <c r="BC21" i="1"/>
  <c r="BI33" i="1"/>
  <c r="AU33" i="1"/>
  <c r="BN53" i="1"/>
  <c r="BI53" i="1"/>
  <c r="BE53" i="1"/>
  <c r="BF53" i="1"/>
  <c r="AX53" i="1"/>
  <c r="BD53" i="1"/>
  <c r="AY53" i="1"/>
  <c r="C40" i="3" s="1"/>
  <c r="AU53" i="1"/>
  <c r="AT53" i="1"/>
  <c r="J40" i="3" s="1"/>
  <c r="AZ53" i="1"/>
  <c r="BC53" i="1"/>
  <c r="AO237" i="1"/>
  <c r="AD220" i="1"/>
  <c r="AO220" i="1"/>
  <c r="AD211" i="1"/>
  <c r="AO211" i="1"/>
  <c r="AD195" i="1"/>
  <c r="AO195" i="1"/>
  <c r="AO259" i="1"/>
  <c r="AD251" i="1"/>
  <c r="AO251" i="1"/>
  <c r="AD243" i="1"/>
  <c r="AO243" i="1"/>
  <c r="AD235" i="1"/>
  <c r="AO235" i="1"/>
  <c r="AO227" i="1"/>
  <c r="AO219" i="1"/>
  <c r="AO210" i="1"/>
  <c r="AO202" i="1"/>
  <c r="AO194" i="1"/>
  <c r="AE263" i="1"/>
  <c r="AE258" i="1"/>
  <c r="AE250" i="1"/>
  <c r="AE242" i="1"/>
  <c r="AE234" i="1"/>
  <c r="AE221" i="1"/>
  <c r="AO18" i="1"/>
  <c r="AM18" i="1" s="1"/>
  <c r="AO22" i="1"/>
  <c r="AM22" i="1" s="1"/>
  <c r="AO26" i="1"/>
  <c r="AM26" i="1" s="1"/>
  <c r="AO30" i="1"/>
  <c r="AM30" i="1" s="1"/>
  <c r="AO34" i="1"/>
  <c r="AM34" i="1" s="1"/>
  <c r="AO38" i="1"/>
  <c r="AM38" i="1" s="1"/>
  <c r="AO42" i="1"/>
  <c r="AM42" i="1" s="1"/>
  <c r="AO46" i="1"/>
  <c r="AM46" i="1" s="1"/>
  <c r="AO50" i="1"/>
  <c r="AM50" i="1" s="1"/>
  <c r="AO54" i="1"/>
  <c r="AM54" i="1" s="1"/>
  <c r="AO58" i="1"/>
  <c r="AM58" i="1" s="1"/>
  <c r="AO62" i="1"/>
  <c r="AM62" i="1" s="1"/>
  <c r="AO66" i="1"/>
  <c r="AM66" i="1" s="1"/>
  <c r="AO70" i="1"/>
  <c r="AM70" i="1" s="1"/>
  <c r="AO74" i="1"/>
  <c r="AM74" i="1" s="1"/>
  <c r="AO78" i="1"/>
  <c r="AM78" i="1" s="1"/>
  <c r="AO82" i="1"/>
  <c r="AM82" i="1" s="1"/>
  <c r="AO86" i="1"/>
  <c r="AM86" i="1" s="1"/>
  <c r="AD193" i="1"/>
  <c r="AD264" i="1"/>
  <c r="AD260" i="1"/>
  <c r="AD226" i="1"/>
  <c r="AD222" i="1"/>
  <c r="AD218" i="1"/>
  <c r="AD213" i="1"/>
  <c r="AD209" i="1"/>
  <c r="AD201" i="1"/>
  <c r="AE202" i="1"/>
  <c r="AD204" i="1"/>
  <c r="AD200" i="1"/>
  <c r="AD196" i="1"/>
  <c r="AE252" i="1"/>
  <c r="AE244" i="1"/>
  <c r="AE236" i="1"/>
  <c r="AE228" i="1"/>
  <c r="AE223" i="1"/>
  <c r="AE214" i="1"/>
  <c r="AE210" i="1"/>
  <c r="AE201" i="1"/>
  <c r="AE197" i="1"/>
  <c r="AD19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AD75" i="1"/>
  <c r="AD79" i="1"/>
  <c r="AD83" i="1"/>
  <c r="AD87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D256" i="1"/>
  <c r="AD252" i="1"/>
  <c r="AD248" i="1"/>
  <c r="AD244" i="1"/>
  <c r="AD240" i="1"/>
  <c r="AD236" i="1"/>
  <c r="AD232" i="1"/>
  <c r="AD228" i="1"/>
  <c r="AE264" i="1"/>
  <c r="AE251" i="1"/>
  <c r="AE243" i="1"/>
  <c r="AE235" i="1"/>
  <c r="AE222" i="1"/>
  <c r="AE213" i="1"/>
  <c r="AE200" i="1"/>
  <c r="AE217" i="1"/>
  <c r="AD17" i="1"/>
  <c r="AE18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D106" i="1"/>
  <c r="AD108" i="1"/>
  <c r="AD110" i="1"/>
  <c r="AD112" i="1"/>
  <c r="AD114" i="1"/>
  <c r="AD116" i="1"/>
  <c r="AD118" i="1"/>
  <c r="AD120" i="1"/>
  <c r="AD122" i="1"/>
  <c r="AD124" i="1"/>
  <c r="AD126" i="1"/>
  <c r="AD128" i="1"/>
  <c r="AD130" i="1"/>
  <c r="AD132" i="1"/>
  <c r="AD134" i="1"/>
  <c r="AD136" i="1"/>
  <c r="AD138" i="1"/>
  <c r="AD140" i="1"/>
  <c r="AD142" i="1"/>
  <c r="AD144" i="1"/>
  <c r="AD146" i="1"/>
  <c r="AD148" i="1"/>
  <c r="AD150" i="1"/>
  <c r="AD152" i="1"/>
  <c r="AD154" i="1"/>
  <c r="AD156" i="1"/>
  <c r="AD158" i="1"/>
  <c r="AD160" i="1"/>
  <c r="AD162" i="1"/>
  <c r="AD164" i="1"/>
  <c r="AD168" i="1"/>
  <c r="AD172" i="1"/>
  <c r="AD176" i="1"/>
  <c r="AE261" i="1"/>
  <c r="AE256" i="1"/>
  <c r="AE248" i="1"/>
  <c r="AE240" i="1"/>
  <c r="AE232" i="1"/>
  <c r="AE219" i="1"/>
  <c r="AE205" i="1"/>
  <c r="AE259" i="1"/>
  <c r="AD21" i="1"/>
  <c r="AD25" i="1"/>
  <c r="AD29" i="1"/>
  <c r="AD33" i="1"/>
  <c r="AD37" i="1"/>
  <c r="AD41" i="1"/>
  <c r="AD45" i="1"/>
  <c r="AD49" i="1"/>
  <c r="AD53" i="1"/>
  <c r="AD57" i="1"/>
  <c r="AD61" i="1"/>
  <c r="AD65" i="1"/>
  <c r="AD69" i="1"/>
  <c r="AD73" i="1"/>
  <c r="AD77" i="1"/>
  <c r="AD81" i="1"/>
  <c r="AD85" i="1"/>
  <c r="AD105" i="1"/>
  <c r="AE106" i="1"/>
  <c r="AE110" i="1"/>
  <c r="AE114" i="1"/>
  <c r="AE118" i="1"/>
  <c r="AE122" i="1"/>
  <c r="AE126" i="1"/>
  <c r="AE130" i="1"/>
  <c r="AE134" i="1"/>
  <c r="AE138" i="1"/>
  <c r="AE142" i="1"/>
  <c r="AE146" i="1"/>
  <c r="AE150" i="1"/>
  <c r="AE154" i="1"/>
  <c r="AE158" i="1"/>
  <c r="AE162" i="1"/>
  <c r="AE166" i="1"/>
  <c r="AE170" i="1"/>
  <c r="AE174" i="1"/>
  <c r="AE254" i="1"/>
  <c r="AE246" i="1"/>
  <c r="AE238" i="1"/>
  <c r="AE230" i="1"/>
  <c r="AE225" i="1"/>
  <c r="AE216" i="1"/>
  <c r="AE208" i="1"/>
  <c r="AE203" i="1"/>
  <c r="AE195" i="1"/>
  <c r="AD217" i="1"/>
  <c r="AD20" i="1"/>
  <c r="AD24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E105" i="1"/>
  <c r="AE109" i="1"/>
  <c r="AE113" i="1"/>
  <c r="AE117" i="1"/>
  <c r="AE121" i="1"/>
  <c r="AE125" i="1"/>
  <c r="AE129" i="1"/>
  <c r="AE133" i="1"/>
  <c r="AE137" i="1"/>
  <c r="AE141" i="1"/>
  <c r="AE145" i="1"/>
  <c r="AE149" i="1"/>
  <c r="AE153" i="1"/>
  <c r="AE157" i="1"/>
  <c r="AE161" i="1"/>
  <c r="AE165" i="1"/>
  <c r="AE169" i="1"/>
  <c r="AE173" i="1"/>
  <c r="AD205" i="1"/>
  <c r="AD197" i="1"/>
  <c r="AE262" i="1"/>
  <c r="AE257" i="1"/>
  <c r="AE249" i="1"/>
  <c r="AE241" i="1"/>
  <c r="AE233" i="1"/>
  <c r="AE220" i="1"/>
  <c r="AE211" i="1"/>
  <c r="AE206" i="1"/>
  <c r="AE198" i="1"/>
  <c r="AE17" i="1"/>
  <c r="AE21" i="1"/>
  <c r="AE25" i="1"/>
  <c r="AE29" i="1"/>
  <c r="AE33" i="1"/>
  <c r="AE37" i="1"/>
  <c r="AE41" i="1"/>
  <c r="AE45" i="1"/>
  <c r="AE49" i="1"/>
  <c r="AE53" i="1"/>
  <c r="AE57" i="1"/>
  <c r="AE61" i="1"/>
  <c r="AE65" i="1"/>
  <c r="AE69" i="1"/>
  <c r="AE73" i="1"/>
  <c r="AE77" i="1"/>
  <c r="AE81" i="1"/>
  <c r="AE85" i="1"/>
  <c r="AD107" i="1"/>
  <c r="AD111" i="1"/>
  <c r="AD115" i="1"/>
  <c r="AD119" i="1"/>
  <c r="AD123" i="1"/>
  <c r="AD127" i="1"/>
  <c r="AD131" i="1"/>
  <c r="AD135" i="1"/>
  <c r="AD139" i="1"/>
  <c r="AD143" i="1"/>
  <c r="AD147" i="1"/>
  <c r="AD151" i="1"/>
  <c r="AD155" i="1"/>
  <c r="AD159" i="1"/>
  <c r="AD163" i="1"/>
  <c r="AD167" i="1"/>
  <c r="AD171" i="1"/>
  <c r="AD175" i="1"/>
  <c r="AD261" i="1"/>
  <c r="AD253" i="1"/>
  <c r="AD245" i="1"/>
  <c r="AD237" i="1"/>
  <c r="AD229" i="1"/>
  <c r="AI109" i="1"/>
  <c r="AI113" i="1"/>
  <c r="AI117" i="1"/>
  <c r="AI121" i="1"/>
  <c r="AI125" i="1"/>
  <c r="AI129" i="1"/>
  <c r="AI137" i="1"/>
  <c r="AI141" i="1"/>
  <c r="AI145" i="1"/>
  <c r="AI149" i="1"/>
  <c r="AI153" i="1"/>
  <c r="AI157" i="1"/>
  <c r="AE260" i="1"/>
  <c r="AE255" i="1"/>
  <c r="AE247" i="1"/>
  <c r="AE239" i="1"/>
  <c r="AE231" i="1"/>
  <c r="AE226" i="1"/>
  <c r="AE218" i="1"/>
  <c r="AE209" i="1"/>
  <c r="AE204" i="1"/>
  <c r="AE196" i="1"/>
  <c r="AE20" i="1"/>
  <c r="AD166" i="1"/>
  <c r="AD170" i="1"/>
  <c r="AD174" i="1"/>
  <c r="AG193" i="1"/>
  <c r="AE193" i="1"/>
  <c r="AD227" i="1"/>
  <c r="AD219" i="1"/>
  <c r="AD210" i="1"/>
  <c r="AD202" i="1"/>
  <c r="AD194" i="1"/>
  <c r="AE212" i="1"/>
  <c r="AE207" i="1"/>
  <c r="AE199" i="1"/>
  <c r="AD18" i="1"/>
  <c r="AD22" i="1"/>
  <c r="AD26" i="1"/>
  <c r="AD30" i="1"/>
  <c r="AD34" i="1"/>
  <c r="AD38" i="1"/>
  <c r="AD42" i="1"/>
  <c r="AD46" i="1"/>
  <c r="AD50" i="1"/>
  <c r="AD54" i="1"/>
  <c r="AD58" i="1"/>
  <c r="AD62" i="1"/>
  <c r="AD66" i="1"/>
  <c r="AD70" i="1"/>
  <c r="AD74" i="1"/>
  <c r="AD78" i="1"/>
  <c r="AD82" i="1"/>
  <c r="AD86" i="1"/>
  <c r="AE107" i="1"/>
  <c r="AE111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253" i="1"/>
  <c r="AE245" i="1"/>
  <c r="AE237" i="1"/>
  <c r="AE229" i="1"/>
  <c r="AE224" i="1"/>
  <c r="AE215" i="1"/>
  <c r="AE194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D109" i="1"/>
  <c r="AD113" i="1"/>
  <c r="AD117" i="1"/>
  <c r="AD121" i="1"/>
  <c r="AD125" i="1"/>
  <c r="AD129" i="1"/>
  <c r="AD133" i="1"/>
  <c r="AD137" i="1"/>
  <c r="AD141" i="1"/>
  <c r="AD145" i="1"/>
  <c r="AD149" i="1"/>
  <c r="AD153" i="1"/>
  <c r="AD157" i="1"/>
  <c r="AD161" i="1"/>
  <c r="AD165" i="1"/>
  <c r="AD169" i="1"/>
  <c r="AD173" i="1"/>
  <c r="AH259" i="1"/>
  <c r="AD259" i="1"/>
  <c r="AI161" i="1"/>
  <c r="AI105" i="1"/>
  <c r="AI133" i="1"/>
  <c r="AI135" i="1"/>
  <c r="AI143" i="1"/>
  <c r="AI151" i="1"/>
  <c r="AH227" i="1"/>
  <c r="AI163" i="1"/>
  <c r="AI165" i="1"/>
  <c r="AI167" i="1"/>
  <c r="AI169" i="1"/>
  <c r="AI171" i="1"/>
  <c r="AI173" i="1"/>
  <c r="AI175" i="1"/>
  <c r="AI107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9" i="1"/>
  <c r="AI51" i="1"/>
  <c r="AI53" i="1"/>
  <c r="AI55" i="1"/>
  <c r="AI57" i="1"/>
  <c r="AI59" i="1"/>
  <c r="AI17" i="1"/>
  <c r="AI19" i="1"/>
  <c r="AI21" i="1"/>
  <c r="AI47" i="1"/>
  <c r="AI61" i="1"/>
  <c r="AI63" i="1"/>
  <c r="AG158" i="1"/>
  <c r="AG160" i="1"/>
  <c r="AG162" i="1"/>
  <c r="AG166" i="1"/>
  <c r="AG168" i="1"/>
  <c r="AG170" i="1"/>
  <c r="AG172" i="1"/>
  <c r="AG174" i="1"/>
  <c r="AG106" i="1"/>
  <c r="AG108" i="1"/>
  <c r="AG110" i="1"/>
  <c r="AG112" i="1"/>
  <c r="AG114" i="1"/>
  <c r="AG124" i="1"/>
  <c r="AG138" i="1"/>
  <c r="AG140" i="1"/>
  <c r="AG152" i="1"/>
  <c r="AG154" i="1"/>
  <c r="AG156" i="1"/>
  <c r="AA264" i="1"/>
  <c r="AP264" i="1" s="1"/>
  <c r="AG217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105" i="1"/>
  <c r="AA261" i="1"/>
  <c r="AP261" i="1" s="1"/>
  <c r="AG116" i="1"/>
  <c r="AG118" i="1"/>
  <c r="AG120" i="1"/>
  <c r="AG122" i="1"/>
  <c r="AG126" i="1"/>
  <c r="AG128" i="1"/>
  <c r="AG130" i="1"/>
  <c r="AG132" i="1"/>
  <c r="AG134" i="1"/>
  <c r="AG136" i="1"/>
  <c r="AG142" i="1"/>
  <c r="AG144" i="1"/>
  <c r="AG146" i="1"/>
  <c r="AG148" i="1"/>
  <c r="AG150" i="1"/>
  <c r="AG164" i="1"/>
  <c r="AG176" i="1"/>
  <c r="AH193" i="1"/>
  <c r="AI264" i="1"/>
  <c r="AH261" i="1"/>
  <c r="AI260" i="1"/>
  <c r="AG257" i="1"/>
  <c r="AH256" i="1"/>
  <c r="AI255" i="1"/>
  <c r="AG253" i="1"/>
  <c r="AH252" i="1"/>
  <c r="AI251" i="1"/>
  <c r="AG249" i="1"/>
  <c r="AH248" i="1"/>
  <c r="AI247" i="1"/>
  <c r="AG245" i="1"/>
  <c r="AH244" i="1"/>
  <c r="AI243" i="1"/>
  <c r="AG241" i="1"/>
  <c r="AH240" i="1"/>
  <c r="AI239" i="1"/>
  <c r="AG237" i="1"/>
  <c r="AH236" i="1"/>
  <c r="AI235" i="1"/>
  <c r="AG233" i="1"/>
  <c r="AH232" i="1"/>
  <c r="AI231" i="1"/>
  <c r="AG229" i="1"/>
  <c r="AH228" i="1"/>
  <c r="AI227" i="1"/>
  <c r="AI226" i="1"/>
  <c r="AG224" i="1"/>
  <c r="AH223" i="1"/>
  <c r="AI222" i="1"/>
  <c r="AG220" i="1"/>
  <c r="AH219" i="1"/>
  <c r="AI218" i="1"/>
  <c r="AG215" i="1"/>
  <c r="AH214" i="1"/>
  <c r="AI213" i="1"/>
  <c r="AG211" i="1"/>
  <c r="AH210" i="1"/>
  <c r="AI209" i="1"/>
  <c r="AG206" i="1"/>
  <c r="AH205" i="1"/>
  <c r="AI204" i="1"/>
  <c r="AG202" i="1"/>
  <c r="AH201" i="1"/>
  <c r="AI200" i="1"/>
  <c r="AG198" i="1"/>
  <c r="AH197" i="1"/>
  <c r="AI196" i="1"/>
  <c r="AG194" i="1"/>
  <c r="AI217" i="1"/>
  <c r="AG17" i="1"/>
  <c r="AI18" i="1"/>
  <c r="AG19" i="1"/>
  <c r="AI20" i="1"/>
  <c r="AG21" i="1"/>
  <c r="AI22" i="1"/>
  <c r="AG23" i="1"/>
  <c r="AI24" i="1"/>
  <c r="AG25" i="1"/>
  <c r="AI26" i="1"/>
  <c r="AG27" i="1"/>
  <c r="AI28" i="1"/>
  <c r="AG29" i="1"/>
  <c r="AI30" i="1"/>
  <c r="AG31" i="1"/>
  <c r="AI32" i="1"/>
  <c r="AG33" i="1"/>
  <c r="AI34" i="1"/>
  <c r="AG35" i="1"/>
  <c r="AI36" i="1"/>
  <c r="AG37" i="1"/>
  <c r="AI38" i="1"/>
  <c r="AG39" i="1"/>
  <c r="AI40" i="1"/>
  <c r="AG41" i="1"/>
  <c r="AI42" i="1"/>
  <c r="AG43" i="1"/>
  <c r="AI44" i="1"/>
  <c r="AB50" i="1"/>
  <c r="AQ50" i="1" s="1"/>
  <c r="AB68" i="1"/>
  <c r="AQ68" i="1" s="1"/>
  <c r="AB72" i="1"/>
  <c r="AQ72" i="1" s="1"/>
  <c r="AI259" i="1"/>
  <c r="AG255" i="1"/>
  <c r="AG251" i="1"/>
  <c r="AI65" i="1"/>
  <c r="AI193" i="1"/>
  <c r="AG256" i="1"/>
  <c r="AG252" i="1"/>
  <c r="AG248" i="1"/>
  <c r="AG244" i="1"/>
  <c r="AG240" i="1"/>
  <c r="AG236" i="1"/>
  <c r="AG232" i="1"/>
  <c r="AG228" i="1"/>
  <c r="AG223" i="1"/>
  <c r="AG219" i="1"/>
  <c r="AG214" i="1"/>
  <c r="AG210" i="1"/>
  <c r="AG259" i="1"/>
  <c r="AG66" i="1"/>
  <c r="AI67" i="1"/>
  <c r="AG68" i="1"/>
  <c r="AI69" i="1"/>
  <c r="AG70" i="1"/>
  <c r="AI71" i="1"/>
  <c r="AG72" i="1"/>
  <c r="AI73" i="1"/>
  <c r="AG74" i="1"/>
  <c r="AI75" i="1"/>
  <c r="AH176" i="1"/>
  <c r="AI106" i="1"/>
  <c r="AG107" i="1"/>
  <c r="AI108" i="1"/>
  <c r="AG109" i="1"/>
  <c r="AI110" i="1"/>
  <c r="AG111" i="1"/>
  <c r="AI112" i="1"/>
  <c r="AG113" i="1"/>
  <c r="AI114" i="1"/>
  <c r="AG115" i="1"/>
  <c r="AI116" i="1"/>
  <c r="AG117" i="1"/>
  <c r="AI118" i="1"/>
  <c r="AG119" i="1"/>
  <c r="AI120" i="1"/>
  <c r="AG121" i="1"/>
  <c r="AI122" i="1"/>
  <c r="AG123" i="1"/>
  <c r="AI124" i="1"/>
  <c r="AG125" i="1"/>
  <c r="AI126" i="1"/>
  <c r="AG127" i="1"/>
  <c r="AI128" i="1"/>
  <c r="AG129" i="1"/>
  <c r="AI130" i="1"/>
  <c r="AG131" i="1"/>
  <c r="AI132" i="1"/>
  <c r="AG133" i="1"/>
  <c r="AI134" i="1"/>
  <c r="AG135" i="1"/>
  <c r="AI136" i="1"/>
  <c r="AG137" i="1"/>
  <c r="AI138" i="1"/>
  <c r="AG139" i="1"/>
  <c r="AI140" i="1"/>
  <c r="AG141" i="1"/>
  <c r="AI142" i="1"/>
  <c r="AG143" i="1"/>
  <c r="AI144" i="1"/>
  <c r="AG145" i="1"/>
  <c r="AI146" i="1"/>
  <c r="AG147" i="1"/>
  <c r="AI148" i="1"/>
  <c r="AG149" i="1"/>
  <c r="AI150" i="1"/>
  <c r="AG151" i="1"/>
  <c r="AI152" i="1"/>
  <c r="AG153" i="1"/>
  <c r="AI154" i="1"/>
  <c r="AG155" i="1"/>
  <c r="AI156" i="1"/>
  <c r="AG157" i="1"/>
  <c r="AI158" i="1"/>
  <c r="AG159" i="1"/>
  <c r="AI160" i="1"/>
  <c r="AG161" i="1"/>
  <c r="AI162" i="1"/>
  <c r="AG163" i="1"/>
  <c r="AI164" i="1"/>
  <c r="AG165" i="1"/>
  <c r="AI166" i="1"/>
  <c r="AG167" i="1"/>
  <c r="AI168" i="1"/>
  <c r="AG169" i="1"/>
  <c r="AI170" i="1"/>
  <c r="AG171" i="1"/>
  <c r="AI172" i="1"/>
  <c r="AG173" i="1"/>
  <c r="AI174" i="1"/>
  <c r="AG175" i="1"/>
  <c r="AI176" i="1"/>
  <c r="AH264" i="1"/>
  <c r="AH260" i="1"/>
  <c r="AI254" i="1"/>
  <c r="AH247" i="1"/>
  <c r="AH243" i="1"/>
  <c r="AH239" i="1"/>
  <c r="AH235" i="1"/>
  <c r="AH231" i="1"/>
  <c r="AI225" i="1"/>
  <c r="AI221" i="1"/>
  <c r="AI216" i="1"/>
  <c r="AC208" i="1"/>
  <c r="AR208" i="1" s="1"/>
  <c r="AI208" i="1"/>
  <c r="AH204" i="1"/>
  <c r="AG201" i="1"/>
  <c r="AI195" i="1"/>
  <c r="AI263" i="1"/>
  <c r="AG261" i="1"/>
  <c r="AI258" i="1"/>
  <c r="AH255" i="1"/>
  <c r="AH251" i="1"/>
  <c r="AI246" i="1"/>
  <c r="AI242" i="1"/>
  <c r="AI238" i="1"/>
  <c r="AI234" i="1"/>
  <c r="AI230" i="1"/>
  <c r="AH226" i="1"/>
  <c r="AH222" i="1"/>
  <c r="AH218" i="1"/>
  <c r="AH213" i="1"/>
  <c r="AI207" i="1"/>
  <c r="AI203" i="1"/>
  <c r="AI199" i="1"/>
  <c r="AH196" i="1"/>
  <c r="AG264" i="1"/>
  <c r="AI262" i="1"/>
  <c r="AG260" i="1"/>
  <c r="AH258" i="1"/>
  <c r="AI253" i="1"/>
  <c r="AH250" i="1"/>
  <c r="AI249" i="1"/>
  <c r="AG247" i="1"/>
  <c r="AH246" i="1"/>
  <c r="AI245" i="1"/>
  <c r="AG243" i="1"/>
  <c r="AH242" i="1"/>
  <c r="AI241" i="1"/>
  <c r="AG239" i="1"/>
  <c r="AH238" i="1"/>
  <c r="AI237" i="1"/>
  <c r="AG235" i="1"/>
  <c r="AH234" i="1"/>
  <c r="AI233" i="1"/>
  <c r="AG231" i="1"/>
  <c r="AH230" i="1"/>
  <c r="AI229" i="1"/>
  <c r="AG226" i="1"/>
  <c r="AH225" i="1"/>
  <c r="AI224" i="1"/>
  <c r="AG222" i="1"/>
  <c r="AH221" i="1"/>
  <c r="AI220" i="1"/>
  <c r="AG218" i="1"/>
  <c r="AH216" i="1"/>
  <c r="AI215" i="1"/>
  <c r="AG213" i="1"/>
  <c r="AH212" i="1"/>
  <c r="AI211" i="1"/>
  <c r="AG209" i="1"/>
  <c r="AH208" i="1"/>
  <c r="AH207" i="1"/>
  <c r="AI206" i="1"/>
  <c r="AG204" i="1"/>
  <c r="AH203" i="1"/>
  <c r="AI202" i="1"/>
  <c r="AG200" i="1"/>
  <c r="AH199" i="1"/>
  <c r="AI198" i="1"/>
  <c r="AG196" i="1"/>
  <c r="AH195" i="1"/>
  <c r="AI194" i="1"/>
  <c r="AG262" i="1"/>
  <c r="AI250" i="1"/>
  <c r="AI212" i="1"/>
  <c r="AH209" i="1"/>
  <c r="AG205" i="1"/>
  <c r="AH200" i="1"/>
  <c r="AG197" i="1"/>
  <c r="AH263" i="1"/>
  <c r="AI257" i="1"/>
  <c r="AH254" i="1"/>
  <c r="AA227" i="1"/>
  <c r="AP227" i="1" s="1"/>
  <c r="AG227" i="1"/>
  <c r="AG263" i="1"/>
  <c r="AH262" i="1"/>
  <c r="AI261" i="1"/>
  <c r="AG258" i="1"/>
  <c r="AH257" i="1"/>
  <c r="AI256" i="1"/>
  <c r="AG254" i="1"/>
  <c r="AH253" i="1"/>
  <c r="AI252" i="1"/>
  <c r="AG250" i="1"/>
  <c r="AH249" i="1"/>
  <c r="AI248" i="1"/>
  <c r="AG246" i="1"/>
  <c r="AH245" i="1"/>
  <c r="AI244" i="1"/>
  <c r="AG242" i="1"/>
  <c r="AH241" i="1"/>
  <c r="AI240" i="1"/>
  <c r="AG238" i="1"/>
  <c r="AH237" i="1"/>
  <c r="AI236" i="1"/>
  <c r="AG234" i="1"/>
  <c r="AH233" i="1"/>
  <c r="AI232" i="1"/>
  <c r="AG230" i="1"/>
  <c r="AH229" i="1"/>
  <c r="AI228" i="1"/>
  <c r="AG225" i="1"/>
  <c r="AH224" i="1"/>
  <c r="AI223" i="1"/>
  <c r="AG221" i="1"/>
  <c r="AH220" i="1"/>
  <c r="AI219" i="1"/>
  <c r="AG216" i="1"/>
  <c r="AH215" i="1"/>
  <c r="AI214" i="1"/>
  <c r="AG212" i="1"/>
  <c r="AH211" i="1"/>
  <c r="AI210" i="1"/>
  <c r="AG208" i="1"/>
  <c r="AG207" i="1"/>
  <c r="AH206" i="1"/>
  <c r="AI205" i="1"/>
  <c r="AG203" i="1"/>
  <c r="AH202" i="1"/>
  <c r="AI201" i="1"/>
  <c r="AG199" i="1"/>
  <c r="AH198" i="1"/>
  <c r="AI197" i="1"/>
  <c r="AG195" i="1"/>
  <c r="AH194" i="1"/>
  <c r="AH217" i="1"/>
  <c r="AG76" i="1"/>
  <c r="AI77" i="1"/>
  <c r="AG78" i="1"/>
  <c r="AI79" i="1"/>
  <c r="AG80" i="1"/>
  <c r="AI81" i="1"/>
  <c r="AG82" i="1"/>
  <c r="AI83" i="1"/>
  <c r="AG84" i="1"/>
  <c r="AI85" i="1"/>
  <c r="AG86" i="1"/>
  <c r="AI87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B174" i="1"/>
  <c r="AQ174" i="1" s="1"/>
  <c r="AH174" i="1"/>
  <c r="AG45" i="1"/>
  <c r="AI46" i="1"/>
  <c r="AG47" i="1"/>
  <c r="AI48" i="1"/>
  <c r="AG49" i="1"/>
  <c r="AI50" i="1"/>
  <c r="AG51" i="1"/>
  <c r="AI52" i="1"/>
  <c r="AG53" i="1"/>
  <c r="AI54" i="1"/>
  <c r="AG55" i="1"/>
  <c r="AI56" i="1"/>
  <c r="AG57" i="1"/>
  <c r="AI58" i="1"/>
  <c r="AG59" i="1"/>
  <c r="AI60" i="1"/>
  <c r="AG61" i="1"/>
  <c r="AI62" i="1"/>
  <c r="AG63" i="1"/>
  <c r="AI64" i="1"/>
  <c r="AG65" i="1"/>
  <c r="AI66" i="1"/>
  <c r="AG67" i="1"/>
  <c r="AI68" i="1"/>
  <c r="AG69" i="1"/>
  <c r="AI70" i="1"/>
  <c r="AG71" i="1"/>
  <c r="AI72" i="1"/>
  <c r="AG73" i="1"/>
  <c r="AI74" i="1"/>
  <c r="AG75" i="1"/>
  <c r="AI76" i="1"/>
  <c r="AG77" i="1"/>
  <c r="AI78" i="1"/>
  <c r="AG79" i="1"/>
  <c r="AI80" i="1"/>
  <c r="AG81" i="1"/>
  <c r="AB82" i="1"/>
  <c r="AQ82" i="1" s="1"/>
  <c r="AI82" i="1"/>
  <c r="AG83" i="1"/>
  <c r="AI84" i="1"/>
  <c r="AG85" i="1"/>
  <c r="AI86" i="1"/>
  <c r="AG87" i="1"/>
  <c r="AI88" i="1"/>
  <c r="AH105" i="1"/>
  <c r="AH107" i="1"/>
  <c r="AH109" i="1"/>
  <c r="AH111" i="1"/>
  <c r="AH113" i="1"/>
  <c r="AH115" i="1"/>
  <c r="AH117" i="1"/>
  <c r="AH119" i="1"/>
  <c r="AH121" i="1"/>
  <c r="AH123" i="1"/>
  <c r="AH125" i="1"/>
  <c r="AH127" i="1"/>
  <c r="AH129" i="1"/>
  <c r="AH131" i="1"/>
  <c r="AH133" i="1"/>
  <c r="AH135" i="1"/>
  <c r="AH137" i="1"/>
  <c r="AH139" i="1"/>
  <c r="AH141" i="1"/>
  <c r="AH143" i="1"/>
  <c r="AH145" i="1"/>
  <c r="AH147" i="1"/>
  <c r="AH149" i="1"/>
  <c r="AH151" i="1"/>
  <c r="AH153" i="1"/>
  <c r="AH155" i="1"/>
  <c r="AH157" i="1"/>
  <c r="AH159" i="1"/>
  <c r="AH161" i="1"/>
  <c r="AH163" i="1"/>
  <c r="AH165" i="1"/>
  <c r="AH167" i="1"/>
  <c r="AH169" i="1"/>
  <c r="AA171" i="1"/>
  <c r="AP171" i="1" s="1"/>
  <c r="AH171" i="1"/>
  <c r="AC172" i="1"/>
  <c r="AR172" i="1" s="1"/>
  <c r="AH173" i="1"/>
  <c r="AA175" i="1"/>
  <c r="AP175" i="1" s="1"/>
  <c r="AH175" i="1"/>
  <c r="AC215" i="1"/>
  <c r="AR215" i="1" s="1"/>
  <c r="AH17" i="1"/>
  <c r="AH19" i="1"/>
  <c r="AH21" i="1"/>
  <c r="AH23" i="1"/>
  <c r="AH25" i="1"/>
  <c r="AH27" i="1"/>
  <c r="AH29" i="1"/>
  <c r="AH31" i="1"/>
  <c r="AH33" i="1"/>
  <c r="AH35" i="1"/>
  <c r="AH37" i="1"/>
  <c r="AH39" i="1"/>
  <c r="AH41" i="1"/>
  <c r="AH45" i="1"/>
  <c r="AH47" i="1"/>
  <c r="AH49" i="1"/>
  <c r="AH51" i="1"/>
  <c r="AH53" i="1"/>
  <c r="AH55" i="1"/>
  <c r="AH57" i="1"/>
  <c r="AH59" i="1"/>
  <c r="AH61" i="1"/>
  <c r="AH63" i="1"/>
  <c r="AH65" i="1"/>
  <c r="AH67" i="1"/>
  <c r="AH69" i="1"/>
  <c r="AH71" i="1"/>
  <c r="AH73" i="1"/>
  <c r="AH75" i="1"/>
  <c r="AH77" i="1"/>
  <c r="AH79" i="1"/>
  <c r="AH81" i="1"/>
  <c r="AH83" i="1"/>
  <c r="AH85" i="1"/>
  <c r="AH87" i="1"/>
  <c r="AB146" i="1"/>
  <c r="AQ146" i="1" s="1"/>
  <c r="AC50" i="1"/>
  <c r="AR50" i="1" s="1"/>
  <c r="AB51" i="1"/>
  <c r="AQ51" i="1" s="1"/>
  <c r="AB67" i="1"/>
  <c r="AQ67" i="1" s="1"/>
  <c r="AB85" i="1"/>
  <c r="AQ85" i="1" s="1"/>
  <c r="AG88" i="1"/>
  <c r="AB43" i="1"/>
  <c r="AQ43" i="1" s="1"/>
  <c r="AH43" i="1"/>
  <c r="AH18" i="1"/>
  <c r="AH20" i="1"/>
  <c r="AH22" i="1"/>
  <c r="AH24" i="1"/>
  <c r="AH26" i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B154" i="1"/>
  <c r="AQ154" i="1" s="1"/>
  <c r="AB158" i="1"/>
  <c r="AQ158" i="1" s="1"/>
  <c r="AA53" i="1"/>
  <c r="AP53" i="1" s="1"/>
  <c r="AC54" i="1"/>
  <c r="AR54" i="1" s="1"/>
  <c r="AA55" i="1"/>
  <c r="AP55" i="1" s="1"/>
  <c r="AC56" i="1"/>
  <c r="AR56" i="1" s="1"/>
  <c r="AC58" i="1"/>
  <c r="AR58" i="1" s="1"/>
  <c r="AC60" i="1"/>
  <c r="AR60" i="1" s="1"/>
  <c r="AA63" i="1"/>
  <c r="AP63" i="1" s="1"/>
  <c r="AA65" i="1"/>
  <c r="AP65" i="1" s="1"/>
  <c r="AC66" i="1"/>
  <c r="AR66" i="1" s="1"/>
  <c r="AB75" i="1"/>
  <c r="AQ75" i="1" s="1"/>
  <c r="AC82" i="1"/>
  <c r="AR82" i="1" s="1"/>
  <c r="AB165" i="1"/>
  <c r="AQ165" i="1" s="1"/>
  <c r="AB167" i="1"/>
  <c r="AQ167" i="1" s="1"/>
  <c r="AB171" i="1"/>
  <c r="AQ171" i="1" s="1"/>
  <c r="AC41" i="1"/>
  <c r="AR41" i="1" s="1"/>
  <c r="AC43" i="1"/>
  <c r="AR43" i="1" s="1"/>
  <c r="AA46" i="1"/>
  <c r="AP46" i="1" s="1"/>
  <c r="AC49" i="1"/>
  <c r="AR49" i="1" s="1"/>
  <c r="AB87" i="1"/>
  <c r="AQ87" i="1" s="1"/>
  <c r="AC227" i="1"/>
  <c r="AR227" i="1" s="1"/>
  <c r="AB58" i="1"/>
  <c r="AQ58" i="1" s="1"/>
  <c r="AB62" i="1"/>
  <c r="AQ62" i="1" s="1"/>
  <c r="AC69" i="1"/>
  <c r="AR69" i="1" s="1"/>
  <c r="AA70" i="1"/>
  <c r="AP70" i="1" s="1"/>
  <c r="AC71" i="1"/>
  <c r="AR71" i="1" s="1"/>
  <c r="AA72" i="1"/>
  <c r="AP72" i="1" s="1"/>
  <c r="AC73" i="1"/>
  <c r="AR73" i="1" s="1"/>
  <c r="AC75" i="1"/>
  <c r="AR75" i="1" s="1"/>
  <c r="AA78" i="1"/>
  <c r="AP78" i="1" s="1"/>
  <c r="AA80" i="1"/>
  <c r="AP80" i="1" s="1"/>
  <c r="AA82" i="1"/>
  <c r="AP82" i="1" s="1"/>
  <c r="AS82" i="1" s="1"/>
  <c r="F69" i="3" s="1"/>
  <c r="AC83" i="1"/>
  <c r="AR83" i="1" s="1"/>
  <c r="AA84" i="1"/>
  <c r="AP84" i="1" s="1"/>
  <c r="AA167" i="1"/>
  <c r="AP167" i="1" s="1"/>
  <c r="AC159" i="1"/>
  <c r="AR159" i="1" s="1"/>
  <c r="AA160" i="1"/>
  <c r="AP160" i="1" s="1"/>
  <c r="AC161" i="1"/>
  <c r="AR161" i="1" s="1"/>
  <c r="AA164" i="1"/>
  <c r="AP164" i="1" s="1"/>
  <c r="AC165" i="1"/>
  <c r="AR165" i="1" s="1"/>
  <c r="AA166" i="1"/>
  <c r="AP166" i="1" s="1"/>
  <c r="AC167" i="1"/>
  <c r="AR167" i="1" s="1"/>
  <c r="AA170" i="1"/>
  <c r="AP170" i="1" s="1"/>
  <c r="AC171" i="1"/>
  <c r="AR171" i="1" s="1"/>
  <c r="AB173" i="1"/>
  <c r="AQ173" i="1" s="1"/>
  <c r="AC22" i="1"/>
  <c r="AR22" i="1" s="1"/>
  <c r="AC42" i="1"/>
  <c r="AR42" i="1" s="1"/>
  <c r="AC44" i="1"/>
  <c r="AR44" i="1" s="1"/>
  <c r="AS44" i="1" s="1"/>
  <c r="F31" i="3" s="1"/>
  <c r="AA47" i="1"/>
  <c r="AP47" i="1" s="1"/>
  <c r="AA49" i="1"/>
  <c r="AP49" i="1" s="1"/>
  <c r="AA52" i="1"/>
  <c r="AP52" i="1" s="1"/>
  <c r="AC53" i="1"/>
  <c r="AR53" i="1" s="1"/>
  <c r="AA54" i="1"/>
  <c r="AP54" i="1" s="1"/>
  <c r="AC55" i="1"/>
  <c r="AR55" i="1" s="1"/>
  <c r="AA56" i="1"/>
  <c r="AP56" i="1" s="1"/>
  <c r="AC57" i="1"/>
  <c r="AR57" i="1" s="1"/>
  <c r="AC59" i="1"/>
  <c r="AR59" i="1" s="1"/>
  <c r="AA62" i="1"/>
  <c r="AP62" i="1" s="1"/>
  <c r="AA64" i="1"/>
  <c r="AP64" i="1" s="1"/>
  <c r="AC65" i="1"/>
  <c r="AR65" i="1" s="1"/>
  <c r="AA69" i="1"/>
  <c r="AP69" i="1" s="1"/>
  <c r="AC70" i="1"/>
  <c r="AR70" i="1" s="1"/>
  <c r="AA71" i="1"/>
  <c r="AP71" i="1" s="1"/>
  <c r="AC72" i="1"/>
  <c r="AR72" i="1" s="1"/>
  <c r="AC74" i="1"/>
  <c r="AR74" i="1" s="1"/>
  <c r="AC76" i="1"/>
  <c r="AR76" i="1" s="1"/>
  <c r="AA79" i="1"/>
  <c r="AP79" i="1" s="1"/>
  <c r="AA81" i="1"/>
  <c r="AP81" i="1" s="1"/>
  <c r="AB86" i="1"/>
  <c r="AQ86" i="1" s="1"/>
  <c r="AC152" i="1"/>
  <c r="AR152" i="1" s="1"/>
  <c r="AA153" i="1"/>
  <c r="AP153" i="1" s="1"/>
  <c r="AS153" i="1" s="1"/>
  <c r="F124" i="3" s="1"/>
  <c r="AC154" i="1"/>
  <c r="AR154" i="1" s="1"/>
  <c r="AA157" i="1"/>
  <c r="AP157" i="1" s="1"/>
  <c r="AC158" i="1"/>
  <c r="AR158" i="1" s="1"/>
  <c r="AB160" i="1"/>
  <c r="AQ160" i="1" s="1"/>
  <c r="AB164" i="1"/>
  <c r="AQ164" i="1" s="1"/>
  <c r="AB166" i="1"/>
  <c r="AQ166" i="1" s="1"/>
  <c r="AB170" i="1"/>
  <c r="AQ170" i="1" s="1"/>
  <c r="AA48" i="1"/>
  <c r="AP48" i="1" s="1"/>
  <c r="AA51" i="1"/>
  <c r="AP51" i="1" s="1"/>
  <c r="AB52" i="1"/>
  <c r="AQ52" i="1" s="1"/>
  <c r="AB66" i="1"/>
  <c r="AQ66" i="1" s="1"/>
  <c r="AA68" i="1"/>
  <c r="AP68" i="1" s="1"/>
  <c r="AB81" i="1"/>
  <c r="AQ81" i="1" s="1"/>
  <c r="AA83" i="1"/>
  <c r="AP83" i="1" s="1"/>
  <c r="AB83" i="1"/>
  <c r="AQ83" i="1" s="1"/>
  <c r="AC84" i="1"/>
  <c r="AR84" i="1" s="1"/>
  <c r="AA85" i="1"/>
  <c r="AP85" i="1" s="1"/>
  <c r="AC86" i="1"/>
  <c r="AR86" i="1" s="1"/>
  <c r="AC88" i="1"/>
  <c r="AR88" i="1" s="1"/>
  <c r="AB127" i="1"/>
  <c r="AQ127" i="1" s="1"/>
  <c r="AB153" i="1"/>
  <c r="AQ153" i="1" s="1"/>
  <c r="AB157" i="1"/>
  <c r="AQ157" i="1" s="1"/>
  <c r="AC157" i="1"/>
  <c r="AR157" i="1" s="1"/>
  <c r="AA159" i="1"/>
  <c r="AP159" i="1" s="1"/>
  <c r="AC160" i="1"/>
  <c r="AR160" i="1" s="1"/>
  <c r="AA163" i="1"/>
  <c r="AP163" i="1" s="1"/>
  <c r="AB26" i="1"/>
  <c r="AQ26" i="1" s="1"/>
  <c r="AB42" i="1"/>
  <c r="AQ42" i="1" s="1"/>
  <c r="AB46" i="1"/>
  <c r="AQ46" i="1" s="1"/>
  <c r="AB59" i="1"/>
  <c r="AQ59" i="1" s="1"/>
  <c r="AA67" i="1"/>
  <c r="AP67" i="1" s="1"/>
  <c r="AA253" i="1"/>
  <c r="AP253" i="1" s="1"/>
  <c r="AA237" i="1"/>
  <c r="AP237" i="1" s="1"/>
  <c r="AA221" i="1"/>
  <c r="AP221" i="1" s="1"/>
  <c r="AA212" i="1"/>
  <c r="AP212" i="1" s="1"/>
  <c r="AC263" i="1"/>
  <c r="AR263" i="1" s="1"/>
  <c r="AB217" i="1"/>
  <c r="AQ217" i="1" s="1"/>
  <c r="AB41" i="1"/>
  <c r="AQ41" i="1" s="1"/>
  <c r="AA44" i="1"/>
  <c r="AP44" i="1" s="1"/>
  <c r="AC45" i="1"/>
  <c r="AR45" i="1" s="1"/>
  <c r="AA50" i="1"/>
  <c r="AB53" i="1"/>
  <c r="AQ53" i="1" s="1"/>
  <c r="AB55" i="1"/>
  <c r="AQ55" i="1" s="1"/>
  <c r="AB57" i="1"/>
  <c r="AQ57" i="1" s="1"/>
  <c r="AA60" i="1"/>
  <c r="AP60" i="1" s="1"/>
  <c r="AC61" i="1"/>
  <c r="AR61" i="1" s="1"/>
  <c r="AA66" i="1"/>
  <c r="AP66" i="1" s="1"/>
  <c r="AS66" i="1" s="1"/>
  <c r="F53" i="3" s="1"/>
  <c r="AB69" i="1"/>
  <c r="AQ69" i="1" s="1"/>
  <c r="AB71" i="1"/>
  <c r="AQ71" i="1" s="1"/>
  <c r="AB73" i="1"/>
  <c r="AQ73" i="1" s="1"/>
  <c r="AA76" i="1"/>
  <c r="AP76" i="1" s="1"/>
  <c r="AC77" i="1"/>
  <c r="AR77" i="1" s="1"/>
  <c r="AB84" i="1"/>
  <c r="AQ84" i="1" s="1"/>
  <c r="AC85" i="1"/>
  <c r="AR85" i="1" s="1"/>
  <c r="AA86" i="1"/>
  <c r="AP86" i="1" s="1"/>
  <c r="AS86" i="1" s="1"/>
  <c r="F73" i="3" s="1"/>
  <c r="AC87" i="1"/>
  <c r="AR87" i="1" s="1"/>
  <c r="AA114" i="1"/>
  <c r="AP114" i="1" s="1"/>
  <c r="AA118" i="1"/>
  <c r="AP118" i="1" s="1"/>
  <c r="AC127" i="1"/>
  <c r="AR127" i="1" s="1"/>
  <c r="AB130" i="1"/>
  <c r="AQ130" i="1" s="1"/>
  <c r="AA132" i="1"/>
  <c r="AP132" i="1" s="1"/>
  <c r="AC141" i="1"/>
  <c r="AR141" i="1" s="1"/>
  <c r="AC145" i="1"/>
  <c r="AR145" i="1" s="1"/>
  <c r="AC147" i="1"/>
  <c r="AR147" i="1" s="1"/>
  <c r="AA150" i="1"/>
  <c r="AP150" i="1" s="1"/>
  <c r="AC153" i="1"/>
  <c r="AR153" i="1" s="1"/>
  <c r="AC155" i="1"/>
  <c r="AR155" i="1" s="1"/>
  <c r="AA158" i="1"/>
  <c r="AP158" i="1" s="1"/>
  <c r="AB159" i="1"/>
  <c r="AQ159" i="1" s="1"/>
  <c r="AA165" i="1"/>
  <c r="AC166" i="1"/>
  <c r="AR166" i="1" s="1"/>
  <c r="AC168" i="1"/>
  <c r="AR168" i="1" s="1"/>
  <c r="AA169" i="1"/>
  <c r="AP169" i="1" s="1"/>
  <c r="AA172" i="1"/>
  <c r="AP172" i="1" s="1"/>
  <c r="AC173" i="1"/>
  <c r="AR173" i="1" s="1"/>
  <c r="AA176" i="1"/>
  <c r="AP176" i="1" s="1"/>
  <c r="AB74" i="1"/>
  <c r="AQ74" i="1" s="1"/>
  <c r="AB78" i="1"/>
  <c r="AQ78" i="1" s="1"/>
  <c r="AA87" i="1"/>
  <c r="AP87" i="1" s="1"/>
  <c r="AA155" i="1"/>
  <c r="AP155" i="1" s="1"/>
  <c r="AB162" i="1"/>
  <c r="AQ162" i="1" s="1"/>
  <c r="AC169" i="1"/>
  <c r="AR169" i="1" s="1"/>
  <c r="AB172" i="1"/>
  <c r="AQ172" i="1" s="1"/>
  <c r="AC219" i="1"/>
  <c r="AR219" i="1" s="1"/>
  <c r="AA43" i="1"/>
  <c r="AP43" i="1" s="1"/>
  <c r="AC46" i="1"/>
  <c r="AR46" i="1" s="1"/>
  <c r="AB49" i="1"/>
  <c r="AQ49" i="1" s="1"/>
  <c r="AC51" i="1"/>
  <c r="AR51" i="1" s="1"/>
  <c r="AC52" i="1"/>
  <c r="AR52" i="1" s="1"/>
  <c r="AB54" i="1"/>
  <c r="AQ54" i="1" s="1"/>
  <c r="AB56" i="1"/>
  <c r="AQ56" i="1" s="1"/>
  <c r="AA59" i="1"/>
  <c r="AP59" i="1" s="1"/>
  <c r="AC62" i="1"/>
  <c r="AR62" i="1" s="1"/>
  <c r="AB65" i="1"/>
  <c r="AQ65" i="1" s="1"/>
  <c r="AC67" i="1"/>
  <c r="AR67" i="1" s="1"/>
  <c r="AC68" i="1"/>
  <c r="AR68" i="1" s="1"/>
  <c r="AB70" i="1"/>
  <c r="AQ70" i="1" s="1"/>
  <c r="AA75" i="1"/>
  <c r="AP75" i="1" s="1"/>
  <c r="AC78" i="1"/>
  <c r="AR78" i="1" s="1"/>
  <c r="AS78" i="1" s="1"/>
  <c r="F65" i="3" s="1"/>
  <c r="AC81" i="1"/>
  <c r="AR81" i="1" s="1"/>
  <c r="AC128" i="1"/>
  <c r="AR128" i="1" s="1"/>
  <c r="AB128" i="1"/>
  <c r="AQ128" i="1" s="1"/>
  <c r="AA128" i="1"/>
  <c r="AP128" i="1" s="1"/>
  <c r="AS128" i="1" s="1"/>
  <c r="F99" i="3" s="1"/>
  <c r="AA127" i="1"/>
  <c r="AC126" i="1"/>
  <c r="AR126" i="1" s="1"/>
  <c r="AB126" i="1"/>
  <c r="AQ126" i="1" s="1"/>
  <c r="AA126" i="1"/>
  <c r="AP126" i="1" s="1"/>
  <c r="AB125" i="1"/>
  <c r="AQ125" i="1" s="1"/>
  <c r="AA125" i="1"/>
  <c r="AP125" i="1" s="1"/>
  <c r="AC125" i="1"/>
  <c r="AR125" i="1" s="1"/>
  <c r="AC123" i="1"/>
  <c r="AR123" i="1" s="1"/>
  <c r="AA123" i="1"/>
  <c r="AP123" i="1" s="1"/>
  <c r="AC122" i="1"/>
  <c r="AR122" i="1" s="1"/>
  <c r="AB122" i="1"/>
  <c r="AQ122" i="1" s="1"/>
  <c r="AC121" i="1"/>
  <c r="AR121" i="1" s="1"/>
  <c r="AB121" i="1"/>
  <c r="AQ121" i="1" s="1"/>
  <c r="AA121" i="1"/>
  <c r="AP121" i="1" s="1"/>
  <c r="AC120" i="1"/>
  <c r="AR120" i="1" s="1"/>
  <c r="AB120" i="1"/>
  <c r="AQ120" i="1" s="1"/>
  <c r="AA120" i="1"/>
  <c r="AP120" i="1" s="1"/>
  <c r="AB119" i="1"/>
  <c r="AQ119" i="1" s="1"/>
  <c r="AA119" i="1"/>
  <c r="AP119" i="1" s="1"/>
  <c r="AB118" i="1"/>
  <c r="AQ118" i="1" s="1"/>
  <c r="AC117" i="1"/>
  <c r="AR117" i="1" s="1"/>
  <c r="AC116" i="1"/>
  <c r="AR116" i="1" s="1"/>
  <c r="AB116" i="1"/>
  <c r="AQ116" i="1" s="1"/>
  <c r="AC115" i="1"/>
  <c r="AR115" i="1" s="1"/>
  <c r="AB115" i="1"/>
  <c r="AQ115" i="1" s="1"/>
  <c r="AA115" i="1"/>
  <c r="AP115" i="1" s="1"/>
  <c r="AC114" i="1"/>
  <c r="AR114" i="1" s="1"/>
  <c r="AB114" i="1"/>
  <c r="AQ114" i="1" s="1"/>
  <c r="AC113" i="1"/>
  <c r="AR113" i="1" s="1"/>
  <c r="AB113" i="1"/>
  <c r="AQ113" i="1" s="1"/>
  <c r="AA113" i="1"/>
  <c r="AP113" i="1" s="1"/>
  <c r="AA112" i="1"/>
  <c r="AP112" i="1" s="1"/>
  <c r="AA111" i="1"/>
  <c r="AP111" i="1" s="1"/>
  <c r="AC110" i="1"/>
  <c r="AR110" i="1" s="1"/>
  <c r="AB110" i="1"/>
  <c r="AQ110" i="1" s="1"/>
  <c r="AC109" i="1"/>
  <c r="AR109" i="1" s="1"/>
  <c r="AB109" i="1"/>
  <c r="AQ109" i="1" s="1"/>
  <c r="AC108" i="1"/>
  <c r="AR108" i="1" s="1"/>
  <c r="AB108" i="1"/>
  <c r="AQ108" i="1" s="1"/>
  <c r="AA108" i="1"/>
  <c r="AP108" i="1" s="1"/>
  <c r="AS108" i="1" s="1"/>
  <c r="F79" i="3" s="1"/>
  <c r="AC107" i="1"/>
  <c r="AR107" i="1" s="1"/>
  <c r="AB107" i="1"/>
  <c r="AQ107" i="1" s="1"/>
  <c r="AA107" i="1"/>
  <c r="AP107" i="1" s="1"/>
  <c r="AB106" i="1"/>
  <c r="AQ106" i="1" s="1"/>
  <c r="AA106" i="1"/>
  <c r="AP106" i="1" s="1"/>
  <c r="AA105" i="1"/>
  <c r="AP105" i="1" s="1"/>
  <c r="AC105" i="1"/>
  <c r="AR105" i="1" s="1"/>
  <c r="AC24" i="1"/>
  <c r="AR24" i="1" s="1"/>
  <c r="AB24" i="1"/>
  <c r="AQ24" i="1" s="1"/>
  <c r="AA24" i="1"/>
  <c r="AP24" i="1" s="1"/>
  <c r="AC23" i="1"/>
  <c r="AR23" i="1" s="1"/>
  <c r="AB23" i="1"/>
  <c r="AQ23" i="1" s="1"/>
  <c r="AA23" i="1"/>
  <c r="AP23" i="1" s="1"/>
  <c r="AB22" i="1"/>
  <c r="AQ22" i="1" s="1"/>
  <c r="AA22" i="1"/>
  <c r="AP22" i="1" s="1"/>
  <c r="AC21" i="1"/>
  <c r="AR21" i="1" s="1"/>
  <c r="AB21" i="1"/>
  <c r="AQ21" i="1" s="1"/>
  <c r="AA21" i="1"/>
  <c r="AP21" i="1" s="1"/>
  <c r="AC20" i="1"/>
  <c r="AR20" i="1" s="1"/>
  <c r="AB20" i="1"/>
  <c r="AQ20" i="1" s="1"/>
  <c r="AA20" i="1"/>
  <c r="AP20" i="1" s="1"/>
  <c r="AC19" i="1"/>
  <c r="AR19" i="1" s="1"/>
  <c r="AB19" i="1"/>
  <c r="AQ19" i="1" s="1"/>
  <c r="AA19" i="1"/>
  <c r="AP19" i="1" s="1"/>
  <c r="AS19" i="1" s="1"/>
  <c r="F6" i="3" s="1"/>
  <c r="AC18" i="1"/>
  <c r="AR18" i="1" s="1"/>
  <c r="AB18" i="1"/>
  <c r="AQ18" i="1" s="1"/>
  <c r="AA18" i="1"/>
  <c r="AP18" i="1" s="1"/>
  <c r="AC17" i="1"/>
  <c r="AR17" i="1" s="1"/>
  <c r="AB17" i="1"/>
  <c r="AQ17" i="1" s="1"/>
  <c r="AA17" i="1"/>
  <c r="AP17" i="1" s="1"/>
  <c r="AA32" i="1"/>
  <c r="AP32" i="1" s="1"/>
  <c r="AA31" i="1"/>
  <c r="AP31" i="1" s="1"/>
  <c r="AA30" i="1"/>
  <c r="AP30" i="1" s="1"/>
  <c r="AC30" i="1"/>
  <c r="AR30" i="1" s="1"/>
  <c r="AB30" i="1"/>
  <c r="AQ30" i="1" s="1"/>
  <c r="AC29" i="1"/>
  <c r="AR29" i="1" s="1"/>
  <c r="AC28" i="1"/>
  <c r="AR28" i="1" s="1"/>
  <c r="AA28" i="1"/>
  <c r="AP28" i="1" s="1"/>
  <c r="AC27" i="1"/>
  <c r="AR27" i="1" s="1"/>
  <c r="AB27" i="1"/>
  <c r="AQ27" i="1" s="1"/>
  <c r="AA27" i="1"/>
  <c r="AP27" i="1" s="1"/>
  <c r="AC26" i="1"/>
  <c r="AR26" i="1" s="1"/>
  <c r="AC25" i="1"/>
  <c r="AR25" i="1" s="1"/>
  <c r="AB25" i="1"/>
  <c r="AQ25" i="1" s="1"/>
  <c r="AC40" i="1"/>
  <c r="AR40" i="1" s="1"/>
  <c r="AB40" i="1"/>
  <c r="AQ40" i="1" s="1"/>
  <c r="AA40" i="1"/>
  <c r="AP40" i="1" s="1"/>
  <c r="AC39" i="1"/>
  <c r="AR39" i="1" s="1"/>
  <c r="AB39" i="1"/>
  <c r="AQ39" i="1" s="1"/>
  <c r="AA39" i="1"/>
  <c r="AP39" i="1" s="1"/>
  <c r="AC38" i="1"/>
  <c r="AR38" i="1" s="1"/>
  <c r="AB38" i="1"/>
  <c r="AQ38" i="1" s="1"/>
  <c r="AA38" i="1"/>
  <c r="AP38" i="1" s="1"/>
  <c r="AC37" i="1"/>
  <c r="AR37" i="1" s="1"/>
  <c r="AB37" i="1"/>
  <c r="AQ37" i="1" s="1"/>
  <c r="AA37" i="1"/>
  <c r="AP37" i="1" s="1"/>
  <c r="AS37" i="1" s="1"/>
  <c r="F24" i="3" s="1"/>
  <c r="AC36" i="1"/>
  <c r="AR36" i="1" s="1"/>
  <c r="AB36" i="1"/>
  <c r="AQ36" i="1" s="1"/>
  <c r="AA36" i="1"/>
  <c r="AP36" i="1" s="1"/>
  <c r="AC35" i="1"/>
  <c r="AR35" i="1" s="1"/>
  <c r="AB35" i="1"/>
  <c r="AQ35" i="1" s="1"/>
  <c r="AA35" i="1"/>
  <c r="AP35" i="1" s="1"/>
  <c r="AC34" i="1"/>
  <c r="AR34" i="1" s="1"/>
  <c r="AB34" i="1"/>
  <c r="AQ34" i="1" s="1"/>
  <c r="AA34" i="1"/>
  <c r="AP34" i="1" s="1"/>
  <c r="AC33" i="1"/>
  <c r="AR33" i="1" s="1"/>
  <c r="AB33" i="1"/>
  <c r="AQ33" i="1" s="1"/>
  <c r="AA33" i="1"/>
  <c r="AP33" i="1" s="1"/>
  <c r="AA204" i="1"/>
  <c r="AP204" i="1" s="1"/>
  <c r="AC199" i="1"/>
  <c r="AR199" i="1" s="1"/>
  <c r="AC196" i="1"/>
  <c r="AR196" i="1" s="1"/>
  <c r="AB152" i="1"/>
  <c r="AQ152" i="1" s="1"/>
  <c r="AA152" i="1"/>
  <c r="AB151" i="1"/>
  <c r="AQ151" i="1" s="1"/>
  <c r="AA151" i="1"/>
  <c r="AP151" i="1" s="1"/>
  <c r="AB150" i="1"/>
  <c r="AQ150" i="1" s="1"/>
  <c r="AC149" i="1"/>
  <c r="AR149" i="1" s="1"/>
  <c r="AC148" i="1"/>
  <c r="AR148" i="1" s="1"/>
  <c r="AB148" i="1"/>
  <c r="AQ148" i="1" s="1"/>
  <c r="AB147" i="1"/>
  <c r="AQ147" i="1" s="1"/>
  <c r="AA147" i="1"/>
  <c r="AC146" i="1"/>
  <c r="AR146" i="1" s="1"/>
  <c r="AA146" i="1"/>
  <c r="AB145" i="1"/>
  <c r="AQ145" i="1" s="1"/>
  <c r="AA145" i="1"/>
  <c r="AP145" i="1" s="1"/>
  <c r="AA144" i="1"/>
  <c r="AP144" i="1" s="1"/>
  <c r="AC142" i="1"/>
  <c r="AR142" i="1" s="1"/>
  <c r="AB142" i="1"/>
  <c r="AQ142" i="1" s="1"/>
  <c r="AB141" i="1"/>
  <c r="AQ141" i="1" s="1"/>
  <c r="AC140" i="1"/>
  <c r="AR140" i="1" s="1"/>
  <c r="AB140" i="1"/>
  <c r="AQ140" i="1" s="1"/>
  <c r="AA140" i="1"/>
  <c r="AP140" i="1" s="1"/>
  <c r="AC139" i="1"/>
  <c r="AR139" i="1" s="1"/>
  <c r="AB139" i="1"/>
  <c r="AQ139" i="1" s="1"/>
  <c r="AA139" i="1"/>
  <c r="AP139" i="1" s="1"/>
  <c r="AB138" i="1"/>
  <c r="AQ138" i="1" s="1"/>
  <c r="AA138" i="1"/>
  <c r="AP138" i="1" s="1"/>
  <c r="AA137" i="1"/>
  <c r="AP137" i="1" s="1"/>
  <c r="AC137" i="1"/>
  <c r="AR137" i="1" s="1"/>
  <c r="AC136" i="1"/>
  <c r="AR136" i="1" s="1"/>
  <c r="AC135" i="1"/>
  <c r="AR135" i="1" s="1"/>
  <c r="AB135" i="1"/>
  <c r="AQ135" i="1" s="1"/>
  <c r="AA135" i="1"/>
  <c r="AP135" i="1" s="1"/>
  <c r="AC134" i="1"/>
  <c r="AR134" i="1" s="1"/>
  <c r="AB134" i="1"/>
  <c r="AQ134" i="1" s="1"/>
  <c r="AA134" i="1"/>
  <c r="AP134" i="1" s="1"/>
  <c r="AC133" i="1"/>
  <c r="AR133" i="1" s="1"/>
  <c r="AB133" i="1"/>
  <c r="AQ133" i="1" s="1"/>
  <c r="AA133" i="1"/>
  <c r="AP133" i="1" s="1"/>
  <c r="AB132" i="1"/>
  <c r="AQ132" i="1" s="1"/>
  <c r="AA131" i="1"/>
  <c r="AP131" i="1" s="1"/>
  <c r="AC129" i="1"/>
  <c r="AR129" i="1" s="1"/>
  <c r="AA143" i="1"/>
  <c r="AP143" i="1" s="1"/>
  <c r="AB31" i="1"/>
  <c r="AQ31" i="1" s="1"/>
  <c r="AB47" i="1"/>
  <c r="AQ47" i="1" s="1"/>
  <c r="AB63" i="1"/>
  <c r="AQ63" i="1" s="1"/>
  <c r="AB79" i="1"/>
  <c r="AQ79" i="1" s="1"/>
  <c r="AC236" i="1"/>
  <c r="AR236" i="1" s="1"/>
  <c r="AB176" i="1"/>
  <c r="AQ176" i="1" s="1"/>
  <c r="AA45" i="1"/>
  <c r="AP45" i="1" s="1"/>
  <c r="AB48" i="1"/>
  <c r="AQ48" i="1" s="1"/>
  <c r="AA61" i="1"/>
  <c r="AP61" i="1" s="1"/>
  <c r="AS61" i="1" s="1"/>
  <c r="F48" i="3" s="1"/>
  <c r="AB64" i="1"/>
  <c r="AQ64" i="1" s="1"/>
  <c r="AC106" i="1"/>
  <c r="AR106" i="1" s="1"/>
  <c r="AA117" i="1"/>
  <c r="AP117" i="1" s="1"/>
  <c r="AA124" i="1"/>
  <c r="AP124" i="1" s="1"/>
  <c r="AA130" i="1"/>
  <c r="AP130" i="1" s="1"/>
  <c r="AC132" i="1"/>
  <c r="AR132" i="1" s="1"/>
  <c r="AC138" i="1"/>
  <c r="AR138" i="1" s="1"/>
  <c r="AA149" i="1"/>
  <c r="AP149" i="1" s="1"/>
  <c r="AA156" i="1"/>
  <c r="AP156" i="1" s="1"/>
  <c r="AB163" i="1"/>
  <c r="AQ163" i="1" s="1"/>
  <c r="AB169" i="1"/>
  <c r="AQ169" i="1" s="1"/>
  <c r="AA26" i="1"/>
  <c r="AB29" i="1"/>
  <c r="AQ29" i="1" s="1"/>
  <c r="AC31" i="1"/>
  <c r="AR31" i="1" s="1"/>
  <c r="AC32" i="1"/>
  <c r="AR32" i="1" s="1"/>
  <c r="AA42" i="1"/>
  <c r="AP42" i="1" s="1"/>
  <c r="AB45" i="1"/>
  <c r="AQ45" i="1" s="1"/>
  <c r="AC47" i="1"/>
  <c r="AR47" i="1" s="1"/>
  <c r="AC48" i="1"/>
  <c r="AR48" i="1" s="1"/>
  <c r="AA58" i="1"/>
  <c r="AB61" i="1"/>
  <c r="AQ61" i="1" s="1"/>
  <c r="AC63" i="1"/>
  <c r="AR63" i="1" s="1"/>
  <c r="AC64" i="1"/>
  <c r="AR64" i="1" s="1"/>
  <c r="AA74" i="1"/>
  <c r="AP74" i="1" s="1"/>
  <c r="AS74" i="1" s="1"/>
  <c r="F61" i="3" s="1"/>
  <c r="AB77" i="1"/>
  <c r="AQ77" i="1" s="1"/>
  <c r="AC79" i="1"/>
  <c r="AR79" i="1" s="1"/>
  <c r="AC80" i="1"/>
  <c r="AR80" i="1" s="1"/>
  <c r="AA88" i="1"/>
  <c r="AP88" i="1" s="1"/>
  <c r="AA110" i="1"/>
  <c r="AP110" i="1" s="1"/>
  <c r="AB111" i="1"/>
  <c r="AQ111" i="1" s="1"/>
  <c r="AC112" i="1"/>
  <c r="AR112" i="1" s="1"/>
  <c r="AB117" i="1"/>
  <c r="AQ117" i="1" s="1"/>
  <c r="AC118" i="1"/>
  <c r="AR118" i="1" s="1"/>
  <c r="AB124" i="1"/>
  <c r="AQ124" i="1" s="1"/>
  <c r="AA129" i="1"/>
  <c r="AP129" i="1" s="1"/>
  <c r="AC131" i="1"/>
  <c r="AR131" i="1" s="1"/>
  <c r="AA136" i="1"/>
  <c r="AP136" i="1" s="1"/>
  <c r="AA142" i="1"/>
  <c r="AP142" i="1" s="1"/>
  <c r="AS142" i="1" s="1"/>
  <c r="F113" i="3" s="1"/>
  <c r="AB143" i="1"/>
  <c r="AQ143" i="1" s="1"/>
  <c r="AC144" i="1"/>
  <c r="AR144" i="1" s="1"/>
  <c r="AB149" i="1"/>
  <c r="AQ149" i="1" s="1"/>
  <c r="AC150" i="1"/>
  <c r="AR150" i="1" s="1"/>
  <c r="AB156" i="1"/>
  <c r="AQ156" i="1" s="1"/>
  <c r="AA161" i="1"/>
  <c r="AP161" i="1" s="1"/>
  <c r="AS161" i="1" s="1"/>
  <c r="F132" i="3" s="1"/>
  <c r="AC163" i="1"/>
  <c r="AR163" i="1" s="1"/>
  <c r="AA168" i="1"/>
  <c r="AP168" i="1" s="1"/>
  <c r="AA174" i="1"/>
  <c r="AP174" i="1" s="1"/>
  <c r="AB175" i="1"/>
  <c r="AQ175" i="1" s="1"/>
  <c r="AC176" i="1"/>
  <c r="AR176" i="1" s="1"/>
  <c r="AA259" i="1"/>
  <c r="AP259" i="1" s="1"/>
  <c r="AA194" i="1"/>
  <c r="AP194" i="1" s="1"/>
  <c r="AC239" i="1"/>
  <c r="AR239" i="1" s="1"/>
  <c r="AA29" i="1"/>
  <c r="AP29" i="1" s="1"/>
  <c r="AB32" i="1"/>
  <c r="AQ32" i="1" s="1"/>
  <c r="AA77" i="1"/>
  <c r="AP77" i="1" s="1"/>
  <c r="AB80" i="1"/>
  <c r="AQ80" i="1" s="1"/>
  <c r="AB105" i="1"/>
  <c r="AQ105" i="1" s="1"/>
  <c r="AB112" i="1"/>
  <c r="AQ112" i="1" s="1"/>
  <c r="AC119" i="1"/>
  <c r="AR119" i="1" s="1"/>
  <c r="AB131" i="1"/>
  <c r="AQ131" i="1" s="1"/>
  <c r="AB137" i="1"/>
  <c r="AQ137" i="1" s="1"/>
  <c r="AB144" i="1"/>
  <c r="AQ144" i="1" s="1"/>
  <c r="AC151" i="1"/>
  <c r="AR151" i="1" s="1"/>
  <c r="AA162" i="1"/>
  <c r="AP162" i="1" s="1"/>
  <c r="AC164" i="1"/>
  <c r="AR164" i="1" s="1"/>
  <c r="AC170" i="1"/>
  <c r="AR170" i="1" s="1"/>
  <c r="AA257" i="1"/>
  <c r="AP257" i="1" s="1"/>
  <c r="AA241" i="1"/>
  <c r="AP241" i="1" s="1"/>
  <c r="AA225" i="1"/>
  <c r="AP225" i="1" s="1"/>
  <c r="AA216" i="1"/>
  <c r="AP216" i="1" s="1"/>
  <c r="AA208" i="1"/>
  <c r="AP208" i="1" s="1"/>
  <c r="AA200" i="1"/>
  <c r="AP200" i="1" s="1"/>
  <c r="AC212" i="1"/>
  <c r="AR212" i="1" s="1"/>
  <c r="AA25" i="1"/>
  <c r="AP25" i="1" s="1"/>
  <c r="AB28" i="1"/>
  <c r="AQ28" i="1" s="1"/>
  <c r="AA41" i="1"/>
  <c r="AP41" i="1" s="1"/>
  <c r="AB44" i="1"/>
  <c r="AQ44" i="1" s="1"/>
  <c r="AA57" i="1"/>
  <c r="AP57" i="1" s="1"/>
  <c r="AB60" i="1"/>
  <c r="AQ60" i="1" s="1"/>
  <c r="AA73" i="1"/>
  <c r="AP73" i="1" s="1"/>
  <c r="AB76" i="1"/>
  <c r="AQ76" i="1" s="1"/>
  <c r="AS76" i="1" s="1"/>
  <c r="F63" i="3" s="1"/>
  <c r="AB88" i="1"/>
  <c r="AQ88" i="1" s="1"/>
  <c r="AA109" i="1"/>
  <c r="AP109" i="1" s="1"/>
  <c r="AC111" i="1"/>
  <c r="AR111" i="1" s="1"/>
  <c r="AA116" i="1"/>
  <c r="AA122" i="1"/>
  <c r="AP122" i="1" s="1"/>
  <c r="AB123" i="1"/>
  <c r="AQ123" i="1" s="1"/>
  <c r="AC124" i="1"/>
  <c r="AR124" i="1" s="1"/>
  <c r="AB129" i="1"/>
  <c r="AQ129" i="1" s="1"/>
  <c r="AC130" i="1"/>
  <c r="AR130" i="1" s="1"/>
  <c r="AB136" i="1"/>
  <c r="AQ136" i="1" s="1"/>
  <c r="AA141" i="1"/>
  <c r="AP141" i="1" s="1"/>
  <c r="AC143" i="1"/>
  <c r="AR143" i="1" s="1"/>
  <c r="AA148" i="1"/>
  <c r="AP148" i="1" s="1"/>
  <c r="AS148" i="1" s="1"/>
  <c r="F119" i="3" s="1"/>
  <c r="AA154" i="1"/>
  <c r="AB155" i="1"/>
  <c r="AQ155" i="1" s="1"/>
  <c r="AC156" i="1"/>
  <c r="AR156" i="1" s="1"/>
  <c r="AB161" i="1"/>
  <c r="AQ161" i="1" s="1"/>
  <c r="AC162" i="1"/>
  <c r="AR162" i="1" s="1"/>
  <c r="AB168" i="1"/>
  <c r="AQ168" i="1" s="1"/>
  <c r="AA173" i="1"/>
  <c r="AC175" i="1"/>
  <c r="AR175" i="1" s="1"/>
  <c r="AC174" i="1"/>
  <c r="AR174" i="1" s="1"/>
  <c r="AA251" i="1"/>
  <c r="AP251" i="1" s="1"/>
  <c r="AA247" i="1"/>
  <c r="AP247" i="1" s="1"/>
  <c r="AA243" i="1"/>
  <c r="AP243" i="1" s="1"/>
  <c r="AA258" i="1"/>
  <c r="AP258" i="1" s="1"/>
  <c r="AA254" i="1"/>
  <c r="AP254" i="1" s="1"/>
  <c r="AA256" i="1"/>
  <c r="AP256" i="1" s="1"/>
  <c r="AA248" i="1"/>
  <c r="AP248" i="1" s="1"/>
  <c r="AA240" i="1"/>
  <c r="AP240" i="1" s="1"/>
  <c r="AA232" i="1"/>
  <c r="AP232" i="1" s="1"/>
  <c r="AA224" i="1"/>
  <c r="AP224" i="1" s="1"/>
  <c r="AA220" i="1"/>
  <c r="AP220" i="1" s="1"/>
  <c r="AA215" i="1"/>
  <c r="AP215" i="1" s="1"/>
  <c r="AC225" i="1"/>
  <c r="AR225" i="1" s="1"/>
  <c r="AC221" i="1"/>
  <c r="AR221" i="1" s="1"/>
  <c r="AC216" i="1"/>
  <c r="AR216" i="1" s="1"/>
  <c r="AA193" i="1"/>
  <c r="AP193" i="1" s="1"/>
  <c r="AC234" i="1"/>
  <c r="AR234" i="1" s="1"/>
  <c r="AC252" i="1"/>
  <c r="AR252" i="1" s="1"/>
  <c r="AC248" i="1"/>
  <c r="AR248" i="1" s="1"/>
  <c r="AC244" i="1"/>
  <c r="AR244" i="1" s="1"/>
  <c r="AC250" i="1"/>
  <c r="AR250" i="1" s="1"/>
  <c r="AB250" i="1"/>
  <c r="AQ250" i="1" s="1"/>
  <c r="AC249" i="1"/>
  <c r="AR249" i="1" s="1"/>
  <c r="AC228" i="1"/>
  <c r="AR228" i="1" s="1"/>
  <c r="AA235" i="1"/>
  <c r="AP235" i="1" s="1"/>
  <c r="AA231" i="1"/>
  <c r="AP231" i="1" s="1"/>
  <c r="AA210" i="1"/>
  <c r="AP210" i="1" s="1"/>
  <c r="AA202" i="1"/>
  <c r="AP202" i="1" s="1"/>
  <c r="AC232" i="1"/>
  <c r="AR232" i="1" s="1"/>
  <c r="AA206" i="1"/>
  <c r="AP206" i="1" s="1"/>
  <c r="AB193" i="1"/>
  <c r="AQ193" i="1" s="1"/>
  <c r="AA262" i="1"/>
  <c r="AP262" i="1" s="1"/>
  <c r="AA250" i="1"/>
  <c r="AP250" i="1" s="1"/>
  <c r="AS250" i="1" s="1"/>
  <c r="F205" i="3" s="1"/>
  <c r="AA246" i="1"/>
  <c r="AP246" i="1" s="1"/>
  <c r="AA242" i="1"/>
  <c r="AP242" i="1" s="1"/>
  <c r="AA238" i="1"/>
  <c r="AP238" i="1" s="1"/>
  <c r="AA234" i="1"/>
  <c r="AP234" i="1" s="1"/>
  <c r="AA230" i="1"/>
  <c r="AP230" i="1" s="1"/>
  <c r="AA226" i="1"/>
  <c r="AP226" i="1" s="1"/>
  <c r="AA222" i="1"/>
  <c r="AP222" i="1" s="1"/>
  <c r="AA213" i="1"/>
  <c r="AP213" i="1" s="1"/>
  <c r="AA209" i="1"/>
  <c r="AP209" i="1" s="1"/>
  <c r="AA205" i="1"/>
  <c r="AP205" i="1" s="1"/>
  <c r="AA197" i="1"/>
  <c r="AP197" i="1" s="1"/>
  <c r="AB261" i="1"/>
  <c r="AQ261" i="1" s="1"/>
  <c r="AC260" i="1"/>
  <c r="AR260" i="1" s="1"/>
  <c r="AC255" i="1"/>
  <c r="AR255" i="1" s="1"/>
  <c r="AB234" i="1"/>
  <c r="AQ234" i="1" s="1"/>
  <c r="AB207" i="1"/>
  <c r="AQ207" i="1" s="1"/>
  <c r="AB199" i="1"/>
  <c r="AQ199" i="1" s="1"/>
  <c r="AB196" i="1"/>
  <c r="AQ196" i="1" s="1"/>
  <c r="AC195" i="1"/>
  <c r="AR195" i="1" s="1"/>
  <c r="AC217" i="1"/>
  <c r="AR217" i="1" s="1"/>
  <c r="AC193" i="1"/>
  <c r="AR193" i="1" s="1"/>
  <c r="AA249" i="1"/>
  <c r="AP249" i="1" s="1"/>
  <c r="AA245" i="1"/>
  <c r="AP245" i="1" s="1"/>
  <c r="AA233" i="1"/>
  <c r="AP233" i="1" s="1"/>
  <c r="AS233" i="1" s="1"/>
  <c r="F188" i="3" s="1"/>
  <c r="AA229" i="1"/>
  <c r="AP229" i="1" s="1"/>
  <c r="AA196" i="1"/>
  <c r="AP196" i="1" s="1"/>
  <c r="AC256" i="1"/>
  <c r="AR256" i="1" s="1"/>
  <c r="AC240" i="1"/>
  <c r="AR240" i="1" s="1"/>
  <c r="AC204" i="1"/>
  <c r="AR204" i="1" s="1"/>
  <c r="AB201" i="1"/>
  <c r="AQ201" i="1" s="1"/>
  <c r="AC200" i="1"/>
  <c r="AR200" i="1" s="1"/>
  <c r="AB197" i="1"/>
  <c r="AQ197" i="1" s="1"/>
  <c r="AB194" i="1"/>
  <c r="AQ194" i="1" s="1"/>
  <c r="AA217" i="1"/>
  <c r="AP217" i="1" s="1"/>
  <c r="AA207" i="1"/>
  <c r="AP207" i="1" s="1"/>
  <c r="AA203" i="1"/>
  <c r="AP203" i="1" s="1"/>
  <c r="AA199" i="1"/>
  <c r="AP199" i="1" s="1"/>
  <c r="AC259" i="1"/>
  <c r="AR259" i="1" s="1"/>
  <c r="AC258" i="1"/>
  <c r="AR258" i="1" s="1"/>
  <c r="AC242" i="1"/>
  <c r="AR242" i="1" s="1"/>
  <c r="AB223" i="1"/>
  <c r="AQ223" i="1" s="1"/>
  <c r="AC222" i="1"/>
  <c r="AR222" i="1" s="1"/>
  <c r="AB219" i="1"/>
  <c r="AQ219" i="1" s="1"/>
  <c r="AB204" i="1"/>
  <c r="AQ204" i="1" s="1"/>
  <c r="AC202" i="1"/>
  <c r="AR202" i="1" s="1"/>
  <c r="AA263" i="1"/>
  <c r="AP263" i="1" s="1"/>
  <c r="AA255" i="1"/>
  <c r="AP255" i="1" s="1"/>
  <c r="AA239" i="1"/>
  <c r="AP239" i="1" s="1"/>
  <c r="AA223" i="1"/>
  <c r="AP223" i="1" s="1"/>
  <c r="AA219" i="1"/>
  <c r="AP219" i="1" s="1"/>
  <c r="AC261" i="1"/>
  <c r="AR261" i="1" s="1"/>
  <c r="AB258" i="1"/>
  <c r="AQ258" i="1" s="1"/>
  <c r="AC247" i="1"/>
  <c r="AR247" i="1" s="1"/>
  <c r="AB242" i="1"/>
  <c r="AQ242" i="1" s="1"/>
  <c r="AC231" i="1"/>
  <c r="AR231" i="1" s="1"/>
  <c r="AC205" i="1"/>
  <c r="AR205" i="1" s="1"/>
  <c r="AA260" i="1"/>
  <c r="AP260" i="1" s="1"/>
  <c r="AA252" i="1"/>
  <c r="AP252" i="1" s="1"/>
  <c r="AA244" i="1"/>
  <c r="AP244" i="1" s="1"/>
  <c r="AA236" i="1"/>
  <c r="AP236" i="1" s="1"/>
  <c r="AA228" i="1"/>
  <c r="AP228" i="1" s="1"/>
  <c r="AA211" i="1"/>
  <c r="AP211" i="1" s="1"/>
  <c r="AS211" i="1" s="1"/>
  <c r="F166" i="3" s="1"/>
  <c r="AC257" i="1"/>
  <c r="AR257" i="1" s="1"/>
  <c r="AC241" i="1"/>
  <c r="AR241" i="1" s="1"/>
  <c r="AC233" i="1"/>
  <c r="AR233" i="1" s="1"/>
  <c r="AC218" i="1"/>
  <c r="AR218" i="1" s="1"/>
  <c r="AC214" i="1"/>
  <c r="AR214" i="1" s="1"/>
  <c r="AC211" i="1"/>
  <c r="AR211" i="1" s="1"/>
  <c r="AB209" i="1"/>
  <c r="AQ209" i="1" s="1"/>
  <c r="AB203" i="1"/>
  <c r="AQ203" i="1" s="1"/>
  <c r="AC201" i="1"/>
  <c r="AR201" i="1" s="1"/>
  <c r="AB200" i="1"/>
  <c r="AQ200" i="1" s="1"/>
  <c r="AC198" i="1"/>
  <c r="AR198" i="1" s="1"/>
  <c r="AA214" i="1"/>
  <c r="AP214" i="1" s="1"/>
  <c r="AA198" i="1"/>
  <c r="AP198" i="1" s="1"/>
  <c r="AC264" i="1"/>
  <c r="AR264" i="1" s="1"/>
  <c r="AC262" i="1"/>
  <c r="AR262" i="1" s="1"/>
  <c r="AC254" i="1"/>
  <c r="AR254" i="1" s="1"/>
  <c r="AC251" i="1"/>
  <c r="AR251" i="1" s="1"/>
  <c r="AC246" i="1"/>
  <c r="AR246" i="1" s="1"/>
  <c r="AC243" i="1"/>
  <c r="AR243" i="1" s="1"/>
  <c r="AC238" i="1"/>
  <c r="AR238" i="1" s="1"/>
  <c r="AC235" i="1"/>
  <c r="AR235" i="1" s="1"/>
  <c r="AC230" i="1"/>
  <c r="AR230" i="1" s="1"/>
  <c r="AC224" i="1"/>
  <c r="AR224" i="1" s="1"/>
  <c r="AB214" i="1"/>
  <c r="AQ214" i="1" s="1"/>
  <c r="AC213" i="1"/>
  <c r="AR213" i="1" s="1"/>
  <c r="AC210" i="1"/>
  <c r="AR210" i="1" s="1"/>
  <c r="AC207" i="1"/>
  <c r="AR207" i="1" s="1"/>
  <c r="AB205" i="1"/>
  <c r="AQ205" i="1" s="1"/>
  <c r="AC197" i="1"/>
  <c r="AR197" i="1" s="1"/>
  <c r="AC194" i="1"/>
  <c r="AR194" i="1" s="1"/>
  <c r="AA218" i="1"/>
  <c r="AP218" i="1" s="1"/>
  <c r="AA201" i="1"/>
  <c r="AP201" i="1" s="1"/>
  <c r="AB254" i="1"/>
  <c r="AQ254" i="1" s="1"/>
  <c r="AC253" i="1"/>
  <c r="AR253" i="1" s="1"/>
  <c r="AB246" i="1"/>
  <c r="AQ246" i="1" s="1"/>
  <c r="AC245" i="1"/>
  <c r="AR245" i="1" s="1"/>
  <c r="AB238" i="1"/>
  <c r="AQ238" i="1" s="1"/>
  <c r="AC237" i="1"/>
  <c r="AR237" i="1" s="1"/>
  <c r="AB230" i="1"/>
  <c r="AQ230" i="1" s="1"/>
  <c r="AC229" i="1"/>
  <c r="AR229" i="1" s="1"/>
  <c r="AB227" i="1"/>
  <c r="AQ227" i="1" s="1"/>
  <c r="AC226" i="1"/>
  <c r="AR226" i="1" s="1"/>
  <c r="AC223" i="1"/>
  <c r="AR223" i="1" s="1"/>
  <c r="AC220" i="1"/>
  <c r="AR220" i="1" s="1"/>
  <c r="AB210" i="1"/>
  <c r="AQ210" i="1" s="1"/>
  <c r="AC209" i="1"/>
  <c r="AR209" i="1" s="1"/>
  <c r="AC206" i="1"/>
  <c r="AR206" i="1" s="1"/>
  <c r="AC203" i="1"/>
  <c r="AR203" i="1" s="1"/>
  <c r="AB264" i="1"/>
  <c r="AQ264" i="1" s="1"/>
  <c r="AB260" i="1"/>
  <c r="AQ260" i="1" s="1"/>
  <c r="AB257" i="1"/>
  <c r="AQ257" i="1" s="1"/>
  <c r="AB253" i="1"/>
  <c r="AQ253" i="1" s="1"/>
  <c r="AB249" i="1"/>
  <c r="AQ249" i="1" s="1"/>
  <c r="AB245" i="1"/>
  <c r="AQ245" i="1" s="1"/>
  <c r="AB241" i="1"/>
  <c r="AQ241" i="1" s="1"/>
  <c r="AB237" i="1"/>
  <c r="AQ237" i="1" s="1"/>
  <c r="AB233" i="1"/>
  <c r="AQ233" i="1" s="1"/>
  <c r="AB229" i="1"/>
  <c r="AQ229" i="1" s="1"/>
  <c r="AB226" i="1"/>
  <c r="AQ226" i="1" s="1"/>
  <c r="AB222" i="1"/>
  <c r="AQ222" i="1" s="1"/>
  <c r="AB218" i="1"/>
  <c r="AQ218" i="1" s="1"/>
  <c r="AB213" i="1"/>
  <c r="AQ213" i="1" s="1"/>
  <c r="AB262" i="1"/>
  <c r="AQ262" i="1" s="1"/>
  <c r="AB259" i="1"/>
  <c r="AQ259" i="1" s="1"/>
  <c r="AB255" i="1"/>
  <c r="AQ255" i="1" s="1"/>
  <c r="AB251" i="1"/>
  <c r="AQ251" i="1" s="1"/>
  <c r="AB247" i="1"/>
  <c r="AQ247" i="1" s="1"/>
  <c r="AB243" i="1"/>
  <c r="AQ243" i="1" s="1"/>
  <c r="AB239" i="1"/>
  <c r="AQ239" i="1" s="1"/>
  <c r="AB235" i="1"/>
  <c r="AQ235" i="1" s="1"/>
  <c r="AB231" i="1"/>
  <c r="AQ231" i="1" s="1"/>
  <c r="AB224" i="1"/>
  <c r="AQ224" i="1" s="1"/>
  <c r="AB220" i="1"/>
  <c r="AQ220" i="1" s="1"/>
  <c r="AB215" i="1"/>
  <c r="AQ215" i="1" s="1"/>
  <c r="AB211" i="1"/>
  <c r="AQ211" i="1" s="1"/>
  <c r="AB206" i="1"/>
  <c r="AQ206" i="1" s="1"/>
  <c r="AB202" i="1"/>
  <c r="AQ202" i="1" s="1"/>
  <c r="AB198" i="1"/>
  <c r="AQ198" i="1" s="1"/>
  <c r="AB195" i="1"/>
  <c r="AQ195" i="1" s="1"/>
  <c r="AB263" i="1"/>
  <c r="AQ263" i="1" s="1"/>
  <c r="AB256" i="1"/>
  <c r="AQ256" i="1" s="1"/>
  <c r="AB252" i="1"/>
  <c r="AQ252" i="1" s="1"/>
  <c r="AB248" i="1"/>
  <c r="AQ248" i="1" s="1"/>
  <c r="AB244" i="1"/>
  <c r="AQ244" i="1" s="1"/>
  <c r="AB240" i="1"/>
  <c r="AQ240" i="1" s="1"/>
  <c r="AB236" i="1"/>
  <c r="AQ236" i="1" s="1"/>
  <c r="AB232" i="1"/>
  <c r="AQ232" i="1" s="1"/>
  <c r="AB228" i="1"/>
  <c r="AQ228" i="1" s="1"/>
  <c r="AB225" i="1"/>
  <c r="AQ225" i="1" s="1"/>
  <c r="AB221" i="1"/>
  <c r="AQ221" i="1" s="1"/>
  <c r="AB216" i="1"/>
  <c r="AQ216" i="1" s="1"/>
  <c r="AB212" i="1"/>
  <c r="AQ212" i="1" s="1"/>
  <c r="AB208" i="1"/>
  <c r="AQ208" i="1" s="1"/>
  <c r="AA195" i="1"/>
  <c r="AP195" i="1" s="1"/>
  <c r="AS248" i="1" l="1"/>
  <c r="F203" i="3" s="1"/>
  <c r="AS199" i="1"/>
  <c r="F154" i="3" s="1"/>
  <c r="AS29" i="1"/>
  <c r="F16" i="3" s="1"/>
  <c r="AS131" i="1"/>
  <c r="F102" i="3" s="1"/>
  <c r="BC33" i="1"/>
  <c r="AY33" i="1"/>
  <c r="C20" i="3" s="1"/>
  <c r="BE33" i="1"/>
  <c r="AY57" i="1"/>
  <c r="C44" i="3" s="1"/>
  <c r="BI57" i="1"/>
  <c r="BN57" i="1"/>
  <c r="AT49" i="1"/>
  <c r="J36" i="3" s="1"/>
  <c r="BF49" i="1"/>
  <c r="AZ80" i="1"/>
  <c r="AU80" i="1"/>
  <c r="BF80" i="1"/>
  <c r="AZ64" i="1"/>
  <c r="AT64" i="1"/>
  <c r="J51" i="3" s="1"/>
  <c r="AX64" i="1"/>
  <c r="AY73" i="1"/>
  <c r="C60" i="3" s="1"/>
  <c r="BI73" i="1"/>
  <c r="BN73" i="1"/>
  <c r="AZ41" i="1"/>
  <c r="BD41" i="1"/>
  <c r="BF41" i="1"/>
  <c r="BV49" i="1"/>
  <c r="BT41" i="1"/>
  <c r="BU33" i="1"/>
  <c r="I20" i="3" s="1"/>
  <c r="BU64" i="1"/>
  <c r="I51" i="3" s="1"/>
  <c r="BF105" i="1"/>
  <c r="AX105" i="1"/>
  <c r="BN105" i="1"/>
  <c r="BT73" i="1"/>
  <c r="BU57" i="1"/>
  <c r="I44" i="3" s="1"/>
  <c r="BT80" i="1"/>
  <c r="AS17" i="1"/>
  <c r="F4" i="3" s="1"/>
  <c r="AS114" i="1"/>
  <c r="F85" i="3" s="1"/>
  <c r="AZ33" i="1"/>
  <c r="BD33" i="1"/>
  <c r="BF33" i="1"/>
  <c r="AT57" i="1"/>
  <c r="J44" i="3" s="1"/>
  <c r="AX57" i="1"/>
  <c r="BC49" i="1"/>
  <c r="AU49" i="1"/>
  <c r="AX49" i="1"/>
  <c r="BC80" i="1"/>
  <c r="BE80" i="1"/>
  <c r="BN80" i="1"/>
  <c r="BC64" i="1"/>
  <c r="AU64" i="1"/>
  <c r="BF64" i="1"/>
  <c r="AT73" i="1"/>
  <c r="J60" i="3" s="1"/>
  <c r="AX73" i="1"/>
  <c r="AY41" i="1"/>
  <c r="C28" i="3" s="1"/>
  <c r="BI41" i="1"/>
  <c r="BN41" i="1"/>
  <c r="BU41" i="1"/>
  <c r="I28" i="3" s="1"/>
  <c r="AM105" i="1"/>
  <c r="BI105" i="1"/>
  <c r="AU105" i="1"/>
  <c r="BU73" i="1"/>
  <c r="I60" i="3" s="1"/>
  <c r="BV80" i="1"/>
  <c r="AS213" i="1"/>
  <c r="F168" i="3" s="1"/>
  <c r="AS109" i="1"/>
  <c r="F80" i="3" s="1"/>
  <c r="AS133" i="1"/>
  <c r="F104" i="3" s="1"/>
  <c r="AS38" i="1"/>
  <c r="F25" i="3" s="1"/>
  <c r="AS20" i="1"/>
  <c r="F7" i="3" s="1"/>
  <c r="AS23" i="1"/>
  <c r="F10" i="3" s="1"/>
  <c r="AS158" i="1"/>
  <c r="F129" i="3" s="1"/>
  <c r="AS159" i="1"/>
  <c r="F130" i="3" s="1"/>
  <c r="AJ260" i="1"/>
  <c r="AT33" i="1"/>
  <c r="J20" i="3" s="1"/>
  <c r="AX33" i="1"/>
  <c r="BN33" i="1"/>
  <c r="BC57" i="1"/>
  <c r="AU57" i="1"/>
  <c r="BF57" i="1"/>
  <c r="AZ49" i="1"/>
  <c r="AY49" i="1"/>
  <c r="C36" i="3" s="1"/>
  <c r="BE49" i="1"/>
  <c r="BD80" i="1"/>
  <c r="AY80" i="1"/>
  <c r="C67" i="3" s="1"/>
  <c r="BI80" i="1"/>
  <c r="BD64" i="1"/>
  <c r="BN64" i="1"/>
  <c r="BI64" i="1"/>
  <c r="BC73" i="1"/>
  <c r="AU73" i="1"/>
  <c r="BF73" i="1"/>
  <c r="AT41" i="1"/>
  <c r="J28" i="3" s="1"/>
  <c r="AX41" i="1"/>
  <c r="AZ105" i="1"/>
  <c r="AY105" i="1"/>
  <c r="C76" i="3" s="1"/>
  <c r="BU42" i="1"/>
  <c r="I29" i="3" s="1"/>
  <c r="BV42" i="1"/>
  <c r="BT42" i="1"/>
  <c r="BD138" i="1"/>
  <c r="BE138" i="1"/>
  <c r="AX138" i="1"/>
  <c r="AY138" i="1"/>
  <c r="C109" i="3" s="1"/>
  <c r="AU138" i="1"/>
  <c r="BN138" i="1"/>
  <c r="AT138" i="1"/>
  <c r="J109" i="3" s="1"/>
  <c r="BI138" i="1"/>
  <c r="AZ138" i="1"/>
  <c r="BC138" i="1"/>
  <c r="BF138" i="1"/>
  <c r="AM138" i="1"/>
  <c r="AM214" i="1"/>
  <c r="BI214" i="1"/>
  <c r="BD214" i="1"/>
  <c r="BE214" i="1"/>
  <c r="AY214" i="1"/>
  <c r="C169" i="3" s="1"/>
  <c r="BF214" i="1"/>
  <c r="AT214" i="1"/>
  <c r="J169" i="3" s="1"/>
  <c r="AX214" i="1"/>
  <c r="BN214" i="1"/>
  <c r="AU214" i="1"/>
  <c r="AZ214" i="1"/>
  <c r="BC214" i="1"/>
  <c r="BV74" i="1"/>
  <c r="BU74" i="1"/>
  <c r="I61" i="3" s="1"/>
  <c r="BT74" i="1"/>
  <c r="AM219" i="1"/>
  <c r="BD219" i="1"/>
  <c r="BE219" i="1"/>
  <c r="AT219" i="1"/>
  <c r="J174" i="3" s="1"/>
  <c r="BN219" i="1"/>
  <c r="AU219" i="1"/>
  <c r="AX219" i="1"/>
  <c r="BF219" i="1"/>
  <c r="AY219" i="1"/>
  <c r="C174" i="3" s="1"/>
  <c r="BI219" i="1"/>
  <c r="AZ219" i="1"/>
  <c r="BC219" i="1"/>
  <c r="BV67" i="1"/>
  <c r="BU67" i="1"/>
  <c r="I54" i="3" s="1"/>
  <c r="BT67" i="1"/>
  <c r="AM222" i="1"/>
  <c r="BI222" i="1"/>
  <c r="BD222" i="1"/>
  <c r="AY222" i="1"/>
  <c r="C177" i="3" s="1"/>
  <c r="BF222" i="1"/>
  <c r="BN222" i="1"/>
  <c r="AT222" i="1"/>
  <c r="J177" i="3" s="1"/>
  <c r="AU222" i="1"/>
  <c r="AX222" i="1"/>
  <c r="BE222" i="1"/>
  <c r="AZ222" i="1"/>
  <c r="BC222" i="1"/>
  <c r="AM231" i="1"/>
  <c r="BN231" i="1"/>
  <c r="BF231" i="1"/>
  <c r="BI231" i="1"/>
  <c r="AX231" i="1"/>
  <c r="BE231" i="1"/>
  <c r="AY231" i="1"/>
  <c r="C186" i="3" s="1"/>
  <c r="AU231" i="1"/>
  <c r="BD231" i="1"/>
  <c r="AT231" i="1"/>
  <c r="J186" i="3" s="1"/>
  <c r="AZ231" i="1"/>
  <c r="BC231" i="1"/>
  <c r="BV36" i="1"/>
  <c r="BU36" i="1"/>
  <c r="I23" i="3" s="1"/>
  <c r="BT36" i="1"/>
  <c r="BN136" i="1"/>
  <c r="AX136" i="1"/>
  <c r="AY136" i="1"/>
  <c r="C107" i="3" s="1"/>
  <c r="BI136" i="1"/>
  <c r="BE136" i="1"/>
  <c r="AT136" i="1"/>
  <c r="J107" i="3" s="1"/>
  <c r="AU136" i="1"/>
  <c r="BD136" i="1"/>
  <c r="BC136" i="1"/>
  <c r="AZ136" i="1"/>
  <c r="BF136" i="1"/>
  <c r="AM136" i="1"/>
  <c r="BN134" i="1"/>
  <c r="BI134" i="1"/>
  <c r="AT134" i="1"/>
  <c r="J105" i="3" s="1"/>
  <c r="AU134" i="1"/>
  <c r="AY134" i="1"/>
  <c r="C105" i="3" s="1"/>
  <c r="BD134" i="1"/>
  <c r="BE134" i="1"/>
  <c r="AX134" i="1"/>
  <c r="BC134" i="1"/>
  <c r="AZ134" i="1"/>
  <c r="BF134" i="1"/>
  <c r="AM134" i="1"/>
  <c r="AM229" i="1"/>
  <c r="BE229" i="1"/>
  <c r="AU229" i="1"/>
  <c r="AX229" i="1"/>
  <c r="BN229" i="1"/>
  <c r="BI229" i="1"/>
  <c r="BD229" i="1"/>
  <c r="AY229" i="1"/>
  <c r="C184" i="3" s="1"/>
  <c r="AT229" i="1"/>
  <c r="J184" i="3" s="1"/>
  <c r="BF229" i="1"/>
  <c r="AZ229" i="1"/>
  <c r="BC229" i="1"/>
  <c r="AM249" i="1"/>
  <c r="BD249" i="1"/>
  <c r="BN249" i="1"/>
  <c r="BF249" i="1"/>
  <c r="BI249" i="1"/>
  <c r="BE249" i="1"/>
  <c r="AU249" i="1"/>
  <c r="AY249" i="1"/>
  <c r="C204" i="3" s="1"/>
  <c r="AT249" i="1"/>
  <c r="J204" i="3" s="1"/>
  <c r="AX249" i="1"/>
  <c r="AZ249" i="1"/>
  <c r="BC249" i="1"/>
  <c r="BN151" i="1"/>
  <c r="AY151" i="1"/>
  <c r="C122" i="3" s="1"/>
  <c r="BI151" i="1"/>
  <c r="AT151" i="1"/>
  <c r="J122" i="3" s="1"/>
  <c r="BE151" i="1"/>
  <c r="AX151" i="1"/>
  <c r="AU151" i="1"/>
  <c r="BD151" i="1"/>
  <c r="AZ151" i="1"/>
  <c r="BC151" i="1"/>
  <c r="AM151" i="1"/>
  <c r="BF151" i="1"/>
  <c r="AM262" i="1"/>
  <c r="BI262" i="1"/>
  <c r="BD262" i="1"/>
  <c r="BE262" i="1"/>
  <c r="AY262" i="1"/>
  <c r="C217" i="3" s="1"/>
  <c r="AU262" i="1"/>
  <c r="AX262" i="1"/>
  <c r="BF262" i="1"/>
  <c r="BN262" i="1"/>
  <c r="AT262" i="1"/>
  <c r="J217" i="3" s="1"/>
  <c r="AZ262" i="1"/>
  <c r="BC262" i="1"/>
  <c r="AS226" i="1"/>
  <c r="F181" i="3" s="1"/>
  <c r="BV66" i="1"/>
  <c r="BU66" i="1"/>
  <c r="I53" i="3" s="1"/>
  <c r="BT66" i="1"/>
  <c r="BD162" i="1"/>
  <c r="BN162" i="1"/>
  <c r="BE162" i="1"/>
  <c r="AX162" i="1"/>
  <c r="AY162" i="1"/>
  <c r="C133" i="3" s="1"/>
  <c r="AT162" i="1"/>
  <c r="J133" i="3" s="1"/>
  <c r="AU162" i="1"/>
  <c r="BI162" i="1"/>
  <c r="BC162" i="1"/>
  <c r="AZ162" i="1"/>
  <c r="BF162" i="1"/>
  <c r="AM162" i="1"/>
  <c r="AM245" i="1"/>
  <c r="BE245" i="1"/>
  <c r="BN245" i="1"/>
  <c r="AY245" i="1"/>
  <c r="C200" i="3" s="1"/>
  <c r="BI245" i="1"/>
  <c r="BD245" i="1"/>
  <c r="AT245" i="1"/>
  <c r="J200" i="3" s="1"/>
  <c r="BF245" i="1"/>
  <c r="AU245" i="1"/>
  <c r="AX245" i="1"/>
  <c r="BC245" i="1"/>
  <c r="AZ245" i="1"/>
  <c r="AM239" i="1"/>
  <c r="BN239" i="1"/>
  <c r="BF239" i="1"/>
  <c r="BI239" i="1"/>
  <c r="BD239" i="1"/>
  <c r="AX239" i="1"/>
  <c r="AY239" i="1"/>
  <c r="C194" i="3" s="1"/>
  <c r="AU239" i="1"/>
  <c r="BE239" i="1"/>
  <c r="AT239" i="1"/>
  <c r="J194" i="3" s="1"/>
  <c r="AZ239" i="1"/>
  <c r="BC239" i="1"/>
  <c r="BN160" i="1"/>
  <c r="AX160" i="1"/>
  <c r="AY160" i="1"/>
  <c r="C131" i="3" s="1"/>
  <c r="BI160" i="1"/>
  <c r="BD160" i="1"/>
  <c r="BE160" i="1"/>
  <c r="AU160" i="1"/>
  <c r="AT160" i="1"/>
  <c r="J131" i="3" s="1"/>
  <c r="BC160" i="1"/>
  <c r="AZ160" i="1"/>
  <c r="AM160" i="1"/>
  <c r="BF160" i="1"/>
  <c r="BV257" i="1"/>
  <c r="BV169" i="1"/>
  <c r="BU169" i="1"/>
  <c r="I140" i="3" s="1"/>
  <c r="BU257" i="1"/>
  <c r="I212" i="3" s="1"/>
  <c r="BT257" i="1"/>
  <c r="BT169" i="1"/>
  <c r="BV58" i="1"/>
  <c r="BU58" i="1"/>
  <c r="I45" i="3" s="1"/>
  <c r="BT58" i="1"/>
  <c r="BV26" i="1"/>
  <c r="BU26" i="1"/>
  <c r="I13" i="3" s="1"/>
  <c r="BT26" i="1"/>
  <c r="AM243" i="1"/>
  <c r="BD243" i="1"/>
  <c r="BE243" i="1"/>
  <c r="AT243" i="1"/>
  <c r="J198" i="3" s="1"/>
  <c r="AU243" i="1"/>
  <c r="BI243" i="1"/>
  <c r="BF243" i="1"/>
  <c r="AX243" i="1"/>
  <c r="BN243" i="1"/>
  <c r="AY243" i="1"/>
  <c r="C198" i="3" s="1"/>
  <c r="AZ243" i="1"/>
  <c r="BC243" i="1"/>
  <c r="BD154" i="1"/>
  <c r="BE154" i="1"/>
  <c r="BN154" i="1"/>
  <c r="AX154" i="1"/>
  <c r="AY154" i="1"/>
  <c r="C125" i="3" s="1"/>
  <c r="AU154" i="1"/>
  <c r="AZ154" i="1"/>
  <c r="AT154" i="1"/>
  <c r="J125" i="3" s="1"/>
  <c r="BI154" i="1"/>
  <c r="BC154" i="1"/>
  <c r="AM154" i="1"/>
  <c r="BF154" i="1"/>
  <c r="BD122" i="1"/>
  <c r="BE122" i="1"/>
  <c r="AX122" i="1"/>
  <c r="AY122" i="1"/>
  <c r="C93" i="3" s="1"/>
  <c r="AU122" i="1"/>
  <c r="AT122" i="1"/>
  <c r="J93" i="3" s="1"/>
  <c r="BN122" i="1"/>
  <c r="BI122" i="1"/>
  <c r="AZ122" i="1"/>
  <c r="BC122" i="1"/>
  <c r="AM122" i="1"/>
  <c r="BF122" i="1"/>
  <c r="AM196" i="1"/>
  <c r="BI196" i="1"/>
  <c r="BD196" i="1"/>
  <c r="BN196" i="1"/>
  <c r="BF196" i="1"/>
  <c r="AT196" i="1"/>
  <c r="J151" i="3" s="1"/>
  <c r="AX196" i="1"/>
  <c r="AY196" i="1"/>
  <c r="C151" i="3" s="1"/>
  <c r="AU196" i="1"/>
  <c r="AZ196" i="1"/>
  <c r="BE196" i="1"/>
  <c r="BC196" i="1"/>
  <c r="BU83" i="1"/>
  <c r="I70" i="3" s="1"/>
  <c r="BV83" i="1"/>
  <c r="BT83" i="1"/>
  <c r="AU171" i="1"/>
  <c r="BN171" i="1"/>
  <c r="BD171" i="1"/>
  <c r="BE171" i="1"/>
  <c r="AX171" i="1"/>
  <c r="AY171" i="1"/>
  <c r="C142" i="3" s="1"/>
  <c r="AT171" i="1"/>
  <c r="J142" i="3" s="1"/>
  <c r="BI171" i="1"/>
  <c r="AZ171" i="1"/>
  <c r="BC171" i="1"/>
  <c r="AM171" i="1"/>
  <c r="BF171" i="1"/>
  <c r="AU139" i="1"/>
  <c r="BD139" i="1"/>
  <c r="BE139" i="1"/>
  <c r="AX139" i="1"/>
  <c r="AY139" i="1"/>
  <c r="C110" i="3" s="1"/>
  <c r="AT139" i="1"/>
  <c r="J110" i="3" s="1"/>
  <c r="BN139" i="1"/>
  <c r="BI139" i="1"/>
  <c r="AZ139" i="1"/>
  <c r="BC139" i="1"/>
  <c r="BF139" i="1"/>
  <c r="AM139" i="1"/>
  <c r="AU107" i="1"/>
  <c r="BN107" i="1"/>
  <c r="BD107" i="1"/>
  <c r="BE107" i="1"/>
  <c r="AX107" i="1"/>
  <c r="AY107" i="1"/>
  <c r="C78" i="3" s="1"/>
  <c r="AT107" i="1"/>
  <c r="J78" i="3" s="1"/>
  <c r="AZ107" i="1"/>
  <c r="BI107" i="1"/>
  <c r="BC107" i="1"/>
  <c r="AM107" i="1"/>
  <c r="BF107" i="1"/>
  <c r="AM206" i="1"/>
  <c r="BI206" i="1"/>
  <c r="BD206" i="1"/>
  <c r="AY206" i="1"/>
  <c r="C161" i="3" s="1"/>
  <c r="BF206" i="1"/>
  <c r="BE206" i="1"/>
  <c r="AX206" i="1"/>
  <c r="BN206" i="1"/>
  <c r="AT206" i="1"/>
  <c r="J161" i="3" s="1"/>
  <c r="AU206" i="1"/>
  <c r="BC206" i="1"/>
  <c r="AZ206" i="1"/>
  <c r="AM255" i="1"/>
  <c r="BN255" i="1"/>
  <c r="BF255" i="1"/>
  <c r="BI255" i="1"/>
  <c r="BD255" i="1"/>
  <c r="AX255" i="1"/>
  <c r="AY255" i="1"/>
  <c r="C210" i="3" s="1"/>
  <c r="AT255" i="1"/>
  <c r="J210" i="3" s="1"/>
  <c r="BE255" i="1"/>
  <c r="AU255" i="1"/>
  <c r="AZ255" i="1"/>
  <c r="BC255" i="1"/>
  <c r="BV52" i="1"/>
  <c r="BU52" i="1"/>
  <c r="I39" i="3" s="1"/>
  <c r="BT52" i="1"/>
  <c r="BV20" i="1"/>
  <c r="BU20" i="1"/>
  <c r="I7" i="3" s="1"/>
  <c r="BT20" i="1"/>
  <c r="AM263" i="1"/>
  <c r="BN263" i="1"/>
  <c r="BF263" i="1"/>
  <c r="BI263" i="1"/>
  <c r="AX263" i="1"/>
  <c r="BE263" i="1"/>
  <c r="AY263" i="1"/>
  <c r="C218" i="3" s="1"/>
  <c r="BD263" i="1"/>
  <c r="AU263" i="1"/>
  <c r="AT263" i="1"/>
  <c r="J218" i="3" s="1"/>
  <c r="AZ263" i="1"/>
  <c r="BC263" i="1"/>
  <c r="AM258" i="1"/>
  <c r="BE258" i="1"/>
  <c r="BN258" i="1"/>
  <c r="BF258" i="1"/>
  <c r="AU258" i="1"/>
  <c r="AY258" i="1"/>
  <c r="C213" i="3" s="1"/>
  <c r="BI258" i="1"/>
  <c r="AX258" i="1"/>
  <c r="AT258" i="1"/>
  <c r="J213" i="3" s="1"/>
  <c r="BD258" i="1"/>
  <c r="BC258" i="1"/>
  <c r="AZ258" i="1"/>
  <c r="BN152" i="1"/>
  <c r="AX152" i="1"/>
  <c r="AY152" i="1"/>
  <c r="C123" i="3" s="1"/>
  <c r="BI152" i="1"/>
  <c r="BE152" i="1"/>
  <c r="AT152" i="1"/>
  <c r="J123" i="3" s="1"/>
  <c r="BD152" i="1"/>
  <c r="AU152" i="1"/>
  <c r="AZ152" i="1"/>
  <c r="BC152" i="1"/>
  <c r="BF152" i="1"/>
  <c r="AM152" i="1"/>
  <c r="BN120" i="1"/>
  <c r="AX120" i="1"/>
  <c r="AY120" i="1"/>
  <c r="C91" i="3" s="1"/>
  <c r="BI120" i="1"/>
  <c r="BE120" i="1"/>
  <c r="AT120" i="1"/>
  <c r="J91" i="3" s="1"/>
  <c r="BD120" i="1"/>
  <c r="AU120" i="1"/>
  <c r="AZ120" i="1"/>
  <c r="BC120" i="1"/>
  <c r="BF120" i="1"/>
  <c r="AM120" i="1"/>
  <c r="AM215" i="1"/>
  <c r="BN215" i="1"/>
  <c r="BF215" i="1"/>
  <c r="BI215" i="1"/>
  <c r="AX215" i="1"/>
  <c r="BE215" i="1"/>
  <c r="AY215" i="1"/>
  <c r="C170" i="3" s="1"/>
  <c r="AT215" i="1"/>
  <c r="J170" i="3" s="1"/>
  <c r="BD215" i="1"/>
  <c r="AU215" i="1"/>
  <c r="AZ215" i="1"/>
  <c r="BC215" i="1"/>
  <c r="AM225" i="1"/>
  <c r="BD225" i="1"/>
  <c r="BN225" i="1"/>
  <c r="BF225" i="1"/>
  <c r="BI225" i="1"/>
  <c r="BE225" i="1"/>
  <c r="AY225" i="1"/>
  <c r="C180" i="3" s="1"/>
  <c r="AT225" i="1"/>
  <c r="J180" i="3" s="1"/>
  <c r="AU225" i="1"/>
  <c r="AX225" i="1"/>
  <c r="AZ225" i="1"/>
  <c r="BC225" i="1"/>
  <c r="BV105" i="1"/>
  <c r="BU105" i="1"/>
  <c r="I76" i="3" s="1"/>
  <c r="BV193" i="1"/>
  <c r="BU193" i="1"/>
  <c r="I148" i="3" s="1"/>
  <c r="BT105" i="1"/>
  <c r="BT193" i="1"/>
  <c r="BU237" i="1"/>
  <c r="I192" i="3" s="1"/>
  <c r="BU149" i="1"/>
  <c r="I120" i="3" s="1"/>
  <c r="BV237" i="1"/>
  <c r="BV149" i="1"/>
  <c r="BT237" i="1"/>
  <c r="BT149" i="1"/>
  <c r="BU205" i="1"/>
  <c r="I160" i="3" s="1"/>
  <c r="BV117" i="1"/>
  <c r="BU117" i="1"/>
  <c r="I88" i="3" s="1"/>
  <c r="BV205" i="1"/>
  <c r="BT205" i="1"/>
  <c r="BT117" i="1"/>
  <c r="BV249" i="1"/>
  <c r="BV161" i="1"/>
  <c r="BU161" i="1"/>
  <c r="I132" i="3" s="1"/>
  <c r="BU249" i="1"/>
  <c r="I204" i="3" s="1"/>
  <c r="BT249" i="1"/>
  <c r="BT161" i="1"/>
  <c r="BV233" i="1"/>
  <c r="BV145" i="1"/>
  <c r="BU145" i="1"/>
  <c r="I116" i="3" s="1"/>
  <c r="BU233" i="1"/>
  <c r="I188" i="3" s="1"/>
  <c r="BT233" i="1"/>
  <c r="BT145" i="1"/>
  <c r="BU245" i="1"/>
  <c r="I200" i="3" s="1"/>
  <c r="BU157" i="1"/>
  <c r="I128" i="3" s="1"/>
  <c r="BV245" i="1"/>
  <c r="BV157" i="1"/>
  <c r="BT157" i="1"/>
  <c r="BT245" i="1"/>
  <c r="BU197" i="1"/>
  <c r="I152" i="3" s="1"/>
  <c r="BV197" i="1"/>
  <c r="BT197" i="1"/>
  <c r="BV109" i="1"/>
  <c r="BT109" i="1"/>
  <c r="BU109" i="1"/>
  <c r="I80" i="3" s="1"/>
  <c r="AM235" i="1"/>
  <c r="BD235" i="1"/>
  <c r="BE235" i="1"/>
  <c r="AT235" i="1"/>
  <c r="J190" i="3" s="1"/>
  <c r="BN235" i="1"/>
  <c r="AU235" i="1"/>
  <c r="AY235" i="1"/>
  <c r="C190" i="3" s="1"/>
  <c r="BF235" i="1"/>
  <c r="BI235" i="1"/>
  <c r="AX235" i="1"/>
  <c r="AZ235" i="1"/>
  <c r="BC235" i="1"/>
  <c r="AS110" i="1"/>
  <c r="F81" i="3" s="1"/>
  <c r="AM211" i="1"/>
  <c r="BD211" i="1"/>
  <c r="BE211" i="1"/>
  <c r="AT211" i="1"/>
  <c r="J166" i="3" s="1"/>
  <c r="AU211" i="1"/>
  <c r="AX211" i="1"/>
  <c r="BI211" i="1"/>
  <c r="BN211" i="1"/>
  <c r="BF211" i="1"/>
  <c r="AY211" i="1"/>
  <c r="C166" i="3" s="1"/>
  <c r="AZ211" i="1"/>
  <c r="BC211" i="1"/>
  <c r="BI158" i="1"/>
  <c r="AT158" i="1"/>
  <c r="J129" i="3" s="1"/>
  <c r="AU158" i="1"/>
  <c r="AX158" i="1"/>
  <c r="AY158" i="1"/>
  <c r="C129" i="3" s="1"/>
  <c r="BD158" i="1"/>
  <c r="BE158" i="1"/>
  <c r="BN158" i="1"/>
  <c r="AZ158" i="1"/>
  <c r="BC158" i="1"/>
  <c r="BF158" i="1"/>
  <c r="AM158" i="1"/>
  <c r="BT87" i="1"/>
  <c r="BU87" i="1"/>
  <c r="I74" i="3" s="1"/>
  <c r="BV87" i="1"/>
  <c r="BV24" i="1"/>
  <c r="BU24" i="1"/>
  <c r="I11" i="3" s="1"/>
  <c r="BT24" i="1"/>
  <c r="BN124" i="1"/>
  <c r="AT124" i="1"/>
  <c r="J95" i="3" s="1"/>
  <c r="AU124" i="1"/>
  <c r="BD124" i="1"/>
  <c r="BE124" i="1"/>
  <c r="BI124" i="1"/>
  <c r="AY124" i="1"/>
  <c r="C95" i="3" s="1"/>
  <c r="AX124" i="1"/>
  <c r="AZ124" i="1"/>
  <c r="BC124" i="1"/>
  <c r="AM124" i="1"/>
  <c r="BF124" i="1"/>
  <c r="AS198" i="1"/>
  <c r="F153" i="3" s="1"/>
  <c r="AS244" i="1"/>
  <c r="F199" i="3" s="1"/>
  <c r="AS207" i="1"/>
  <c r="F162" i="3" s="1"/>
  <c r="AS197" i="1"/>
  <c r="F152" i="3" s="1"/>
  <c r="AS215" i="1"/>
  <c r="F170" i="3" s="1"/>
  <c r="AS258" i="1"/>
  <c r="F213" i="3" s="1"/>
  <c r="AS257" i="1"/>
  <c r="F212" i="3" s="1"/>
  <c r="AS194" i="1"/>
  <c r="F149" i="3" s="1"/>
  <c r="AS129" i="1"/>
  <c r="F100" i="3" s="1"/>
  <c r="AS117" i="1"/>
  <c r="F88" i="3" s="1"/>
  <c r="AS145" i="1"/>
  <c r="F116" i="3" s="1"/>
  <c r="AS204" i="1"/>
  <c r="F159" i="3" s="1"/>
  <c r="AS106" i="1"/>
  <c r="AS59" i="1"/>
  <c r="F46" i="3" s="1"/>
  <c r="AS176" i="1"/>
  <c r="F147" i="3" s="1"/>
  <c r="AS68" i="1"/>
  <c r="F55" i="3" s="1"/>
  <c r="AS64" i="1"/>
  <c r="F51" i="3" s="1"/>
  <c r="AS52" i="1"/>
  <c r="F39" i="3" s="1"/>
  <c r="AS170" i="1"/>
  <c r="F141" i="3" s="1"/>
  <c r="AS167" i="1"/>
  <c r="F138" i="3" s="1"/>
  <c r="AS72" i="1"/>
  <c r="F59" i="3" s="1"/>
  <c r="AJ225" i="1"/>
  <c r="BV86" i="1"/>
  <c r="BT86" i="1"/>
  <c r="BU86" i="1"/>
  <c r="I73" i="3" s="1"/>
  <c r="BU54" i="1"/>
  <c r="I41" i="3" s="1"/>
  <c r="BV54" i="1"/>
  <c r="BT54" i="1"/>
  <c r="BV22" i="1"/>
  <c r="BU22" i="1"/>
  <c r="I9" i="3" s="1"/>
  <c r="BT22" i="1"/>
  <c r="AM194" i="1"/>
  <c r="BE194" i="1"/>
  <c r="BN194" i="1"/>
  <c r="BF194" i="1"/>
  <c r="AU194" i="1"/>
  <c r="AY194" i="1"/>
  <c r="C149" i="3" s="1"/>
  <c r="AT194" i="1"/>
  <c r="J149" i="3" s="1"/>
  <c r="BD194" i="1"/>
  <c r="AX194" i="1"/>
  <c r="BI194" i="1"/>
  <c r="AZ194" i="1"/>
  <c r="BC194" i="1"/>
  <c r="AM220" i="1"/>
  <c r="BI220" i="1"/>
  <c r="BD220" i="1"/>
  <c r="BN220" i="1"/>
  <c r="BF220" i="1"/>
  <c r="AT220" i="1"/>
  <c r="J175" i="3" s="1"/>
  <c r="AU220" i="1"/>
  <c r="AX220" i="1"/>
  <c r="AY220" i="1"/>
  <c r="C175" i="3" s="1"/>
  <c r="BE220" i="1"/>
  <c r="BC220" i="1"/>
  <c r="AZ220" i="1"/>
  <c r="AM242" i="1"/>
  <c r="BE242" i="1"/>
  <c r="BN242" i="1"/>
  <c r="BF242" i="1"/>
  <c r="AU242" i="1"/>
  <c r="BD242" i="1"/>
  <c r="AT242" i="1"/>
  <c r="J197" i="3" s="1"/>
  <c r="AX242" i="1"/>
  <c r="AY242" i="1"/>
  <c r="C197" i="3" s="1"/>
  <c r="BI242" i="1"/>
  <c r="AZ242" i="1"/>
  <c r="BC242" i="1"/>
  <c r="BI150" i="1"/>
  <c r="AT150" i="1"/>
  <c r="J121" i="3" s="1"/>
  <c r="AU150" i="1"/>
  <c r="BN150" i="1"/>
  <c r="AY150" i="1"/>
  <c r="C121" i="3" s="1"/>
  <c r="BD150" i="1"/>
  <c r="AX150" i="1"/>
  <c r="BE150" i="1"/>
  <c r="BC150" i="1"/>
  <c r="AZ150" i="1"/>
  <c r="AM150" i="1"/>
  <c r="BF150" i="1"/>
  <c r="BI118" i="1"/>
  <c r="AT118" i="1"/>
  <c r="J89" i="3" s="1"/>
  <c r="BN118" i="1"/>
  <c r="AU118" i="1"/>
  <c r="AY118" i="1"/>
  <c r="C89" i="3" s="1"/>
  <c r="BD118" i="1"/>
  <c r="BE118" i="1"/>
  <c r="AX118" i="1"/>
  <c r="BC118" i="1"/>
  <c r="AZ118" i="1"/>
  <c r="AM118" i="1"/>
  <c r="BF118" i="1"/>
  <c r="AM212" i="1"/>
  <c r="BI212" i="1"/>
  <c r="BD212" i="1"/>
  <c r="BN212" i="1"/>
  <c r="BF212" i="1"/>
  <c r="AT212" i="1"/>
  <c r="J167" i="3" s="1"/>
  <c r="BE212" i="1"/>
  <c r="AU212" i="1"/>
  <c r="AX212" i="1"/>
  <c r="AY212" i="1"/>
  <c r="C167" i="3" s="1"/>
  <c r="AZ212" i="1"/>
  <c r="BC212" i="1"/>
  <c r="BT79" i="1"/>
  <c r="BV79" i="1"/>
  <c r="BU79" i="1"/>
  <c r="I66" i="3" s="1"/>
  <c r="AY167" i="1"/>
  <c r="C138" i="3" s="1"/>
  <c r="BI167" i="1"/>
  <c r="AT167" i="1"/>
  <c r="J138" i="3" s="1"/>
  <c r="BN167" i="1"/>
  <c r="BE167" i="1"/>
  <c r="AX167" i="1"/>
  <c r="BD167" i="1"/>
  <c r="AU167" i="1"/>
  <c r="AZ167" i="1"/>
  <c r="BC167" i="1"/>
  <c r="AM167" i="1"/>
  <c r="BF167" i="1"/>
  <c r="AY135" i="1"/>
  <c r="C106" i="3" s="1"/>
  <c r="BN135" i="1"/>
  <c r="BI135" i="1"/>
  <c r="AT135" i="1"/>
  <c r="J106" i="3" s="1"/>
  <c r="BE135" i="1"/>
  <c r="AX135" i="1"/>
  <c r="BD135" i="1"/>
  <c r="AU135" i="1"/>
  <c r="BC135" i="1"/>
  <c r="AZ135" i="1"/>
  <c r="AM135" i="1"/>
  <c r="BF135" i="1"/>
  <c r="AM197" i="1"/>
  <c r="BE197" i="1"/>
  <c r="AU197" i="1"/>
  <c r="BN197" i="1"/>
  <c r="AX197" i="1"/>
  <c r="BF197" i="1"/>
  <c r="AY197" i="1"/>
  <c r="C152" i="3" s="1"/>
  <c r="BI197" i="1"/>
  <c r="BD197" i="1"/>
  <c r="AT197" i="1"/>
  <c r="J152" i="3" s="1"/>
  <c r="BC197" i="1"/>
  <c r="AZ197" i="1"/>
  <c r="AM246" i="1"/>
  <c r="BI246" i="1"/>
  <c r="BD246" i="1"/>
  <c r="BE246" i="1"/>
  <c r="AY246" i="1"/>
  <c r="C201" i="3" s="1"/>
  <c r="BN246" i="1"/>
  <c r="AT246" i="1"/>
  <c r="J201" i="3" s="1"/>
  <c r="BF246" i="1"/>
  <c r="AU246" i="1"/>
  <c r="AX246" i="1"/>
  <c r="BC246" i="1"/>
  <c r="AZ246" i="1"/>
  <c r="AM257" i="1"/>
  <c r="BD257" i="1"/>
  <c r="BN257" i="1"/>
  <c r="BF257" i="1"/>
  <c r="BI257" i="1"/>
  <c r="AY257" i="1"/>
  <c r="C212" i="3" s="1"/>
  <c r="AT257" i="1"/>
  <c r="J212" i="3" s="1"/>
  <c r="BE257" i="1"/>
  <c r="AU257" i="1"/>
  <c r="AX257" i="1"/>
  <c r="AZ257" i="1"/>
  <c r="BC257" i="1"/>
  <c r="BU48" i="1"/>
  <c r="I35" i="3" s="1"/>
  <c r="BV48" i="1"/>
  <c r="BT48" i="1"/>
  <c r="AM217" i="1"/>
  <c r="BD217" i="1"/>
  <c r="BN217" i="1"/>
  <c r="BF217" i="1"/>
  <c r="BI217" i="1"/>
  <c r="AU217" i="1"/>
  <c r="AY217" i="1"/>
  <c r="C172" i="3" s="1"/>
  <c r="BE217" i="1"/>
  <c r="AX217" i="1"/>
  <c r="AT217" i="1"/>
  <c r="J172" i="3" s="1"/>
  <c r="AZ217" i="1"/>
  <c r="BC217" i="1"/>
  <c r="AT148" i="1"/>
  <c r="J119" i="3" s="1"/>
  <c r="AU148" i="1"/>
  <c r="BD148" i="1"/>
  <c r="BE148" i="1"/>
  <c r="BI148" i="1"/>
  <c r="AX148" i="1"/>
  <c r="AY148" i="1"/>
  <c r="C119" i="3" s="1"/>
  <c r="BN148" i="1"/>
  <c r="AZ148" i="1"/>
  <c r="BC148" i="1"/>
  <c r="AM148" i="1"/>
  <c r="BF148" i="1"/>
  <c r="AT116" i="1"/>
  <c r="J87" i="3" s="1"/>
  <c r="BN116" i="1"/>
  <c r="AU116" i="1"/>
  <c r="BD116" i="1"/>
  <c r="BE116" i="1"/>
  <c r="BI116" i="1"/>
  <c r="AX116" i="1"/>
  <c r="AY116" i="1"/>
  <c r="C87" i="3" s="1"/>
  <c r="BC116" i="1"/>
  <c r="AZ116" i="1"/>
  <c r="AM116" i="1"/>
  <c r="BF116" i="1"/>
  <c r="BU253" i="1"/>
  <c r="I208" i="3" s="1"/>
  <c r="BV253" i="1"/>
  <c r="BV165" i="1"/>
  <c r="BT253" i="1"/>
  <c r="BU165" i="1"/>
  <c r="I136" i="3" s="1"/>
  <c r="BT165" i="1"/>
  <c r="BV217" i="1"/>
  <c r="BV129" i="1"/>
  <c r="BU129" i="1"/>
  <c r="I100" i="3" s="1"/>
  <c r="BU217" i="1"/>
  <c r="I172" i="3" s="1"/>
  <c r="BT129" i="1"/>
  <c r="BT217" i="1"/>
  <c r="AM259" i="1"/>
  <c r="BD259" i="1"/>
  <c r="BE259" i="1"/>
  <c r="AT259" i="1"/>
  <c r="J214" i="3" s="1"/>
  <c r="AU259" i="1"/>
  <c r="BF259" i="1"/>
  <c r="AY259" i="1"/>
  <c r="C214" i="3" s="1"/>
  <c r="BN259" i="1"/>
  <c r="BI259" i="1"/>
  <c r="AX259" i="1"/>
  <c r="BC259" i="1"/>
  <c r="AZ259" i="1"/>
  <c r="BN170" i="1"/>
  <c r="BD170" i="1"/>
  <c r="BE170" i="1"/>
  <c r="AX170" i="1"/>
  <c r="AY170" i="1"/>
  <c r="C141" i="3" s="1"/>
  <c r="AU170" i="1"/>
  <c r="BI170" i="1"/>
  <c r="AT170" i="1"/>
  <c r="J141" i="3" s="1"/>
  <c r="AZ170" i="1"/>
  <c r="BC170" i="1"/>
  <c r="BF170" i="1"/>
  <c r="AM170" i="1"/>
  <c r="BN106" i="1"/>
  <c r="BD106" i="1"/>
  <c r="BE106" i="1"/>
  <c r="AX106" i="1"/>
  <c r="AY106" i="1"/>
  <c r="C77" i="3" s="1"/>
  <c r="AU106" i="1"/>
  <c r="AT106" i="1"/>
  <c r="J77" i="3" s="1"/>
  <c r="BI106" i="1"/>
  <c r="AZ106" i="1"/>
  <c r="BC106" i="1"/>
  <c r="AM106" i="1"/>
  <c r="BF106" i="1"/>
  <c r="AU155" i="1"/>
  <c r="BD155" i="1"/>
  <c r="BE155" i="1"/>
  <c r="BN155" i="1"/>
  <c r="AX155" i="1"/>
  <c r="AY155" i="1"/>
  <c r="C126" i="3" s="1"/>
  <c r="AT155" i="1"/>
  <c r="J126" i="3" s="1"/>
  <c r="AZ155" i="1"/>
  <c r="BI155" i="1"/>
  <c r="BC155" i="1"/>
  <c r="AM155" i="1"/>
  <c r="BF155" i="1"/>
  <c r="AU123" i="1"/>
  <c r="BD123" i="1"/>
  <c r="BE123" i="1"/>
  <c r="AX123" i="1"/>
  <c r="AY123" i="1"/>
  <c r="C94" i="3" s="1"/>
  <c r="BN123" i="1"/>
  <c r="AT123" i="1"/>
  <c r="J94" i="3" s="1"/>
  <c r="BI123" i="1"/>
  <c r="AZ123" i="1"/>
  <c r="BC123" i="1"/>
  <c r="BF123" i="1"/>
  <c r="AM123" i="1"/>
  <c r="BN168" i="1"/>
  <c r="AX168" i="1"/>
  <c r="AY168" i="1"/>
  <c r="C139" i="3" s="1"/>
  <c r="BI168" i="1"/>
  <c r="BE168" i="1"/>
  <c r="AT168" i="1"/>
  <c r="J139" i="3" s="1"/>
  <c r="BD168" i="1"/>
  <c r="AU168" i="1"/>
  <c r="AZ168" i="1"/>
  <c r="BC168" i="1"/>
  <c r="AM168" i="1"/>
  <c r="BF168" i="1"/>
  <c r="AM199" i="1"/>
  <c r="BN199" i="1"/>
  <c r="BF199" i="1"/>
  <c r="BI199" i="1"/>
  <c r="AX199" i="1"/>
  <c r="BE199" i="1"/>
  <c r="AY199" i="1"/>
  <c r="C154" i="3" s="1"/>
  <c r="BD199" i="1"/>
  <c r="AU199" i="1"/>
  <c r="AT199" i="1"/>
  <c r="J154" i="3" s="1"/>
  <c r="BC199" i="1"/>
  <c r="AZ199" i="1"/>
  <c r="AM261" i="1"/>
  <c r="BE261" i="1"/>
  <c r="AU261" i="1"/>
  <c r="AX261" i="1"/>
  <c r="BF261" i="1"/>
  <c r="AY261" i="1"/>
  <c r="C216" i="3" s="1"/>
  <c r="BD261" i="1"/>
  <c r="BI261" i="1"/>
  <c r="AT261" i="1"/>
  <c r="J216" i="3" s="1"/>
  <c r="BN261" i="1"/>
  <c r="AZ261" i="1"/>
  <c r="BC261" i="1"/>
  <c r="BU70" i="1"/>
  <c r="I57" i="3" s="1"/>
  <c r="BT70" i="1"/>
  <c r="BV70" i="1"/>
  <c r="AM227" i="1"/>
  <c r="BD227" i="1"/>
  <c r="BE227" i="1"/>
  <c r="AT227" i="1"/>
  <c r="J182" i="3" s="1"/>
  <c r="AU227" i="1"/>
  <c r="BN227" i="1"/>
  <c r="BI227" i="1"/>
  <c r="AY227" i="1"/>
  <c r="C182" i="3" s="1"/>
  <c r="BF227" i="1"/>
  <c r="AX227" i="1"/>
  <c r="AZ227" i="1"/>
  <c r="BC227" i="1"/>
  <c r="AM208" i="1"/>
  <c r="BE208" i="1"/>
  <c r="BD208" i="1"/>
  <c r="AX208" i="1"/>
  <c r="AU208" i="1"/>
  <c r="BI208" i="1"/>
  <c r="AY208" i="1"/>
  <c r="C163" i="3" s="1"/>
  <c r="BN208" i="1"/>
  <c r="AT208" i="1"/>
  <c r="J163" i="3" s="1"/>
  <c r="BF208" i="1"/>
  <c r="BC208" i="1"/>
  <c r="AZ208" i="1"/>
  <c r="AM203" i="1"/>
  <c r="BD203" i="1"/>
  <c r="BE203" i="1"/>
  <c r="AT203" i="1"/>
  <c r="J158" i="3" s="1"/>
  <c r="BN203" i="1"/>
  <c r="AU203" i="1"/>
  <c r="BI203" i="1"/>
  <c r="AY203" i="1"/>
  <c r="C158" i="3" s="1"/>
  <c r="AX203" i="1"/>
  <c r="BF203" i="1"/>
  <c r="BC203" i="1"/>
  <c r="AZ203" i="1"/>
  <c r="AM204" i="1"/>
  <c r="BI204" i="1"/>
  <c r="BD204" i="1"/>
  <c r="BN204" i="1"/>
  <c r="BF204" i="1"/>
  <c r="AT204" i="1"/>
  <c r="J159" i="3" s="1"/>
  <c r="AY204" i="1"/>
  <c r="C159" i="3" s="1"/>
  <c r="AU204" i="1"/>
  <c r="BE204" i="1"/>
  <c r="AX204" i="1"/>
  <c r="BC204" i="1"/>
  <c r="AZ204" i="1"/>
  <c r="AM230" i="1"/>
  <c r="BI230" i="1"/>
  <c r="BD230" i="1"/>
  <c r="BE230" i="1"/>
  <c r="AY230" i="1"/>
  <c r="C185" i="3" s="1"/>
  <c r="AU230" i="1"/>
  <c r="AX230" i="1"/>
  <c r="BN230" i="1"/>
  <c r="BF230" i="1"/>
  <c r="AT230" i="1"/>
  <c r="J185" i="3" s="1"/>
  <c r="AZ230" i="1"/>
  <c r="BC230" i="1"/>
  <c r="AT132" i="1"/>
  <c r="J103" i="3" s="1"/>
  <c r="AU132" i="1"/>
  <c r="BD132" i="1"/>
  <c r="BE132" i="1"/>
  <c r="BN132" i="1"/>
  <c r="BI132" i="1"/>
  <c r="AX132" i="1"/>
  <c r="AY132" i="1"/>
  <c r="C103" i="3" s="1"/>
  <c r="BC132" i="1"/>
  <c r="AZ132" i="1"/>
  <c r="BF132" i="1"/>
  <c r="AM132" i="1"/>
  <c r="BU261" i="1"/>
  <c r="I216" i="3" s="1"/>
  <c r="BV261" i="1"/>
  <c r="BV173" i="1"/>
  <c r="BT261" i="1"/>
  <c r="BU173" i="1"/>
  <c r="I144" i="3" s="1"/>
  <c r="BT173" i="1"/>
  <c r="AS201" i="1"/>
  <c r="F156" i="3" s="1"/>
  <c r="AS168" i="1"/>
  <c r="F139" i="3" s="1"/>
  <c r="AS45" i="1"/>
  <c r="F32" i="3" s="1"/>
  <c r="AS87" i="1"/>
  <c r="F74" i="3" s="1"/>
  <c r="BV34" i="1"/>
  <c r="BT34" i="1"/>
  <c r="BU34" i="1"/>
  <c r="I21" i="3" s="1"/>
  <c r="BD130" i="1"/>
  <c r="BE130" i="1"/>
  <c r="AX130" i="1"/>
  <c r="AY130" i="1"/>
  <c r="C101" i="3" s="1"/>
  <c r="AT130" i="1"/>
  <c r="J101" i="3" s="1"/>
  <c r="AZ130" i="1"/>
  <c r="AU130" i="1"/>
  <c r="BI130" i="1"/>
  <c r="BN130" i="1"/>
  <c r="BC130" i="1"/>
  <c r="AM130" i="1"/>
  <c r="BF130" i="1"/>
  <c r="AU147" i="1"/>
  <c r="BD147" i="1"/>
  <c r="BE147" i="1"/>
  <c r="AX147" i="1"/>
  <c r="BI147" i="1"/>
  <c r="AT147" i="1"/>
  <c r="J118" i="3" s="1"/>
  <c r="BN147" i="1"/>
  <c r="AZ147" i="1"/>
  <c r="AY147" i="1"/>
  <c r="C118" i="3" s="1"/>
  <c r="BC147" i="1"/>
  <c r="BF147" i="1"/>
  <c r="AM147" i="1"/>
  <c r="AM247" i="1"/>
  <c r="BN247" i="1"/>
  <c r="BF247" i="1"/>
  <c r="BI247" i="1"/>
  <c r="AX247" i="1"/>
  <c r="BE247" i="1"/>
  <c r="AY247" i="1"/>
  <c r="C202" i="3" s="1"/>
  <c r="BD247" i="1"/>
  <c r="AT247" i="1"/>
  <c r="J202" i="3" s="1"/>
  <c r="AU247" i="1"/>
  <c r="AZ247" i="1"/>
  <c r="BC247" i="1"/>
  <c r="BN128" i="1"/>
  <c r="AX128" i="1"/>
  <c r="AY128" i="1"/>
  <c r="C99" i="3" s="1"/>
  <c r="BI128" i="1"/>
  <c r="BD128" i="1"/>
  <c r="BE128" i="1"/>
  <c r="AU128" i="1"/>
  <c r="AT128" i="1"/>
  <c r="J99" i="3" s="1"/>
  <c r="AZ128" i="1"/>
  <c r="BC128" i="1"/>
  <c r="BF128" i="1"/>
  <c r="AM128" i="1"/>
  <c r="BU62" i="1"/>
  <c r="I49" i="3" s="1"/>
  <c r="BV62" i="1"/>
  <c r="BT62" i="1"/>
  <c r="BU221" i="1"/>
  <c r="I176" i="3" s="1"/>
  <c r="BV221" i="1"/>
  <c r="BV133" i="1"/>
  <c r="BU133" i="1"/>
  <c r="I104" i="3" s="1"/>
  <c r="BT221" i="1"/>
  <c r="BT133" i="1"/>
  <c r="AS217" i="1"/>
  <c r="F172" i="3" s="1"/>
  <c r="BU82" i="1"/>
  <c r="I69" i="3" s="1"/>
  <c r="BV82" i="1"/>
  <c r="BT82" i="1"/>
  <c r="BU50" i="1"/>
  <c r="I37" i="3" s="1"/>
  <c r="BV50" i="1"/>
  <c r="BT50" i="1"/>
  <c r="BU18" i="1"/>
  <c r="I5" i="3" s="1"/>
  <c r="BV18" i="1"/>
  <c r="BT18" i="1"/>
  <c r="AM202" i="1"/>
  <c r="BE202" i="1"/>
  <c r="BN202" i="1"/>
  <c r="BF202" i="1"/>
  <c r="AU202" i="1"/>
  <c r="BI202" i="1"/>
  <c r="BD202" i="1"/>
  <c r="AT202" i="1"/>
  <c r="J157" i="3" s="1"/>
  <c r="AX202" i="1"/>
  <c r="AY202" i="1"/>
  <c r="C157" i="3" s="1"/>
  <c r="BC202" i="1"/>
  <c r="AZ202" i="1"/>
  <c r="AM251" i="1"/>
  <c r="BD251" i="1"/>
  <c r="BE251" i="1"/>
  <c r="AT251" i="1"/>
  <c r="J206" i="3" s="1"/>
  <c r="BN251" i="1"/>
  <c r="AU251" i="1"/>
  <c r="AX251" i="1"/>
  <c r="BI251" i="1"/>
  <c r="AY251" i="1"/>
  <c r="C206" i="3" s="1"/>
  <c r="BF251" i="1"/>
  <c r="AZ251" i="1"/>
  <c r="BC251" i="1"/>
  <c r="BD146" i="1"/>
  <c r="BE146" i="1"/>
  <c r="AX146" i="1"/>
  <c r="BN146" i="1"/>
  <c r="AY146" i="1"/>
  <c r="C117" i="3" s="1"/>
  <c r="AT146" i="1"/>
  <c r="J117" i="3" s="1"/>
  <c r="AZ146" i="1"/>
  <c r="AU146" i="1"/>
  <c r="BI146" i="1"/>
  <c r="BC146" i="1"/>
  <c r="BF146" i="1"/>
  <c r="AM146" i="1"/>
  <c r="BD114" i="1"/>
  <c r="BE114" i="1"/>
  <c r="AX114" i="1"/>
  <c r="AY114" i="1"/>
  <c r="C85" i="3" s="1"/>
  <c r="AT114" i="1"/>
  <c r="J85" i="3" s="1"/>
  <c r="BN114" i="1"/>
  <c r="AZ114" i="1"/>
  <c r="AU114" i="1"/>
  <c r="BI114" i="1"/>
  <c r="BC114" i="1"/>
  <c r="AM114" i="1"/>
  <c r="BF114" i="1"/>
  <c r="BU75" i="1"/>
  <c r="I62" i="3" s="1"/>
  <c r="BV75" i="1"/>
  <c r="BT75" i="1"/>
  <c r="AU163" i="1"/>
  <c r="BD163" i="1"/>
  <c r="BN163" i="1"/>
  <c r="BE163" i="1"/>
  <c r="AX163" i="1"/>
  <c r="BI163" i="1"/>
  <c r="AT163" i="1"/>
  <c r="J134" i="3" s="1"/>
  <c r="AZ163" i="1"/>
  <c r="AY163" i="1"/>
  <c r="C134" i="3" s="1"/>
  <c r="BC163" i="1"/>
  <c r="AM163" i="1"/>
  <c r="BF163" i="1"/>
  <c r="AU131" i="1"/>
  <c r="BD131" i="1"/>
  <c r="BE131" i="1"/>
  <c r="AX131" i="1"/>
  <c r="BN131" i="1"/>
  <c r="BI131" i="1"/>
  <c r="AT131" i="1"/>
  <c r="J102" i="3" s="1"/>
  <c r="AZ131" i="1"/>
  <c r="AY131" i="1"/>
  <c r="C102" i="3" s="1"/>
  <c r="BC131" i="1"/>
  <c r="BF131" i="1"/>
  <c r="AM131" i="1"/>
  <c r="AM205" i="1"/>
  <c r="BE205" i="1"/>
  <c r="BF205" i="1"/>
  <c r="BN205" i="1"/>
  <c r="BI205" i="1"/>
  <c r="AY205" i="1"/>
  <c r="C160" i="3" s="1"/>
  <c r="BD205" i="1"/>
  <c r="AT205" i="1"/>
  <c r="J160" i="3" s="1"/>
  <c r="AX205" i="1"/>
  <c r="AU205" i="1"/>
  <c r="AZ205" i="1"/>
  <c r="BC205" i="1"/>
  <c r="AM223" i="1"/>
  <c r="BN223" i="1"/>
  <c r="BF223" i="1"/>
  <c r="BI223" i="1"/>
  <c r="BD223" i="1"/>
  <c r="AX223" i="1"/>
  <c r="AY223" i="1"/>
  <c r="C178" i="3" s="1"/>
  <c r="AT223" i="1"/>
  <c r="J178" i="3" s="1"/>
  <c r="AU223" i="1"/>
  <c r="BE223" i="1"/>
  <c r="BC223" i="1"/>
  <c r="AZ223" i="1"/>
  <c r="BV44" i="1"/>
  <c r="BU44" i="1"/>
  <c r="I31" i="3" s="1"/>
  <c r="BT44" i="1"/>
  <c r="AM198" i="1"/>
  <c r="BI198" i="1"/>
  <c r="BD198" i="1"/>
  <c r="BE198" i="1"/>
  <c r="AY198" i="1"/>
  <c r="C153" i="3" s="1"/>
  <c r="AU198" i="1"/>
  <c r="BN198" i="1"/>
  <c r="AX198" i="1"/>
  <c r="BF198" i="1"/>
  <c r="AT198" i="1"/>
  <c r="J153" i="3" s="1"/>
  <c r="BC198" i="1"/>
  <c r="AZ198" i="1"/>
  <c r="BN176" i="1"/>
  <c r="AX176" i="1"/>
  <c r="AY176" i="1"/>
  <c r="C147" i="3" s="1"/>
  <c r="BI176" i="1"/>
  <c r="BD176" i="1"/>
  <c r="BE176" i="1"/>
  <c r="AT176" i="1"/>
  <c r="J147" i="3" s="1"/>
  <c r="AU176" i="1"/>
  <c r="AZ176" i="1"/>
  <c r="BC176" i="1"/>
  <c r="AM176" i="1"/>
  <c r="BF176" i="1"/>
  <c r="BN144" i="1"/>
  <c r="AX144" i="1"/>
  <c r="AY144" i="1"/>
  <c r="C115" i="3" s="1"/>
  <c r="BI144" i="1"/>
  <c r="BD144" i="1"/>
  <c r="BE144" i="1"/>
  <c r="AT144" i="1"/>
  <c r="J115" i="3" s="1"/>
  <c r="AU144" i="1"/>
  <c r="BC144" i="1"/>
  <c r="AZ144" i="1"/>
  <c r="AM144" i="1"/>
  <c r="BF144" i="1"/>
  <c r="BN112" i="1"/>
  <c r="AX112" i="1"/>
  <c r="AY112" i="1"/>
  <c r="C83" i="3" s="1"/>
  <c r="BI112" i="1"/>
  <c r="BD112" i="1"/>
  <c r="BE112" i="1"/>
  <c r="AT112" i="1"/>
  <c r="J83" i="3" s="1"/>
  <c r="AU112" i="1"/>
  <c r="AZ112" i="1"/>
  <c r="BC112" i="1"/>
  <c r="AM112" i="1"/>
  <c r="BF112" i="1"/>
  <c r="AM224" i="1"/>
  <c r="BE224" i="1"/>
  <c r="BD224" i="1"/>
  <c r="AX224" i="1"/>
  <c r="BI224" i="1"/>
  <c r="BN224" i="1"/>
  <c r="AT224" i="1"/>
  <c r="J179" i="3" s="1"/>
  <c r="BF224" i="1"/>
  <c r="AU224" i="1"/>
  <c r="AY224" i="1"/>
  <c r="C179" i="3" s="1"/>
  <c r="AZ224" i="1"/>
  <c r="BC224" i="1"/>
  <c r="AM234" i="1"/>
  <c r="BE234" i="1"/>
  <c r="BN234" i="1"/>
  <c r="BF234" i="1"/>
  <c r="AU234" i="1"/>
  <c r="BI234" i="1"/>
  <c r="AT234" i="1"/>
  <c r="J189" i="3" s="1"/>
  <c r="AX234" i="1"/>
  <c r="BD234" i="1"/>
  <c r="AY234" i="1"/>
  <c r="C189" i="3" s="1"/>
  <c r="BC234" i="1"/>
  <c r="AZ234" i="1"/>
  <c r="BU229" i="1"/>
  <c r="I184" i="3" s="1"/>
  <c r="BV229" i="1"/>
  <c r="BV141" i="1"/>
  <c r="BU141" i="1"/>
  <c r="I112" i="3" s="1"/>
  <c r="BT141" i="1"/>
  <c r="BT229" i="1"/>
  <c r="BV209" i="1"/>
  <c r="BV121" i="1"/>
  <c r="BU121" i="1"/>
  <c r="I92" i="3" s="1"/>
  <c r="BU209" i="1"/>
  <c r="I164" i="3" s="1"/>
  <c r="BT121" i="1"/>
  <c r="BT209" i="1"/>
  <c r="BU38" i="1"/>
  <c r="I25" i="3" s="1"/>
  <c r="BV38" i="1"/>
  <c r="BT38" i="1"/>
  <c r="AM195" i="1"/>
  <c r="BD195" i="1"/>
  <c r="BE195" i="1"/>
  <c r="AT195" i="1"/>
  <c r="J150" i="3" s="1"/>
  <c r="AU195" i="1"/>
  <c r="BN195" i="1"/>
  <c r="BF195" i="1"/>
  <c r="AY195" i="1"/>
  <c r="C150" i="3" s="1"/>
  <c r="BI195" i="1"/>
  <c r="AX195" i="1"/>
  <c r="AZ195" i="1"/>
  <c r="BC195" i="1"/>
  <c r="BI166" i="1"/>
  <c r="AT166" i="1"/>
  <c r="J137" i="3" s="1"/>
  <c r="AU166" i="1"/>
  <c r="AY166" i="1"/>
  <c r="C137" i="3" s="1"/>
  <c r="BD166" i="1"/>
  <c r="BN166" i="1"/>
  <c r="BE166" i="1"/>
  <c r="AX166" i="1"/>
  <c r="AZ166" i="1"/>
  <c r="BC166" i="1"/>
  <c r="AM166" i="1"/>
  <c r="BF166" i="1"/>
  <c r="BV63" i="1"/>
  <c r="BU63" i="1"/>
  <c r="I50" i="3" s="1"/>
  <c r="BT63" i="1"/>
  <c r="AY119" i="1"/>
  <c r="C90" i="3" s="1"/>
  <c r="BI119" i="1"/>
  <c r="AT119" i="1"/>
  <c r="J90" i="3" s="1"/>
  <c r="BE119" i="1"/>
  <c r="BN119" i="1"/>
  <c r="AX119" i="1"/>
  <c r="BD119" i="1"/>
  <c r="AU119" i="1"/>
  <c r="AZ119" i="1"/>
  <c r="BC119" i="1"/>
  <c r="BF119" i="1"/>
  <c r="AM119" i="1"/>
  <c r="BV32" i="1"/>
  <c r="BU32" i="1"/>
  <c r="I19" i="3" s="1"/>
  <c r="BT32" i="1"/>
  <c r="AT164" i="1"/>
  <c r="J135" i="3" s="1"/>
  <c r="AU164" i="1"/>
  <c r="BD164" i="1"/>
  <c r="BN164" i="1"/>
  <c r="BE164" i="1"/>
  <c r="BI164" i="1"/>
  <c r="AX164" i="1"/>
  <c r="AY164" i="1"/>
  <c r="C135" i="3" s="1"/>
  <c r="AZ164" i="1"/>
  <c r="BC164" i="1"/>
  <c r="AM164" i="1"/>
  <c r="BF164" i="1"/>
  <c r="BV201" i="1"/>
  <c r="BV113" i="1"/>
  <c r="BU113" i="1"/>
  <c r="I84" i="3" s="1"/>
  <c r="BU201" i="1"/>
  <c r="I156" i="3" s="1"/>
  <c r="BT113" i="1"/>
  <c r="BT201" i="1"/>
  <c r="BV241" i="1"/>
  <c r="BV153" i="1"/>
  <c r="BU153" i="1"/>
  <c r="I124" i="3" s="1"/>
  <c r="BU241" i="1"/>
  <c r="I196" i="3" s="1"/>
  <c r="BT241" i="1"/>
  <c r="BT153" i="1"/>
  <c r="BV225" i="1"/>
  <c r="BV137" i="1"/>
  <c r="BU137" i="1"/>
  <c r="I108" i="3" s="1"/>
  <c r="BU225" i="1"/>
  <c r="I180" i="3" s="1"/>
  <c r="BT225" i="1"/>
  <c r="BT137" i="1"/>
  <c r="AS112" i="1"/>
  <c r="F83" i="3" s="1"/>
  <c r="BU59" i="1"/>
  <c r="I46" i="3" s="1"/>
  <c r="BV59" i="1"/>
  <c r="BT59" i="1"/>
  <c r="AM253" i="1"/>
  <c r="BE253" i="1"/>
  <c r="BF253" i="1"/>
  <c r="BN253" i="1"/>
  <c r="AU253" i="1"/>
  <c r="BI253" i="1"/>
  <c r="AX253" i="1"/>
  <c r="AY253" i="1"/>
  <c r="C208" i="3" s="1"/>
  <c r="AT253" i="1"/>
  <c r="J208" i="3" s="1"/>
  <c r="BD253" i="1"/>
  <c r="AZ253" i="1"/>
  <c r="BC253" i="1"/>
  <c r="BN115" i="1"/>
  <c r="AU115" i="1"/>
  <c r="BD115" i="1"/>
  <c r="BE115" i="1"/>
  <c r="AX115" i="1"/>
  <c r="BI115" i="1"/>
  <c r="AT115" i="1"/>
  <c r="J86" i="3" s="1"/>
  <c r="AZ115" i="1"/>
  <c r="AY115" i="1"/>
  <c r="C86" i="3" s="1"/>
  <c r="BC115" i="1"/>
  <c r="AM115" i="1"/>
  <c r="BF115" i="1"/>
  <c r="BV28" i="1"/>
  <c r="BU28" i="1"/>
  <c r="I15" i="3" s="1"/>
  <c r="BT28" i="1"/>
  <c r="AM233" i="1"/>
  <c r="BD233" i="1"/>
  <c r="BN233" i="1"/>
  <c r="BF233" i="1"/>
  <c r="BI233" i="1"/>
  <c r="AT233" i="1"/>
  <c r="J188" i="3" s="1"/>
  <c r="BE233" i="1"/>
  <c r="AX233" i="1"/>
  <c r="AU233" i="1"/>
  <c r="AY233" i="1"/>
  <c r="C188" i="3" s="1"/>
  <c r="AZ233" i="1"/>
  <c r="BC233" i="1"/>
  <c r="AM207" i="1"/>
  <c r="BN207" i="1"/>
  <c r="BF207" i="1"/>
  <c r="BI207" i="1"/>
  <c r="BD207" i="1"/>
  <c r="AX207" i="1"/>
  <c r="AY207" i="1"/>
  <c r="C162" i="3" s="1"/>
  <c r="AU207" i="1"/>
  <c r="BE207" i="1"/>
  <c r="AT207" i="1"/>
  <c r="J162" i="3" s="1"/>
  <c r="AZ207" i="1"/>
  <c r="BC207" i="1"/>
  <c r="BV17" i="1"/>
  <c r="BU17" i="1"/>
  <c r="I4" i="3" s="1"/>
  <c r="BT17" i="1"/>
  <c r="AS225" i="1"/>
  <c r="F180" i="3" s="1"/>
  <c r="AS69" i="1"/>
  <c r="F56" i="3" s="1"/>
  <c r="BT30" i="1"/>
  <c r="BU30" i="1"/>
  <c r="I17" i="3" s="1"/>
  <c r="BV30" i="1"/>
  <c r="AM241" i="1"/>
  <c r="BD241" i="1"/>
  <c r="BN241" i="1"/>
  <c r="BF241" i="1"/>
  <c r="BI241" i="1"/>
  <c r="AX241" i="1"/>
  <c r="AU241" i="1"/>
  <c r="AY241" i="1"/>
  <c r="C196" i="3" s="1"/>
  <c r="AT241" i="1"/>
  <c r="J196" i="3" s="1"/>
  <c r="BE241" i="1"/>
  <c r="BC241" i="1"/>
  <c r="AZ241" i="1"/>
  <c r="BI126" i="1"/>
  <c r="BN126" i="1"/>
  <c r="AT126" i="1"/>
  <c r="J97" i="3" s="1"/>
  <c r="AU126" i="1"/>
  <c r="AX126" i="1"/>
  <c r="AY126" i="1"/>
  <c r="C97" i="3" s="1"/>
  <c r="BD126" i="1"/>
  <c r="BE126" i="1"/>
  <c r="BC126" i="1"/>
  <c r="AZ126" i="1"/>
  <c r="BF126" i="1"/>
  <c r="AM126" i="1"/>
  <c r="AM260" i="1"/>
  <c r="BI260" i="1"/>
  <c r="BD260" i="1"/>
  <c r="BN260" i="1"/>
  <c r="BF260" i="1"/>
  <c r="AT260" i="1"/>
  <c r="J215" i="3" s="1"/>
  <c r="AX260" i="1"/>
  <c r="AY260" i="1"/>
  <c r="C215" i="3" s="1"/>
  <c r="BE260" i="1"/>
  <c r="AZ260" i="1"/>
  <c r="AU260" i="1"/>
  <c r="BC260" i="1"/>
  <c r="AY175" i="1"/>
  <c r="C146" i="3" s="1"/>
  <c r="BI175" i="1"/>
  <c r="AT175" i="1"/>
  <c r="J146" i="3" s="1"/>
  <c r="AX175" i="1"/>
  <c r="AU175" i="1"/>
  <c r="BE175" i="1"/>
  <c r="BD175" i="1"/>
  <c r="BN175" i="1"/>
  <c r="BC175" i="1"/>
  <c r="AZ175" i="1"/>
  <c r="BF175" i="1"/>
  <c r="AM175" i="1"/>
  <c r="AY143" i="1"/>
  <c r="C114" i="3" s="1"/>
  <c r="BN143" i="1"/>
  <c r="BI143" i="1"/>
  <c r="AT143" i="1"/>
  <c r="J114" i="3" s="1"/>
  <c r="AX143" i="1"/>
  <c r="AU143" i="1"/>
  <c r="BE143" i="1"/>
  <c r="BD143" i="1"/>
  <c r="AZ143" i="1"/>
  <c r="BC143" i="1"/>
  <c r="AM143" i="1"/>
  <c r="BF143" i="1"/>
  <c r="AY111" i="1"/>
  <c r="C82" i="3" s="1"/>
  <c r="BI111" i="1"/>
  <c r="AT111" i="1"/>
  <c r="J82" i="3" s="1"/>
  <c r="AX111" i="1"/>
  <c r="AU111" i="1"/>
  <c r="BD111" i="1"/>
  <c r="BE111" i="1"/>
  <c r="BN111" i="1"/>
  <c r="BC111" i="1"/>
  <c r="AZ111" i="1"/>
  <c r="AM111" i="1"/>
  <c r="BF111" i="1"/>
  <c r="AM238" i="1"/>
  <c r="BI238" i="1"/>
  <c r="BD238" i="1"/>
  <c r="AY238" i="1"/>
  <c r="C193" i="3" s="1"/>
  <c r="BF238" i="1"/>
  <c r="AX238" i="1"/>
  <c r="BE238" i="1"/>
  <c r="AU238" i="1"/>
  <c r="AT238" i="1"/>
  <c r="J193" i="3" s="1"/>
  <c r="BN238" i="1"/>
  <c r="AZ238" i="1"/>
  <c r="BC238" i="1"/>
  <c r="AM193" i="1"/>
  <c r="AY193" i="1"/>
  <c r="C148" i="3" s="1"/>
  <c r="BF193" i="1"/>
  <c r="AX193" i="1"/>
  <c r="BE193" i="1"/>
  <c r="AU193" i="1"/>
  <c r="BD193" i="1"/>
  <c r="AT193" i="1"/>
  <c r="J148" i="3" s="1"/>
  <c r="BN193" i="1"/>
  <c r="BI193" i="1"/>
  <c r="BC193" i="1"/>
  <c r="AZ193" i="1"/>
  <c r="AT156" i="1"/>
  <c r="J127" i="3" s="1"/>
  <c r="AU156" i="1"/>
  <c r="BD156" i="1"/>
  <c r="BE156" i="1"/>
  <c r="BN156" i="1"/>
  <c r="BI156" i="1"/>
  <c r="AY156" i="1"/>
  <c r="C127" i="3" s="1"/>
  <c r="AX156" i="1"/>
  <c r="AZ156" i="1"/>
  <c r="BC156" i="1"/>
  <c r="BF156" i="1"/>
  <c r="AM156" i="1"/>
  <c r="AS172" i="1"/>
  <c r="F143" i="3" s="1"/>
  <c r="AS65" i="1"/>
  <c r="F52" i="3" s="1"/>
  <c r="AJ196" i="1"/>
  <c r="BV78" i="1"/>
  <c r="BU78" i="1"/>
  <c r="I65" i="3" s="1"/>
  <c r="BT78" i="1"/>
  <c r="BV46" i="1"/>
  <c r="BT46" i="1"/>
  <c r="BU46" i="1"/>
  <c r="I33" i="3" s="1"/>
  <c r="AM210" i="1"/>
  <c r="BE210" i="1"/>
  <c r="BN210" i="1"/>
  <c r="BF210" i="1"/>
  <c r="AU210" i="1"/>
  <c r="AT210" i="1"/>
  <c r="J165" i="3" s="1"/>
  <c r="AX210" i="1"/>
  <c r="BI210" i="1"/>
  <c r="BD210" i="1"/>
  <c r="AY210" i="1"/>
  <c r="C165" i="3" s="1"/>
  <c r="AZ210" i="1"/>
  <c r="BC210" i="1"/>
  <c r="AM237" i="1"/>
  <c r="BE237" i="1"/>
  <c r="BF237" i="1"/>
  <c r="BN237" i="1"/>
  <c r="AY237" i="1"/>
  <c r="C192" i="3" s="1"/>
  <c r="AT237" i="1"/>
  <c r="J192" i="3" s="1"/>
  <c r="AX237" i="1"/>
  <c r="BI237" i="1"/>
  <c r="BD237" i="1"/>
  <c r="AU237" i="1"/>
  <c r="AZ237" i="1"/>
  <c r="BC237" i="1"/>
  <c r="BI174" i="1"/>
  <c r="AT174" i="1"/>
  <c r="J145" i="3" s="1"/>
  <c r="AU174" i="1"/>
  <c r="AX174" i="1"/>
  <c r="BN174" i="1"/>
  <c r="AY174" i="1"/>
  <c r="C145" i="3" s="1"/>
  <c r="BD174" i="1"/>
  <c r="BE174" i="1"/>
  <c r="AZ174" i="1"/>
  <c r="BC174" i="1"/>
  <c r="BF174" i="1"/>
  <c r="AM174" i="1"/>
  <c r="BN142" i="1"/>
  <c r="BI142" i="1"/>
  <c r="AT142" i="1"/>
  <c r="J113" i="3" s="1"/>
  <c r="AU142" i="1"/>
  <c r="AX142" i="1"/>
  <c r="AY142" i="1"/>
  <c r="C113" i="3" s="1"/>
  <c r="BD142" i="1"/>
  <c r="BE142" i="1"/>
  <c r="AZ142" i="1"/>
  <c r="BC142" i="1"/>
  <c r="BF142" i="1"/>
  <c r="AM142" i="1"/>
  <c r="BI110" i="1"/>
  <c r="AT110" i="1"/>
  <c r="J81" i="3" s="1"/>
  <c r="AU110" i="1"/>
  <c r="AX110" i="1"/>
  <c r="AY110" i="1"/>
  <c r="C81" i="3" s="1"/>
  <c r="BN110" i="1"/>
  <c r="BD110" i="1"/>
  <c r="BE110" i="1"/>
  <c r="BC110" i="1"/>
  <c r="AZ110" i="1"/>
  <c r="BF110" i="1"/>
  <c r="AM110" i="1"/>
  <c r="AM221" i="1"/>
  <c r="BE221" i="1"/>
  <c r="BF221" i="1"/>
  <c r="BN221" i="1"/>
  <c r="BD221" i="1"/>
  <c r="AU221" i="1"/>
  <c r="AX221" i="1"/>
  <c r="AY221" i="1"/>
  <c r="C176" i="3" s="1"/>
  <c r="AT221" i="1"/>
  <c r="J176" i="3" s="1"/>
  <c r="BI221" i="1"/>
  <c r="AZ221" i="1"/>
  <c r="BC221" i="1"/>
  <c r="AM216" i="1"/>
  <c r="BE216" i="1"/>
  <c r="BN216" i="1"/>
  <c r="BI216" i="1"/>
  <c r="AX216" i="1"/>
  <c r="AY216" i="1"/>
  <c r="C171" i="3" s="1"/>
  <c r="BF216" i="1"/>
  <c r="BD216" i="1"/>
  <c r="AT216" i="1"/>
  <c r="J171" i="3" s="1"/>
  <c r="AU216" i="1"/>
  <c r="BC216" i="1"/>
  <c r="AZ216" i="1"/>
  <c r="BU71" i="1"/>
  <c r="I58" i="3" s="1"/>
  <c r="BV71" i="1"/>
  <c r="BT71" i="1"/>
  <c r="AY159" i="1"/>
  <c r="C130" i="3" s="1"/>
  <c r="BI159" i="1"/>
  <c r="AT159" i="1"/>
  <c r="J130" i="3" s="1"/>
  <c r="AX159" i="1"/>
  <c r="AU159" i="1"/>
  <c r="BN159" i="1"/>
  <c r="BD159" i="1"/>
  <c r="BE159" i="1"/>
  <c r="BC159" i="1"/>
  <c r="AZ159" i="1"/>
  <c r="BF159" i="1"/>
  <c r="AM159" i="1"/>
  <c r="AY127" i="1"/>
  <c r="C98" i="3" s="1"/>
  <c r="BI127" i="1"/>
  <c r="BN127" i="1"/>
  <c r="AT127" i="1"/>
  <c r="J98" i="3" s="1"/>
  <c r="AX127" i="1"/>
  <c r="AU127" i="1"/>
  <c r="BD127" i="1"/>
  <c r="BE127" i="1"/>
  <c r="BC127" i="1"/>
  <c r="AZ127" i="1"/>
  <c r="AM127" i="1"/>
  <c r="BF127" i="1"/>
  <c r="AM213" i="1"/>
  <c r="BE213" i="1"/>
  <c r="BF213" i="1"/>
  <c r="AY213" i="1"/>
  <c r="C168" i="3" s="1"/>
  <c r="AT213" i="1"/>
  <c r="J168" i="3" s="1"/>
  <c r="AU213" i="1"/>
  <c r="BD213" i="1"/>
  <c r="AX213" i="1"/>
  <c r="BN213" i="1"/>
  <c r="BI213" i="1"/>
  <c r="AZ213" i="1"/>
  <c r="BC213" i="1"/>
  <c r="AM254" i="1"/>
  <c r="BI254" i="1"/>
  <c r="BD254" i="1"/>
  <c r="AY254" i="1"/>
  <c r="C209" i="3" s="1"/>
  <c r="BF254" i="1"/>
  <c r="AT254" i="1"/>
  <c r="J209" i="3" s="1"/>
  <c r="BN254" i="1"/>
  <c r="BE254" i="1"/>
  <c r="AU254" i="1"/>
  <c r="AX254" i="1"/>
  <c r="BC254" i="1"/>
  <c r="AZ254" i="1"/>
  <c r="AM250" i="1"/>
  <c r="BE250" i="1"/>
  <c r="BN250" i="1"/>
  <c r="BF250" i="1"/>
  <c r="AU250" i="1"/>
  <c r="BI250" i="1"/>
  <c r="AX250" i="1"/>
  <c r="AY250" i="1"/>
  <c r="C205" i="3" s="1"/>
  <c r="BD250" i="1"/>
  <c r="AT250" i="1"/>
  <c r="J205" i="3" s="1"/>
  <c r="AZ250" i="1"/>
  <c r="BC250" i="1"/>
  <c r="BU40" i="1"/>
  <c r="I27" i="3" s="1"/>
  <c r="BV40" i="1"/>
  <c r="BT40" i="1"/>
  <c r="AT172" i="1"/>
  <c r="J143" i="3" s="1"/>
  <c r="AU172" i="1"/>
  <c r="BN172" i="1"/>
  <c r="BD172" i="1"/>
  <c r="BE172" i="1"/>
  <c r="BI172" i="1"/>
  <c r="AY172" i="1"/>
  <c r="C143" i="3" s="1"/>
  <c r="AX172" i="1"/>
  <c r="AZ172" i="1"/>
  <c r="BC172" i="1"/>
  <c r="BF172" i="1"/>
  <c r="AM172" i="1"/>
  <c r="AT140" i="1"/>
  <c r="J111" i="3" s="1"/>
  <c r="AU140" i="1"/>
  <c r="BD140" i="1"/>
  <c r="BE140" i="1"/>
  <c r="BI140" i="1"/>
  <c r="BN140" i="1"/>
  <c r="AY140" i="1"/>
  <c r="C111" i="3" s="1"/>
  <c r="AX140" i="1"/>
  <c r="BC140" i="1"/>
  <c r="AZ140" i="1"/>
  <c r="BF140" i="1"/>
  <c r="AM140" i="1"/>
  <c r="AT108" i="1"/>
  <c r="J79" i="3" s="1"/>
  <c r="AU108" i="1"/>
  <c r="BN108" i="1"/>
  <c r="BD108" i="1"/>
  <c r="BE108" i="1"/>
  <c r="BI108" i="1"/>
  <c r="AY108" i="1"/>
  <c r="C79" i="3" s="1"/>
  <c r="AX108" i="1"/>
  <c r="AZ108" i="1"/>
  <c r="BC108" i="1"/>
  <c r="AM108" i="1"/>
  <c r="BF108" i="1"/>
  <c r="BU213" i="1"/>
  <c r="I168" i="3" s="1"/>
  <c r="BU125" i="1"/>
  <c r="I96" i="3" s="1"/>
  <c r="BV213" i="1"/>
  <c r="BV125" i="1"/>
  <c r="BT125" i="1"/>
  <c r="BT213" i="1"/>
  <c r="BN86" i="1"/>
  <c r="BI86" i="1"/>
  <c r="BF86" i="1"/>
  <c r="BD86" i="1"/>
  <c r="BE86" i="1"/>
  <c r="AU86" i="1"/>
  <c r="AT86" i="1"/>
  <c r="J73" i="3" s="1"/>
  <c r="AX86" i="1"/>
  <c r="AY86" i="1"/>
  <c r="C73" i="3" s="1"/>
  <c r="AZ86" i="1"/>
  <c r="BC86" i="1"/>
  <c r="AS252" i="1"/>
  <c r="F207" i="3" s="1"/>
  <c r="AS219" i="1"/>
  <c r="F174" i="3" s="1"/>
  <c r="AS196" i="1"/>
  <c r="F151" i="3" s="1"/>
  <c r="AS205" i="1"/>
  <c r="F160" i="3" s="1"/>
  <c r="AS242" i="1"/>
  <c r="F197" i="3" s="1"/>
  <c r="AS210" i="1"/>
  <c r="F165" i="3" s="1"/>
  <c r="AS220" i="1"/>
  <c r="F175" i="3" s="1"/>
  <c r="AS243" i="1"/>
  <c r="F198" i="3" s="1"/>
  <c r="AS25" i="1"/>
  <c r="F12" i="3" s="1"/>
  <c r="AS259" i="1"/>
  <c r="F214" i="3" s="1"/>
  <c r="AS140" i="1"/>
  <c r="F111" i="3" s="1"/>
  <c r="AS150" i="1"/>
  <c r="F121" i="3" s="1"/>
  <c r="AS33" i="1"/>
  <c r="AS126" i="1"/>
  <c r="F97" i="3" s="1"/>
  <c r="AS212" i="1"/>
  <c r="F167" i="3" s="1"/>
  <c r="AS62" i="1"/>
  <c r="F49" i="3" s="1"/>
  <c r="AS49" i="1"/>
  <c r="F36" i="3" s="1"/>
  <c r="AS84" i="1"/>
  <c r="F71" i="3" s="1"/>
  <c r="AS46" i="1"/>
  <c r="F33" i="3" s="1"/>
  <c r="AS53" i="1"/>
  <c r="F40" i="3" s="1"/>
  <c r="AS171" i="1"/>
  <c r="F142" i="3" s="1"/>
  <c r="AJ75" i="1"/>
  <c r="AJ59" i="1"/>
  <c r="AJ239" i="1"/>
  <c r="AS261" i="1"/>
  <c r="F216" i="3" s="1"/>
  <c r="BI82" i="1"/>
  <c r="BN82" i="1"/>
  <c r="BD82" i="1"/>
  <c r="BE82" i="1"/>
  <c r="BF82" i="1"/>
  <c r="AY82" i="1"/>
  <c r="C69" i="3" s="1"/>
  <c r="AU82" i="1"/>
  <c r="AT82" i="1"/>
  <c r="J69" i="3" s="1"/>
  <c r="AX82" i="1"/>
  <c r="AZ82" i="1"/>
  <c r="BC82" i="1"/>
  <c r="BI50" i="1"/>
  <c r="BN50" i="1"/>
  <c r="BD50" i="1"/>
  <c r="BE50" i="1"/>
  <c r="BF50" i="1"/>
  <c r="AY50" i="1"/>
  <c r="C37" i="3" s="1"/>
  <c r="AU50" i="1"/>
  <c r="AT50" i="1"/>
  <c r="J37" i="3" s="1"/>
  <c r="AX50" i="1"/>
  <c r="AZ50" i="1"/>
  <c r="BC50" i="1"/>
  <c r="BI18" i="1"/>
  <c r="BN18" i="1"/>
  <c r="BF18" i="1"/>
  <c r="BD18" i="1"/>
  <c r="BE18" i="1"/>
  <c r="AY18" i="1"/>
  <c r="C5" i="3" s="1"/>
  <c r="AU18" i="1"/>
  <c r="AT18" i="1"/>
  <c r="J5" i="3" s="1"/>
  <c r="AX18" i="1"/>
  <c r="AZ18" i="1"/>
  <c r="BC18" i="1"/>
  <c r="BI67" i="1"/>
  <c r="BN67" i="1"/>
  <c r="BD67" i="1"/>
  <c r="BE67" i="1"/>
  <c r="AY67" i="1"/>
  <c r="C54" i="3" s="1"/>
  <c r="AX67" i="1"/>
  <c r="BF67" i="1"/>
  <c r="AU67" i="1"/>
  <c r="AT67" i="1"/>
  <c r="J54" i="3" s="1"/>
  <c r="BC67" i="1"/>
  <c r="AZ67" i="1"/>
  <c r="BI48" i="1"/>
  <c r="BN48" i="1"/>
  <c r="AX48" i="1"/>
  <c r="BF48" i="1"/>
  <c r="AY48" i="1"/>
  <c r="C35" i="3" s="1"/>
  <c r="BE48" i="1"/>
  <c r="AU48" i="1"/>
  <c r="AT48" i="1"/>
  <c r="J35" i="3" s="1"/>
  <c r="BD48" i="1"/>
  <c r="BC48" i="1"/>
  <c r="AZ48" i="1"/>
  <c r="BN54" i="1"/>
  <c r="BI54" i="1"/>
  <c r="BF54" i="1"/>
  <c r="BD54" i="1"/>
  <c r="BE54" i="1"/>
  <c r="AU54" i="1"/>
  <c r="AT54" i="1"/>
  <c r="J41" i="3" s="1"/>
  <c r="AX54" i="1"/>
  <c r="AY54" i="1"/>
  <c r="C41" i="3" s="1"/>
  <c r="BC54" i="1"/>
  <c r="AZ54" i="1"/>
  <c r="BN71" i="1"/>
  <c r="BI71" i="1"/>
  <c r="BE71" i="1"/>
  <c r="AY71" i="1"/>
  <c r="C58" i="3" s="1"/>
  <c r="BD71" i="1"/>
  <c r="AU71" i="1"/>
  <c r="AT71" i="1"/>
  <c r="J58" i="3" s="1"/>
  <c r="AX71" i="1"/>
  <c r="BF71" i="1"/>
  <c r="AZ71" i="1"/>
  <c r="BC71" i="1"/>
  <c r="BI52" i="1"/>
  <c r="BN52" i="1"/>
  <c r="BF52" i="1"/>
  <c r="AX52" i="1"/>
  <c r="AY52" i="1"/>
  <c r="C39" i="3" s="1"/>
  <c r="BD52" i="1"/>
  <c r="BE52" i="1"/>
  <c r="AU52" i="1"/>
  <c r="AT52" i="1"/>
  <c r="J39" i="3" s="1"/>
  <c r="BC52" i="1"/>
  <c r="AZ52" i="1"/>
  <c r="AS214" i="1"/>
  <c r="F169" i="3" s="1"/>
  <c r="AS260" i="1"/>
  <c r="F215" i="3" s="1"/>
  <c r="AS223" i="1"/>
  <c r="F178" i="3" s="1"/>
  <c r="AS229" i="1"/>
  <c r="F184" i="3" s="1"/>
  <c r="AS209" i="1"/>
  <c r="F164" i="3" s="1"/>
  <c r="AS246" i="1"/>
  <c r="F201" i="3" s="1"/>
  <c r="AS231" i="1"/>
  <c r="F186" i="3" s="1"/>
  <c r="AS224" i="1"/>
  <c r="F179" i="3" s="1"/>
  <c r="AS247" i="1"/>
  <c r="F202" i="3" s="1"/>
  <c r="AS156" i="1"/>
  <c r="F127" i="3" s="1"/>
  <c r="AF146" i="1"/>
  <c r="AP146" i="1"/>
  <c r="AS146" i="1" s="1"/>
  <c r="F117" i="3" s="1"/>
  <c r="AS151" i="1"/>
  <c r="F122" i="3" s="1"/>
  <c r="AS36" i="1"/>
  <c r="F23" i="3" s="1"/>
  <c r="AS18" i="1"/>
  <c r="AS107" i="1"/>
  <c r="F78" i="3" s="1"/>
  <c r="AS119" i="1"/>
  <c r="F90" i="3" s="1"/>
  <c r="AS122" i="1"/>
  <c r="F93" i="3" s="1"/>
  <c r="AS75" i="1"/>
  <c r="F62" i="3" s="1"/>
  <c r="AS118" i="1"/>
  <c r="F89" i="3" s="1"/>
  <c r="AS221" i="1"/>
  <c r="F176" i="3" s="1"/>
  <c r="AS163" i="1"/>
  <c r="F134" i="3" s="1"/>
  <c r="AS157" i="1"/>
  <c r="F128" i="3" s="1"/>
  <c r="AS47" i="1"/>
  <c r="F34" i="3" s="1"/>
  <c r="AS166" i="1"/>
  <c r="F137" i="3" s="1"/>
  <c r="AS70" i="1"/>
  <c r="F57" i="3" s="1"/>
  <c r="BN78" i="1"/>
  <c r="BI78" i="1"/>
  <c r="BF78" i="1"/>
  <c r="BD78" i="1"/>
  <c r="BE78" i="1"/>
  <c r="AU78" i="1"/>
  <c r="AT78" i="1"/>
  <c r="J65" i="3" s="1"/>
  <c r="AY78" i="1"/>
  <c r="C65" i="3" s="1"/>
  <c r="AX78" i="1"/>
  <c r="AZ78" i="1"/>
  <c r="BC78" i="1"/>
  <c r="BN46" i="1"/>
  <c r="BF46" i="1"/>
  <c r="BI46" i="1"/>
  <c r="BD46" i="1"/>
  <c r="BE46" i="1"/>
  <c r="AU46" i="1"/>
  <c r="AT46" i="1"/>
  <c r="J33" i="3" s="1"/>
  <c r="AY46" i="1"/>
  <c r="C33" i="3" s="1"/>
  <c r="AX46" i="1"/>
  <c r="AZ46" i="1"/>
  <c r="BC46" i="1"/>
  <c r="BN63" i="1"/>
  <c r="BI63" i="1"/>
  <c r="BE63" i="1"/>
  <c r="AY63" i="1"/>
  <c r="C50" i="3" s="1"/>
  <c r="BD63" i="1"/>
  <c r="AU63" i="1"/>
  <c r="AT63" i="1"/>
  <c r="J50" i="3" s="1"/>
  <c r="BF63" i="1"/>
  <c r="AX63" i="1"/>
  <c r="AZ63" i="1"/>
  <c r="BC63" i="1"/>
  <c r="BN44" i="1"/>
  <c r="BI44" i="1"/>
  <c r="AX44" i="1"/>
  <c r="AY44" i="1"/>
  <c r="C31" i="3" s="1"/>
  <c r="BF44" i="1"/>
  <c r="BE44" i="1"/>
  <c r="BD44" i="1"/>
  <c r="AU44" i="1"/>
  <c r="AT44" i="1"/>
  <c r="J31" i="3" s="1"/>
  <c r="BC44" i="1"/>
  <c r="AZ44" i="1"/>
  <c r="BN17" i="1"/>
  <c r="BI17" i="1"/>
  <c r="BF17" i="1"/>
  <c r="AX17" i="1"/>
  <c r="BE17" i="1"/>
  <c r="AY17" i="1"/>
  <c r="C4" i="3" s="1"/>
  <c r="BD17" i="1"/>
  <c r="AZ17" i="1"/>
  <c r="BC17" i="1"/>
  <c r="AS79" i="1"/>
  <c r="F66" i="3" s="1"/>
  <c r="AS235" i="1"/>
  <c r="F190" i="3" s="1"/>
  <c r="AS251" i="1"/>
  <c r="F206" i="3" s="1"/>
  <c r="AS200" i="1"/>
  <c r="F155" i="3" s="1"/>
  <c r="AS42" i="1"/>
  <c r="F29" i="3" s="1"/>
  <c r="AS149" i="1"/>
  <c r="F120" i="3" s="1"/>
  <c r="AS134" i="1"/>
  <c r="F105" i="3" s="1"/>
  <c r="AS39" i="1"/>
  <c r="F26" i="3" s="1"/>
  <c r="AS21" i="1"/>
  <c r="F8" i="3" s="1"/>
  <c r="AS24" i="1"/>
  <c r="F11" i="3" s="1"/>
  <c r="AS115" i="1"/>
  <c r="F86" i="3" s="1"/>
  <c r="AS169" i="1"/>
  <c r="F140" i="3" s="1"/>
  <c r="AF50" i="1"/>
  <c r="AP50" i="1"/>
  <c r="AS50" i="1" s="1"/>
  <c r="F37" i="3" s="1"/>
  <c r="AS237" i="1"/>
  <c r="F192" i="3" s="1"/>
  <c r="AS85" i="1"/>
  <c r="F72" i="3" s="1"/>
  <c r="AS51" i="1"/>
  <c r="F38" i="3" s="1"/>
  <c r="AS63" i="1"/>
  <c r="F50" i="3" s="1"/>
  <c r="BI74" i="1"/>
  <c r="BN74" i="1"/>
  <c r="BD74" i="1"/>
  <c r="BE74" i="1"/>
  <c r="BF74" i="1"/>
  <c r="AY74" i="1"/>
  <c r="C61" i="3" s="1"/>
  <c r="AX74" i="1"/>
  <c r="AU74" i="1"/>
  <c r="AT74" i="1"/>
  <c r="J61" i="3" s="1"/>
  <c r="AZ74" i="1"/>
  <c r="BC74" i="1"/>
  <c r="BI42" i="1"/>
  <c r="BN42" i="1"/>
  <c r="BF42" i="1"/>
  <c r="BD42" i="1"/>
  <c r="BE42" i="1"/>
  <c r="AY42" i="1"/>
  <c r="C29" i="3" s="1"/>
  <c r="AX42" i="1"/>
  <c r="AU42" i="1"/>
  <c r="AT42" i="1"/>
  <c r="J29" i="3" s="1"/>
  <c r="AZ42" i="1"/>
  <c r="BC42" i="1"/>
  <c r="BI59" i="1"/>
  <c r="BN59" i="1"/>
  <c r="BD59" i="1"/>
  <c r="BE59" i="1"/>
  <c r="AY59" i="1"/>
  <c r="C46" i="3" s="1"/>
  <c r="BF59" i="1"/>
  <c r="AX59" i="1"/>
  <c r="AU59" i="1"/>
  <c r="AT59" i="1"/>
  <c r="J46" i="3" s="1"/>
  <c r="BC59" i="1"/>
  <c r="AZ59" i="1"/>
  <c r="BI40" i="1"/>
  <c r="BF40" i="1"/>
  <c r="BD40" i="1"/>
  <c r="AX40" i="1"/>
  <c r="AY40" i="1"/>
  <c r="C27" i="3" s="1"/>
  <c r="BE40" i="1"/>
  <c r="AU40" i="1"/>
  <c r="AT40" i="1"/>
  <c r="J27" i="3" s="1"/>
  <c r="BN40" i="1"/>
  <c r="BC40" i="1"/>
  <c r="AZ40" i="1"/>
  <c r="AS202" i="1"/>
  <c r="F157" i="3" s="1"/>
  <c r="BN22" i="1"/>
  <c r="BF22" i="1"/>
  <c r="BI22" i="1"/>
  <c r="BD22" i="1"/>
  <c r="BE22" i="1"/>
  <c r="AU22" i="1"/>
  <c r="AT22" i="1"/>
  <c r="J9" i="3" s="1"/>
  <c r="AX22" i="1"/>
  <c r="AY22" i="1"/>
  <c r="C9" i="3" s="1"/>
  <c r="AZ22" i="1"/>
  <c r="BC22" i="1"/>
  <c r="BN20" i="1"/>
  <c r="BI20" i="1"/>
  <c r="BF20" i="1"/>
  <c r="BD20" i="1"/>
  <c r="AX20" i="1"/>
  <c r="AY20" i="1"/>
  <c r="C7" i="3" s="1"/>
  <c r="BE20" i="1"/>
  <c r="AU20" i="1"/>
  <c r="AT20" i="1"/>
  <c r="J7" i="3" s="1"/>
  <c r="BC20" i="1"/>
  <c r="AZ20" i="1"/>
  <c r="AS239" i="1"/>
  <c r="F194" i="3" s="1"/>
  <c r="AS232" i="1"/>
  <c r="F187" i="3" s="1"/>
  <c r="AS162" i="1"/>
  <c r="F133" i="3" s="1"/>
  <c r="AS255" i="1"/>
  <c r="F210" i="3" s="1"/>
  <c r="AS245" i="1"/>
  <c r="F200" i="3" s="1"/>
  <c r="AS222" i="1"/>
  <c r="F177" i="3" s="1"/>
  <c r="AS262" i="1"/>
  <c r="F217" i="3" s="1"/>
  <c r="AS193" i="1"/>
  <c r="F148" i="3" s="1"/>
  <c r="AS240" i="1"/>
  <c r="F195" i="3" s="1"/>
  <c r="AF154" i="1"/>
  <c r="AP154" i="1"/>
  <c r="AS154" i="1" s="1"/>
  <c r="F125" i="3" s="1"/>
  <c r="AS208" i="1"/>
  <c r="F163" i="3" s="1"/>
  <c r="AS77" i="1"/>
  <c r="F64" i="3" s="1"/>
  <c r="AS174" i="1"/>
  <c r="F145" i="3" s="1"/>
  <c r="AS143" i="1"/>
  <c r="F114" i="3" s="1"/>
  <c r="AS138" i="1"/>
  <c r="F109" i="3" s="1"/>
  <c r="AF147" i="1"/>
  <c r="AP147" i="1"/>
  <c r="AS147" i="1" s="1"/>
  <c r="F118" i="3" s="1"/>
  <c r="AF152" i="1"/>
  <c r="AP152" i="1"/>
  <c r="AS152" i="1" s="1"/>
  <c r="F123" i="3" s="1"/>
  <c r="AS34" i="1"/>
  <c r="F21" i="3" s="1"/>
  <c r="AS27" i="1"/>
  <c r="F14" i="3" s="1"/>
  <c r="AS30" i="1"/>
  <c r="F17" i="3" s="1"/>
  <c r="AS111" i="1"/>
  <c r="F82" i="3" s="1"/>
  <c r="AS120" i="1"/>
  <c r="F91" i="3" s="1"/>
  <c r="AS123" i="1"/>
  <c r="F94" i="3" s="1"/>
  <c r="AF127" i="1"/>
  <c r="AP127" i="1"/>
  <c r="AS127" i="1" s="1"/>
  <c r="F98" i="3" s="1"/>
  <c r="AS155" i="1"/>
  <c r="F126" i="3" s="1"/>
  <c r="AS253" i="1"/>
  <c r="F208" i="3" s="1"/>
  <c r="AS48" i="1"/>
  <c r="F35" i="3" s="1"/>
  <c r="AS71" i="1"/>
  <c r="F58" i="3" s="1"/>
  <c r="AS56" i="1"/>
  <c r="F43" i="3" s="1"/>
  <c r="AS164" i="1"/>
  <c r="F135" i="3" s="1"/>
  <c r="AS80" i="1"/>
  <c r="F67" i="3" s="1"/>
  <c r="AJ208" i="1"/>
  <c r="AJ227" i="1"/>
  <c r="AJ243" i="1"/>
  <c r="AS264" i="1"/>
  <c r="F219" i="3" s="1"/>
  <c r="BN70" i="1"/>
  <c r="BI70" i="1"/>
  <c r="BF70" i="1"/>
  <c r="BD70" i="1"/>
  <c r="BE70" i="1"/>
  <c r="AU70" i="1"/>
  <c r="AT70" i="1"/>
  <c r="J57" i="3" s="1"/>
  <c r="AX70" i="1"/>
  <c r="AY70" i="1"/>
  <c r="C57" i="3" s="1"/>
  <c r="AZ70" i="1"/>
  <c r="BC70" i="1"/>
  <c r="BN38" i="1"/>
  <c r="BF38" i="1"/>
  <c r="BI38" i="1"/>
  <c r="BD38" i="1"/>
  <c r="BE38" i="1"/>
  <c r="AU38" i="1"/>
  <c r="AT38" i="1"/>
  <c r="J25" i="3" s="1"/>
  <c r="AX38" i="1"/>
  <c r="AY38" i="1"/>
  <c r="C25" i="3" s="1"/>
  <c r="BC38" i="1"/>
  <c r="AZ38" i="1"/>
  <c r="BN87" i="1"/>
  <c r="BI87" i="1"/>
  <c r="BE87" i="1"/>
  <c r="AY87" i="1"/>
  <c r="C74" i="3" s="1"/>
  <c r="BD87" i="1"/>
  <c r="AU87" i="1"/>
  <c r="AT87" i="1"/>
  <c r="J74" i="3" s="1"/>
  <c r="BF87" i="1"/>
  <c r="AX87" i="1"/>
  <c r="AZ87" i="1"/>
  <c r="BC87" i="1"/>
  <c r="BN36" i="1"/>
  <c r="BI36" i="1"/>
  <c r="BF36" i="1"/>
  <c r="AX36" i="1"/>
  <c r="AY36" i="1"/>
  <c r="C23" i="3" s="1"/>
  <c r="BD36" i="1"/>
  <c r="AU36" i="1"/>
  <c r="AT36" i="1"/>
  <c r="J23" i="3" s="1"/>
  <c r="BE36" i="1"/>
  <c r="BC36" i="1"/>
  <c r="AZ36" i="1"/>
  <c r="AS57" i="1"/>
  <c r="F44" i="3" s="1"/>
  <c r="AS31" i="1"/>
  <c r="F18" i="3" s="1"/>
  <c r="AS67" i="1"/>
  <c r="F54" i="3" s="1"/>
  <c r="AS175" i="1"/>
  <c r="F146" i="3" s="1"/>
  <c r="AS227" i="1"/>
  <c r="F182" i="3" s="1"/>
  <c r="BI66" i="1"/>
  <c r="BN66" i="1"/>
  <c r="BD66" i="1"/>
  <c r="BE66" i="1"/>
  <c r="BF66" i="1"/>
  <c r="AY66" i="1"/>
  <c r="C53" i="3" s="1"/>
  <c r="AU66" i="1"/>
  <c r="AT66" i="1"/>
  <c r="J53" i="3" s="1"/>
  <c r="AX66" i="1"/>
  <c r="AZ66" i="1"/>
  <c r="BC66" i="1"/>
  <c r="BI34" i="1"/>
  <c r="BN34" i="1"/>
  <c r="BF34" i="1"/>
  <c r="BD34" i="1"/>
  <c r="BE34" i="1"/>
  <c r="AY34" i="1"/>
  <c r="C21" i="3" s="1"/>
  <c r="AU34" i="1"/>
  <c r="AT34" i="1"/>
  <c r="J21" i="3" s="1"/>
  <c r="AX34" i="1"/>
  <c r="AZ34" i="1"/>
  <c r="BC34" i="1"/>
  <c r="BI83" i="1"/>
  <c r="BN83" i="1"/>
  <c r="BD83" i="1"/>
  <c r="BE83" i="1"/>
  <c r="AY83" i="1"/>
  <c r="C70" i="3" s="1"/>
  <c r="AX83" i="1"/>
  <c r="BF83" i="1"/>
  <c r="AT83" i="1"/>
  <c r="J70" i="3" s="1"/>
  <c r="AU83" i="1"/>
  <c r="BC83" i="1"/>
  <c r="AZ83" i="1"/>
  <c r="BI32" i="1"/>
  <c r="BN32" i="1"/>
  <c r="BD32" i="1"/>
  <c r="AX32" i="1"/>
  <c r="AY32" i="1"/>
  <c r="C19" i="3" s="1"/>
  <c r="AU32" i="1"/>
  <c r="AT32" i="1"/>
  <c r="J19" i="3" s="1"/>
  <c r="BE32" i="1"/>
  <c r="BF32" i="1"/>
  <c r="AZ32" i="1"/>
  <c r="BC32" i="1"/>
  <c r="AS228" i="1"/>
  <c r="F183" i="3" s="1"/>
  <c r="AS206" i="1"/>
  <c r="F161" i="3" s="1"/>
  <c r="AF173" i="1"/>
  <c r="AP173" i="1"/>
  <c r="AS173" i="1" s="1"/>
  <c r="F144" i="3" s="1"/>
  <c r="AS130" i="1"/>
  <c r="F101" i="3" s="1"/>
  <c r="AS135" i="1"/>
  <c r="F106" i="3" s="1"/>
  <c r="AS40" i="1"/>
  <c r="F27" i="3" s="1"/>
  <c r="AS32" i="1"/>
  <c r="F19" i="3" s="1"/>
  <c r="AS22" i="1"/>
  <c r="F9" i="3" s="1"/>
  <c r="AS113" i="1"/>
  <c r="F84" i="3" s="1"/>
  <c r="AF165" i="1"/>
  <c r="AP165" i="1"/>
  <c r="AS165" i="1" s="1"/>
  <c r="F136" i="3" s="1"/>
  <c r="AS83" i="1"/>
  <c r="F70" i="3" s="1"/>
  <c r="AS54" i="1"/>
  <c r="F41" i="3" s="1"/>
  <c r="AS160" i="1"/>
  <c r="F131" i="3" s="1"/>
  <c r="BN62" i="1"/>
  <c r="BI62" i="1"/>
  <c r="BF62" i="1"/>
  <c r="BD62" i="1"/>
  <c r="BE62" i="1"/>
  <c r="AU62" i="1"/>
  <c r="AT62" i="1"/>
  <c r="J49" i="3" s="1"/>
  <c r="AY62" i="1"/>
  <c r="C49" i="3" s="1"/>
  <c r="AX62" i="1"/>
  <c r="BC62" i="1"/>
  <c r="AZ62" i="1"/>
  <c r="BN30" i="1"/>
  <c r="BF30" i="1"/>
  <c r="BI30" i="1"/>
  <c r="BD30" i="1"/>
  <c r="BE30" i="1"/>
  <c r="AU30" i="1"/>
  <c r="AT30" i="1"/>
  <c r="J17" i="3" s="1"/>
  <c r="AY30" i="1"/>
  <c r="C17" i="3" s="1"/>
  <c r="AX30" i="1"/>
  <c r="AZ30" i="1"/>
  <c r="BC30" i="1"/>
  <c r="BN79" i="1"/>
  <c r="BI79" i="1"/>
  <c r="BE79" i="1"/>
  <c r="AY79" i="1"/>
  <c r="C66" i="3" s="1"/>
  <c r="BD79" i="1"/>
  <c r="BF79" i="1"/>
  <c r="AT79" i="1"/>
  <c r="J66" i="3" s="1"/>
  <c r="AU79" i="1"/>
  <c r="AX79" i="1"/>
  <c r="AZ79" i="1"/>
  <c r="BC79" i="1"/>
  <c r="BN28" i="1"/>
  <c r="BI28" i="1"/>
  <c r="BF28" i="1"/>
  <c r="BD28" i="1"/>
  <c r="AX28" i="1"/>
  <c r="AY28" i="1"/>
  <c r="C15" i="3" s="1"/>
  <c r="BE28" i="1"/>
  <c r="AU28" i="1"/>
  <c r="AT28" i="1"/>
  <c r="J15" i="3" s="1"/>
  <c r="BC28" i="1"/>
  <c r="AZ28" i="1"/>
  <c r="AS238" i="1"/>
  <c r="F193" i="3" s="1"/>
  <c r="AS263" i="1"/>
  <c r="F218" i="3" s="1"/>
  <c r="AS249" i="1"/>
  <c r="F204" i="3" s="1"/>
  <c r="AS216" i="1"/>
  <c r="F171" i="3" s="1"/>
  <c r="AS218" i="1"/>
  <c r="F173" i="3" s="1"/>
  <c r="AS230" i="1"/>
  <c r="F185" i="3" s="1"/>
  <c r="AS256" i="1"/>
  <c r="F211" i="3" s="1"/>
  <c r="AF116" i="1"/>
  <c r="AP116" i="1"/>
  <c r="AS116" i="1" s="1"/>
  <c r="F87" i="3" s="1"/>
  <c r="AS136" i="1"/>
  <c r="F107" i="3" s="1"/>
  <c r="AS139" i="1"/>
  <c r="F110" i="3" s="1"/>
  <c r="AS195" i="1"/>
  <c r="F150" i="3" s="1"/>
  <c r="AS236" i="1"/>
  <c r="F191" i="3" s="1"/>
  <c r="AS203" i="1"/>
  <c r="F158" i="3" s="1"/>
  <c r="AS234" i="1"/>
  <c r="F189" i="3" s="1"/>
  <c r="AS254" i="1"/>
  <c r="F209" i="3" s="1"/>
  <c r="AS141" i="1"/>
  <c r="F112" i="3" s="1"/>
  <c r="AS41" i="1"/>
  <c r="AS241" i="1"/>
  <c r="F196" i="3" s="1"/>
  <c r="AS88" i="1"/>
  <c r="F75" i="3" s="1"/>
  <c r="AF58" i="1"/>
  <c r="AP58" i="1"/>
  <c r="AS58" i="1" s="1"/>
  <c r="F45" i="3" s="1"/>
  <c r="AF26" i="1"/>
  <c r="AP26" i="1"/>
  <c r="AS26" i="1" s="1"/>
  <c r="AS124" i="1"/>
  <c r="F95" i="3" s="1"/>
  <c r="AS144" i="1"/>
  <c r="F115" i="3" s="1"/>
  <c r="AS35" i="1"/>
  <c r="F22" i="3" s="1"/>
  <c r="AS28" i="1"/>
  <c r="F15" i="3" s="1"/>
  <c r="AS121" i="1"/>
  <c r="F92" i="3" s="1"/>
  <c r="AS125" i="1"/>
  <c r="F96" i="3" s="1"/>
  <c r="AS43" i="1"/>
  <c r="F30" i="3" s="1"/>
  <c r="AS132" i="1"/>
  <c r="F103" i="3" s="1"/>
  <c r="AS60" i="1"/>
  <c r="F47" i="3" s="1"/>
  <c r="AS81" i="1"/>
  <c r="F68" i="3" s="1"/>
  <c r="AS55" i="1"/>
  <c r="F42" i="3" s="1"/>
  <c r="AJ24" i="1"/>
  <c r="BI58" i="1"/>
  <c r="BN58" i="1"/>
  <c r="BD58" i="1"/>
  <c r="BE58" i="1"/>
  <c r="BF58" i="1"/>
  <c r="AY58" i="1"/>
  <c r="C45" i="3" s="1"/>
  <c r="AX58" i="1"/>
  <c r="AU58" i="1"/>
  <c r="AT58" i="1"/>
  <c r="J45" i="3" s="1"/>
  <c r="BC58" i="1"/>
  <c r="AZ58" i="1"/>
  <c r="BI26" i="1"/>
  <c r="BN26" i="1"/>
  <c r="BF26" i="1"/>
  <c r="BD26" i="1"/>
  <c r="BE26" i="1"/>
  <c r="AY26" i="1"/>
  <c r="C13" i="3" s="1"/>
  <c r="AX26" i="1"/>
  <c r="AU26" i="1"/>
  <c r="AT26" i="1"/>
  <c r="J13" i="3" s="1"/>
  <c r="AZ26" i="1"/>
  <c r="BC26" i="1"/>
  <c r="BI75" i="1"/>
  <c r="BN75" i="1"/>
  <c r="BD75" i="1"/>
  <c r="BE75" i="1"/>
  <c r="AY75" i="1"/>
  <c r="C62" i="3" s="1"/>
  <c r="AX75" i="1"/>
  <c r="AU75" i="1"/>
  <c r="AT75" i="1"/>
  <c r="J62" i="3" s="1"/>
  <c r="BF75" i="1"/>
  <c r="BC75" i="1"/>
  <c r="AZ75" i="1"/>
  <c r="BI24" i="1"/>
  <c r="BD24" i="1"/>
  <c r="AX24" i="1"/>
  <c r="BF24" i="1"/>
  <c r="AY24" i="1"/>
  <c r="C11" i="3" s="1"/>
  <c r="BN24" i="1"/>
  <c r="AU24" i="1"/>
  <c r="AT24" i="1"/>
  <c r="J11" i="3" s="1"/>
  <c r="BE24" i="1"/>
  <c r="AZ24" i="1"/>
  <c r="BC24" i="1"/>
  <c r="AF57" i="1"/>
  <c r="AF49" i="1"/>
  <c r="AJ238" i="1"/>
  <c r="AJ222" i="1"/>
  <c r="AJ87" i="1"/>
  <c r="AF218" i="1"/>
  <c r="AF228" i="1"/>
  <c r="AF260" i="1"/>
  <c r="AF229" i="1"/>
  <c r="AF209" i="1"/>
  <c r="AF231" i="1"/>
  <c r="AF224" i="1"/>
  <c r="AF256" i="1"/>
  <c r="AF225" i="1"/>
  <c r="AF29" i="1"/>
  <c r="AF136" i="1"/>
  <c r="AF130" i="1"/>
  <c r="AF131" i="1"/>
  <c r="AF135" i="1"/>
  <c r="AF139" i="1"/>
  <c r="AF151" i="1"/>
  <c r="AF36" i="1"/>
  <c r="AF40" i="1"/>
  <c r="AF32" i="1"/>
  <c r="AF18" i="1"/>
  <c r="AF22" i="1"/>
  <c r="AF107" i="1"/>
  <c r="AF113" i="1"/>
  <c r="AF119" i="1"/>
  <c r="AF75" i="1"/>
  <c r="AF172" i="1"/>
  <c r="AF221" i="1"/>
  <c r="AF163" i="1"/>
  <c r="AF157" i="1"/>
  <c r="AF166" i="1"/>
  <c r="AF70" i="1"/>
  <c r="AF65" i="1"/>
  <c r="AJ88" i="1"/>
  <c r="AJ195" i="1"/>
  <c r="AJ216" i="1"/>
  <c r="AJ234" i="1"/>
  <c r="AJ250" i="1"/>
  <c r="AJ218" i="1"/>
  <c r="AJ264" i="1"/>
  <c r="AJ201" i="1"/>
  <c r="AJ175" i="1"/>
  <c r="AJ167" i="1"/>
  <c r="AJ159" i="1"/>
  <c r="AJ151" i="1"/>
  <c r="AJ143" i="1"/>
  <c r="AJ135" i="1"/>
  <c r="AJ127" i="1"/>
  <c r="AJ119" i="1"/>
  <c r="AJ111" i="1"/>
  <c r="AJ236" i="1"/>
  <c r="AJ251" i="1"/>
  <c r="AJ224" i="1"/>
  <c r="AJ245" i="1"/>
  <c r="AJ150" i="1"/>
  <c r="AJ130" i="1"/>
  <c r="AJ170" i="1"/>
  <c r="AF208" i="1"/>
  <c r="AF214" i="1"/>
  <c r="AF219" i="1"/>
  <c r="AF203" i="1"/>
  <c r="AF234" i="1"/>
  <c r="AF254" i="1"/>
  <c r="AF162" i="1"/>
  <c r="AF161" i="1"/>
  <c r="AF88" i="1"/>
  <c r="AF42" i="1"/>
  <c r="AF124" i="1"/>
  <c r="AF134" i="1"/>
  <c r="AF144" i="1"/>
  <c r="AF35" i="1"/>
  <c r="AF39" i="1"/>
  <c r="AF28" i="1"/>
  <c r="AF17" i="1"/>
  <c r="AF21" i="1"/>
  <c r="AF24" i="1"/>
  <c r="AF115" i="1"/>
  <c r="AF121" i="1"/>
  <c r="AF60" i="1"/>
  <c r="AF55" i="1"/>
  <c r="AJ77" i="1"/>
  <c r="AJ69" i="1"/>
  <c r="AJ61" i="1"/>
  <c r="AJ53" i="1"/>
  <c r="AJ45" i="1"/>
  <c r="AJ212" i="1"/>
  <c r="AJ263" i="1"/>
  <c r="AJ231" i="1"/>
  <c r="AJ247" i="1"/>
  <c r="AJ255" i="1"/>
  <c r="AF156" i="1"/>
  <c r="AF118" i="1"/>
  <c r="AF141" i="1"/>
  <c r="AF41" i="1"/>
  <c r="AF252" i="1"/>
  <c r="AF217" i="1"/>
  <c r="AF196" i="1"/>
  <c r="AF205" i="1"/>
  <c r="AF242" i="1"/>
  <c r="AF210" i="1"/>
  <c r="AF220" i="1"/>
  <c r="AF243" i="1"/>
  <c r="AF25" i="1"/>
  <c r="AF140" i="1"/>
  <c r="AF33" i="1"/>
  <c r="AF126" i="1"/>
  <c r="AF76" i="1"/>
  <c r="AF212" i="1"/>
  <c r="AF62" i="1"/>
  <c r="AF84" i="1"/>
  <c r="AF46" i="1"/>
  <c r="AF53" i="1"/>
  <c r="AF171" i="1"/>
  <c r="AJ67" i="1"/>
  <c r="AJ51" i="1"/>
  <c r="AJ82" i="1"/>
  <c r="AJ197" i="1"/>
  <c r="AJ232" i="1"/>
  <c r="AJ43" i="1"/>
  <c r="AJ35" i="1"/>
  <c r="AJ27" i="1"/>
  <c r="AJ19" i="1"/>
  <c r="AJ211" i="1"/>
  <c r="AJ233" i="1"/>
  <c r="AJ164" i="1"/>
  <c r="AJ132" i="1"/>
  <c r="AF261" i="1"/>
  <c r="AJ52" i="1"/>
  <c r="AJ36" i="1"/>
  <c r="AJ20" i="1"/>
  <c r="AJ138" i="1"/>
  <c r="AJ172" i="1"/>
  <c r="AJ50" i="1"/>
  <c r="AF233" i="1"/>
  <c r="AF235" i="1"/>
  <c r="AF251" i="1"/>
  <c r="AF200" i="1"/>
  <c r="AF74" i="1"/>
  <c r="AF149" i="1"/>
  <c r="AF61" i="1"/>
  <c r="AF137" i="1"/>
  <c r="AF169" i="1"/>
  <c r="AF150" i="1"/>
  <c r="AF114" i="1"/>
  <c r="AF237" i="1"/>
  <c r="AF85" i="1"/>
  <c r="AF51" i="1"/>
  <c r="AF82" i="1"/>
  <c r="AF63" i="1"/>
  <c r="AJ81" i="1"/>
  <c r="AJ73" i="1"/>
  <c r="AJ65" i="1"/>
  <c r="AJ57" i="1"/>
  <c r="AJ49" i="1"/>
  <c r="AJ80" i="1"/>
  <c r="AJ207" i="1"/>
  <c r="AJ230" i="1"/>
  <c r="AJ205" i="1"/>
  <c r="AJ240" i="1"/>
  <c r="AJ41" i="1"/>
  <c r="AJ33" i="1"/>
  <c r="AJ25" i="1"/>
  <c r="AJ17" i="1"/>
  <c r="AJ202" i="1"/>
  <c r="AJ257" i="1"/>
  <c r="AJ148" i="1"/>
  <c r="AJ128" i="1"/>
  <c r="AJ64" i="1"/>
  <c r="AJ48" i="1"/>
  <c r="AJ32" i="1"/>
  <c r="AJ217" i="1"/>
  <c r="AJ114" i="1"/>
  <c r="AJ168" i="1"/>
  <c r="AF246" i="1"/>
  <c r="AF47" i="1"/>
  <c r="AJ66" i="1"/>
  <c r="AJ105" i="1"/>
  <c r="AJ18" i="1"/>
  <c r="AF250" i="1"/>
  <c r="AF232" i="1"/>
  <c r="AF262" i="1"/>
  <c r="AF240" i="1"/>
  <c r="AF174" i="1"/>
  <c r="AF143" i="1"/>
  <c r="AF138" i="1"/>
  <c r="AF34" i="1"/>
  <c r="AF27" i="1"/>
  <c r="AF30" i="1"/>
  <c r="AF111" i="1"/>
  <c r="AF120" i="1"/>
  <c r="AF123" i="1"/>
  <c r="AF155" i="1"/>
  <c r="AF253" i="1"/>
  <c r="AF159" i="1"/>
  <c r="AF48" i="1"/>
  <c r="AF153" i="1"/>
  <c r="AF71" i="1"/>
  <c r="AF56" i="1"/>
  <c r="AF164" i="1"/>
  <c r="AF80" i="1"/>
  <c r="AJ242" i="1"/>
  <c r="AJ209" i="1"/>
  <c r="AJ173" i="1"/>
  <c r="AJ165" i="1"/>
  <c r="AJ157" i="1"/>
  <c r="AJ149" i="1"/>
  <c r="AJ141" i="1"/>
  <c r="AJ133" i="1"/>
  <c r="AJ125" i="1"/>
  <c r="AJ117" i="1"/>
  <c r="AJ109" i="1"/>
  <c r="AJ72" i="1"/>
  <c r="AJ210" i="1"/>
  <c r="AJ244" i="1"/>
  <c r="AJ215" i="1"/>
  <c r="AJ237" i="1"/>
  <c r="AJ146" i="1"/>
  <c r="AJ126" i="1"/>
  <c r="AJ62" i="1"/>
  <c r="AJ46" i="1"/>
  <c r="AJ30" i="1"/>
  <c r="AF264" i="1"/>
  <c r="AJ112" i="1"/>
  <c r="AJ166" i="1"/>
  <c r="AJ74" i="1"/>
  <c r="AJ34" i="1"/>
  <c r="AJ124" i="1"/>
  <c r="AF239" i="1"/>
  <c r="AF213" i="1"/>
  <c r="AF73" i="1"/>
  <c r="AF255" i="1"/>
  <c r="AF245" i="1"/>
  <c r="AF222" i="1"/>
  <c r="AF193" i="1"/>
  <c r="AF77" i="1"/>
  <c r="AF259" i="1"/>
  <c r="AF201" i="1"/>
  <c r="AF211" i="1"/>
  <c r="AF263" i="1"/>
  <c r="AF249" i="1"/>
  <c r="AF226" i="1"/>
  <c r="AF248" i="1"/>
  <c r="AF148" i="1"/>
  <c r="AF122" i="1"/>
  <c r="AF216" i="1"/>
  <c r="AF168" i="1"/>
  <c r="AF142" i="1"/>
  <c r="AF45" i="1"/>
  <c r="AF37" i="1"/>
  <c r="AF31" i="1"/>
  <c r="AF19" i="1"/>
  <c r="AF108" i="1"/>
  <c r="AF112" i="1"/>
  <c r="AF128" i="1"/>
  <c r="AF87" i="1"/>
  <c r="AF86" i="1"/>
  <c r="AF66" i="1"/>
  <c r="AF44" i="1"/>
  <c r="AF67" i="1"/>
  <c r="AF78" i="1"/>
  <c r="AF175" i="1"/>
  <c r="AJ79" i="1"/>
  <c r="AJ71" i="1"/>
  <c r="AJ63" i="1"/>
  <c r="AJ55" i="1"/>
  <c r="AJ47" i="1"/>
  <c r="AJ86" i="1"/>
  <c r="AJ78" i="1"/>
  <c r="AJ199" i="1"/>
  <c r="AJ221" i="1"/>
  <c r="AJ254" i="1"/>
  <c r="AF227" i="1"/>
  <c r="AJ200" i="1"/>
  <c r="AJ214" i="1"/>
  <c r="AJ248" i="1"/>
  <c r="AJ39" i="1"/>
  <c r="AJ31" i="1"/>
  <c r="AJ23" i="1"/>
  <c r="AJ194" i="1"/>
  <c r="AJ249" i="1"/>
  <c r="AJ144" i="1"/>
  <c r="AJ122" i="1"/>
  <c r="AJ60" i="1"/>
  <c r="AJ44" i="1"/>
  <c r="AJ28" i="1"/>
  <c r="AJ156" i="1"/>
  <c r="AJ110" i="1"/>
  <c r="AJ162" i="1"/>
  <c r="AF83" i="1"/>
  <c r="AF69" i="1"/>
  <c r="AF54" i="1"/>
  <c r="AF160" i="1"/>
  <c r="AJ85" i="1"/>
  <c r="AJ235" i="1"/>
  <c r="AJ171" i="1"/>
  <c r="AJ163" i="1"/>
  <c r="AJ155" i="1"/>
  <c r="AJ147" i="1"/>
  <c r="AJ139" i="1"/>
  <c r="AJ131" i="1"/>
  <c r="AJ123" i="1"/>
  <c r="AJ115" i="1"/>
  <c r="AJ107" i="1"/>
  <c r="AJ70" i="1"/>
  <c r="AJ219" i="1"/>
  <c r="AJ252" i="1"/>
  <c r="AJ206" i="1"/>
  <c r="AJ229" i="1"/>
  <c r="AJ142" i="1"/>
  <c r="AJ120" i="1"/>
  <c r="AJ58" i="1"/>
  <c r="AJ42" i="1"/>
  <c r="AJ26" i="1"/>
  <c r="AJ154" i="1"/>
  <c r="AJ108" i="1"/>
  <c r="AJ160" i="1"/>
  <c r="AF247" i="1"/>
  <c r="AF199" i="1"/>
  <c r="AF230" i="1"/>
  <c r="AF195" i="1"/>
  <c r="AF236" i="1"/>
  <c r="AF125" i="1"/>
  <c r="AF43" i="1"/>
  <c r="AJ84" i="1"/>
  <c r="AJ76" i="1"/>
  <c r="AJ246" i="1"/>
  <c r="AJ262" i="1"/>
  <c r="AJ213" i="1"/>
  <c r="AJ261" i="1"/>
  <c r="AJ223" i="1"/>
  <c r="AJ256" i="1"/>
  <c r="AJ37" i="1"/>
  <c r="AJ29" i="1"/>
  <c r="AJ21" i="1"/>
  <c r="AJ220" i="1"/>
  <c r="AJ241" i="1"/>
  <c r="AJ136" i="1"/>
  <c r="AJ118" i="1"/>
  <c r="AJ56" i="1"/>
  <c r="AJ40" i="1"/>
  <c r="AJ152" i="1"/>
  <c r="AJ106" i="1"/>
  <c r="AJ158" i="1"/>
  <c r="AF223" i="1"/>
  <c r="AF206" i="1"/>
  <c r="AF110" i="1"/>
  <c r="AF241" i="1"/>
  <c r="AF105" i="1"/>
  <c r="AF132" i="1"/>
  <c r="AF81" i="1"/>
  <c r="AF198" i="1"/>
  <c r="AF244" i="1"/>
  <c r="AF207" i="1"/>
  <c r="AF197" i="1"/>
  <c r="AF238" i="1"/>
  <c r="AF202" i="1"/>
  <c r="AF215" i="1"/>
  <c r="AF258" i="1"/>
  <c r="AF109" i="1"/>
  <c r="AF257" i="1"/>
  <c r="AF194" i="1"/>
  <c r="AF129" i="1"/>
  <c r="AF117" i="1"/>
  <c r="AF133" i="1"/>
  <c r="AF145" i="1"/>
  <c r="AF204" i="1"/>
  <c r="AF38" i="1"/>
  <c r="AF20" i="1"/>
  <c r="AF23" i="1"/>
  <c r="AF106" i="1"/>
  <c r="AF59" i="1"/>
  <c r="AF176" i="1"/>
  <c r="AF158" i="1"/>
  <c r="AF68" i="1"/>
  <c r="AF79" i="1"/>
  <c r="AF64" i="1"/>
  <c r="AF52" i="1"/>
  <c r="AF170" i="1"/>
  <c r="AF167" i="1"/>
  <c r="AF72" i="1"/>
  <c r="AJ83" i="1"/>
  <c r="AJ203" i="1"/>
  <c r="AJ258" i="1"/>
  <c r="AJ204" i="1"/>
  <c r="AJ226" i="1"/>
  <c r="AJ169" i="1"/>
  <c r="AJ161" i="1"/>
  <c r="AJ153" i="1"/>
  <c r="AJ145" i="1"/>
  <c r="AJ137" i="1"/>
  <c r="AJ129" i="1"/>
  <c r="AJ121" i="1"/>
  <c r="AJ113" i="1"/>
  <c r="AJ68" i="1"/>
  <c r="AJ228" i="1"/>
  <c r="AJ198" i="1"/>
  <c r="AJ253" i="1"/>
  <c r="AJ176" i="1"/>
  <c r="AJ134" i="1"/>
  <c r="AJ116" i="1"/>
  <c r="AJ54" i="1"/>
  <c r="AJ38" i="1"/>
  <c r="AJ22" i="1"/>
  <c r="AJ140" i="1"/>
  <c r="AJ174" i="1"/>
  <c r="AJ259" i="1"/>
  <c r="AJ193" i="1"/>
  <c r="F28" i="3" l="1"/>
  <c r="F13" i="3"/>
  <c r="F5" i="3"/>
  <c r="F20" i="3"/>
  <c r="F77" i="3"/>
  <c r="BU242" i="1"/>
  <c r="I197" i="3" s="1"/>
  <c r="BV242" i="1"/>
  <c r="BV154" i="1"/>
  <c r="BU154" i="1"/>
  <c r="I125" i="3" s="1"/>
  <c r="BT242" i="1"/>
  <c r="BT154" i="1"/>
  <c r="BU134" i="1"/>
  <c r="I105" i="3" s="1"/>
  <c r="BU222" i="1"/>
  <c r="I177" i="3" s="1"/>
  <c r="BV134" i="1"/>
  <c r="BV222" i="1"/>
  <c r="BT134" i="1"/>
  <c r="BT222" i="1"/>
  <c r="BU112" i="1"/>
  <c r="I83" i="3" s="1"/>
  <c r="BU200" i="1"/>
  <c r="I155" i="3" s="1"/>
  <c r="BV112" i="1"/>
  <c r="BV200" i="1"/>
  <c r="BT200" i="1"/>
  <c r="BT112" i="1"/>
  <c r="BV259" i="1"/>
  <c r="BU259" i="1"/>
  <c r="I214" i="3" s="1"/>
  <c r="BV171" i="1"/>
  <c r="BU171" i="1"/>
  <c r="I142" i="3" s="1"/>
  <c r="BT171" i="1"/>
  <c r="BT259" i="1"/>
  <c r="BV216" i="1"/>
  <c r="BU216" i="1"/>
  <c r="I171" i="3" s="1"/>
  <c r="BV128" i="1"/>
  <c r="BU128" i="1"/>
  <c r="I99" i="3" s="1"/>
  <c r="BT216" i="1"/>
  <c r="BT128" i="1"/>
  <c r="BV120" i="1"/>
  <c r="BV208" i="1"/>
  <c r="BU208" i="1"/>
  <c r="I163" i="3" s="1"/>
  <c r="BU120" i="1"/>
  <c r="I91" i="3" s="1"/>
  <c r="BT120" i="1"/>
  <c r="BT208" i="1"/>
  <c r="BV244" i="1"/>
  <c r="BV156" i="1"/>
  <c r="BU156" i="1"/>
  <c r="I127" i="3" s="1"/>
  <c r="BU244" i="1"/>
  <c r="I199" i="3" s="1"/>
  <c r="BT244" i="1"/>
  <c r="BT156" i="1"/>
  <c r="BT115" i="1"/>
  <c r="BU203" i="1"/>
  <c r="I158" i="3" s="1"/>
  <c r="BU115" i="1"/>
  <c r="I86" i="3" s="1"/>
  <c r="BV203" i="1"/>
  <c r="BV115" i="1"/>
  <c r="BT203" i="1"/>
  <c r="BV131" i="1"/>
  <c r="BV219" i="1"/>
  <c r="BU131" i="1"/>
  <c r="I102" i="3" s="1"/>
  <c r="BU219" i="1"/>
  <c r="I174" i="3" s="1"/>
  <c r="BT131" i="1"/>
  <c r="BT219" i="1"/>
  <c r="BU256" i="1"/>
  <c r="I211" i="3" s="1"/>
  <c r="BU168" i="1"/>
  <c r="I139" i="3" s="1"/>
  <c r="BV168" i="1"/>
  <c r="BV256" i="1"/>
  <c r="BT256" i="1"/>
  <c r="BT168" i="1"/>
  <c r="BU155" i="1"/>
  <c r="I126" i="3" s="1"/>
  <c r="BU243" i="1"/>
  <c r="I198" i="3" s="1"/>
  <c r="BV155" i="1"/>
  <c r="BV243" i="1"/>
  <c r="BT155" i="1"/>
  <c r="BT243" i="1"/>
  <c r="BV206" i="1"/>
  <c r="BU206" i="1"/>
  <c r="I161" i="3" s="1"/>
  <c r="BV118" i="1"/>
  <c r="BU118" i="1"/>
  <c r="I89" i="3" s="1"/>
  <c r="BT118" i="1"/>
  <c r="BT206" i="1"/>
  <c r="BV260" i="1"/>
  <c r="BV172" i="1"/>
  <c r="BU172" i="1"/>
  <c r="I143" i="3" s="1"/>
  <c r="BT260" i="1"/>
  <c r="BU260" i="1"/>
  <c r="I215" i="3" s="1"/>
  <c r="BT172" i="1"/>
  <c r="BU199" i="1"/>
  <c r="I154" i="3" s="1"/>
  <c r="BV199" i="1"/>
  <c r="BV111" i="1"/>
  <c r="BU111" i="1"/>
  <c r="I82" i="3" s="1"/>
  <c r="BT199" i="1"/>
  <c r="BT111" i="1"/>
  <c r="BV163" i="1"/>
  <c r="BV251" i="1"/>
  <c r="BU163" i="1"/>
  <c r="I134" i="3" s="1"/>
  <c r="BT163" i="1"/>
  <c r="BU251" i="1"/>
  <c r="I206" i="3" s="1"/>
  <c r="BT251" i="1"/>
  <c r="BU167" i="1"/>
  <c r="I138" i="3" s="1"/>
  <c r="BU255" i="1"/>
  <c r="I210" i="3" s="1"/>
  <c r="BV255" i="1"/>
  <c r="BV167" i="1"/>
  <c r="BT167" i="1"/>
  <c r="BT255" i="1"/>
  <c r="BV252" i="1"/>
  <c r="BV164" i="1"/>
  <c r="BU164" i="1"/>
  <c r="I135" i="3" s="1"/>
  <c r="BU252" i="1"/>
  <c r="I207" i="3" s="1"/>
  <c r="BT252" i="1"/>
  <c r="BT164" i="1"/>
  <c r="BV204" i="1"/>
  <c r="BV116" i="1"/>
  <c r="BU116" i="1"/>
  <c r="I87" i="3" s="1"/>
  <c r="BU204" i="1"/>
  <c r="I159" i="3" s="1"/>
  <c r="BT204" i="1"/>
  <c r="BT116" i="1"/>
  <c r="BV195" i="1"/>
  <c r="BU195" i="1"/>
  <c r="I150" i="3" s="1"/>
  <c r="BV107" i="1"/>
  <c r="BU107" i="1"/>
  <c r="I78" i="3" s="1"/>
  <c r="BT107" i="1"/>
  <c r="BT195" i="1"/>
  <c r="BU235" i="1"/>
  <c r="I190" i="3" s="1"/>
  <c r="BU147" i="1"/>
  <c r="I118" i="3" s="1"/>
  <c r="BV235" i="1"/>
  <c r="BV147" i="1"/>
  <c r="BT235" i="1"/>
  <c r="BT147" i="1"/>
  <c r="BV228" i="1"/>
  <c r="BV140" i="1"/>
  <c r="BU140" i="1"/>
  <c r="I111" i="3" s="1"/>
  <c r="BU228" i="1"/>
  <c r="I183" i="3" s="1"/>
  <c r="BT228" i="1"/>
  <c r="BT140" i="1"/>
  <c r="BU215" i="1"/>
  <c r="I170" i="3" s="1"/>
  <c r="BV215" i="1"/>
  <c r="BV127" i="1"/>
  <c r="BU127" i="1"/>
  <c r="I98" i="3" s="1"/>
  <c r="BT215" i="1"/>
  <c r="BT127" i="1"/>
  <c r="BU231" i="1"/>
  <c r="I186" i="3" s="1"/>
  <c r="BV231" i="1"/>
  <c r="BV143" i="1"/>
  <c r="BT231" i="1"/>
  <c r="BT143" i="1"/>
  <c r="BU143" i="1"/>
  <c r="I114" i="3" s="1"/>
  <c r="BU135" i="1"/>
  <c r="I106" i="3" s="1"/>
  <c r="BU223" i="1"/>
  <c r="I178" i="3" s="1"/>
  <c r="BV223" i="1"/>
  <c r="BV135" i="1"/>
  <c r="BT223" i="1"/>
  <c r="BT135" i="1"/>
  <c r="BV227" i="1"/>
  <c r="BU227" i="1"/>
  <c r="I182" i="3" s="1"/>
  <c r="BV139" i="1"/>
  <c r="BU139" i="1"/>
  <c r="I110" i="3" s="1"/>
  <c r="BT227" i="1"/>
  <c r="BT139" i="1"/>
  <c r="BU210" i="1"/>
  <c r="I165" i="3" s="1"/>
  <c r="BV210" i="1"/>
  <c r="BV122" i="1"/>
  <c r="BT210" i="1"/>
  <c r="BT122" i="1"/>
  <c r="BU122" i="1"/>
  <c r="I93" i="3" s="1"/>
  <c r="BV248" i="1"/>
  <c r="BU248" i="1"/>
  <c r="I203" i="3" s="1"/>
  <c r="BU160" i="1"/>
  <c r="I131" i="3" s="1"/>
  <c r="BV160" i="1"/>
  <c r="BT248" i="1"/>
  <c r="BT160" i="1"/>
  <c r="BU224" i="1"/>
  <c r="I179" i="3" s="1"/>
  <c r="BU136" i="1"/>
  <c r="I107" i="3" s="1"/>
  <c r="BV224" i="1"/>
  <c r="BV136" i="1"/>
  <c r="BT136" i="1"/>
  <c r="BT224" i="1"/>
  <c r="BU144" i="1"/>
  <c r="I115" i="3" s="1"/>
  <c r="BU232" i="1"/>
  <c r="I187" i="3" s="1"/>
  <c r="BV144" i="1"/>
  <c r="BT144" i="1"/>
  <c r="BV232" i="1"/>
  <c r="BT232" i="1"/>
  <c r="BV236" i="1"/>
  <c r="BV148" i="1"/>
  <c r="BU148" i="1"/>
  <c r="I119" i="3" s="1"/>
  <c r="BU236" i="1"/>
  <c r="I191" i="3" s="1"/>
  <c r="BT236" i="1"/>
  <c r="BT148" i="1"/>
  <c r="BT239" i="1"/>
  <c r="BV239" i="1"/>
  <c r="BU239" i="1"/>
  <c r="I194" i="3" s="1"/>
  <c r="BV151" i="1"/>
  <c r="BT151" i="1"/>
  <c r="BU151" i="1"/>
  <c r="I122" i="3" s="1"/>
  <c r="BV196" i="1"/>
  <c r="BV108" i="1"/>
  <c r="BU108" i="1"/>
  <c r="I79" i="3" s="1"/>
  <c r="BT196" i="1"/>
  <c r="BU196" i="1"/>
  <c r="I151" i="3" s="1"/>
  <c r="BT108" i="1"/>
  <c r="BU176" i="1"/>
  <c r="I147" i="3" s="1"/>
  <c r="BU264" i="1"/>
  <c r="I219" i="3" s="1"/>
  <c r="BV176" i="1"/>
  <c r="BV264" i="1"/>
  <c r="BT176" i="1"/>
  <c r="BT264" i="1"/>
  <c r="BU226" i="1"/>
  <c r="I181" i="3" s="1"/>
  <c r="BV226" i="1"/>
  <c r="BV138" i="1"/>
  <c r="BU138" i="1"/>
  <c r="I109" i="3" s="1"/>
  <c r="BT138" i="1"/>
  <c r="BT226" i="1"/>
  <c r="BU234" i="1"/>
  <c r="I189" i="3" s="1"/>
  <c r="BU146" i="1"/>
  <c r="I117" i="3" s="1"/>
  <c r="BV234" i="1"/>
  <c r="BV146" i="1"/>
  <c r="BT146" i="1"/>
  <c r="BT234" i="1"/>
  <c r="BU258" i="1"/>
  <c r="I213" i="3" s="1"/>
  <c r="BV170" i="1"/>
  <c r="BU170" i="1"/>
  <c r="I141" i="3" s="1"/>
  <c r="BV258" i="1"/>
  <c r="BT170" i="1"/>
  <c r="BT258" i="1"/>
  <c r="BV110" i="1"/>
  <c r="BV198" i="1"/>
  <c r="BU198" i="1"/>
  <c r="BU110" i="1"/>
  <c r="I81" i="3" s="1"/>
  <c r="BT198" i="1"/>
  <c r="BT110" i="1"/>
  <c r="BV174" i="1"/>
  <c r="BV262" i="1"/>
  <c r="BU262" i="1"/>
  <c r="I217" i="3" s="1"/>
  <c r="BT174" i="1"/>
  <c r="BU174" i="1"/>
  <c r="I145" i="3" s="1"/>
  <c r="BT262" i="1"/>
  <c r="BU123" i="1"/>
  <c r="I94" i="3" s="1"/>
  <c r="BU211" i="1"/>
  <c r="I166" i="3" s="1"/>
  <c r="BV123" i="1"/>
  <c r="BV211" i="1"/>
  <c r="BT123" i="1"/>
  <c r="BT211" i="1"/>
  <c r="BV212" i="1"/>
  <c r="BV124" i="1"/>
  <c r="BU124" i="1"/>
  <c r="I95" i="3" s="1"/>
  <c r="BU212" i="1"/>
  <c r="I167" i="3" s="1"/>
  <c r="BT212" i="1"/>
  <c r="BT124" i="1"/>
  <c r="BV152" i="1"/>
  <c r="BV240" i="1"/>
  <c r="BU152" i="1"/>
  <c r="I123" i="3" s="1"/>
  <c r="BU240" i="1"/>
  <c r="I195" i="3" s="1"/>
  <c r="BT152" i="1"/>
  <c r="BT240" i="1"/>
  <c r="BV142" i="1"/>
  <c r="BV230" i="1"/>
  <c r="BU230" i="1"/>
  <c r="I185" i="3" s="1"/>
  <c r="BU142" i="1"/>
  <c r="I113" i="3" s="1"/>
  <c r="BT142" i="1"/>
  <c r="BT230" i="1"/>
  <c r="BV247" i="1"/>
  <c r="BU247" i="1"/>
  <c r="I202" i="3" s="1"/>
  <c r="BV159" i="1"/>
  <c r="BU159" i="1"/>
  <c r="I130" i="3" s="1"/>
  <c r="BT159" i="1"/>
  <c r="BT247" i="1"/>
  <c r="BU263" i="1"/>
  <c r="I218" i="3" s="1"/>
  <c r="BV263" i="1"/>
  <c r="BV175" i="1"/>
  <c r="BT175" i="1"/>
  <c r="BU175" i="1"/>
  <c r="I146" i="3" s="1"/>
  <c r="BT263" i="1"/>
  <c r="BU214" i="1"/>
  <c r="I169" i="3" s="1"/>
  <c r="BU126" i="1"/>
  <c r="I97" i="3" s="1"/>
  <c r="BV126" i="1"/>
  <c r="BV214" i="1"/>
  <c r="BT126" i="1"/>
  <c r="BT214" i="1"/>
  <c r="BV207" i="1"/>
  <c r="BU207" i="1"/>
  <c r="I162" i="3" s="1"/>
  <c r="BU119" i="1"/>
  <c r="I90" i="3" s="1"/>
  <c r="BV119" i="1"/>
  <c r="BT207" i="1"/>
  <c r="BT119" i="1"/>
  <c r="BU166" i="1"/>
  <c r="I137" i="3" s="1"/>
  <c r="BU254" i="1"/>
  <c r="I209" i="3" s="1"/>
  <c r="BV166" i="1"/>
  <c r="BV254" i="1"/>
  <c r="BT166" i="1"/>
  <c r="BT254" i="1"/>
  <c r="BU202" i="1"/>
  <c r="I157" i="3" s="1"/>
  <c r="BU114" i="1"/>
  <c r="I85" i="3" s="1"/>
  <c r="BV202" i="1"/>
  <c r="BT114" i="1"/>
  <c r="BV114" i="1"/>
  <c r="BT202" i="1"/>
  <c r="BU218" i="1"/>
  <c r="I173" i="3" s="1"/>
  <c r="BV218" i="1"/>
  <c r="BU130" i="1"/>
  <c r="I101" i="3" s="1"/>
  <c r="BT130" i="1"/>
  <c r="BT218" i="1"/>
  <c r="BV130" i="1"/>
  <c r="BV220" i="1"/>
  <c r="BV132" i="1"/>
  <c r="BU132" i="1"/>
  <c r="I103" i="3" s="1"/>
  <c r="BU220" i="1"/>
  <c r="I175" i="3" s="1"/>
  <c r="BT220" i="1"/>
  <c r="BT132" i="1"/>
  <c r="BU194" i="1"/>
  <c r="I149" i="3" s="1"/>
  <c r="BV194" i="1"/>
  <c r="BV106" i="1"/>
  <c r="BU106" i="1"/>
  <c r="BT106" i="1"/>
  <c r="BT194" i="1"/>
  <c r="BV238" i="1"/>
  <c r="BU238" i="1"/>
  <c r="I193" i="3" s="1"/>
  <c r="BV150" i="1"/>
  <c r="BU150" i="1"/>
  <c r="I121" i="3" s="1"/>
  <c r="BT150" i="1"/>
  <c r="BT238" i="1"/>
  <c r="BT158" i="1"/>
  <c r="BU246" i="1"/>
  <c r="I201" i="3" s="1"/>
  <c r="BU158" i="1"/>
  <c r="I129" i="3" s="1"/>
  <c r="BV158" i="1"/>
  <c r="BV246" i="1"/>
  <c r="BT246" i="1"/>
  <c r="BU250" i="1"/>
  <c r="I205" i="3" s="1"/>
  <c r="BV250" i="1"/>
  <c r="BV162" i="1"/>
  <c r="BU162" i="1"/>
  <c r="I133" i="3" s="1"/>
  <c r="BT250" i="1"/>
  <c r="BT162" i="1"/>
  <c r="I153" i="3" l="1"/>
  <c r="I77" i="3"/>
</calcChain>
</file>

<file path=xl/sharedStrings.xml><?xml version="1.0" encoding="utf-8"?>
<sst xmlns="http://schemas.openxmlformats.org/spreadsheetml/2006/main" count="497" uniqueCount="91">
  <si>
    <t>STRUCTURE SETTING:</t>
  </si>
  <si>
    <t>DATE:</t>
  </si>
  <si>
    <t>INVESTIGATORS</t>
  </si>
  <si>
    <t>OTHER DETAILS</t>
  </si>
  <si>
    <t>ค่าเป้าหมาย</t>
  </si>
  <si>
    <t>ผลลัพท์ที่ได้ (cm)</t>
  </si>
  <si>
    <t>NOTE</t>
  </si>
  <si>
    <t>h (m)</t>
  </si>
  <si>
    <t>T(s)</t>
  </si>
  <si>
    <t>RADIO</t>
  </si>
  <si>
    <t>TRANS.</t>
  </si>
  <si>
    <t>INCIDENT</t>
  </si>
  <si>
    <t>top</t>
  </si>
  <si>
    <t>bot</t>
  </si>
  <si>
    <t>ออก (m)</t>
  </si>
  <si>
    <t>เข้า (m)</t>
  </si>
  <si>
    <t>ความสูงคลื่น (cm)</t>
  </si>
  <si>
    <t xml:space="preserve"> eff</t>
  </si>
  <si>
    <t>TEST OF: FLOATING BREAKWATER 3 ROWS</t>
  </si>
  <si>
    <t>TEST NO.</t>
  </si>
  <si>
    <t>load</t>
  </si>
  <si>
    <t>DEGREE=0</t>
  </si>
  <si>
    <t>DEGREE=-5</t>
  </si>
  <si>
    <t>DEGREE=+5</t>
  </si>
  <si>
    <t>เข้าavg(m)</t>
  </si>
  <si>
    <t>ออกavg(m)</t>
  </si>
  <si>
    <t>Havg(m)</t>
  </si>
  <si>
    <t>eff(avg)</t>
  </si>
  <si>
    <t>Hi</t>
  </si>
  <si>
    <t>SPF</t>
  </si>
  <si>
    <t>AVG</t>
  </si>
  <si>
    <t>Hi/L</t>
  </si>
  <si>
    <t>Hi/h</t>
  </si>
  <si>
    <t>h/L</t>
  </si>
  <si>
    <t>S/L</t>
  </si>
  <si>
    <t>(h-Hi)/L</t>
  </si>
  <si>
    <t>(h-Hi)/S</t>
  </si>
  <si>
    <t>(L-S)/Hi</t>
  </si>
  <si>
    <t>(L-S)/h</t>
  </si>
  <si>
    <t>S/h</t>
  </si>
  <si>
    <t>S/(LHi)^0.5</t>
  </si>
  <si>
    <t>S/(hHi)^0.5</t>
  </si>
  <si>
    <t>Hi/(SL)^0.5</t>
  </si>
  <si>
    <t>D/Hi</t>
  </si>
  <si>
    <t>D/h</t>
  </si>
  <si>
    <t>D/L</t>
  </si>
  <si>
    <t>C/(GHi)^0.5</t>
  </si>
  <si>
    <t>L(m)</t>
  </si>
  <si>
    <t>S</t>
  </si>
  <si>
    <t>D</t>
  </si>
  <si>
    <t>m</t>
  </si>
  <si>
    <t>L/G*T^2</t>
  </si>
  <si>
    <t>Hi/G*T^2</t>
  </si>
  <si>
    <t>h/G*T^2</t>
  </si>
  <si>
    <t>D/G*T^2</t>
  </si>
  <si>
    <t>S/G*T^2</t>
  </si>
  <si>
    <t>CT/L</t>
  </si>
  <si>
    <t>CT/S</t>
  </si>
  <si>
    <t>CT/D</t>
  </si>
  <si>
    <t xml:space="preserve">      ทึบ</t>
  </si>
  <si>
    <t>m^3</t>
  </si>
  <si>
    <t>Fb</t>
  </si>
  <si>
    <t>N</t>
  </si>
  <si>
    <t xml:space="preserve">      กลวง</t>
  </si>
  <si>
    <t>W</t>
  </si>
  <si>
    <t>Fdrag</t>
  </si>
  <si>
    <t>Fc/Fb</t>
  </si>
  <si>
    <t>Fc/W</t>
  </si>
  <si>
    <t>Fc/Fd</t>
  </si>
  <si>
    <t>Fd/Fb</t>
  </si>
  <si>
    <t>Fd/W</t>
  </si>
  <si>
    <t>Fc</t>
  </si>
  <si>
    <t>Fd/w</t>
  </si>
  <si>
    <t>Fc/w</t>
  </si>
  <si>
    <t>Fd</t>
  </si>
  <si>
    <t>u</t>
  </si>
  <si>
    <t>A</t>
  </si>
  <si>
    <t>D/GT^2</t>
  </si>
  <si>
    <t>S/GT^2</t>
  </si>
  <si>
    <t>h/GT^2</t>
  </si>
  <si>
    <t>Hi/GT^2</t>
  </si>
  <si>
    <t>L/GT^2</t>
  </si>
  <si>
    <t>Ave.SPF</t>
  </si>
  <si>
    <t>ออก (cm)</t>
  </si>
  <si>
    <t>เข้า (cm)</t>
  </si>
  <si>
    <t>C</t>
  </si>
  <si>
    <t>Hi (m)</t>
  </si>
  <si>
    <t>kg</t>
  </si>
  <si>
    <t>C(m/s)</t>
  </si>
  <si>
    <t>Test NO.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</si>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</sst>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</font>
    <font>
      <sz val="11"/>
      <name val="Arial"/>
      <family val="2"/>
    </font>
    <font>
      <sz val="11"/>
      <color rgb="FF9C0006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rgb="FFFF33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rgb="FFFF33CC"/>
      </patternFill>
    </fill>
    <fill>
      <patternFill patternType="solid">
        <fgColor rgb="FFFFFF00"/>
        <bgColor rgb="FFFF33CC"/>
      </patternFill>
    </fill>
    <fill>
      <patternFill patternType="solid">
        <fgColor rgb="FF00B0F0"/>
        <bgColor rgb="FFFF33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50505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505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50505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50505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3" fillId="16" borderId="0" applyNumberFormat="0" applyBorder="0" applyAlignment="0" applyProtection="0"/>
    <xf numFmtId="0" fontId="15" fillId="22" borderId="0" applyNumberFormat="0" applyBorder="0" applyAlignment="0" applyProtection="0"/>
  </cellStyleXfs>
  <cellXfs count="511">
    <xf numFmtId="0" fontId="0" fillId="0" borderId="0" xfId="0"/>
    <xf numFmtId="0" fontId="7" fillId="0" borderId="0" xfId="0" applyFont="1" applyFill="1" applyBorder="1" applyAlignment="1"/>
    <xf numFmtId="0" fontId="7" fillId="10" borderId="0" xfId="0" applyFont="1" applyFill="1"/>
    <xf numFmtId="2" fontId="7" fillId="11" borderId="0" xfId="0" applyNumberFormat="1" applyFont="1" applyFill="1"/>
    <xf numFmtId="2" fontId="7" fillId="13" borderId="0" xfId="0" applyNumberFormat="1" applyFont="1" applyFill="1"/>
    <xf numFmtId="2" fontId="7" fillId="9" borderId="0" xfId="0" applyNumberFormat="1" applyFont="1" applyFill="1"/>
    <xf numFmtId="0" fontId="7" fillId="0" borderId="0" xfId="0" applyFont="1"/>
    <xf numFmtId="0" fontId="7" fillId="0" borderId="0" xfId="0" applyFont="1" applyFill="1"/>
    <xf numFmtId="1" fontId="8" fillId="0" borderId="0" xfId="0" applyNumberFormat="1" applyFont="1" applyFill="1" applyBorder="1" applyAlignment="1">
      <alignment horizontal="left" vertical="center" wrapText="1"/>
    </xf>
    <xf numFmtId="1" fontId="8" fillId="2" borderId="19" xfId="0" applyNumberFormat="1" applyFont="1" applyFill="1" applyBorder="1" applyAlignment="1">
      <alignment horizontal="left" vertical="center" wrapText="1"/>
    </xf>
    <xf numFmtId="1" fontId="8" fillId="2" borderId="8" xfId="0" applyNumberFormat="1" applyFont="1" applyFill="1" applyBorder="1" applyAlignment="1">
      <alignment horizontal="left" vertical="center" wrapText="1"/>
    </xf>
    <xf numFmtId="1" fontId="8" fillId="2" borderId="9" xfId="0" applyNumberFormat="1" applyFont="1" applyFill="1" applyBorder="1" applyAlignment="1">
      <alignment horizontal="left" vertical="center" wrapText="1"/>
    </xf>
    <xf numFmtId="2" fontId="8" fillId="0" borderId="0" xfId="0" applyNumberFormat="1" applyFont="1" applyFill="1" applyBorder="1" applyAlignment="1">
      <alignment horizontal="left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1" fontId="7" fillId="0" borderId="26" xfId="0" applyNumberFormat="1" applyFont="1" applyBorder="1" applyAlignment="1">
      <alignment horizontal="center" vertical="center" wrapText="1"/>
    </xf>
    <xf numFmtId="1" fontId="7" fillId="0" borderId="27" xfId="0" applyNumberFormat="1" applyFont="1" applyBorder="1" applyAlignment="1">
      <alignment horizontal="center" vertical="center" wrapText="1"/>
    </xf>
    <xf numFmtId="1" fontId="7" fillId="0" borderId="28" xfId="0" applyNumberFormat="1" applyFont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1" fontId="9" fillId="11" borderId="33" xfId="0" applyNumberFormat="1" applyFont="1" applyFill="1" applyBorder="1" applyAlignment="1">
      <alignment horizontal="center" vertical="center" wrapText="1"/>
    </xf>
    <xf numFmtId="2" fontId="7" fillId="11" borderId="31" xfId="0" applyNumberFormat="1" applyFont="1" applyFill="1" applyBorder="1" applyAlignment="1">
      <alignment horizontal="center" vertical="center" wrapText="1"/>
    </xf>
    <xf numFmtId="2" fontId="7" fillId="11" borderId="30" xfId="0" applyNumberFormat="1" applyFont="1" applyFill="1" applyBorder="1" applyAlignment="1">
      <alignment horizontal="center" vertical="center" wrapText="1"/>
    </xf>
    <xf numFmtId="2" fontId="7" fillId="11" borderId="32" xfId="0" applyNumberFormat="1" applyFont="1" applyFill="1" applyBorder="1" applyAlignment="1">
      <alignment horizontal="center" vertical="center" wrapText="1"/>
    </xf>
    <xf numFmtId="2" fontId="7" fillId="11" borderId="33" xfId="0" applyNumberFormat="1" applyFont="1" applyFill="1" applyBorder="1" applyAlignment="1">
      <alignment horizontal="center" vertical="center" wrapText="1"/>
    </xf>
    <xf numFmtId="2" fontId="7" fillId="11" borderId="34" xfId="0" applyNumberFormat="1" applyFont="1" applyFill="1" applyBorder="1" applyAlignment="1">
      <alignment horizontal="center" vertical="center" wrapText="1"/>
    </xf>
    <xf numFmtId="0" fontId="7" fillId="11" borderId="0" xfId="0" applyFont="1" applyFill="1"/>
    <xf numFmtId="1" fontId="9" fillId="3" borderId="21" xfId="0" applyNumberFormat="1" applyFont="1" applyFill="1" applyBorder="1" applyAlignment="1">
      <alignment horizontal="center" vertical="center" wrapText="1"/>
    </xf>
    <xf numFmtId="2" fontId="7" fillId="0" borderId="36" xfId="0" applyNumberFormat="1" applyFont="1" applyFill="1" applyBorder="1" applyAlignment="1">
      <alignment horizontal="center" vertical="center" wrapText="1"/>
    </xf>
    <xf numFmtId="2" fontId="7" fillId="4" borderId="36" xfId="0" applyNumberFormat="1" applyFont="1" applyFill="1" applyBorder="1" applyAlignment="1">
      <alignment horizontal="center" vertical="center" wrapText="1"/>
    </xf>
    <xf numFmtId="2" fontId="7" fillId="0" borderId="36" xfId="0" applyNumberFormat="1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2" fontId="7" fillId="0" borderId="38" xfId="0" applyNumberFormat="1" applyFont="1" applyBorder="1" applyAlignment="1">
      <alignment horizontal="center" vertical="center" wrapText="1"/>
    </xf>
    <xf numFmtId="2" fontId="7" fillId="0" borderId="0" xfId="0" applyNumberFormat="1" applyFont="1"/>
    <xf numFmtId="2" fontId="7" fillId="12" borderId="0" xfId="0" applyNumberFormat="1" applyFont="1" applyFill="1"/>
    <xf numFmtId="2" fontId="7" fillId="0" borderId="19" xfId="0" applyNumberFormat="1" applyFont="1" applyBorder="1" applyAlignment="1">
      <alignment horizontal="center" vertical="center" wrapText="1"/>
    </xf>
    <xf numFmtId="2" fontId="7" fillId="0" borderId="31" xfId="0" applyNumberFormat="1" applyFont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1" fontId="9" fillId="11" borderId="21" xfId="0" applyNumberFormat="1" applyFont="1" applyFill="1" applyBorder="1" applyAlignment="1">
      <alignment horizontal="center" vertical="center" wrapText="1"/>
    </xf>
    <xf numFmtId="2" fontId="7" fillId="11" borderId="36" xfId="0" applyNumberFormat="1" applyFont="1" applyFill="1" applyBorder="1" applyAlignment="1">
      <alignment horizontal="center" vertical="center" wrapText="1"/>
    </xf>
    <xf numFmtId="2" fontId="7" fillId="11" borderId="36" xfId="0" applyNumberFormat="1" applyFont="1" applyFill="1" applyBorder="1" applyAlignment="1">
      <alignment horizontal="center" vertical="center" wrapText="1"/>
    </xf>
    <xf numFmtId="2" fontId="7" fillId="11" borderId="37" xfId="0" applyNumberFormat="1" applyFont="1" applyFill="1" applyBorder="1" applyAlignment="1">
      <alignment horizontal="center" vertical="center" wrapText="1"/>
    </xf>
    <xf numFmtId="2" fontId="7" fillId="11" borderId="21" xfId="0" applyNumberFormat="1" applyFont="1" applyFill="1" applyBorder="1" applyAlignment="1">
      <alignment horizontal="center" vertical="center" wrapText="1"/>
    </xf>
    <xf numFmtId="2" fontId="7" fillId="11" borderId="38" xfId="0" applyNumberFormat="1" applyFont="1" applyFill="1" applyBorder="1" applyAlignment="1">
      <alignment horizontal="center" vertical="center" wrapText="1"/>
    </xf>
    <xf numFmtId="1" fontId="9" fillId="3" borderId="46" xfId="0" applyNumberFormat="1" applyFont="1" applyFill="1" applyBorder="1" applyAlignment="1">
      <alignment horizontal="center" vertical="center" wrapText="1"/>
    </xf>
    <xf numFmtId="2" fontId="7" fillId="0" borderId="57" xfId="0" applyNumberFormat="1" applyFont="1" applyBorder="1" applyAlignment="1">
      <alignment horizontal="center" vertical="center" wrapText="1"/>
    </xf>
    <xf numFmtId="1" fontId="9" fillId="9" borderId="35" xfId="0" applyNumberFormat="1" applyFont="1" applyFill="1" applyBorder="1" applyAlignment="1">
      <alignment horizontal="center" vertical="center" wrapText="1"/>
    </xf>
    <xf numFmtId="2" fontId="7" fillId="9" borderId="36" xfId="0" applyNumberFormat="1" applyFont="1" applyFill="1" applyBorder="1" applyAlignment="1">
      <alignment horizontal="center" vertical="center" wrapText="1"/>
    </xf>
    <xf numFmtId="2" fontId="7" fillId="9" borderId="37" xfId="0" applyNumberFormat="1" applyFont="1" applyFill="1" applyBorder="1" applyAlignment="1">
      <alignment horizontal="center" vertical="center" wrapText="1"/>
    </xf>
    <xf numFmtId="2" fontId="7" fillId="9" borderId="21" xfId="0" applyNumberFormat="1" applyFont="1" applyFill="1" applyBorder="1" applyAlignment="1">
      <alignment horizontal="center" vertical="center" wrapText="1"/>
    </xf>
    <xf numFmtId="2" fontId="7" fillId="9" borderId="19" xfId="0" applyNumberFormat="1" applyFont="1" applyFill="1" applyBorder="1" applyAlignment="1">
      <alignment horizontal="center" vertical="center" wrapText="1"/>
    </xf>
    <xf numFmtId="0" fontId="7" fillId="9" borderId="0" xfId="0" applyFont="1" applyFill="1"/>
    <xf numFmtId="1" fontId="9" fillId="3" borderId="35" xfId="0" applyNumberFormat="1" applyFont="1" applyFill="1" applyBorder="1" applyAlignment="1">
      <alignment horizontal="center" vertical="center" wrapText="1"/>
    </xf>
    <xf numFmtId="2" fontId="7" fillId="0" borderId="48" xfId="0" applyNumberFormat="1" applyFont="1" applyBorder="1" applyAlignment="1">
      <alignment horizontal="center" vertical="center" wrapText="1"/>
    </xf>
    <xf numFmtId="2" fontId="7" fillId="9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/>
    <xf numFmtId="2" fontId="10" fillId="0" borderId="36" xfId="0" applyNumberFormat="1" applyFont="1" applyBorder="1" applyAlignment="1">
      <alignment horizontal="center" vertical="center" wrapText="1"/>
    </xf>
    <xf numFmtId="2" fontId="10" fillId="0" borderId="37" xfId="0" applyNumberFormat="1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2" fontId="7" fillId="4" borderId="28" xfId="0" applyNumberFormat="1" applyFont="1" applyFill="1" applyBorder="1" applyAlignment="1">
      <alignment horizontal="center" vertical="center" wrapText="1"/>
    </xf>
    <xf numFmtId="2" fontId="7" fillId="4" borderId="26" xfId="0" applyNumberFormat="1" applyFont="1" applyFill="1" applyBorder="1" applyAlignment="1">
      <alignment horizontal="center" vertical="center" wrapText="1"/>
    </xf>
    <xf numFmtId="2" fontId="10" fillId="0" borderId="26" xfId="0" applyNumberFormat="1" applyFont="1" applyBorder="1" applyAlignment="1">
      <alignment horizontal="center" vertical="center" wrapText="1"/>
    </xf>
    <xf numFmtId="2" fontId="10" fillId="0" borderId="27" xfId="0" applyNumberFormat="1" applyFont="1" applyBorder="1" applyAlignment="1">
      <alignment horizontal="center" vertical="center" wrapText="1"/>
    </xf>
    <xf numFmtId="2" fontId="10" fillId="0" borderId="28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" fontId="9" fillId="14" borderId="35" xfId="0" applyNumberFormat="1" applyFont="1" applyFill="1" applyBorder="1" applyAlignment="1">
      <alignment horizontal="center" vertical="center" wrapText="1"/>
    </xf>
    <xf numFmtId="2" fontId="7" fillId="14" borderId="36" xfId="0" applyNumberFormat="1" applyFont="1" applyFill="1" applyBorder="1" applyAlignment="1">
      <alignment horizontal="center" vertical="center" wrapText="1"/>
    </xf>
    <xf numFmtId="2" fontId="7" fillId="14" borderId="37" xfId="0" applyNumberFormat="1" applyFont="1" applyFill="1" applyBorder="1" applyAlignment="1">
      <alignment horizontal="center" vertical="center" wrapText="1"/>
    </xf>
    <xf numFmtId="2" fontId="7" fillId="14" borderId="21" xfId="0" applyNumberFormat="1" applyFont="1" applyFill="1" applyBorder="1" applyAlignment="1">
      <alignment horizontal="center" vertical="center" wrapText="1"/>
    </xf>
    <xf numFmtId="2" fontId="7" fillId="14" borderId="38" xfId="0" applyNumberFormat="1" applyFont="1" applyFill="1" applyBorder="1" applyAlignment="1">
      <alignment horizontal="center" vertical="center" wrapText="1"/>
    </xf>
    <xf numFmtId="2" fontId="7" fillId="14" borderId="0" xfId="0" applyNumberFormat="1" applyFont="1" applyFill="1"/>
    <xf numFmtId="0" fontId="7" fillId="14" borderId="0" xfId="0" applyFont="1" applyFill="1"/>
    <xf numFmtId="2" fontId="10" fillId="14" borderId="36" xfId="0" applyNumberFormat="1" applyFont="1" applyFill="1" applyBorder="1" applyAlignment="1">
      <alignment horizontal="center" vertical="center" wrapText="1"/>
    </xf>
    <xf numFmtId="2" fontId="10" fillId="14" borderId="37" xfId="0" applyNumberFormat="1" applyFont="1" applyFill="1" applyBorder="1" applyAlignment="1">
      <alignment horizontal="center" vertical="center" wrapText="1"/>
    </xf>
    <xf numFmtId="2" fontId="10" fillId="14" borderId="21" xfId="0" applyNumberFormat="1" applyFont="1" applyFill="1" applyBorder="1" applyAlignment="1">
      <alignment horizontal="center" vertical="center" wrapText="1"/>
    </xf>
    <xf numFmtId="0" fontId="10" fillId="14" borderId="38" xfId="0" applyFont="1" applyFill="1" applyBorder="1" applyAlignment="1">
      <alignment horizontal="center" vertical="center" wrapText="1"/>
    </xf>
    <xf numFmtId="0" fontId="6" fillId="0" borderId="0" xfId="0" applyFont="1"/>
    <xf numFmtId="2" fontId="11" fillId="15" borderId="59" xfId="0" applyNumberFormat="1" applyFont="1" applyFill="1" applyBorder="1" applyAlignment="1">
      <alignment horizontal="center" vertical="center" wrapText="1"/>
    </xf>
    <xf numFmtId="2" fontId="11" fillId="15" borderId="60" xfId="0" applyNumberFormat="1" applyFont="1" applyFill="1" applyBorder="1" applyAlignment="1">
      <alignment horizontal="center" vertical="center" wrapText="1"/>
    </xf>
    <xf numFmtId="2" fontId="11" fillId="17" borderId="59" xfId="0" applyNumberFormat="1" applyFont="1" applyFill="1" applyBorder="1" applyAlignment="1">
      <alignment horizontal="center" vertical="center" wrapText="1"/>
    </xf>
    <xf numFmtId="2" fontId="11" fillId="18" borderId="59" xfId="0" applyNumberFormat="1" applyFont="1" applyFill="1" applyBorder="1" applyAlignment="1">
      <alignment horizontal="center" vertical="center" wrapText="1"/>
    </xf>
    <xf numFmtId="2" fontId="11" fillId="19" borderId="59" xfId="0" applyNumberFormat="1" applyFont="1" applyFill="1" applyBorder="1" applyAlignment="1">
      <alignment horizontal="center" vertical="center" wrapText="1"/>
    </xf>
    <xf numFmtId="2" fontId="11" fillId="17" borderId="60" xfId="0" applyNumberFormat="1" applyFont="1" applyFill="1" applyBorder="1" applyAlignment="1">
      <alignment horizontal="center" vertical="center" wrapText="1"/>
    </xf>
    <xf numFmtId="2" fontId="11" fillId="18" borderId="60" xfId="0" applyNumberFormat="1" applyFont="1" applyFill="1" applyBorder="1" applyAlignment="1">
      <alignment horizontal="center" vertical="center" wrapText="1"/>
    </xf>
    <xf numFmtId="2" fontId="11" fillId="19" borderId="60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/>
    </xf>
    <xf numFmtId="2" fontId="7" fillId="0" borderId="46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2" xfId="0" applyNumberFormat="1" applyFont="1" applyFill="1" applyBorder="1" applyAlignment="1">
      <alignment horizontal="center"/>
    </xf>
    <xf numFmtId="2" fontId="7" fillId="9" borderId="0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>
      <alignment horizontal="center"/>
    </xf>
    <xf numFmtId="164" fontId="7" fillId="0" borderId="47" xfId="0" applyNumberFormat="1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164" fontId="7" fillId="0" borderId="51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41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2" fontId="7" fillId="9" borderId="6" xfId="0" applyNumberFormat="1" applyFont="1" applyFill="1" applyBorder="1" applyAlignment="1">
      <alignment horizontal="center"/>
    </xf>
    <xf numFmtId="0" fontId="7" fillId="0" borderId="46" xfId="0" applyFont="1" applyFill="1" applyBorder="1"/>
    <xf numFmtId="164" fontId="4" fillId="0" borderId="6" xfId="0" applyNumberFormat="1" applyFont="1" applyFill="1" applyBorder="1" applyAlignment="1">
      <alignment horizontal="center"/>
    </xf>
    <xf numFmtId="165" fontId="4" fillId="0" borderId="6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2" fontId="7" fillId="9" borderId="4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0" fontId="2" fillId="20" borderId="0" xfId="0" applyFont="1" applyFill="1" applyBorder="1"/>
    <xf numFmtId="0" fontId="14" fillId="20" borderId="0" xfId="0" applyFont="1" applyFill="1" applyBorder="1" applyAlignment="1">
      <alignment horizontal="center"/>
    </xf>
    <xf numFmtId="0" fontId="14" fillId="20" borderId="0" xfId="0" applyFont="1" applyFill="1" applyBorder="1"/>
    <xf numFmtId="0" fontId="7" fillId="0" borderId="47" xfId="0" applyFont="1" applyFill="1" applyBorder="1"/>
    <xf numFmtId="0" fontId="7" fillId="0" borderId="51" xfId="0" applyFont="1" applyFill="1" applyBorder="1"/>
    <xf numFmtId="0" fontId="7" fillId="0" borderId="41" xfId="0" applyFont="1" applyFill="1" applyBorder="1"/>
    <xf numFmtId="0" fontId="11" fillId="20" borderId="0" xfId="0" applyFont="1" applyFill="1" applyBorder="1" applyAlignment="1">
      <alignment horizontal="center"/>
    </xf>
    <xf numFmtId="0" fontId="11" fillId="20" borderId="0" xfId="0" applyFont="1" applyFill="1" applyBorder="1" applyAlignment="1"/>
    <xf numFmtId="164" fontId="7" fillId="0" borderId="46" xfId="0" applyNumberFormat="1" applyFont="1" applyFill="1" applyBorder="1" applyAlignment="1">
      <alignment horizontal="center"/>
    </xf>
    <xf numFmtId="164" fontId="7" fillId="0" borderId="52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/>
    </xf>
    <xf numFmtId="164" fontId="4" fillId="0" borderId="46" xfId="0" applyNumberFormat="1" applyFont="1" applyFill="1" applyBorder="1" applyAlignment="1">
      <alignment horizontal="center"/>
    </xf>
    <xf numFmtId="164" fontId="4" fillId="0" borderId="52" xfId="0" applyNumberFormat="1" applyFont="1" applyFill="1" applyBorder="1" applyAlignment="1">
      <alignment horizontal="center"/>
    </xf>
    <xf numFmtId="164" fontId="4" fillId="0" borderId="33" xfId="0" applyNumberFormat="1" applyFont="1" applyFill="1" applyBorder="1" applyAlignment="1">
      <alignment horizontal="center"/>
    </xf>
    <xf numFmtId="2" fontId="7" fillId="9" borderId="0" xfId="0" applyNumberFormat="1" applyFont="1" applyFill="1" applyAlignment="1">
      <alignment horizontal="center"/>
    </xf>
    <xf numFmtId="164" fontId="7" fillId="21" borderId="47" xfId="0" applyNumberFormat="1" applyFont="1" applyFill="1" applyBorder="1" applyAlignment="1">
      <alignment horizontal="center"/>
    </xf>
    <xf numFmtId="164" fontId="7" fillId="21" borderId="6" xfId="0" applyNumberFormat="1" applyFont="1" applyFill="1" applyBorder="1" applyAlignment="1">
      <alignment horizontal="center"/>
    </xf>
    <xf numFmtId="164" fontId="5" fillId="21" borderId="6" xfId="0" applyNumberFormat="1" applyFont="1" applyFill="1" applyBorder="1" applyAlignment="1">
      <alignment horizontal="center"/>
    </xf>
    <xf numFmtId="164" fontId="7" fillId="21" borderId="6" xfId="0" applyNumberFormat="1" applyFont="1" applyFill="1" applyBorder="1"/>
    <xf numFmtId="164" fontId="7" fillId="21" borderId="51" xfId="0" applyNumberFormat="1" applyFont="1" applyFill="1" applyBorder="1" applyAlignment="1">
      <alignment horizontal="center"/>
    </xf>
    <xf numFmtId="164" fontId="7" fillId="21" borderId="0" xfId="0" applyNumberFormat="1" applyFont="1" applyFill="1" applyBorder="1" applyAlignment="1">
      <alignment horizontal="center"/>
    </xf>
    <xf numFmtId="164" fontId="5" fillId="21" borderId="0" xfId="0" applyNumberFormat="1" applyFont="1" applyFill="1" applyBorder="1" applyAlignment="1">
      <alignment horizontal="center"/>
    </xf>
    <xf numFmtId="164" fontId="7" fillId="21" borderId="0" xfId="0" applyNumberFormat="1" applyFont="1" applyFill="1" applyBorder="1"/>
    <xf numFmtId="164" fontId="7" fillId="21" borderId="41" xfId="0" applyNumberFormat="1" applyFont="1" applyFill="1" applyBorder="1" applyAlignment="1">
      <alignment horizontal="center"/>
    </xf>
    <xf numFmtId="164" fontId="7" fillId="21" borderId="4" xfId="0" applyNumberFormat="1" applyFont="1" applyFill="1" applyBorder="1" applyAlignment="1">
      <alignment horizontal="center"/>
    </xf>
    <xf numFmtId="164" fontId="5" fillId="21" borderId="4" xfId="0" applyNumberFormat="1" applyFont="1" applyFill="1" applyBorder="1" applyAlignment="1">
      <alignment horizontal="center"/>
    </xf>
    <xf numFmtId="164" fontId="7" fillId="21" borderId="4" xfId="0" applyNumberFormat="1" applyFont="1" applyFill="1" applyBorder="1"/>
    <xf numFmtId="164" fontId="7" fillId="4" borderId="6" xfId="0" applyNumberFormat="1" applyFont="1" applyFill="1" applyBorder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164" fontId="7" fillId="4" borderId="4" xfId="0" applyNumberFormat="1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164" fontId="7" fillId="5" borderId="46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7" fillId="5" borderId="52" xfId="0" applyNumberFormat="1" applyFont="1" applyFill="1" applyBorder="1" applyAlignment="1">
      <alignment horizontal="center"/>
    </xf>
    <xf numFmtId="164" fontId="7" fillId="5" borderId="4" xfId="0" applyNumberFormat="1" applyFont="1" applyFill="1" applyBorder="1" applyAlignment="1">
      <alignment horizontal="center"/>
    </xf>
    <xf numFmtId="164" fontId="7" fillId="5" borderId="33" xfId="0" applyNumberFormat="1" applyFont="1" applyFill="1" applyBorder="1" applyAlignment="1">
      <alignment horizontal="center"/>
    </xf>
    <xf numFmtId="166" fontId="2" fillId="20" borderId="0" xfId="0" applyNumberFormat="1" applyFont="1" applyFill="1" applyBorder="1"/>
    <xf numFmtId="0" fontId="1" fillId="0" borderId="0" xfId="0" applyFont="1"/>
    <xf numFmtId="0" fontId="1" fillId="0" borderId="0" xfId="0" applyFont="1" applyFill="1"/>
    <xf numFmtId="2" fontId="1" fillId="0" borderId="0" xfId="0" applyNumberFormat="1" applyFont="1" applyFill="1" applyBorder="1"/>
    <xf numFmtId="164" fontId="1" fillId="0" borderId="36" xfId="0" applyNumberFormat="1" applyFont="1" applyFill="1" applyBorder="1"/>
    <xf numFmtId="164" fontId="1" fillId="23" borderId="36" xfId="0" applyNumberFormat="1" applyFont="1" applyFill="1" applyBorder="1"/>
    <xf numFmtId="2" fontId="1" fillId="0" borderId="36" xfId="0" applyNumberFormat="1" applyFont="1" applyFill="1" applyBorder="1"/>
    <xf numFmtId="164" fontId="0" fillId="0" borderId="36" xfId="0" applyNumberFormat="1" applyBorder="1"/>
    <xf numFmtId="2" fontId="1" fillId="24" borderId="36" xfId="0" applyNumberFormat="1" applyFont="1" applyFill="1" applyBorder="1"/>
    <xf numFmtId="2" fontId="13" fillId="16" borderId="0" xfId="1" applyNumberFormat="1"/>
    <xf numFmtId="2" fontId="1" fillId="13" borderId="0" xfId="0" applyNumberFormat="1" applyFont="1" applyFill="1"/>
    <xf numFmtId="2" fontId="1" fillId="14" borderId="0" xfId="0" applyNumberFormat="1" applyFont="1" applyFill="1"/>
    <xf numFmtId="2" fontId="1" fillId="9" borderId="0" xfId="0" applyNumberFormat="1" applyFont="1" applyFill="1"/>
    <xf numFmtId="2" fontId="1" fillId="12" borderId="0" xfId="0" applyNumberFormat="1" applyFont="1" applyFill="1"/>
    <xf numFmtId="2" fontId="1" fillId="0" borderId="0" xfId="0" applyNumberFormat="1" applyFont="1"/>
    <xf numFmtId="2" fontId="1" fillId="0" borderId="36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37" xfId="0" applyNumberFormat="1" applyFont="1" applyBorder="1" applyAlignment="1">
      <alignment horizontal="center" vertical="center" wrapText="1"/>
    </xf>
    <xf numFmtId="2" fontId="1" fillId="4" borderId="19" xfId="0" applyNumberFormat="1" applyFont="1" applyFill="1" applyBorder="1" applyAlignment="1">
      <alignment horizontal="center" vertical="center" wrapText="1"/>
    </xf>
    <xf numFmtId="2" fontId="1" fillId="13" borderId="30" xfId="0" applyNumberFormat="1" applyFont="1" applyFill="1" applyBorder="1" applyAlignment="1">
      <alignment horizontal="center" vertical="center" wrapText="1"/>
    </xf>
    <xf numFmtId="2" fontId="1" fillId="4" borderId="36" xfId="0" applyNumberFormat="1" applyFont="1" applyFill="1" applyBorder="1" applyAlignment="1">
      <alignment horizontal="center" vertical="center" wrapText="1"/>
    </xf>
    <xf numFmtId="2" fontId="1" fillId="4" borderId="21" xfId="0" applyNumberFormat="1" applyFont="1" applyFill="1" applyBorder="1" applyAlignment="1">
      <alignment horizontal="center" vertical="center" wrapText="1"/>
    </xf>
    <xf numFmtId="0" fontId="1" fillId="14" borderId="36" xfId="0" applyFont="1" applyFill="1" applyBorder="1" applyAlignment="1">
      <alignment vertical="center"/>
    </xf>
    <xf numFmtId="0" fontId="1" fillId="14" borderId="0" xfId="0" applyFont="1" applyFill="1"/>
    <xf numFmtId="2" fontId="1" fillId="14" borderId="36" xfId="0" applyNumberFormat="1" applyFont="1" applyFill="1" applyBorder="1" applyAlignment="1">
      <alignment horizontal="center" vertical="center" wrapText="1"/>
    </xf>
    <xf numFmtId="2" fontId="1" fillId="14" borderId="21" xfId="0" applyNumberFormat="1" applyFont="1" applyFill="1" applyBorder="1" applyAlignment="1">
      <alignment horizontal="center" vertical="center" wrapText="1"/>
    </xf>
    <xf numFmtId="2" fontId="1" fillId="14" borderId="37" xfId="0" applyNumberFormat="1" applyFont="1" applyFill="1" applyBorder="1" applyAlignment="1">
      <alignment horizontal="center" vertical="center" wrapText="1"/>
    </xf>
    <xf numFmtId="2" fontId="1" fillId="14" borderId="19" xfId="0" applyNumberFormat="1" applyFont="1" applyFill="1" applyBorder="1" applyAlignment="1">
      <alignment horizontal="center" vertical="center" wrapText="1"/>
    </xf>
    <xf numFmtId="1" fontId="9" fillId="14" borderId="21" xfId="0" applyNumberFormat="1" applyFont="1" applyFill="1" applyBorder="1" applyAlignment="1">
      <alignment horizontal="center" vertical="center" wrapText="1"/>
    </xf>
    <xf numFmtId="0" fontId="1" fillId="0" borderId="39" xfId="0" applyFont="1" applyBorder="1"/>
    <xf numFmtId="2" fontId="1" fillId="0" borderId="38" xfId="0" applyNumberFormat="1" applyFont="1" applyBorder="1" applyAlignment="1">
      <alignment horizontal="center" vertical="center" wrapText="1"/>
    </xf>
    <xf numFmtId="2" fontId="1" fillId="14" borderId="38" xfId="0" applyNumberFormat="1" applyFont="1" applyFill="1" applyBorder="1" applyAlignment="1">
      <alignment horizontal="center" vertical="center" wrapText="1"/>
    </xf>
    <xf numFmtId="2" fontId="1" fillId="14" borderId="31" xfId="0" applyNumberFormat="1" applyFont="1" applyFill="1" applyBorder="1" applyAlignment="1">
      <alignment horizontal="center" vertical="center" wrapText="1"/>
    </xf>
    <xf numFmtId="2" fontId="1" fillId="14" borderId="33" xfId="0" applyNumberFormat="1" applyFont="1" applyFill="1" applyBorder="1" applyAlignment="1">
      <alignment horizontal="center" vertical="center" wrapText="1"/>
    </xf>
    <xf numFmtId="2" fontId="1" fillId="14" borderId="32" xfId="0" applyNumberFormat="1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vertical="center"/>
    </xf>
    <xf numFmtId="2" fontId="1" fillId="0" borderId="36" xfId="0" applyNumberFormat="1" applyFont="1" applyFill="1" applyBorder="1" applyAlignment="1">
      <alignment horizontal="center" vertical="center" wrapText="1"/>
    </xf>
    <xf numFmtId="0" fontId="1" fillId="9" borderId="0" xfId="0" applyFont="1" applyFill="1"/>
    <xf numFmtId="2" fontId="1" fillId="9" borderId="38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 wrapText="1"/>
    </xf>
    <xf numFmtId="2" fontId="1" fillId="9" borderId="21" xfId="0" applyNumberFormat="1" applyFont="1" applyFill="1" applyBorder="1" applyAlignment="1">
      <alignment horizontal="center" vertical="center" wrapText="1"/>
    </xf>
    <xf numFmtId="2" fontId="1" fillId="9" borderId="37" xfId="0" applyNumberFormat="1" applyFont="1" applyFill="1" applyBorder="1" applyAlignment="1">
      <alignment horizontal="center" vertical="center" wrapText="1"/>
    </xf>
    <xf numFmtId="2" fontId="1" fillId="9" borderId="19" xfId="0" applyNumberFormat="1" applyFont="1" applyFill="1" applyBorder="1" applyAlignment="1">
      <alignment horizontal="center" vertical="center" wrapText="1"/>
    </xf>
    <xf numFmtId="2" fontId="1" fillId="9" borderId="30" xfId="0" applyNumberFormat="1" applyFont="1" applyFill="1" applyBorder="1" applyAlignment="1">
      <alignment horizontal="center" vertical="center" wrapText="1"/>
    </xf>
    <xf numFmtId="1" fontId="9" fillId="9" borderId="21" xfId="0" applyNumberFormat="1" applyFont="1" applyFill="1" applyBorder="1" applyAlignment="1">
      <alignment horizontal="center" vertical="center" wrapText="1"/>
    </xf>
    <xf numFmtId="2" fontId="1" fillId="11" borderId="0" xfId="0" applyNumberFormat="1" applyFont="1" applyFill="1"/>
    <xf numFmtId="0" fontId="1" fillId="11" borderId="36" xfId="0" applyFont="1" applyFill="1" applyBorder="1" applyAlignment="1">
      <alignment vertical="center"/>
    </xf>
    <xf numFmtId="0" fontId="1" fillId="11" borderId="0" xfId="0" applyFont="1" applyFill="1"/>
    <xf numFmtId="2" fontId="1" fillId="11" borderId="38" xfId="0" applyNumberFormat="1" applyFont="1" applyFill="1" applyBorder="1" applyAlignment="1">
      <alignment horizontal="center" vertical="center" wrapText="1"/>
    </xf>
    <xf numFmtId="2" fontId="1" fillId="11" borderId="36" xfId="0" applyNumberFormat="1" applyFont="1" applyFill="1" applyBorder="1" applyAlignment="1">
      <alignment horizontal="center" vertical="center" wrapText="1"/>
    </xf>
    <xf numFmtId="2" fontId="1" fillId="11" borderId="21" xfId="0" applyNumberFormat="1" applyFont="1" applyFill="1" applyBorder="1" applyAlignment="1">
      <alignment horizontal="center" vertical="center" wrapText="1"/>
    </xf>
    <xf numFmtId="2" fontId="1" fillId="11" borderId="37" xfId="0" applyNumberFormat="1" applyFont="1" applyFill="1" applyBorder="1" applyAlignment="1">
      <alignment horizontal="center" vertical="center" wrapText="1"/>
    </xf>
    <xf numFmtId="2" fontId="1" fillId="11" borderId="19" xfId="0" applyNumberFormat="1" applyFont="1" applyFill="1" applyBorder="1" applyAlignment="1">
      <alignment horizontal="center" vertical="center" wrapText="1"/>
    </xf>
    <xf numFmtId="2" fontId="1" fillId="11" borderId="30" xfId="0" applyNumberFormat="1" applyFont="1" applyFill="1" applyBorder="1" applyAlignment="1">
      <alignment horizontal="center" vertical="center" wrapText="1"/>
    </xf>
    <xf numFmtId="2" fontId="1" fillId="11" borderId="31" xfId="0" applyNumberFormat="1" applyFont="1" applyFill="1" applyBorder="1" applyAlignment="1">
      <alignment horizontal="center" vertical="center" wrapText="1"/>
    </xf>
    <xf numFmtId="2" fontId="1" fillId="11" borderId="34" xfId="0" applyNumberFormat="1" applyFont="1" applyFill="1" applyBorder="1" applyAlignment="1">
      <alignment horizontal="center" vertical="center" wrapText="1"/>
    </xf>
    <xf numFmtId="2" fontId="1" fillId="11" borderId="33" xfId="0" applyNumberFormat="1" applyFont="1" applyFill="1" applyBorder="1" applyAlignment="1">
      <alignment horizontal="center" vertical="center" wrapText="1"/>
    </xf>
    <xf numFmtId="2" fontId="1" fillId="11" borderId="32" xfId="0" applyNumberFormat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" fontId="1" fillId="0" borderId="26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7" xfId="0" applyNumberFormat="1" applyFont="1" applyBorder="1" applyAlignment="1">
      <alignment horizontal="center" vertical="center" wrapText="1"/>
    </xf>
    <xf numFmtId="2" fontId="1" fillId="4" borderId="14" xfId="0" applyNumberFormat="1" applyFont="1" applyFill="1" applyBorder="1" applyAlignment="1">
      <alignment horizontal="center" vertical="center" wrapText="1"/>
    </xf>
    <xf numFmtId="0" fontId="1" fillId="26" borderId="0" xfId="0" applyFont="1" applyFill="1"/>
    <xf numFmtId="2" fontId="1" fillId="27" borderId="0" xfId="0" applyNumberFormat="1" applyFont="1" applyFill="1" applyBorder="1" applyAlignment="1">
      <alignment horizontal="left" vertical="center" wrapText="1"/>
    </xf>
    <xf numFmtId="164" fontId="1" fillId="27" borderId="0" xfId="0" applyNumberFormat="1" applyFont="1" applyFill="1" applyBorder="1" applyAlignment="1">
      <alignment horizontal="center" vertical="center" wrapText="1"/>
    </xf>
    <xf numFmtId="2" fontId="1" fillId="27" borderId="0" xfId="0" applyNumberFormat="1" applyFont="1" applyFill="1" applyBorder="1" applyAlignment="1">
      <alignment horizontal="center" vertical="center" wrapText="1"/>
    </xf>
    <xf numFmtId="164" fontId="1" fillId="26" borderId="0" xfId="0" applyNumberFormat="1" applyFont="1" applyFill="1" applyBorder="1" applyAlignment="1">
      <alignment horizontal="right" vertical="center" wrapText="1"/>
    </xf>
    <xf numFmtId="1" fontId="1" fillId="26" borderId="0" xfId="0" applyNumberFormat="1" applyFont="1" applyFill="1" applyBorder="1" applyAlignment="1">
      <alignment horizontal="left" vertical="center" wrapText="1"/>
    </xf>
    <xf numFmtId="1" fontId="1" fillId="27" borderId="0" xfId="0" applyNumberFormat="1" applyFont="1" applyFill="1" applyBorder="1" applyAlignment="1">
      <alignment horizontal="left" vertical="center" wrapText="1"/>
    </xf>
    <xf numFmtId="1" fontId="1" fillId="27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4" fontId="1" fillId="0" borderId="19" xfId="0" applyNumberFormat="1" applyFont="1" applyFill="1" applyBorder="1"/>
    <xf numFmtId="2" fontId="1" fillId="4" borderId="30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164" fontId="1" fillId="23" borderId="18" xfId="0" applyNumberFormat="1" applyFont="1" applyFill="1" applyBorder="1"/>
    <xf numFmtId="164" fontId="0" fillId="25" borderId="36" xfId="0" applyNumberFormat="1" applyFont="1" applyFill="1" applyBorder="1"/>
    <xf numFmtId="2" fontId="1" fillId="14" borderId="30" xfId="0" applyNumberFormat="1" applyFont="1" applyFill="1" applyBorder="1" applyAlignment="1">
      <alignment horizontal="center" vertical="center" wrapText="1"/>
    </xf>
    <xf numFmtId="0" fontId="1" fillId="9" borderId="36" xfId="0" applyFont="1" applyFill="1" applyBorder="1" applyAlignment="1">
      <alignment vertical="center"/>
    </xf>
    <xf numFmtId="0" fontId="1" fillId="9" borderId="18" xfId="0" applyFont="1" applyFill="1" applyBorder="1" applyAlignment="1">
      <alignment vertical="center"/>
    </xf>
    <xf numFmtId="0" fontId="1" fillId="11" borderId="18" xfId="0" applyFont="1" applyFill="1" applyBorder="1" applyAlignment="1">
      <alignment vertical="center"/>
    </xf>
    <xf numFmtId="2" fontId="0" fillId="0" borderId="36" xfId="0" applyNumberFormat="1" applyBorder="1"/>
    <xf numFmtId="2" fontId="1" fillId="13" borderId="36" xfId="0" applyNumberFormat="1" applyFont="1" applyFill="1" applyBorder="1" applyAlignment="1">
      <alignment horizontal="center" vertical="center" wrapText="1"/>
    </xf>
    <xf numFmtId="2" fontId="1" fillId="0" borderId="48" xfId="0" applyNumberFormat="1" applyFont="1" applyBorder="1" applyAlignment="1">
      <alignment horizontal="center" vertical="center" wrapText="1"/>
    </xf>
    <xf numFmtId="2" fontId="1" fillId="0" borderId="57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31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0" fontId="1" fillId="0" borderId="0" xfId="0" applyFont="1" applyFill="1" applyBorder="1"/>
    <xf numFmtId="0" fontId="16" fillId="0" borderId="0" xfId="0" applyFont="1" applyBorder="1" applyAlignment="1">
      <alignment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26" borderId="0" xfId="0" applyFont="1" applyFill="1" applyAlignment="1">
      <alignment horizontal="right"/>
    </xf>
    <xf numFmtId="0" fontId="0" fillId="0" borderId="0" xfId="0" applyFill="1"/>
    <xf numFmtId="164" fontId="0" fillId="9" borderId="23" xfId="0" applyNumberFormat="1" applyFill="1" applyBorder="1"/>
    <xf numFmtId="164" fontId="1" fillId="9" borderId="0" xfId="0" applyNumberFormat="1" applyFont="1" applyFill="1"/>
    <xf numFmtId="0" fontId="18" fillId="0" borderId="0" xfId="0" applyFont="1" applyFill="1"/>
    <xf numFmtId="0" fontId="18" fillId="0" borderId="0" xfId="0" applyFont="1"/>
    <xf numFmtId="0" fontId="9" fillId="0" borderId="0" xfId="0" applyFont="1"/>
    <xf numFmtId="1" fontId="9" fillId="2" borderId="47" xfId="0" applyNumberFormat="1" applyFont="1" applyFill="1" applyBorder="1" applyAlignment="1">
      <alignment horizontal="center"/>
    </xf>
    <xf numFmtId="164" fontId="9" fillId="2" borderId="47" xfId="0" applyNumberFormat="1" applyFont="1" applyFill="1" applyBorder="1" applyAlignment="1">
      <alignment horizontal="right"/>
    </xf>
    <xf numFmtId="164" fontId="9" fillId="2" borderId="6" xfId="0" applyNumberFormat="1" applyFont="1" applyFill="1" applyBorder="1" applyAlignment="1">
      <alignment horizontal="right"/>
    </xf>
    <xf numFmtId="164" fontId="9" fillId="2" borderId="18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25" borderId="47" xfId="0" applyFont="1" applyFill="1" applyBorder="1" applyAlignment="1">
      <alignment horizontal="center"/>
    </xf>
    <xf numFmtId="164" fontId="9" fillId="25" borderId="47" xfId="0" applyNumberFormat="1" applyFont="1" applyFill="1" applyBorder="1" applyAlignment="1">
      <alignment horizontal="right"/>
    </xf>
    <xf numFmtId="164" fontId="9" fillId="25" borderId="6" xfId="0" applyNumberFormat="1" applyFont="1" applyFill="1" applyBorder="1" applyAlignment="1">
      <alignment horizontal="right"/>
    </xf>
    <xf numFmtId="164" fontId="9" fillId="25" borderId="46" xfId="0" applyNumberFormat="1" applyFont="1" applyFill="1" applyBorder="1"/>
    <xf numFmtId="1" fontId="9" fillId="2" borderId="51" xfId="0" applyNumberFormat="1" applyFont="1" applyFill="1" applyBorder="1" applyAlignment="1">
      <alignment horizontal="center"/>
    </xf>
    <xf numFmtId="164" fontId="9" fillId="2" borderId="51" xfId="0" applyNumberFormat="1" applyFont="1" applyFill="1" applyBorder="1" applyAlignment="1">
      <alignment horizontal="right"/>
    </xf>
    <xf numFmtId="164" fontId="9" fillId="2" borderId="0" xfId="0" applyNumberFormat="1" applyFont="1" applyFill="1" applyBorder="1" applyAlignment="1">
      <alignment horizontal="right"/>
    </xf>
    <xf numFmtId="164" fontId="9" fillId="2" borderId="23" xfId="0" applyNumberFormat="1" applyFont="1" applyFill="1" applyBorder="1" applyAlignment="1">
      <alignment horizontal="right"/>
    </xf>
    <xf numFmtId="0" fontId="9" fillId="25" borderId="51" xfId="0" applyFont="1" applyFill="1" applyBorder="1" applyAlignment="1">
      <alignment horizontal="center"/>
    </xf>
    <xf numFmtId="164" fontId="9" fillId="25" borderId="51" xfId="0" applyNumberFormat="1" applyFont="1" applyFill="1" applyBorder="1" applyAlignment="1">
      <alignment horizontal="right"/>
    </xf>
    <xf numFmtId="164" fontId="9" fillId="25" borderId="0" xfId="0" applyNumberFormat="1" applyFont="1" applyFill="1" applyBorder="1" applyAlignment="1">
      <alignment horizontal="right"/>
    </xf>
    <xf numFmtId="164" fontId="9" fillId="25" borderId="52" xfId="0" applyNumberFormat="1" applyFont="1" applyFill="1" applyBorder="1"/>
    <xf numFmtId="1" fontId="9" fillId="2" borderId="41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right"/>
    </xf>
    <xf numFmtId="164" fontId="9" fillId="2" borderId="41" xfId="0" applyNumberFormat="1" applyFont="1" applyFill="1" applyBorder="1" applyAlignment="1">
      <alignment horizontal="right"/>
    </xf>
    <xf numFmtId="164" fontId="9" fillId="2" borderId="31" xfId="0" applyNumberFormat="1" applyFont="1" applyFill="1" applyBorder="1" applyAlignment="1">
      <alignment horizontal="right"/>
    </xf>
    <xf numFmtId="0" fontId="9" fillId="25" borderId="41" xfId="0" applyFont="1" applyFill="1" applyBorder="1" applyAlignment="1">
      <alignment horizontal="center"/>
    </xf>
    <xf numFmtId="164" fontId="9" fillId="25" borderId="41" xfId="0" applyNumberFormat="1" applyFont="1" applyFill="1" applyBorder="1" applyAlignment="1">
      <alignment horizontal="right"/>
    </xf>
    <xf numFmtId="164" fontId="9" fillId="25" borderId="4" xfId="0" applyNumberFormat="1" applyFont="1" applyFill="1" applyBorder="1" applyAlignment="1">
      <alignment horizontal="right"/>
    </xf>
    <xf numFmtId="164" fontId="9" fillId="25" borderId="33" xfId="0" applyNumberFormat="1" applyFont="1" applyFill="1" applyBorder="1"/>
    <xf numFmtId="1" fontId="9" fillId="25" borderId="47" xfId="0" applyNumberFormat="1" applyFont="1" applyFill="1" applyBorder="1" applyAlignment="1">
      <alignment horizontal="center"/>
    </xf>
    <xf numFmtId="164" fontId="9" fillId="25" borderId="18" xfId="0" applyNumberFormat="1" applyFont="1" applyFill="1" applyBorder="1" applyAlignment="1">
      <alignment horizontal="right"/>
    </xf>
    <xf numFmtId="1" fontId="9" fillId="25" borderId="51" xfId="0" applyNumberFormat="1" applyFont="1" applyFill="1" applyBorder="1" applyAlignment="1">
      <alignment horizontal="center"/>
    </xf>
    <xf numFmtId="164" fontId="9" fillId="25" borderId="23" xfId="0" applyNumberFormat="1" applyFont="1" applyFill="1" applyBorder="1" applyAlignment="1">
      <alignment horizontal="right"/>
    </xf>
    <xf numFmtId="1" fontId="9" fillId="25" borderId="41" xfId="0" applyNumberFormat="1" applyFont="1" applyFill="1" applyBorder="1" applyAlignment="1">
      <alignment horizontal="center"/>
    </xf>
    <xf numFmtId="164" fontId="9" fillId="25" borderId="31" xfId="0" applyNumberFormat="1" applyFont="1" applyFill="1" applyBorder="1" applyAlignment="1">
      <alignment horizontal="right"/>
    </xf>
    <xf numFmtId="164" fontId="9" fillId="25" borderId="46" xfId="0" applyNumberFormat="1" applyFont="1" applyFill="1" applyBorder="1" applyAlignment="1">
      <alignment horizontal="right"/>
    </xf>
    <xf numFmtId="164" fontId="9" fillId="25" borderId="52" xfId="0" applyNumberFormat="1" applyFont="1" applyFill="1" applyBorder="1" applyAlignment="1">
      <alignment horizontal="right"/>
    </xf>
    <xf numFmtId="164" fontId="9" fillId="25" borderId="33" xfId="0" applyNumberFormat="1" applyFont="1" applyFill="1" applyBorder="1" applyAlignment="1">
      <alignment horizontal="right"/>
    </xf>
    <xf numFmtId="164" fontId="9" fillId="2" borderId="46" xfId="0" applyNumberFormat="1" applyFont="1" applyFill="1" applyBorder="1" applyAlignment="1">
      <alignment horizontal="right"/>
    </xf>
    <xf numFmtId="164" fontId="9" fillId="2" borderId="52" xfId="0" applyNumberFormat="1" applyFont="1" applyFill="1" applyBorder="1" applyAlignment="1">
      <alignment horizontal="right"/>
    </xf>
    <xf numFmtId="164" fontId="9" fillId="2" borderId="33" xfId="0" applyNumberFormat="1" applyFont="1" applyFill="1" applyBorder="1" applyAlignment="1">
      <alignment horizontal="right"/>
    </xf>
    <xf numFmtId="2" fontId="9" fillId="0" borderId="0" xfId="0" applyNumberFormat="1" applyFont="1"/>
    <xf numFmtId="164" fontId="9" fillId="0" borderId="0" xfId="0" applyNumberFormat="1" applyFont="1" applyFill="1" applyBorder="1" applyAlignment="1">
      <alignment horizontal="right"/>
    </xf>
    <xf numFmtId="0" fontId="19" fillId="26" borderId="36" xfId="0" applyFont="1" applyFill="1" applyBorder="1" applyAlignment="1">
      <alignment horizontal="center" vertical="center"/>
    </xf>
    <xf numFmtId="0" fontId="19" fillId="26" borderId="18" xfId="0" applyFont="1" applyFill="1" applyBorder="1" applyAlignment="1">
      <alignment horizontal="center" vertical="center"/>
    </xf>
    <xf numFmtId="0" fontId="19" fillId="28" borderId="36" xfId="0" applyFont="1" applyFill="1" applyBorder="1" applyAlignment="1">
      <alignment horizontal="center" vertical="center"/>
    </xf>
    <xf numFmtId="0" fontId="19" fillId="28" borderId="18" xfId="0" applyFont="1" applyFill="1" applyBorder="1" applyAlignment="1">
      <alignment horizontal="center" vertical="center"/>
    </xf>
    <xf numFmtId="0" fontId="19" fillId="28" borderId="31" xfId="0" applyFont="1" applyFill="1" applyBorder="1" applyAlignment="1">
      <alignment horizontal="center" vertical="center"/>
    </xf>
    <xf numFmtId="0" fontId="19" fillId="26" borderId="31" xfId="0" applyFont="1" applyFill="1" applyBorder="1" applyAlignment="1">
      <alignment horizontal="center" vertical="center"/>
    </xf>
    <xf numFmtId="2" fontId="19" fillId="26" borderId="18" xfId="0" applyNumberFormat="1" applyFont="1" applyFill="1" applyBorder="1" applyAlignment="1">
      <alignment horizontal="center" vertical="center"/>
    </xf>
    <xf numFmtId="0" fontId="19" fillId="26" borderId="23" xfId="0" applyFont="1" applyFill="1" applyBorder="1" applyAlignment="1">
      <alignment horizontal="center" vertical="center"/>
    </xf>
    <xf numFmtId="0" fontId="9" fillId="28" borderId="47" xfId="0" applyFont="1" applyFill="1" applyBorder="1" applyAlignment="1">
      <alignment horizontal="center" vertical="center"/>
    </xf>
    <xf numFmtId="0" fontId="9" fillId="28" borderId="41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2" fontId="7" fillId="0" borderId="16" xfId="0" applyNumberFormat="1" applyFont="1" applyBorder="1" applyAlignment="1">
      <alignment horizontal="center" vertical="center" wrapText="1"/>
    </xf>
    <xf numFmtId="2" fontId="7" fillId="0" borderId="22" xfId="0" applyNumberFormat="1" applyFont="1" applyBorder="1" applyAlignment="1">
      <alignment horizontal="center" vertical="center" wrapText="1"/>
    </xf>
    <xf numFmtId="2" fontId="7" fillId="0" borderId="29" xfId="0" applyNumberFormat="1" applyFont="1" applyBorder="1" applyAlignment="1">
      <alignment horizontal="center" vertical="center" wrapText="1"/>
    </xf>
    <xf numFmtId="1" fontId="8" fillId="2" borderId="51" xfId="0" applyNumberFormat="1" applyFont="1" applyFill="1" applyBorder="1" applyAlignment="1">
      <alignment horizontal="left" vertical="center" wrapText="1"/>
    </xf>
    <xf numFmtId="1" fontId="8" fillId="2" borderId="0" xfId="0" applyNumberFormat="1" applyFont="1" applyFill="1" applyBorder="1" applyAlignment="1">
      <alignment horizontal="left" vertical="center" wrapText="1"/>
    </xf>
    <xf numFmtId="1" fontId="8" fillId="2" borderId="49" xfId="0" applyNumberFormat="1" applyFont="1" applyFill="1" applyBorder="1" applyAlignment="1">
      <alignment horizontal="left" vertical="center" wrapText="1"/>
    </xf>
    <xf numFmtId="1" fontId="8" fillId="2" borderId="41" xfId="0" applyNumberFormat="1" applyFont="1" applyFill="1" applyBorder="1" applyAlignment="1">
      <alignment horizontal="left" vertical="center" wrapText="1"/>
    </xf>
    <xf numFmtId="1" fontId="8" fillId="2" borderId="4" xfId="0" applyNumberFormat="1" applyFont="1" applyFill="1" applyBorder="1" applyAlignment="1">
      <alignment horizontal="left" vertical="center" wrapText="1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left" vertical="center" wrapText="1"/>
    </xf>
    <xf numFmtId="1" fontId="8" fillId="0" borderId="3" xfId="0" applyNumberFormat="1" applyFont="1" applyBorder="1" applyAlignment="1">
      <alignment horizontal="left" vertical="center" wrapText="1"/>
    </xf>
    <xf numFmtId="1" fontId="8" fillId="0" borderId="10" xfId="0" applyNumberFormat="1" applyFont="1" applyBorder="1" applyAlignment="1">
      <alignment horizontal="left" vertical="center" wrapText="1"/>
    </xf>
    <xf numFmtId="1" fontId="8" fillId="0" borderId="11" xfId="0" applyNumberFormat="1" applyFont="1" applyBorder="1" applyAlignment="1">
      <alignment horizontal="left" vertical="center" wrapText="1"/>
    </xf>
    <xf numFmtId="1" fontId="8" fillId="0" borderId="12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8" fillId="0" borderId="47" xfId="0" applyNumberFormat="1" applyFont="1" applyFill="1" applyBorder="1" applyAlignment="1">
      <alignment horizontal="left" vertical="center" wrapText="1"/>
    </xf>
    <xf numFmtId="2" fontId="8" fillId="0" borderId="6" xfId="0" applyNumberFormat="1" applyFont="1" applyFill="1" applyBorder="1" applyAlignment="1">
      <alignment horizontal="left" vertical="center" wrapText="1"/>
    </xf>
    <xf numFmtId="2" fontId="8" fillId="0" borderId="7" xfId="0" applyNumberFormat="1" applyFont="1" applyFill="1" applyBorder="1" applyAlignment="1">
      <alignment horizontal="left" vertical="center" wrapText="1"/>
    </xf>
    <xf numFmtId="2" fontId="8" fillId="0" borderId="50" xfId="0" applyNumberFormat="1" applyFont="1" applyFill="1" applyBorder="1" applyAlignment="1">
      <alignment horizontal="left" vertical="center" wrapText="1"/>
    </xf>
    <xf numFmtId="2" fontId="8" fillId="0" borderId="11" xfId="0" applyNumberFormat="1" applyFont="1" applyFill="1" applyBorder="1" applyAlignment="1">
      <alignment horizontal="left" vertical="center" wrapText="1"/>
    </xf>
    <xf numFmtId="2" fontId="8" fillId="0" borderId="12" xfId="0" applyNumberFormat="1" applyFont="1" applyFill="1" applyBorder="1" applyAlignment="1">
      <alignment horizontal="left" vertical="center" wrapText="1"/>
    </xf>
    <xf numFmtId="2" fontId="7" fillId="4" borderId="55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2" fontId="7" fillId="4" borderId="15" xfId="0" applyNumberFormat="1" applyFont="1" applyFill="1" applyBorder="1" applyAlignment="1">
      <alignment horizontal="center" vertical="center" wrapText="1"/>
    </xf>
    <xf numFmtId="2" fontId="7" fillId="0" borderId="19" xfId="0" applyNumberFormat="1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 wrapText="1"/>
    </xf>
    <xf numFmtId="2" fontId="7" fillId="0" borderId="20" xfId="0" applyNumberFormat="1" applyFont="1" applyBorder="1" applyAlignment="1">
      <alignment horizontal="center" vertical="center" wrapText="1"/>
    </xf>
    <xf numFmtId="2" fontId="7" fillId="0" borderId="56" xfId="0" applyNumberFormat="1" applyFont="1" applyBorder="1" applyAlignment="1">
      <alignment horizontal="center" vertical="center" wrapText="1"/>
    </xf>
    <xf numFmtId="2" fontId="7" fillId="0" borderId="21" xfId="0" applyNumberFormat="1" applyFont="1" applyBorder="1" applyAlignment="1">
      <alignment horizontal="center" vertical="center" wrapText="1"/>
    </xf>
    <xf numFmtId="2" fontId="7" fillId="5" borderId="47" xfId="0" applyNumberFormat="1" applyFont="1" applyFill="1" applyBorder="1" applyAlignment="1">
      <alignment horizontal="center" vertical="center" wrapText="1"/>
    </xf>
    <xf numFmtId="2" fontId="7" fillId="5" borderId="46" xfId="0" applyNumberFormat="1" applyFont="1" applyFill="1" applyBorder="1" applyAlignment="1">
      <alignment horizontal="center" vertical="center" wrapText="1"/>
    </xf>
    <xf numFmtId="2" fontId="7" fillId="5" borderId="51" xfId="0" applyNumberFormat="1" applyFont="1" applyFill="1" applyBorder="1" applyAlignment="1">
      <alignment horizontal="center" vertical="center" wrapText="1"/>
    </xf>
    <xf numFmtId="2" fontId="7" fillId="5" borderId="52" xfId="0" applyNumberFormat="1" applyFont="1" applyFill="1" applyBorder="1" applyAlignment="1">
      <alignment horizontal="center" vertical="center" wrapText="1"/>
    </xf>
    <xf numFmtId="2" fontId="7" fillId="5" borderId="50" xfId="0" applyNumberFormat="1" applyFont="1" applyFill="1" applyBorder="1" applyAlignment="1">
      <alignment horizontal="center" vertical="center" wrapText="1"/>
    </xf>
    <xf numFmtId="2" fontId="7" fillId="5" borderId="53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 wrapText="1"/>
    </xf>
    <xf numFmtId="2" fontId="7" fillId="4" borderId="54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2" fontId="7" fillId="4" borderId="24" xfId="0" applyNumberFormat="1" applyFont="1" applyFill="1" applyBorder="1" applyAlignment="1">
      <alignment horizontal="center" vertical="center" wrapText="1"/>
    </xf>
    <xf numFmtId="0" fontId="7" fillId="9" borderId="42" xfId="0" applyFont="1" applyFill="1" applyBorder="1" applyAlignment="1">
      <alignment horizontal="center" vertical="center"/>
    </xf>
    <xf numFmtId="0" fontId="7" fillId="9" borderId="43" xfId="0" applyFont="1" applyFill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11" borderId="42" xfId="0" applyFont="1" applyFill="1" applyBorder="1" applyAlignment="1">
      <alignment horizontal="center" vertical="center"/>
    </xf>
    <xf numFmtId="0" fontId="7" fillId="11" borderId="43" xfId="0" applyFont="1" applyFill="1" applyBorder="1" applyAlignment="1">
      <alignment horizontal="center" vertical="center"/>
    </xf>
    <xf numFmtId="0" fontId="7" fillId="11" borderId="45" xfId="0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 wrapText="1"/>
    </xf>
    <xf numFmtId="2" fontId="7" fillId="4" borderId="23" xfId="0" applyNumberFormat="1" applyFont="1" applyFill="1" applyBorder="1" applyAlignment="1">
      <alignment horizontal="center" vertical="center" wrapText="1"/>
    </xf>
    <xf numFmtId="2" fontId="7" fillId="4" borderId="25" xfId="0" applyNumberFormat="1" applyFont="1" applyFill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1" fontId="7" fillId="0" borderId="56" xfId="0" applyNumberFormat="1" applyFont="1" applyBorder="1" applyAlignment="1">
      <alignment horizontal="center" vertical="center" wrapText="1"/>
    </xf>
    <xf numFmtId="2" fontId="7" fillId="5" borderId="36" xfId="0" applyNumberFormat="1" applyFont="1" applyFill="1" applyBorder="1" applyAlignment="1">
      <alignment horizontal="center" vertical="center" wrapText="1"/>
    </xf>
    <xf numFmtId="0" fontId="7" fillId="12" borderId="42" xfId="0" applyFont="1" applyFill="1" applyBorder="1" applyAlignment="1">
      <alignment horizontal="center" vertical="center"/>
    </xf>
    <xf numFmtId="0" fontId="7" fillId="12" borderId="43" xfId="0" applyFont="1" applyFill="1" applyBorder="1" applyAlignment="1">
      <alignment horizontal="center" vertical="center"/>
    </xf>
    <xf numFmtId="0" fontId="7" fillId="12" borderId="45" xfId="0" applyFont="1" applyFill="1" applyBorder="1" applyAlignment="1">
      <alignment horizontal="center" vertical="center"/>
    </xf>
    <xf numFmtId="0" fontId="7" fillId="14" borderId="42" xfId="0" applyFont="1" applyFill="1" applyBorder="1" applyAlignment="1">
      <alignment horizontal="center" vertical="center"/>
    </xf>
    <xf numFmtId="2" fontId="7" fillId="5" borderId="19" xfId="0" applyNumberFormat="1" applyFont="1" applyFill="1" applyBorder="1" applyAlignment="1">
      <alignment horizontal="center" vertical="center" wrapText="1"/>
    </xf>
    <xf numFmtId="2" fontId="7" fillId="5" borderId="21" xfId="0" applyNumberFormat="1" applyFont="1" applyFill="1" applyBorder="1" applyAlignment="1">
      <alignment horizontal="center" vertical="center" wrapText="1"/>
    </xf>
    <xf numFmtId="2" fontId="7" fillId="11" borderId="13" xfId="0" applyNumberFormat="1" applyFont="1" applyFill="1" applyBorder="1" applyAlignment="1">
      <alignment horizontal="center" vertical="center" wrapText="1"/>
    </xf>
    <xf numFmtId="2" fontId="7" fillId="11" borderId="15" xfId="0" applyNumberFormat="1" applyFont="1" applyFill="1" applyBorder="1" applyAlignment="1">
      <alignment horizontal="center" vertical="center" wrapText="1"/>
    </xf>
    <xf numFmtId="2" fontId="7" fillId="11" borderId="36" xfId="0" applyNumberFormat="1" applyFont="1" applyFill="1" applyBorder="1" applyAlignment="1">
      <alignment horizontal="center" vertical="center" wrapText="1"/>
    </xf>
    <xf numFmtId="2" fontId="7" fillId="9" borderId="36" xfId="0" applyNumberFormat="1" applyFont="1" applyFill="1" applyBorder="1" applyAlignment="1">
      <alignment horizontal="center" vertical="center" wrapText="1"/>
    </xf>
    <xf numFmtId="2" fontId="7" fillId="14" borderId="36" xfId="0" applyNumberFormat="1" applyFont="1" applyFill="1" applyBorder="1" applyAlignment="1">
      <alignment horizontal="center" vertical="center" wrapText="1"/>
    </xf>
    <xf numFmtId="2" fontId="7" fillId="5" borderId="44" xfId="0" applyNumberFormat="1" applyFont="1" applyFill="1" applyBorder="1" applyAlignment="1">
      <alignment horizontal="center" vertical="center" wrapText="1"/>
    </xf>
    <xf numFmtId="2" fontId="7" fillId="5" borderId="28" xfId="0" applyNumberFormat="1" applyFont="1" applyFill="1" applyBorder="1" applyAlignment="1">
      <alignment horizontal="center" vertical="center" wrapText="1"/>
    </xf>
    <xf numFmtId="1" fontId="9" fillId="3" borderId="42" xfId="0" applyNumberFormat="1" applyFont="1" applyFill="1" applyBorder="1" applyAlignment="1">
      <alignment horizontal="center" vertical="center" wrapText="1"/>
    </xf>
    <xf numFmtId="1" fontId="9" fillId="3" borderId="43" xfId="0" applyNumberFormat="1" applyFont="1" applyFill="1" applyBorder="1" applyAlignment="1">
      <alignment horizontal="center" vertical="center" wrapText="1"/>
    </xf>
    <xf numFmtId="1" fontId="9" fillId="3" borderId="45" xfId="0" applyNumberFormat="1" applyFont="1" applyFill="1" applyBorder="1" applyAlignment="1">
      <alignment horizontal="center" vertical="center" wrapText="1"/>
    </xf>
    <xf numFmtId="2" fontId="3" fillId="4" borderId="1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2" fontId="11" fillId="0" borderId="58" xfId="0" applyNumberFormat="1" applyFont="1" applyBorder="1" applyAlignment="1">
      <alignment horizontal="center" vertical="center"/>
    </xf>
    <xf numFmtId="0" fontId="12" fillId="0" borderId="63" xfId="0" applyFont="1" applyBorder="1"/>
    <xf numFmtId="0" fontId="11" fillId="0" borderId="58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2" fillId="0" borderId="64" xfId="0" applyFont="1" applyBorder="1"/>
    <xf numFmtId="0" fontId="11" fillId="21" borderId="62" xfId="0" applyFont="1" applyFill="1" applyBorder="1" applyAlignment="1">
      <alignment horizontal="center" vertical="center"/>
    </xf>
    <xf numFmtId="0" fontId="12" fillId="21" borderId="65" xfId="0" applyFont="1" applyFill="1" applyBorder="1"/>
    <xf numFmtId="0" fontId="11" fillId="21" borderId="58" xfId="0" applyFont="1" applyFill="1" applyBorder="1" applyAlignment="1">
      <alignment horizontal="center" vertical="center"/>
    </xf>
    <xf numFmtId="0" fontId="12" fillId="21" borderId="63" xfId="0" applyFont="1" applyFill="1" applyBorder="1"/>
    <xf numFmtId="2" fontId="11" fillId="21" borderId="58" xfId="0" applyNumberFormat="1" applyFont="1" applyFill="1" applyBorder="1" applyAlignment="1">
      <alignment horizontal="center" vertical="center"/>
    </xf>
    <xf numFmtId="0" fontId="11" fillId="4" borderId="61" xfId="0" applyFont="1" applyFill="1" applyBorder="1" applyAlignment="1">
      <alignment horizontal="center" vertical="center"/>
    </xf>
    <xf numFmtId="0" fontId="12" fillId="4" borderId="64" xfId="0" applyFont="1" applyFill="1" applyBorder="1"/>
    <xf numFmtId="0" fontId="11" fillId="0" borderId="62" xfId="0" applyFont="1" applyBorder="1" applyAlignment="1">
      <alignment horizontal="center" vertical="center"/>
    </xf>
    <xf numFmtId="0" fontId="12" fillId="0" borderId="65" xfId="0" applyFont="1" applyBorder="1"/>
    <xf numFmtId="0" fontId="2" fillId="0" borderId="3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5" borderId="47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23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6" fillId="25" borderId="36" xfId="0" applyFont="1" applyFill="1" applyBorder="1" applyAlignment="1">
      <alignment horizontal="center" vertical="center"/>
    </xf>
    <xf numFmtId="0" fontId="16" fillId="23" borderId="18" xfId="0" applyFont="1" applyFill="1" applyBorder="1" applyAlignment="1">
      <alignment horizontal="center" vertical="center"/>
    </xf>
    <xf numFmtId="0" fontId="16" fillId="23" borderId="31" xfId="0" applyFont="1" applyFill="1" applyBorder="1" applyAlignment="1">
      <alignment horizontal="center" vertical="center"/>
    </xf>
    <xf numFmtId="0" fontId="16" fillId="25" borderId="18" xfId="0" applyFont="1" applyFill="1" applyBorder="1" applyAlignment="1">
      <alignment horizontal="center" vertical="center"/>
    </xf>
    <xf numFmtId="0" fontId="16" fillId="25" borderId="31" xfId="0" applyFont="1" applyFill="1" applyBorder="1" applyAlignment="1">
      <alignment horizontal="center" vertical="center"/>
    </xf>
    <xf numFmtId="2" fontId="1" fillId="5" borderId="19" xfId="0" applyNumberFormat="1" applyFont="1" applyFill="1" applyBorder="1" applyAlignment="1">
      <alignment horizontal="center" vertical="center" wrapText="1"/>
    </xf>
    <xf numFmtId="2" fontId="1" fillId="5" borderId="21" xfId="0" applyNumberFormat="1" applyFont="1" applyFill="1" applyBorder="1" applyAlignment="1">
      <alignment horizontal="center" vertical="center" wrapText="1"/>
    </xf>
    <xf numFmtId="2" fontId="1" fillId="9" borderId="19" xfId="0" applyNumberFormat="1" applyFont="1" applyFill="1" applyBorder="1" applyAlignment="1">
      <alignment horizontal="center" vertical="center" wrapText="1"/>
    </xf>
    <xf numFmtId="2" fontId="1" fillId="9" borderId="21" xfId="0" applyNumberFormat="1" applyFont="1" applyFill="1" applyBorder="1" applyAlignment="1">
      <alignment horizontal="center" vertical="center" wrapText="1"/>
    </xf>
    <xf numFmtId="2" fontId="1" fillId="14" borderId="19" xfId="0" applyNumberFormat="1" applyFont="1" applyFill="1" applyBorder="1" applyAlignment="1">
      <alignment horizontal="center" vertical="center" wrapText="1"/>
    </xf>
    <xf numFmtId="2" fontId="1" fillId="14" borderId="21" xfId="0" applyNumberFormat="1" applyFont="1" applyFill="1" applyBorder="1" applyAlignment="1">
      <alignment horizontal="center" vertical="center" wrapText="1"/>
    </xf>
    <xf numFmtId="1" fontId="8" fillId="2" borderId="67" xfId="0" applyNumberFormat="1" applyFont="1" applyFill="1" applyBorder="1" applyAlignment="1">
      <alignment horizontal="left" vertical="center" wrapText="1"/>
    </xf>
    <xf numFmtId="1" fontId="8" fillId="2" borderId="2" xfId="0" applyNumberFormat="1" applyFont="1" applyFill="1" applyBorder="1" applyAlignment="1">
      <alignment horizontal="left" vertical="center" wrapText="1"/>
    </xf>
    <xf numFmtId="1" fontId="8" fillId="2" borderId="3" xfId="0" applyNumberFormat="1" applyFont="1" applyFill="1" applyBorder="1" applyAlignment="1">
      <alignment horizontal="left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23" borderId="36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25" borderId="36" xfId="0" applyFont="1" applyFill="1" applyBorder="1" applyAlignment="1">
      <alignment horizontal="center" vertical="center"/>
    </xf>
    <xf numFmtId="2" fontId="16" fillId="0" borderId="58" xfId="0" applyNumberFormat="1" applyFont="1" applyBorder="1" applyAlignment="1">
      <alignment horizontal="center" vertical="center"/>
    </xf>
    <xf numFmtId="0" fontId="17" fillId="0" borderId="63" xfId="0" applyFont="1" applyBorder="1"/>
    <xf numFmtId="0" fontId="16" fillId="0" borderId="58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7" fillId="0" borderId="64" xfId="0" applyFont="1" applyBorder="1"/>
    <xf numFmtId="0" fontId="16" fillId="25" borderId="58" xfId="0" applyFont="1" applyFill="1" applyBorder="1" applyAlignment="1">
      <alignment horizontal="center" vertical="center"/>
    </xf>
    <xf numFmtId="0" fontId="17" fillId="25" borderId="63" xfId="0" applyFont="1" applyFill="1" applyBorder="1"/>
    <xf numFmtId="0" fontId="1" fillId="24" borderId="18" xfId="0" applyFont="1" applyFill="1" applyBorder="1" applyAlignment="1">
      <alignment horizontal="center" vertical="center"/>
    </xf>
    <xf numFmtId="0" fontId="1" fillId="24" borderId="2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4" borderId="54" xfId="0" applyNumberFormat="1" applyFont="1" applyFill="1" applyBorder="1" applyAlignment="1">
      <alignment horizontal="center" vertical="center" wrapText="1"/>
    </xf>
    <xf numFmtId="2" fontId="1" fillId="4" borderId="17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2" fontId="1" fillId="4" borderId="18" xfId="0" applyNumberFormat="1" applyFont="1" applyFill="1" applyBorder="1" applyAlignment="1">
      <alignment horizontal="center" vertical="center" wrapText="1"/>
    </xf>
    <xf numFmtId="2" fontId="1" fillId="4" borderId="23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56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56" xfId="0" applyNumberFormat="1" applyFont="1" applyBorder="1" applyAlignment="1">
      <alignment horizontal="center" vertical="center" wrapText="1"/>
    </xf>
    <xf numFmtId="2" fontId="1" fillId="4" borderId="55" xfId="0" applyNumberFormat="1" applyFont="1" applyFill="1" applyBorder="1" applyAlignment="1">
      <alignment horizontal="center" vertical="center" wrapText="1"/>
    </xf>
    <xf numFmtId="2" fontId="1" fillId="4" borderId="14" xfId="0" applyNumberFormat="1" applyFont="1" applyFill="1" applyBorder="1" applyAlignment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 wrapText="1"/>
    </xf>
    <xf numFmtId="2" fontId="1" fillId="5" borderId="47" xfId="0" applyNumberFormat="1" applyFont="1" applyFill="1" applyBorder="1" applyAlignment="1">
      <alignment horizontal="center" vertical="center" wrapText="1"/>
    </xf>
    <xf numFmtId="2" fontId="1" fillId="5" borderId="46" xfId="0" applyNumberFormat="1" applyFont="1" applyFill="1" applyBorder="1" applyAlignment="1">
      <alignment horizontal="center" vertical="center" wrapText="1"/>
    </xf>
    <xf numFmtId="2" fontId="1" fillId="5" borderId="51" xfId="0" applyNumberFormat="1" applyFont="1" applyFill="1" applyBorder="1" applyAlignment="1">
      <alignment horizontal="center" vertical="center" wrapText="1"/>
    </xf>
    <xf numFmtId="2" fontId="1" fillId="5" borderId="52" xfId="0" applyNumberFormat="1" applyFont="1" applyFill="1" applyBorder="1" applyAlignment="1">
      <alignment horizontal="center" vertical="center" wrapText="1"/>
    </xf>
    <xf numFmtId="2" fontId="1" fillId="5" borderId="50" xfId="0" applyNumberFormat="1" applyFont="1" applyFill="1" applyBorder="1" applyAlignment="1">
      <alignment horizontal="center" vertical="center" wrapText="1"/>
    </xf>
    <xf numFmtId="2" fontId="1" fillId="5" borderId="53" xfId="0" applyNumberFormat="1" applyFont="1" applyFill="1" applyBorder="1" applyAlignment="1">
      <alignment horizontal="center" vertical="center" wrapText="1"/>
    </xf>
    <xf numFmtId="2" fontId="1" fillId="11" borderId="19" xfId="0" applyNumberFormat="1" applyFont="1" applyFill="1" applyBorder="1" applyAlignment="1">
      <alignment horizontal="center" vertical="center" wrapText="1"/>
    </xf>
    <xf numFmtId="2" fontId="1" fillId="11" borderId="21" xfId="0" applyNumberFormat="1" applyFont="1" applyFill="1" applyBorder="1" applyAlignment="1">
      <alignment horizontal="center" vertical="center" wrapText="1"/>
    </xf>
    <xf numFmtId="2" fontId="1" fillId="11" borderId="13" xfId="0" applyNumberFormat="1" applyFont="1" applyFill="1" applyBorder="1" applyAlignment="1">
      <alignment horizontal="center" vertical="center" wrapText="1"/>
    </xf>
    <xf numFmtId="2" fontId="1" fillId="11" borderId="15" xfId="0" applyNumberFormat="1" applyFont="1" applyFill="1" applyBorder="1" applyAlignment="1">
      <alignment horizontal="center" vertical="center" wrapText="1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5" borderId="28" xfId="0" applyNumberFormat="1" applyFont="1" applyFill="1" applyBorder="1" applyAlignment="1">
      <alignment horizontal="center" vertical="center" wrapText="1"/>
    </xf>
    <xf numFmtId="2" fontId="16" fillId="25" borderId="58" xfId="0" applyNumberFormat="1" applyFont="1" applyFill="1" applyBorder="1" applyAlignment="1">
      <alignment horizontal="center" vertical="center"/>
    </xf>
    <xf numFmtId="0" fontId="1" fillId="24" borderId="36" xfId="0" applyFont="1" applyFill="1" applyBorder="1" applyAlignment="1">
      <alignment horizontal="center" vertical="center"/>
    </xf>
    <xf numFmtId="0" fontId="17" fillId="0" borderId="36" xfId="0" applyFont="1" applyBorder="1"/>
    <xf numFmtId="0" fontId="1" fillId="0" borderId="0" xfId="0" applyFont="1" applyAlignment="1">
      <alignment horizontal="center"/>
    </xf>
    <xf numFmtId="0" fontId="16" fillId="0" borderId="1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25" borderId="61" xfId="0" applyFont="1" applyFill="1" applyBorder="1" applyAlignment="1">
      <alignment horizontal="center" vertical="center"/>
    </xf>
    <xf numFmtId="0" fontId="17" fillId="25" borderId="64" xfId="0" applyFont="1" applyFill="1" applyBorder="1"/>
    <xf numFmtId="0" fontId="1" fillId="25" borderId="18" xfId="0" applyFont="1" applyFill="1" applyBorder="1" applyAlignment="1">
      <alignment horizontal="center" vertical="center"/>
    </xf>
    <xf numFmtId="0" fontId="1" fillId="25" borderId="23" xfId="0" applyFont="1" applyFill="1" applyBorder="1" applyAlignment="1">
      <alignment horizontal="center" vertical="center"/>
    </xf>
    <xf numFmtId="2" fontId="16" fillId="0" borderId="36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/>
  </cellXfs>
  <cellStyles count="3">
    <cellStyle name="Bad 2" xfId="1"/>
    <cellStyle name="Neutral 2" xfId="2"/>
    <cellStyle name="ปกติ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วิเคราะห์ค่ากลวงทึบ!$B$17:$B$24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วิเคราะห์ค่ากลวงทึบ!$AD$17:$AD$24</c:f>
              <c:numCache>
                <c:formatCode>0.00</c:formatCode>
                <c:ptCount val="8"/>
                <c:pt idx="0">
                  <c:v>0.12666666666666668</c:v>
                </c:pt>
                <c:pt idx="1">
                  <c:v>0.14000000000000001</c:v>
                </c:pt>
                <c:pt idx="2">
                  <c:v>0.14333333333333334</c:v>
                </c:pt>
                <c:pt idx="3">
                  <c:v>0.15333333333333332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0-469C-97E3-27237BC2C2AB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วิเคราะห์ค่ากลวงทึบ!$B$17:$B$24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วิเคราะห์ค่ากลวงทึบ!$AE$17:$AE$88</c:f>
              <c:numCache>
                <c:formatCode>0.00</c:formatCode>
                <c:ptCount val="72"/>
                <c:pt idx="0">
                  <c:v>0.1</c:v>
                </c:pt>
                <c:pt idx="1">
                  <c:v>0.10333333333333333</c:v>
                </c:pt>
                <c:pt idx="2">
                  <c:v>0.10666666666666667</c:v>
                </c:pt>
                <c:pt idx="3">
                  <c:v>0.10666666666666667</c:v>
                </c:pt>
                <c:pt idx="4">
                  <c:v>0.12</c:v>
                </c:pt>
                <c:pt idx="5">
                  <c:v>0.12333333333333334</c:v>
                </c:pt>
                <c:pt idx="6">
                  <c:v>0.13</c:v>
                </c:pt>
                <c:pt idx="7">
                  <c:v>0.13666666666666666</c:v>
                </c:pt>
                <c:pt idx="8">
                  <c:v>8.666666666666667E-2</c:v>
                </c:pt>
                <c:pt idx="9">
                  <c:v>0.09</c:v>
                </c:pt>
                <c:pt idx="10">
                  <c:v>9.3333333333333338E-2</c:v>
                </c:pt>
                <c:pt idx="11">
                  <c:v>0.10333333333333333</c:v>
                </c:pt>
                <c:pt idx="12">
                  <c:v>0.11333333333333333</c:v>
                </c:pt>
                <c:pt idx="13">
                  <c:v>0.13333333333333333</c:v>
                </c:pt>
                <c:pt idx="14">
                  <c:v>0.11666666666666667</c:v>
                </c:pt>
                <c:pt idx="15">
                  <c:v>0.13333333333333333</c:v>
                </c:pt>
                <c:pt idx="16">
                  <c:v>9.3333333333333338E-2</c:v>
                </c:pt>
                <c:pt idx="17">
                  <c:v>9.3333333333333338E-2</c:v>
                </c:pt>
                <c:pt idx="18">
                  <c:v>9.6666666666666665E-2</c:v>
                </c:pt>
                <c:pt idx="19">
                  <c:v>0.11</c:v>
                </c:pt>
                <c:pt idx="20">
                  <c:v>0.13</c:v>
                </c:pt>
                <c:pt idx="21">
                  <c:v>0.11333333333333333</c:v>
                </c:pt>
                <c:pt idx="22">
                  <c:v>0.12666666666666668</c:v>
                </c:pt>
                <c:pt idx="23">
                  <c:v>0.12333333333333334</c:v>
                </c:pt>
                <c:pt idx="24">
                  <c:v>0.14000000000000001</c:v>
                </c:pt>
                <c:pt idx="25">
                  <c:v>0.15333333333333332</c:v>
                </c:pt>
                <c:pt idx="26">
                  <c:v>0.17</c:v>
                </c:pt>
                <c:pt idx="27">
                  <c:v>0.20666666666666667</c:v>
                </c:pt>
                <c:pt idx="28">
                  <c:v>0.2</c:v>
                </c:pt>
                <c:pt idx="29">
                  <c:v>0.19666666666666666</c:v>
                </c:pt>
                <c:pt idx="30">
                  <c:v>0.20333333333333334</c:v>
                </c:pt>
                <c:pt idx="31">
                  <c:v>0.27</c:v>
                </c:pt>
                <c:pt idx="32">
                  <c:v>0.12333333333333334</c:v>
                </c:pt>
                <c:pt idx="33">
                  <c:v>0.16</c:v>
                </c:pt>
                <c:pt idx="34">
                  <c:v>0.2</c:v>
                </c:pt>
                <c:pt idx="35">
                  <c:v>0.20666666666666667</c:v>
                </c:pt>
                <c:pt idx="36">
                  <c:v>0.2</c:v>
                </c:pt>
                <c:pt idx="37">
                  <c:v>0.20666666666666667</c:v>
                </c:pt>
                <c:pt idx="38">
                  <c:v>0.20333333333333334</c:v>
                </c:pt>
                <c:pt idx="39">
                  <c:v>0.24666666666666667</c:v>
                </c:pt>
                <c:pt idx="40">
                  <c:v>0.15333333333333332</c:v>
                </c:pt>
                <c:pt idx="41">
                  <c:v>0.17666666666666667</c:v>
                </c:pt>
                <c:pt idx="42">
                  <c:v>0.18</c:v>
                </c:pt>
                <c:pt idx="43">
                  <c:v>0.17</c:v>
                </c:pt>
                <c:pt idx="44">
                  <c:v>0.18666666666666668</c:v>
                </c:pt>
                <c:pt idx="45">
                  <c:v>0.19</c:v>
                </c:pt>
                <c:pt idx="46">
                  <c:v>0.18666666666666668</c:v>
                </c:pt>
                <c:pt idx="47">
                  <c:v>0.17666666666666667</c:v>
                </c:pt>
                <c:pt idx="48">
                  <c:v>0.16666666666666666</c:v>
                </c:pt>
                <c:pt idx="49">
                  <c:v>0.17</c:v>
                </c:pt>
                <c:pt idx="50">
                  <c:v>0.19333333333333333</c:v>
                </c:pt>
                <c:pt idx="51">
                  <c:v>0.17</c:v>
                </c:pt>
                <c:pt idx="52">
                  <c:v>0.2</c:v>
                </c:pt>
                <c:pt idx="53">
                  <c:v>0.2</c:v>
                </c:pt>
                <c:pt idx="54">
                  <c:v>0.19666666666666666</c:v>
                </c:pt>
                <c:pt idx="55">
                  <c:v>0.22</c:v>
                </c:pt>
                <c:pt idx="56">
                  <c:v>0.27333333333333332</c:v>
                </c:pt>
                <c:pt idx="57">
                  <c:v>0.18</c:v>
                </c:pt>
                <c:pt idx="58">
                  <c:v>0.17</c:v>
                </c:pt>
                <c:pt idx="59">
                  <c:v>0.23666666666666666</c:v>
                </c:pt>
                <c:pt idx="60">
                  <c:v>0.2</c:v>
                </c:pt>
                <c:pt idx="61">
                  <c:v>0.23666666666666666</c:v>
                </c:pt>
                <c:pt idx="62">
                  <c:v>0.20666666666666667</c:v>
                </c:pt>
                <c:pt idx="63">
                  <c:v>0.24</c:v>
                </c:pt>
                <c:pt idx="64">
                  <c:v>0.16333333333333333</c:v>
                </c:pt>
                <c:pt idx="65">
                  <c:v>0.16666666666666666</c:v>
                </c:pt>
                <c:pt idx="66">
                  <c:v>0.20333333333333334</c:v>
                </c:pt>
                <c:pt idx="67">
                  <c:v>0.24333333333333335</c:v>
                </c:pt>
                <c:pt idx="68">
                  <c:v>0.22333333333333333</c:v>
                </c:pt>
                <c:pt idx="69">
                  <c:v>0.22666666666666666</c:v>
                </c:pt>
                <c:pt idx="70">
                  <c:v>0.20333333333333334</c:v>
                </c:pt>
                <c:pt idx="71">
                  <c:v>0.23666666666666666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0-469C-97E3-27237BC2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561568"/>
        <c:axId val="-1624556128"/>
      </c:scatterChart>
      <c:valAx>
        <c:axId val="-1624561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6128"/>
        <c:crosses val="autoZero"/>
        <c:crossBetween val="midCat"/>
      </c:valAx>
      <c:valAx>
        <c:axId val="-16245561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วิเคราะห์ค่ากลวงทึบ!$AW$15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วิเคราะห์ค่ากลวงทึบ!$AW$16:$AW$88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0-41D5-B375-63CC182D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50496"/>
        <c:axId val="-1580941248"/>
      </c:scatterChart>
      <c:valAx>
        <c:axId val="-15809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1248"/>
        <c:crosses val="autoZero"/>
        <c:crossBetween val="midCat"/>
      </c:valAx>
      <c:valAx>
        <c:axId val="-15809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5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วิเคราะห์ค่าทึบๆ!$AP$15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วิเคราะห์ค่าทึบๆ!$AP$16:$AP$88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1-4185-9C4F-776E6FFEB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2496"/>
        <c:axId val="-1549348480"/>
      </c:scatterChart>
      <c:valAx>
        <c:axId val="-15493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8480"/>
        <c:crosses val="autoZero"/>
        <c:crossBetween val="midCat"/>
      </c:valAx>
      <c:valAx>
        <c:axId val="-15493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วิเคราะห์ค่าทึบๆ!$AQ$15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วิเคราะห์ค่าทึบๆ!$AQ$16:$AQ$88</c:f>
              <c:numCache>
                <c:formatCode>0.000</c:formatCode>
                <c:ptCount val="73"/>
                <c:pt idx="1">
                  <c:v>1.1456178982929008E-2</c:v>
                </c:pt>
                <c:pt idx="2">
                  <c:v>1.3539618858360645E-2</c:v>
                </c:pt>
                <c:pt idx="3">
                  <c:v>1.6739452803317127E-2</c:v>
                </c:pt>
                <c:pt idx="4">
                  <c:v>2.0194239970246386E-2</c:v>
                </c:pt>
                <c:pt idx="5">
                  <c:v>1.9818618912106088E-2</c:v>
                </c:pt>
                <c:pt idx="6">
                  <c:v>1.9579901974360676E-2</c:v>
                </c:pt>
                <c:pt idx="7">
                  <c:v>2.1053294735752872E-2</c:v>
                </c:pt>
                <c:pt idx="8">
                  <c:v>3.2851197508833516E-2</c:v>
                </c:pt>
                <c:pt idx="9">
                  <c:v>1.158939036645144E-2</c:v>
                </c:pt>
                <c:pt idx="10">
                  <c:v>1.4608536136652276E-2</c:v>
                </c:pt>
                <c:pt idx="11">
                  <c:v>1.6951344610954055E-2</c:v>
                </c:pt>
                <c:pt idx="12">
                  <c:v>1.7382383771857652E-2</c:v>
                </c:pt>
                <c:pt idx="13">
                  <c:v>2.0347115416428922E-2</c:v>
                </c:pt>
                <c:pt idx="14">
                  <c:v>1.9848119809625888E-2</c:v>
                </c:pt>
                <c:pt idx="15">
                  <c:v>2.2291723837855978E-2</c:v>
                </c:pt>
                <c:pt idx="16">
                  <c:v>2.9011447150658169E-2</c:v>
                </c:pt>
                <c:pt idx="17">
                  <c:v>1.1722601749973869E-2</c:v>
                </c:pt>
                <c:pt idx="18">
                  <c:v>1.4964841896082819E-2</c:v>
                </c:pt>
                <c:pt idx="19">
                  <c:v>1.7375128226227905E-2</c:v>
                </c:pt>
                <c:pt idx="20">
                  <c:v>1.8916123516433323E-2</c:v>
                </c:pt>
                <c:pt idx="21">
                  <c:v>1.8761625903460432E-2</c:v>
                </c:pt>
                <c:pt idx="22">
                  <c:v>1.7702377127504172E-2</c:v>
                </c:pt>
                <c:pt idx="23">
                  <c:v>2.1982116562330203E-2</c:v>
                </c:pt>
                <c:pt idx="24">
                  <c:v>3.0291363936716616E-2</c:v>
                </c:pt>
                <c:pt idx="25">
                  <c:v>1.158939036645144E-2</c:v>
                </c:pt>
                <c:pt idx="26">
                  <c:v>1.9062358129534065E-2</c:v>
                </c:pt>
                <c:pt idx="27">
                  <c:v>1.8646479072049461E-2</c:v>
                </c:pt>
                <c:pt idx="28">
                  <c:v>2.4539835913210802E-2</c:v>
                </c:pt>
                <c:pt idx="29">
                  <c:v>2.6953321720464288E-2</c:v>
                </c:pt>
                <c:pt idx="30">
                  <c:v>2.1189208985951963E-2</c:v>
                </c:pt>
                <c:pt idx="31">
                  <c:v>2.3530152939959092E-2</c:v>
                </c:pt>
                <c:pt idx="32">
                  <c:v>3.3277836437519671E-2</c:v>
                </c:pt>
                <c:pt idx="33">
                  <c:v>1.5852154639169211E-2</c:v>
                </c:pt>
                <c:pt idx="34">
                  <c:v>1.9062358129534065E-2</c:v>
                </c:pt>
                <c:pt idx="35">
                  <c:v>2.1401072571329491E-2</c:v>
                </c:pt>
                <c:pt idx="36">
                  <c:v>2.5562329076261249E-2</c:v>
                </c:pt>
                <c:pt idx="37">
                  <c:v>2.4046590946688724E-2</c:v>
                </c:pt>
                <c:pt idx="38">
                  <c:v>2.5748912185460618E-2</c:v>
                </c:pt>
                <c:pt idx="39">
                  <c:v>2.5078189317587977E-2</c:v>
                </c:pt>
                <c:pt idx="40">
                  <c:v>3.3704475366205813E-2</c:v>
                </c:pt>
                <c:pt idx="41">
                  <c:v>1.6784634323826222E-2</c:v>
                </c:pt>
                <c:pt idx="42">
                  <c:v>1.9774969648395153E-2</c:v>
                </c:pt>
                <c:pt idx="43">
                  <c:v>2.2248639801877194E-2</c:v>
                </c:pt>
                <c:pt idx="44">
                  <c:v>2.5562329076261249E-2</c:v>
                </c:pt>
                <c:pt idx="45">
                  <c:v>2.4046590946688724E-2</c:v>
                </c:pt>
                <c:pt idx="46">
                  <c:v>2.5212476514930183E-2</c:v>
                </c:pt>
                <c:pt idx="47">
                  <c:v>2.3839760215484871E-2</c:v>
                </c:pt>
                <c:pt idx="48">
                  <c:v>3.1997919651461218E-2</c:v>
                </c:pt>
                <c:pt idx="49">
                  <c:v>1.6651422940303796E-2</c:v>
                </c:pt>
                <c:pt idx="50">
                  <c:v>2.3338027242700586E-2</c:v>
                </c:pt>
                <c:pt idx="51">
                  <c:v>2.6486475954615708E-2</c:v>
                </c:pt>
                <c:pt idx="52">
                  <c:v>3.1186041473038727E-2</c:v>
                </c:pt>
                <c:pt idx="53">
                  <c:v>3.0917045502885501E-2</c:v>
                </c:pt>
                <c:pt idx="54">
                  <c:v>3.27225759023562E-2</c:v>
                </c:pt>
                <c:pt idx="55">
                  <c:v>3.6843265787567525E-2</c:v>
                </c:pt>
                <c:pt idx="56">
                  <c:v>4.4370448583359548E-2</c:v>
                </c:pt>
                <c:pt idx="57">
                  <c:v>1.6784634323826222E-2</c:v>
                </c:pt>
                <c:pt idx="58">
                  <c:v>2.2269109964408958E-2</c:v>
                </c:pt>
                <c:pt idx="59">
                  <c:v>2.7122151377526483E-2</c:v>
                </c:pt>
                <c:pt idx="60">
                  <c:v>3.2208534636089171E-2</c:v>
                </c:pt>
                <c:pt idx="61">
                  <c:v>3.3295279772338232E-2</c:v>
                </c:pt>
                <c:pt idx="62">
                  <c:v>3.4063665078682269E-2</c:v>
                </c:pt>
                <c:pt idx="63">
                  <c:v>3.3437585756783975E-2</c:v>
                </c:pt>
                <c:pt idx="64">
                  <c:v>4.1810615011242648E-2</c:v>
                </c:pt>
                <c:pt idx="65">
                  <c:v>1.7184268474393513E-2</c:v>
                </c:pt>
                <c:pt idx="66">
                  <c:v>2.3159874362985312E-2</c:v>
                </c:pt>
                <c:pt idx="67">
                  <c:v>2.6486475954615708E-2</c:v>
                </c:pt>
                <c:pt idx="68">
                  <c:v>3.2208534636089171E-2</c:v>
                </c:pt>
                <c:pt idx="69">
                  <c:v>3.3559528024499644E-2</c:v>
                </c:pt>
                <c:pt idx="70">
                  <c:v>3.3259011572886625E-2</c:v>
                </c:pt>
                <c:pt idx="71">
                  <c:v>3.5295229409938636E-2</c:v>
                </c:pt>
                <c:pt idx="72">
                  <c:v>4.7783560012848746E-2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3-46DE-8FCB-C95B4BF4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9360"/>
        <c:axId val="-1549337600"/>
      </c:scatterChart>
      <c:valAx>
        <c:axId val="-15493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37600"/>
        <c:crosses val="autoZero"/>
        <c:crossBetween val="midCat"/>
      </c:valAx>
      <c:valAx>
        <c:axId val="-15493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วิเคราะห์ค่าทึบๆ!$AR$15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วิเคราะห์ค่าทึบๆ!$AR$16:$AR$88</c:f>
              <c:numCache>
                <c:formatCode>0.000</c:formatCode>
                <c:ptCount val="73"/>
                <c:pt idx="1">
                  <c:v>1.1466666666666667</c:v>
                </c:pt>
                <c:pt idx="2">
                  <c:v>1.0133333333333334</c:v>
                </c:pt>
                <c:pt idx="3">
                  <c:v>1.0533333333333335</c:v>
                </c:pt>
                <c:pt idx="4">
                  <c:v>1.0533333333333335</c:v>
                </c:pt>
                <c:pt idx="5">
                  <c:v>1</c:v>
                </c:pt>
                <c:pt idx="6">
                  <c:v>0.97333333333333349</c:v>
                </c:pt>
                <c:pt idx="7">
                  <c:v>0.90666666666666684</c:v>
                </c:pt>
                <c:pt idx="8">
                  <c:v>1.0266666666666668</c:v>
                </c:pt>
                <c:pt idx="9">
                  <c:v>1.1600000000000001</c:v>
                </c:pt>
                <c:pt idx="10">
                  <c:v>1.0933333333333335</c:v>
                </c:pt>
                <c:pt idx="11">
                  <c:v>1.0666666666666669</c:v>
                </c:pt>
                <c:pt idx="12">
                  <c:v>0.90666666666666684</c:v>
                </c:pt>
                <c:pt idx="13">
                  <c:v>1.0266666666666668</c:v>
                </c:pt>
                <c:pt idx="14">
                  <c:v>0.98666666666666669</c:v>
                </c:pt>
                <c:pt idx="15">
                  <c:v>0.96000000000000008</c:v>
                </c:pt>
                <c:pt idx="16">
                  <c:v>0.90666666666666684</c:v>
                </c:pt>
                <c:pt idx="17">
                  <c:v>1.1733333333333333</c:v>
                </c:pt>
                <c:pt idx="18">
                  <c:v>1.1200000000000001</c:v>
                </c:pt>
                <c:pt idx="19">
                  <c:v>1.0933333333333335</c:v>
                </c:pt>
                <c:pt idx="20">
                  <c:v>0.98666666666666669</c:v>
                </c:pt>
                <c:pt idx="21">
                  <c:v>0.94666666666666677</c:v>
                </c:pt>
                <c:pt idx="22">
                  <c:v>0.88000000000000012</c:v>
                </c:pt>
                <c:pt idx="23">
                  <c:v>0.94666666666666677</c:v>
                </c:pt>
                <c:pt idx="24">
                  <c:v>0.94666666666666677</c:v>
                </c:pt>
                <c:pt idx="25">
                  <c:v>1.1600000000000001</c:v>
                </c:pt>
                <c:pt idx="26">
                  <c:v>1.4266666666666667</c:v>
                </c:pt>
                <c:pt idx="27">
                  <c:v>1.1733333333333336</c:v>
                </c:pt>
                <c:pt idx="28">
                  <c:v>1.2800000000000002</c:v>
                </c:pt>
                <c:pt idx="29">
                  <c:v>1.3600000000000003</c:v>
                </c:pt>
                <c:pt idx="30">
                  <c:v>1.0533333333333335</c:v>
                </c:pt>
                <c:pt idx="31">
                  <c:v>1.0133333333333334</c:v>
                </c:pt>
                <c:pt idx="32">
                  <c:v>1.0400000000000003</c:v>
                </c:pt>
                <c:pt idx="33">
                  <c:v>1.5866666666666669</c:v>
                </c:pt>
                <c:pt idx="34">
                  <c:v>1.4266666666666667</c:v>
                </c:pt>
                <c:pt idx="35">
                  <c:v>1.3466666666666669</c:v>
                </c:pt>
                <c:pt idx="36">
                  <c:v>1.3333333333333335</c:v>
                </c:pt>
                <c:pt idx="37">
                  <c:v>1.2133333333333334</c:v>
                </c:pt>
                <c:pt idx="38">
                  <c:v>1.2800000000000002</c:v>
                </c:pt>
                <c:pt idx="39">
                  <c:v>1.08</c:v>
                </c:pt>
                <c:pt idx="40">
                  <c:v>1.0533333333333335</c:v>
                </c:pt>
                <c:pt idx="41">
                  <c:v>1.6800000000000002</c:v>
                </c:pt>
                <c:pt idx="42">
                  <c:v>1.4800000000000002</c:v>
                </c:pt>
                <c:pt idx="43">
                  <c:v>1.4000000000000001</c:v>
                </c:pt>
                <c:pt idx="44">
                  <c:v>1.3333333333333335</c:v>
                </c:pt>
                <c:pt idx="45">
                  <c:v>1.2133333333333334</c:v>
                </c:pt>
                <c:pt idx="46">
                  <c:v>1.2533333333333334</c:v>
                </c:pt>
                <c:pt idx="47">
                  <c:v>1.0266666666666668</c:v>
                </c:pt>
                <c:pt idx="48">
                  <c:v>1.0000000000000002</c:v>
                </c:pt>
                <c:pt idx="49">
                  <c:v>1.666666666666667</c:v>
                </c:pt>
                <c:pt idx="50">
                  <c:v>1.7466666666666668</c:v>
                </c:pt>
                <c:pt idx="51">
                  <c:v>1.666666666666667</c:v>
                </c:pt>
                <c:pt idx="52">
                  <c:v>1.6266666666666669</c:v>
                </c:pt>
                <c:pt idx="53">
                  <c:v>1.56</c:v>
                </c:pt>
                <c:pt idx="54">
                  <c:v>1.6266666666666669</c:v>
                </c:pt>
                <c:pt idx="55">
                  <c:v>1.5866666666666669</c:v>
                </c:pt>
                <c:pt idx="56">
                  <c:v>1.3866666666666667</c:v>
                </c:pt>
                <c:pt idx="57">
                  <c:v>1.6800000000000002</c:v>
                </c:pt>
                <c:pt idx="58">
                  <c:v>1.666666666666667</c:v>
                </c:pt>
                <c:pt idx="59">
                  <c:v>1.7066666666666668</c:v>
                </c:pt>
                <c:pt idx="60">
                  <c:v>1.6800000000000002</c:v>
                </c:pt>
                <c:pt idx="61">
                  <c:v>1.6800000000000002</c:v>
                </c:pt>
                <c:pt idx="62">
                  <c:v>1.6933333333333334</c:v>
                </c:pt>
                <c:pt idx="63">
                  <c:v>1.4400000000000002</c:v>
                </c:pt>
                <c:pt idx="64">
                  <c:v>1.3066666666666666</c:v>
                </c:pt>
                <c:pt idx="65">
                  <c:v>1.7200000000000002</c:v>
                </c:pt>
                <c:pt idx="66">
                  <c:v>1.7333333333333334</c:v>
                </c:pt>
                <c:pt idx="67">
                  <c:v>1.666666666666667</c:v>
                </c:pt>
                <c:pt idx="68">
                  <c:v>1.6800000000000002</c:v>
                </c:pt>
                <c:pt idx="69">
                  <c:v>1.6933333333333334</c:v>
                </c:pt>
                <c:pt idx="70">
                  <c:v>1.6533333333333333</c:v>
                </c:pt>
                <c:pt idx="71">
                  <c:v>1.52</c:v>
                </c:pt>
                <c:pt idx="72">
                  <c:v>1.4933333333333334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5-4026-914D-707CD7DC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7392"/>
        <c:axId val="-1549339232"/>
      </c:scatterChart>
      <c:valAx>
        <c:axId val="-15493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39232"/>
        <c:crosses val="autoZero"/>
        <c:crossBetween val="midCat"/>
      </c:valAx>
      <c:valAx>
        <c:axId val="-15493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วิเคราะห์ค่าทึบๆ!$AS$15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วิเคราะห์ค่าทึบๆ!$AS$16:$AS$88</c:f>
              <c:numCache>
                <c:formatCode>0.00</c:formatCode>
                <c:ptCount val="73"/>
                <c:pt idx="1">
                  <c:v>218.58429284203348</c:v>
                </c:pt>
                <c:pt idx="2">
                  <c:v>125.86719384933794</c:v>
                </c:pt>
                <c:pt idx="3">
                  <c:v>113.27779589467561</c:v>
                </c:pt>
                <c:pt idx="4">
                  <c:v>93.585526774208333</c:v>
                </c:pt>
                <c:pt idx="5">
                  <c:v>82.429337906517446</c:v>
                </c:pt>
                <c:pt idx="6">
                  <c:v>77.730060494045247</c:v>
                </c:pt>
                <c:pt idx="7">
                  <c:v>60.671120353307167</c:v>
                </c:pt>
                <c:pt idx="8">
                  <c:v>52.765171608931389</c:v>
                </c:pt>
                <c:pt idx="9">
                  <c:v>225.20805929179207</c:v>
                </c:pt>
                <c:pt idx="10">
                  <c:v>145.74096129923342</c:v>
                </c:pt>
                <c:pt idx="11">
                  <c:v>116.10974079204249</c:v>
                </c:pt>
                <c:pt idx="12">
                  <c:v>73.788588418125812</c:v>
                </c:pt>
                <c:pt idx="13">
                  <c:v>86.263260599843832</c:v>
                </c:pt>
                <c:pt idx="14">
                  <c:v>79.419844417828813</c:v>
                </c:pt>
                <c:pt idx="15">
                  <c:v>65.727047049416086</c:v>
                </c:pt>
                <c:pt idx="16">
                  <c:v>43.632738061231734</c:v>
                </c:pt>
                <c:pt idx="17">
                  <c:v>232.24581114466059</c:v>
                </c:pt>
                <c:pt idx="18">
                  <c:v>153.83768137141303</c:v>
                </c:pt>
                <c:pt idx="19">
                  <c:v>122.22077978109738</c:v>
                </c:pt>
                <c:pt idx="20">
                  <c:v>83.413186907446544</c:v>
                </c:pt>
                <c:pt idx="21">
                  <c:v>75.700412363128265</c:v>
                </c:pt>
                <c:pt idx="22">
                  <c:v>67.65394154111344</c:v>
                </c:pt>
                <c:pt idx="23">
                  <c:v>64.385678742285151</c:v>
                </c:pt>
                <c:pt idx="24">
                  <c:v>46.304130187429593</c:v>
                </c:pt>
                <c:pt idx="25">
                  <c:v>95.28033277729665</c:v>
                </c:pt>
                <c:pt idx="26">
                  <c:v>95.485457402946025</c:v>
                </c:pt>
                <c:pt idx="27">
                  <c:v>60.316748463398696</c:v>
                </c:pt>
                <c:pt idx="28">
                  <c:v>55.608791271631034</c:v>
                </c:pt>
                <c:pt idx="29">
                  <c:v>58.878098504655313</c:v>
                </c:pt>
                <c:pt idx="30">
                  <c:v>42.480381897908437</c:v>
                </c:pt>
                <c:pt idx="31">
                  <c:v>35.448295037887327</c:v>
                </c:pt>
                <c:pt idx="32">
                  <c:v>26.079337691770689</c:v>
                </c:pt>
                <c:pt idx="33">
                  <c:v>161.56230340498126</c:v>
                </c:pt>
                <c:pt idx="34">
                  <c:v>95.485457402946025</c:v>
                </c:pt>
                <c:pt idx="35">
                  <c:v>72.568587995026562</c:v>
                </c:pt>
                <c:pt idx="36">
                  <c:v>59.030870734500631</c:v>
                </c:pt>
                <c:pt idx="37">
                  <c:v>50.125948726936279</c:v>
                </c:pt>
                <c:pt idx="38">
                  <c:v>52.946562945219213</c:v>
                </c:pt>
                <c:pt idx="39">
                  <c:v>37.55831259966633</c:v>
                </c:pt>
                <c:pt idx="40">
                  <c:v>26.382585804465695</c:v>
                </c:pt>
                <c:pt idx="41">
                  <c:v>190.5606655545933</c:v>
                </c:pt>
                <c:pt idx="42">
                  <c:v>102.55845424760869</c:v>
                </c:pt>
                <c:pt idx="43">
                  <c:v>77.406493861361653</c:v>
                </c:pt>
                <c:pt idx="44">
                  <c:v>59.030870734500631</c:v>
                </c:pt>
                <c:pt idx="45">
                  <c:v>50.125948726936279</c:v>
                </c:pt>
                <c:pt idx="46">
                  <c:v>51.455110467889092</c:v>
                </c:pt>
                <c:pt idx="47">
                  <c:v>35.851116572408777</c:v>
                </c:pt>
                <c:pt idx="48">
                  <c:v>25.210026435378335</c:v>
                </c:pt>
                <c:pt idx="49">
                  <c:v>106.16951366613056</c:v>
                </c:pt>
                <c:pt idx="50">
                  <c:v>86.533695771419829</c:v>
                </c:pt>
                <c:pt idx="51">
                  <c:v>66.348423309738578</c:v>
                </c:pt>
                <c:pt idx="52">
                  <c:v>52.561734215651256</c:v>
                </c:pt>
                <c:pt idx="53">
                  <c:v>47.55538725376006</c:v>
                </c:pt>
                <c:pt idx="54">
                  <c:v>50.045381413974333</c:v>
                </c:pt>
                <c:pt idx="55">
                  <c:v>41.511819189104905</c:v>
                </c:pt>
                <c:pt idx="56">
                  <c:v>24.932993177846701</c:v>
                </c:pt>
                <c:pt idx="57">
                  <c:v>107.70820226998751</c:v>
                </c:pt>
                <c:pt idx="58">
                  <c:v>79.116521848155273</c:v>
                </c:pt>
                <c:pt idx="59">
                  <c:v>69.319248234055223</c:v>
                </c:pt>
                <c:pt idx="60">
                  <c:v>55.608791271631034</c:v>
                </c:pt>
                <c:pt idx="61">
                  <c:v>53.758263852076588</c:v>
                </c:pt>
                <c:pt idx="62">
                  <c:v>53.725188870884203</c:v>
                </c:pt>
                <c:pt idx="63">
                  <c:v>36.263198372091637</c:v>
                </c:pt>
                <c:pt idx="64">
                  <c:v>23.390746177155151</c:v>
                </c:pt>
                <c:pt idx="65">
                  <c:v>112.60402964589603</c:v>
                </c:pt>
                <c:pt idx="66">
                  <c:v>85.202408144167208</c:v>
                </c:pt>
                <c:pt idx="67">
                  <c:v>66.348423309738578</c:v>
                </c:pt>
                <c:pt idx="68">
                  <c:v>55.608791271631034</c:v>
                </c:pt>
                <c:pt idx="69">
                  <c:v>54.548826555783599</c:v>
                </c:pt>
                <c:pt idx="70">
                  <c:v>51.455110467889092</c:v>
                </c:pt>
                <c:pt idx="71">
                  <c:v>38.949361214468787</c:v>
                </c:pt>
                <c:pt idx="72">
                  <c:v>27.336173243181324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7-4D66-A200-2855DA0F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4128"/>
        <c:axId val="-1549357184"/>
      </c:scatterChart>
      <c:valAx>
        <c:axId val="-15493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7184"/>
        <c:crosses val="autoZero"/>
        <c:crossBetween val="midCat"/>
      </c:valAx>
      <c:valAx>
        <c:axId val="-15493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วิเคราะห์ค่าทึบๆ!$AT$15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วิเคราะห์ค่าทึบๆ!$AT$16:$AT$88</c:f>
              <c:numCache>
                <c:formatCode>0.00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4616-9E50-7D34FAB3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6304"/>
        <c:axId val="-1549345760"/>
      </c:scatterChart>
      <c:valAx>
        <c:axId val="-15493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5760"/>
        <c:crosses val="autoZero"/>
        <c:crossBetween val="midCat"/>
      </c:valAx>
      <c:valAx>
        <c:axId val="-1549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วิเคราะห์ค่าทึบๆ!$AU$15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วิเคราะห์ค่าทึบๆ!$AU$16:$AU$88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C-4C2E-A0DA-017C8C999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6640"/>
        <c:axId val="-1549356096"/>
      </c:scatterChart>
      <c:valAx>
        <c:axId val="-154935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6096"/>
        <c:crosses val="autoZero"/>
        <c:crossBetween val="midCat"/>
      </c:valAx>
      <c:valAx>
        <c:axId val="-15493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วิเคราะห์ค่าทึบๆ!$AV$15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วิเคราะห์ค่าทึบๆ!$AV$16:$AV$88</c:f>
              <c:numCache>
                <c:formatCode>0.000</c:formatCode>
                <c:ptCount val="73"/>
                <c:pt idx="1">
                  <c:v>0.14845419498695753</c:v>
                </c:pt>
                <c:pt idx="2">
                  <c:v>0.15091463182860601</c:v>
                </c:pt>
                <c:pt idx="3">
                  <c:v>0.17050079879347299</c:v>
                </c:pt>
                <c:pt idx="4">
                  <c:v>0.18727057577139197</c:v>
                </c:pt>
                <c:pt idx="5">
                  <c:v>0.18174441262436877</c:v>
                </c:pt>
                <c:pt idx="6">
                  <c:v>0.17916623229570633</c:v>
                </c:pt>
                <c:pt idx="7">
                  <c:v>0.1830059333229232</c:v>
                </c:pt>
                <c:pt idx="8">
                  <c:v>0.2362420897585332</c:v>
                </c:pt>
                <c:pt idx="9">
                  <c:v>0.15068671417111393</c:v>
                </c:pt>
                <c:pt idx="10">
                  <c:v>0.16239247036589141</c:v>
                </c:pt>
                <c:pt idx="11">
                  <c:v>0.17261890235122765</c:v>
                </c:pt>
                <c:pt idx="12">
                  <c:v>0.16628757588886231</c:v>
                </c:pt>
                <c:pt idx="13">
                  <c:v>0.18592299096030834</c:v>
                </c:pt>
                <c:pt idx="14">
                  <c:v>0.18110322082981059</c:v>
                </c:pt>
                <c:pt idx="15">
                  <c:v>0.19047861454944764</c:v>
                </c:pt>
                <c:pt idx="16">
                  <c:v>0.2148274788083358</c:v>
                </c:pt>
                <c:pt idx="17">
                  <c:v>0.15302308162431644</c:v>
                </c:pt>
                <c:pt idx="18">
                  <c:v>0.16684240305003759</c:v>
                </c:pt>
                <c:pt idx="19">
                  <c:v>0.1771032569730607</c:v>
                </c:pt>
                <c:pt idx="20">
                  <c:v>0.17680012114763793</c:v>
                </c:pt>
                <c:pt idx="21">
                  <c:v>0.17416836906808267</c:v>
                </c:pt>
                <c:pt idx="22">
                  <c:v>0.16715070397735851</c:v>
                </c:pt>
                <c:pt idx="23">
                  <c:v>0.18852493608855525</c:v>
                </c:pt>
                <c:pt idx="24">
                  <c:v>0.22130614006345953</c:v>
                </c:pt>
                <c:pt idx="25">
                  <c:v>9.8013214200267762E-2</c:v>
                </c:pt>
                <c:pt idx="26">
                  <c:v>0.13144488476546717</c:v>
                </c:pt>
                <c:pt idx="27">
                  <c:v>0.124415068718086</c:v>
                </c:pt>
                <c:pt idx="28">
                  <c:v>0.14435669442465415</c:v>
                </c:pt>
                <c:pt idx="29">
                  <c:v>0.15360206360262041</c:v>
                </c:pt>
                <c:pt idx="30">
                  <c:v>0.13245118992884822</c:v>
                </c:pt>
                <c:pt idx="31">
                  <c:v>0.13988522280754215</c:v>
                </c:pt>
                <c:pt idx="32">
                  <c:v>0.16608556075902259</c:v>
                </c:pt>
                <c:pt idx="33">
                  <c:v>0.12763007280840905</c:v>
                </c:pt>
                <c:pt idx="34">
                  <c:v>0.13144488476546717</c:v>
                </c:pt>
                <c:pt idx="35">
                  <c:v>0.13646722465701852</c:v>
                </c:pt>
                <c:pt idx="36">
                  <c:v>0.14873212940046043</c:v>
                </c:pt>
                <c:pt idx="37">
                  <c:v>0.14172663153618661</c:v>
                </c:pt>
                <c:pt idx="38">
                  <c:v>0.1478701606025393</c:v>
                </c:pt>
                <c:pt idx="39">
                  <c:v>0.1439882983354194</c:v>
                </c:pt>
                <c:pt idx="40">
                  <c:v>0.16704838366993985</c:v>
                </c:pt>
                <c:pt idx="41">
                  <c:v>0.13861161681379791</c:v>
                </c:pt>
                <c:pt idx="42">
                  <c:v>0.1362262516441213</c:v>
                </c:pt>
                <c:pt idx="43">
                  <c:v>0.14094274357327438</c:v>
                </c:pt>
                <c:pt idx="44">
                  <c:v>0.14873212940046043</c:v>
                </c:pt>
                <c:pt idx="45">
                  <c:v>0.14172663153618661</c:v>
                </c:pt>
                <c:pt idx="46">
                  <c:v>0.14577260525142019</c:v>
                </c:pt>
                <c:pt idx="47">
                  <c:v>0.14067777998741479</c:v>
                </c:pt>
                <c:pt idx="48">
                  <c:v>0.16329400798218022</c:v>
                </c:pt>
                <c:pt idx="49">
                  <c:v>0.10346248680516809</c:v>
                </c:pt>
                <c:pt idx="50">
                  <c:v>0.12513180228752818</c:v>
                </c:pt>
                <c:pt idx="51">
                  <c:v>0.13048762491722604</c:v>
                </c:pt>
                <c:pt idx="52">
                  <c:v>0.14034600152615459</c:v>
                </c:pt>
                <c:pt idx="53">
                  <c:v>0.13804479105914699</c:v>
                </c:pt>
                <c:pt idx="54">
                  <c:v>0.14376185232219046</c:v>
                </c:pt>
                <c:pt idx="55">
                  <c:v>0.15137705297979831</c:v>
                </c:pt>
                <c:pt idx="56">
                  <c:v>0.16239430963138718</c:v>
                </c:pt>
                <c:pt idx="57">
                  <c:v>0.10420951807162274</c:v>
                </c:pt>
                <c:pt idx="58">
                  <c:v>0.11964888802530291</c:v>
                </c:pt>
                <c:pt idx="59">
                  <c:v>0.13337700007356024</c:v>
                </c:pt>
                <c:pt idx="60">
                  <c:v>0.14435669442465415</c:v>
                </c:pt>
                <c:pt idx="61">
                  <c:v>0.14677185383572761</c:v>
                </c:pt>
                <c:pt idx="62">
                  <c:v>0.14895347296500264</c:v>
                </c:pt>
                <c:pt idx="63">
                  <c:v>0.14148396297702398</c:v>
                </c:pt>
                <c:pt idx="64">
                  <c:v>0.15729163844377006</c:v>
                </c:pt>
                <c:pt idx="65">
                  <c:v>0.10655159742511369</c:v>
                </c:pt>
                <c:pt idx="66">
                  <c:v>0.12416551908322293</c:v>
                </c:pt>
                <c:pt idx="67">
                  <c:v>0.13048762491722604</c:v>
                </c:pt>
                <c:pt idx="68">
                  <c:v>0.14435669442465415</c:v>
                </c:pt>
                <c:pt idx="69">
                  <c:v>0.14784711988720151</c:v>
                </c:pt>
                <c:pt idx="70">
                  <c:v>0.14577260525142019</c:v>
                </c:pt>
                <c:pt idx="71">
                  <c:v>0.14663050584665407</c:v>
                </c:pt>
                <c:pt idx="72">
                  <c:v>0.1700405328666828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88B-B820-75E68B519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1952"/>
        <c:axId val="-1549366976"/>
      </c:scatterChart>
      <c:valAx>
        <c:axId val="-15493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6976"/>
        <c:crosses val="autoZero"/>
        <c:crossBetween val="midCat"/>
      </c:valAx>
      <c:valAx>
        <c:axId val="-15493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วิเคราะห์ค่าทึบๆ!$AW$15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วิเคราะห์ค่าทึบๆ!$AW$16:$AW$88</c:f>
              <c:numCache>
                <c:formatCode>0.000</c:formatCode>
                <c:ptCount val="73"/>
                <c:pt idx="1">
                  <c:v>1.1741705457846552</c:v>
                </c:pt>
                <c:pt idx="2">
                  <c:v>1.032153529805963</c:v>
                </c:pt>
                <c:pt idx="3">
                  <c:v>1.0692486534603769</c:v>
                </c:pt>
                <c:pt idx="4">
                  <c:v>1.0692486534603769</c:v>
                </c:pt>
                <c:pt idx="5">
                  <c:v>1.0206207261596576</c:v>
                </c:pt>
                <c:pt idx="6">
                  <c:v>0.99866932742120151</c:v>
                </c:pt>
                <c:pt idx="7">
                  <c:v>0.94944315664093748</c:v>
                </c:pt>
                <c:pt idx="8">
                  <c:v>1.0440863369806959</c:v>
                </c:pt>
                <c:pt idx="9">
                  <c:v>1.1918282365569903</c:v>
                </c:pt>
                <c:pt idx="10">
                  <c:v>1.1106541457982981</c:v>
                </c:pt>
                <c:pt idx="11">
                  <c:v>1.0825317547305482</c:v>
                </c:pt>
                <c:pt idx="12">
                  <c:v>0.94944315664093748</c:v>
                </c:pt>
                <c:pt idx="13">
                  <c:v>1.0440863369806959</c:v>
                </c:pt>
                <c:pt idx="14">
                  <c:v>1.0094660663590602</c:v>
                </c:pt>
                <c:pt idx="15">
                  <c:v>0.98821176880261863</c:v>
                </c:pt>
                <c:pt idx="16">
                  <c:v>0.94944315664093748</c:v>
                </c:pt>
                <c:pt idx="17">
                  <c:v>1.2103072956898178</c:v>
                </c:pt>
                <c:pt idx="18">
                  <c:v>1.141088661469096</c:v>
                </c:pt>
                <c:pt idx="19">
                  <c:v>1.1106541457982981</c:v>
                </c:pt>
                <c:pt idx="20">
                  <c:v>1.0094660663590602</c:v>
                </c:pt>
                <c:pt idx="21">
                  <c:v>0.9780759955449394</c:v>
                </c:pt>
                <c:pt idx="22">
                  <c:v>0.93169499062491234</c:v>
                </c:pt>
                <c:pt idx="23">
                  <c:v>0.9780759955449394</c:v>
                </c:pt>
                <c:pt idx="24">
                  <c:v>0.9780759955449394</c:v>
                </c:pt>
                <c:pt idx="25">
                  <c:v>0.66110735668493126</c:v>
                </c:pt>
                <c:pt idx="26">
                  <c:v>0.76666439507182438</c:v>
                </c:pt>
                <c:pt idx="27">
                  <c:v>0.66538641337399984</c:v>
                </c:pt>
                <c:pt idx="28">
                  <c:v>0.7029019463944165</c:v>
                </c:pt>
                <c:pt idx="29">
                  <c:v>0.73561235792062452</c:v>
                </c:pt>
                <c:pt idx="30">
                  <c:v>0.62960775063664332</c:v>
                </c:pt>
                <c:pt idx="31">
                  <c:v>0.6189054227988029</c:v>
                </c:pt>
                <c:pt idx="32">
                  <c:v>0.625978857295168</c:v>
                </c:pt>
                <c:pt idx="33">
                  <c:v>0.8608755539377273</c:v>
                </c:pt>
                <c:pt idx="34">
                  <c:v>0.76666439507182438</c:v>
                </c:pt>
                <c:pt idx="35">
                  <c:v>0.72984276015142768</c:v>
                </c:pt>
                <c:pt idx="36">
                  <c:v>0.7242068243779014</c:v>
                </c:pt>
                <c:pt idx="37">
                  <c:v>0.67873998017500092</c:v>
                </c:pt>
                <c:pt idx="38">
                  <c:v>0.7029019463944165</c:v>
                </c:pt>
                <c:pt idx="39">
                  <c:v>0.63705898929703186</c:v>
                </c:pt>
                <c:pt idx="40">
                  <c:v>0.62960775063664332</c:v>
                </c:pt>
                <c:pt idx="41">
                  <c:v>0.93494699000845705</c:v>
                </c:pt>
                <c:pt idx="42">
                  <c:v>0.79455215770466037</c:v>
                </c:pt>
                <c:pt idx="43">
                  <c:v>0.75377836144440902</c:v>
                </c:pt>
                <c:pt idx="44">
                  <c:v>0.7242068243779014</c:v>
                </c:pt>
                <c:pt idx="45">
                  <c:v>0.67873998017500092</c:v>
                </c:pt>
                <c:pt idx="46">
                  <c:v>0.69293120089063209</c:v>
                </c:pt>
                <c:pt idx="47">
                  <c:v>0.62241199716496143</c:v>
                </c:pt>
                <c:pt idx="48">
                  <c:v>0.6154574548966637</c:v>
                </c:pt>
                <c:pt idx="49">
                  <c:v>0.64194073876636937</c:v>
                </c:pt>
                <c:pt idx="50">
                  <c:v>0.67135769441196835</c:v>
                </c:pt>
                <c:pt idx="51">
                  <c:v>0.64194073876636937</c:v>
                </c:pt>
                <c:pt idx="52">
                  <c:v>0.62861179786340826</c:v>
                </c:pt>
                <c:pt idx="53">
                  <c:v>0.60813031926314987</c:v>
                </c:pt>
                <c:pt idx="54">
                  <c:v>0.62861179786340826</c:v>
                </c:pt>
                <c:pt idx="55">
                  <c:v>0.61608007261268027</c:v>
                </c:pt>
                <c:pt idx="56">
                  <c:v>0.56301927285492304</c:v>
                </c:pt>
                <c:pt idx="57">
                  <c:v>0.64657575013983959</c:v>
                </c:pt>
                <c:pt idx="58">
                  <c:v>0.64194073876636937</c:v>
                </c:pt>
                <c:pt idx="59">
                  <c:v>0.65615517192512263</c:v>
                </c:pt>
                <c:pt idx="60">
                  <c:v>0.64657575013983959</c:v>
                </c:pt>
                <c:pt idx="61">
                  <c:v>0.64657575013983959</c:v>
                </c:pt>
                <c:pt idx="62">
                  <c:v>0.65131263214863266</c:v>
                </c:pt>
                <c:pt idx="63">
                  <c:v>0.57581679963109833</c:v>
                </c:pt>
                <c:pt idx="64">
                  <c:v>0.54532836836331211</c:v>
                </c:pt>
                <c:pt idx="65">
                  <c:v>0.66110735668493126</c:v>
                </c:pt>
                <c:pt idx="66">
                  <c:v>0.66617338752649125</c:v>
                </c:pt>
                <c:pt idx="67">
                  <c:v>0.64194073876636937</c:v>
                </c:pt>
                <c:pt idx="68">
                  <c:v>0.64657575013983959</c:v>
                </c:pt>
                <c:pt idx="69">
                  <c:v>0.65131263214863266</c:v>
                </c:pt>
                <c:pt idx="70">
                  <c:v>0.63740399825235039</c:v>
                </c:pt>
                <c:pt idx="71">
                  <c:v>0.59676239503286066</c:v>
                </c:pt>
                <c:pt idx="72">
                  <c:v>0.58952864412411499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7-40E1-A935-C74DCB8E4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4464"/>
        <c:axId val="-1549337056"/>
      </c:scatterChart>
      <c:valAx>
        <c:axId val="-15493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37056"/>
        <c:crosses val="autoZero"/>
        <c:crossBetween val="midCat"/>
      </c:valAx>
      <c:valAx>
        <c:axId val="-15493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วิเคราะห์ค่าทึบๆ!$AX$15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วิเคราะห์ค่าทึบๆ!$AX$16:$AX$88</c:f>
              <c:numCache>
                <c:formatCode>0.000</c:formatCode>
                <c:ptCount val="73"/>
                <c:pt idx="1">
                  <c:v>4.5312597122938413E-2</c:v>
                </c:pt>
                <c:pt idx="2">
                  <c:v>6.7813860444480997E-2</c:v>
                </c:pt>
                <c:pt idx="3">
                  <c:v>6.8914452150248995E-2</c:v>
                </c:pt>
                <c:pt idx="4">
                  <c:v>7.5692602172378914E-2</c:v>
                </c:pt>
                <c:pt idx="5">
                  <c:v>8.4467170003251504E-2</c:v>
                </c:pt>
                <c:pt idx="6">
                  <c:v>8.8881433989396533E-2</c:v>
                </c:pt>
                <c:pt idx="7">
                  <c:v>0.10565213820342695</c:v>
                </c:pt>
                <c:pt idx="8">
                  <c:v>0.1025576507232682</c:v>
                </c:pt>
                <c:pt idx="9">
                  <c:v>4.3979873678146104E-2</c:v>
                </c:pt>
                <c:pt idx="10">
                  <c:v>5.8566515838415399E-2</c:v>
                </c:pt>
                <c:pt idx="11">
                  <c:v>6.7233611853901462E-2</c:v>
                </c:pt>
                <c:pt idx="12">
                  <c:v>9.6000373486919588E-2</c:v>
                </c:pt>
                <c:pt idx="13">
                  <c:v>8.0713073558662557E-2</c:v>
                </c:pt>
                <c:pt idx="14">
                  <c:v>8.6990339649196627E-2</c:v>
                </c:pt>
                <c:pt idx="15">
                  <c:v>9.7525050649317199E-2</c:v>
                </c:pt>
                <c:pt idx="16">
                  <c:v>0.12402320552581268</c:v>
                </c:pt>
                <c:pt idx="17">
                  <c:v>4.2647150233353796E-2</c:v>
                </c:pt>
                <c:pt idx="18">
                  <c:v>5.548406763639354E-2</c:v>
                </c:pt>
                <c:pt idx="19">
                  <c:v>6.3871931261206383E-2</c:v>
                </c:pt>
                <c:pt idx="20">
                  <c:v>8.4923407315351959E-2</c:v>
                </c:pt>
                <c:pt idx="21">
                  <c:v>9.1975362892429427E-2</c:v>
                </c:pt>
                <c:pt idx="22">
                  <c:v>0.10211909437079603</c:v>
                </c:pt>
                <c:pt idx="23">
                  <c:v>9.9556822537844633E-2</c:v>
                </c:pt>
                <c:pt idx="24">
                  <c:v>0.11686802059163119</c:v>
                </c:pt>
                <c:pt idx="25">
                  <c:v>0.10395242869379989</c:v>
                </c:pt>
                <c:pt idx="26">
                  <c:v>8.9390997858634039E-2</c:v>
                </c:pt>
                <c:pt idx="27">
                  <c:v>0.12942470281876031</c:v>
                </c:pt>
                <c:pt idx="28">
                  <c:v>0.12738511097302793</c:v>
                </c:pt>
                <c:pt idx="29">
                  <c:v>0.11825403800455211</c:v>
                </c:pt>
                <c:pt idx="30">
                  <c:v>0.16263411325719371</c:v>
                </c:pt>
                <c:pt idx="31">
                  <c:v>0.18082769807894233</c:v>
                </c:pt>
                <c:pt idx="32">
                  <c:v>0.20750036309126355</c:v>
                </c:pt>
                <c:pt idx="33">
                  <c:v>6.1305278460446096E-2</c:v>
                </c:pt>
                <c:pt idx="34">
                  <c:v>8.9390997858634039E-2</c:v>
                </c:pt>
                <c:pt idx="35">
                  <c:v>0.10757377896624234</c:v>
                </c:pt>
                <c:pt idx="36">
                  <c:v>0.1200004668586495</c:v>
                </c:pt>
                <c:pt idx="37">
                  <c:v>0.13890156844979137</c:v>
                </c:pt>
                <c:pt idx="38">
                  <c:v>0.13048550947379495</c:v>
                </c:pt>
                <c:pt idx="39">
                  <c:v>0.17066883863630511</c:v>
                </c:pt>
                <c:pt idx="40">
                  <c:v>0.20511530144653639</c:v>
                </c:pt>
                <c:pt idx="41">
                  <c:v>5.1976214346899946E-2</c:v>
                </c:pt>
                <c:pt idx="42">
                  <c:v>8.3226101454590307E-2</c:v>
                </c:pt>
                <c:pt idx="43">
                  <c:v>0.1008504177808522</c:v>
                </c:pt>
                <c:pt idx="44">
                  <c:v>0.1200004668586495</c:v>
                </c:pt>
                <c:pt idx="45">
                  <c:v>0.13890156844979137</c:v>
                </c:pt>
                <c:pt idx="46">
                  <c:v>0.13426769815419481</c:v>
                </c:pt>
                <c:pt idx="47">
                  <c:v>0.17879592619041487</c:v>
                </c:pt>
                <c:pt idx="48">
                  <c:v>0.21465554802544504</c:v>
                </c:pt>
                <c:pt idx="49">
                  <c:v>9.3290641135461427E-2</c:v>
                </c:pt>
                <c:pt idx="50">
                  <c:v>9.8638342464699616E-2</c:v>
                </c:pt>
                <c:pt idx="51">
                  <c:v>0.11765882074432756</c:v>
                </c:pt>
                <c:pt idx="52">
                  <c:v>0.13476975508740635</c:v>
                </c:pt>
                <c:pt idx="53">
                  <c:v>0.1464097613389693</c:v>
                </c:pt>
                <c:pt idx="54">
                  <c:v>0.13804988683459463</c:v>
                </c:pt>
                <c:pt idx="55">
                  <c:v>0.15441466352808556</c:v>
                </c:pt>
                <c:pt idx="56">
                  <c:v>0.21704060967017222</c:v>
                </c:pt>
                <c:pt idx="57">
                  <c:v>9.1957917690669133E-2</c:v>
                </c:pt>
                <c:pt idx="58">
                  <c:v>0.10788568707076521</c:v>
                </c:pt>
                <c:pt idx="59">
                  <c:v>0.11261629985528496</c:v>
                </c:pt>
                <c:pt idx="60">
                  <c:v>0.12738511097302793</c:v>
                </c:pt>
                <c:pt idx="61">
                  <c:v>0.129516327338319</c:v>
                </c:pt>
                <c:pt idx="62">
                  <c:v>0.12859441513359501</c:v>
                </c:pt>
                <c:pt idx="63">
                  <c:v>0.17676415430188741</c:v>
                </c:pt>
                <c:pt idx="64">
                  <c:v>0.23135097953853526</c:v>
                </c:pt>
                <c:pt idx="65">
                  <c:v>8.7959747356292209E-2</c:v>
                </c:pt>
                <c:pt idx="66">
                  <c:v>0.10017956656571056</c:v>
                </c:pt>
                <c:pt idx="67">
                  <c:v>0.11765882074432756</c:v>
                </c:pt>
                <c:pt idx="68">
                  <c:v>0.12738511097302793</c:v>
                </c:pt>
                <c:pt idx="69">
                  <c:v>0.12763927911602452</c:v>
                </c:pt>
                <c:pt idx="70">
                  <c:v>0.13426769815419481</c:v>
                </c:pt>
                <c:pt idx="71">
                  <c:v>0.16457352297072278</c:v>
                </c:pt>
                <c:pt idx="72">
                  <c:v>0.1979601165123549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9-4AEF-8D1D-19606514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62624"/>
        <c:axId val="-1545881904"/>
      </c:scatterChart>
      <c:valAx>
        <c:axId val="-15493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1904"/>
        <c:crosses val="autoZero"/>
        <c:crossBetween val="midCat"/>
      </c:valAx>
      <c:valAx>
        <c:axId val="-15458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วิเคราะห์ค่าทึบๆ!$AY$15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วิเคราะห์ค่าทึบๆ!$AY$16:$AY$88</c:f>
              <c:numCache>
                <c:formatCode>0.000</c:formatCode>
                <c:ptCount val="73"/>
                <c:pt idx="1">
                  <c:v>0.8647058823529411</c:v>
                </c:pt>
                <c:pt idx="2">
                  <c:v>0.66818181818181821</c:v>
                </c:pt>
                <c:pt idx="3">
                  <c:v>0.7170731707317074</c:v>
                </c:pt>
                <c:pt idx="4">
                  <c:v>0.7170731707317074</c:v>
                </c:pt>
                <c:pt idx="5">
                  <c:v>0.65333333333333343</c:v>
                </c:pt>
                <c:pt idx="6">
                  <c:v>0.62553191489361715</c:v>
                </c:pt>
                <c:pt idx="7">
                  <c:v>0.56538461538461549</c:v>
                </c:pt>
                <c:pt idx="8">
                  <c:v>0.68372093023255809</c:v>
                </c:pt>
                <c:pt idx="9">
                  <c:v>0.89090909090909098</c:v>
                </c:pt>
                <c:pt idx="10">
                  <c:v>0.77368421052631597</c:v>
                </c:pt>
                <c:pt idx="11">
                  <c:v>0.73499999999999999</c:v>
                </c:pt>
                <c:pt idx="12">
                  <c:v>0.56538461538461549</c:v>
                </c:pt>
                <c:pt idx="13">
                  <c:v>0.68372093023255809</c:v>
                </c:pt>
                <c:pt idx="14">
                  <c:v>0.63913043478260867</c:v>
                </c:pt>
                <c:pt idx="15">
                  <c:v>0.61250000000000004</c:v>
                </c:pt>
                <c:pt idx="16">
                  <c:v>0.56538461538461549</c:v>
                </c:pt>
                <c:pt idx="17">
                  <c:v>0.91875000000000007</c:v>
                </c:pt>
                <c:pt idx="18">
                  <c:v>0.81666666666666676</c:v>
                </c:pt>
                <c:pt idx="19">
                  <c:v>0.77368421052631597</c:v>
                </c:pt>
                <c:pt idx="20">
                  <c:v>0.63913043478260867</c:v>
                </c:pt>
                <c:pt idx="21">
                  <c:v>0.60000000000000009</c:v>
                </c:pt>
                <c:pt idx="22">
                  <c:v>0.54444444444444451</c:v>
                </c:pt>
                <c:pt idx="23">
                  <c:v>0.60000000000000009</c:v>
                </c:pt>
                <c:pt idx="24">
                  <c:v>0.60000000000000009</c:v>
                </c:pt>
                <c:pt idx="25">
                  <c:v>0.37692307692307692</c:v>
                </c:pt>
                <c:pt idx="26">
                  <c:v>0.50689655172413794</c:v>
                </c:pt>
                <c:pt idx="27">
                  <c:v>0.38181818181818183</c:v>
                </c:pt>
                <c:pt idx="28">
                  <c:v>0.42608695652173911</c:v>
                </c:pt>
                <c:pt idx="29">
                  <c:v>0.46666666666666673</c:v>
                </c:pt>
                <c:pt idx="30">
                  <c:v>0.34186046511627904</c:v>
                </c:pt>
                <c:pt idx="31">
                  <c:v>0.33033707865168538</c:v>
                </c:pt>
                <c:pt idx="32">
                  <c:v>0.33793103448275863</c:v>
                </c:pt>
                <c:pt idx="33">
                  <c:v>0.63913043478260867</c:v>
                </c:pt>
                <c:pt idx="34">
                  <c:v>0.50689655172413794</c:v>
                </c:pt>
                <c:pt idx="35">
                  <c:v>0.45937500000000003</c:v>
                </c:pt>
                <c:pt idx="36">
                  <c:v>0.4523076923076923</c:v>
                </c:pt>
                <c:pt idx="37">
                  <c:v>0.39729729729729729</c:v>
                </c:pt>
                <c:pt idx="38">
                  <c:v>0.42608695652173911</c:v>
                </c:pt>
                <c:pt idx="39">
                  <c:v>0.35</c:v>
                </c:pt>
                <c:pt idx="40">
                  <c:v>0.34186046511627904</c:v>
                </c:pt>
                <c:pt idx="41">
                  <c:v>0.75384615384615383</c:v>
                </c:pt>
                <c:pt idx="42">
                  <c:v>0.54444444444444451</c:v>
                </c:pt>
                <c:pt idx="43">
                  <c:v>0.49</c:v>
                </c:pt>
                <c:pt idx="44">
                  <c:v>0.4523076923076923</c:v>
                </c:pt>
                <c:pt idx="45">
                  <c:v>0.39729729729729729</c:v>
                </c:pt>
                <c:pt idx="46">
                  <c:v>0.41408450704225347</c:v>
                </c:pt>
                <c:pt idx="47">
                  <c:v>0.33409090909090911</c:v>
                </c:pt>
                <c:pt idx="48">
                  <c:v>0.32666666666666672</c:v>
                </c:pt>
                <c:pt idx="49">
                  <c:v>0.42000000000000004</c:v>
                </c:pt>
                <c:pt idx="50">
                  <c:v>0.45937500000000003</c:v>
                </c:pt>
                <c:pt idx="51">
                  <c:v>0.42000000000000004</c:v>
                </c:pt>
                <c:pt idx="52">
                  <c:v>0.40273972602739733</c:v>
                </c:pt>
                <c:pt idx="53">
                  <c:v>0.37692307692307692</c:v>
                </c:pt>
                <c:pt idx="54">
                  <c:v>0.40273972602739733</c:v>
                </c:pt>
                <c:pt idx="55">
                  <c:v>0.38684210526315799</c:v>
                </c:pt>
                <c:pt idx="56">
                  <c:v>0.32307692307692309</c:v>
                </c:pt>
                <c:pt idx="57">
                  <c:v>0.42608695652173911</c:v>
                </c:pt>
                <c:pt idx="58">
                  <c:v>0.42000000000000004</c:v>
                </c:pt>
                <c:pt idx="59">
                  <c:v>0.43880597014925377</c:v>
                </c:pt>
                <c:pt idx="60">
                  <c:v>0.42608695652173911</c:v>
                </c:pt>
                <c:pt idx="61">
                  <c:v>0.42608695652173911</c:v>
                </c:pt>
                <c:pt idx="62">
                  <c:v>0.43235294117647055</c:v>
                </c:pt>
                <c:pt idx="63">
                  <c:v>0.33793103448275863</c:v>
                </c:pt>
                <c:pt idx="64">
                  <c:v>0.30309278350515462</c:v>
                </c:pt>
                <c:pt idx="65">
                  <c:v>0.44545454545454549</c:v>
                </c:pt>
                <c:pt idx="66">
                  <c:v>0.4523076923076923</c:v>
                </c:pt>
                <c:pt idx="67">
                  <c:v>0.42000000000000004</c:v>
                </c:pt>
                <c:pt idx="68">
                  <c:v>0.42608695652173911</c:v>
                </c:pt>
                <c:pt idx="69">
                  <c:v>0.43235294117647055</c:v>
                </c:pt>
                <c:pt idx="70">
                  <c:v>0.41408450704225347</c:v>
                </c:pt>
                <c:pt idx="71">
                  <c:v>0.36296296296296293</c:v>
                </c:pt>
                <c:pt idx="72">
                  <c:v>0.35421686746987951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8-4868-B618-1273A006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0144"/>
        <c:axId val="-1545878096"/>
      </c:scatterChart>
      <c:valAx>
        <c:axId val="-154586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8096"/>
        <c:crosses val="autoZero"/>
        <c:crossBetween val="midCat"/>
      </c:valAx>
      <c:valAx>
        <c:axId val="-15458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วิเคราะห์ค่ากลวงทึบ!$AX$15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วิเคราะห์ค่ากลวงทึบ!$AX$16:$AX$88</c:f>
              <c:numCache>
                <c:formatCode>0.000</c:formatCode>
                <c:ptCount val="73"/>
                <c:pt idx="1">
                  <c:v>1.0923333448839289E-2</c:v>
                </c:pt>
                <c:pt idx="2">
                  <c:v>1.3895924617791188E-2</c:v>
                </c:pt>
                <c:pt idx="3">
                  <c:v>1.6315669188043277E-2</c:v>
                </c:pt>
                <c:pt idx="4">
                  <c:v>1.8916123516433323E-2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2.2291723837855978E-2</c:v>
                </c:pt>
                <c:pt idx="8">
                  <c:v>3.0291363936716616E-2</c:v>
                </c:pt>
                <c:pt idx="9">
                  <c:v>1.1722601749973869E-2</c:v>
                </c:pt>
                <c:pt idx="10">
                  <c:v>1.407407749750646E-2</c:v>
                </c:pt>
                <c:pt idx="11">
                  <c:v>1.6527560995680198E-2</c:v>
                </c:pt>
                <c:pt idx="12">
                  <c:v>1.9938616679483774E-2</c:v>
                </c:pt>
                <c:pt idx="13">
                  <c:v>1.9290122407783262E-2</c:v>
                </c:pt>
                <c:pt idx="14">
                  <c:v>1.7702377127504172E-2</c:v>
                </c:pt>
                <c:pt idx="15">
                  <c:v>2.2601331113381761E-2</c:v>
                </c:pt>
                <c:pt idx="16">
                  <c:v>2.9438086079344315E-2</c:v>
                </c:pt>
                <c:pt idx="17">
                  <c:v>1.1855813133496301E-2</c:v>
                </c:pt>
                <c:pt idx="18">
                  <c:v>1.4786689016367547E-2</c:v>
                </c:pt>
                <c:pt idx="19">
                  <c:v>1.6527560995680198E-2</c:v>
                </c:pt>
                <c:pt idx="20">
                  <c:v>1.8660500225670715E-2</c:v>
                </c:pt>
                <c:pt idx="21">
                  <c:v>1.7704632894814776E-2</c:v>
                </c:pt>
                <c:pt idx="22">
                  <c:v>2.0116337644891104E-2</c:v>
                </c:pt>
                <c:pt idx="23">
                  <c:v>2.2291723837855978E-2</c:v>
                </c:pt>
                <c:pt idx="24">
                  <c:v>3.1997919651461211E-2</c:v>
                </c:pt>
                <c:pt idx="25">
                  <c:v>1.5319309105079488E-2</c:v>
                </c:pt>
                <c:pt idx="26">
                  <c:v>1.8884205249818795E-2</c:v>
                </c:pt>
                <c:pt idx="27">
                  <c:v>2.1401072571329491E-2</c:v>
                </c:pt>
                <c:pt idx="28">
                  <c:v>2.5817952367023864E-2</c:v>
                </c:pt>
                <c:pt idx="29">
                  <c:v>2.2989597938043067E-2</c:v>
                </c:pt>
                <c:pt idx="30">
                  <c:v>2.7358219197051906E-2</c:v>
                </c:pt>
                <c:pt idx="31">
                  <c:v>2.6007011144165312E-2</c:v>
                </c:pt>
                <c:pt idx="32">
                  <c:v>3.1571280722775069E-2</c:v>
                </c:pt>
                <c:pt idx="33">
                  <c:v>1.5186097721557058E-2</c:v>
                </c:pt>
                <c:pt idx="34">
                  <c:v>1.7993440851242437E-2</c:v>
                </c:pt>
                <c:pt idx="35">
                  <c:v>2.1189180763692566E-2</c:v>
                </c:pt>
                <c:pt idx="36">
                  <c:v>2.5051082494736025E-2</c:v>
                </c:pt>
                <c:pt idx="37">
                  <c:v>2.4575087451011553E-2</c:v>
                </c:pt>
                <c:pt idx="38">
                  <c:v>2.4944258679664971E-2</c:v>
                </c:pt>
                <c:pt idx="39">
                  <c:v>3.0031905726000417E-2</c:v>
                </c:pt>
                <c:pt idx="40">
                  <c:v>3.4557753223578111E-2</c:v>
                </c:pt>
                <c:pt idx="41">
                  <c:v>1.4386829420422477E-2</c:v>
                </c:pt>
                <c:pt idx="42">
                  <c:v>1.8527899490388255E-2</c:v>
                </c:pt>
                <c:pt idx="43">
                  <c:v>2.0765397148418716E-2</c:v>
                </c:pt>
                <c:pt idx="44">
                  <c:v>2.479545920397341E-2</c:v>
                </c:pt>
                <c:pt idx="45">
                  <c:v>2.5103583955334387E-2</c:v>
                </c:pt>
                <c:pt idx="46">
                  <c:v>2.3871387338604114E-2</c:v>
                </c:pt>
                <c:pt idx="47">
                  <c:v>2.8793476623897311E-2</c:v>
                </c:pt>
                <c:pt idx="48">
                  <c:v>3.5411031080950416E-2</c:v>
                </c:pt>
                <c:pt idx="49">
                  <c:v>1.8249959542572955E-2</c:v>
                </c:pt>
                <c:pt idx="50">
                  <c:v>2.2625415723839498E-2</c:v>
                </c:pt>
                <c:pt idx="51">
                  <c:v>2.5427016916431077E-2</c:v>
                </c:pt>
                <c:pt idx="52">
                  <c:v>3.0674794891513497E-2</c:v>
                </c:pt>
                <c:pt idx="53">
                  <c:v>3.0652797250724086E-2</c:v>
                </c:pt>
                <c:pt idx="54">
                  <c:v>3.1649704561295337E-2</c:v>
                </c:pt>
                <c:pt idx="55">
                  <c:v>3.6533658512041746E-2</c:v>
                </c:pt>
                <c:pt idx="56">
                  <c:v>4.2237253939928804E-2</c:v>
                </c:pt>
                <c:pt idx="57">
                  <c:v>1.7184268474393513E-2</c:v>
                </c:pt>
                <c:pt idx="58">
                  <c:v>2.2803568603554772E-2</c:v>
                </c:pt>
                <c:pt idx="59">
                  <c:v>2.6062692339341855E-2</c:v>
                </c:pt>
                <c:pt idx="60">
                  <c:v>3.1697288054563948E-2</c:v>
                </c:pt>
                <c:pt idx="61">
                  <c:v>3.3559528024499644E-2</c:v>
                </c:pt>
                <c:pt idx="62">
                  <c:v>3.2454358067090981E-2</c:v>
                </c:pt>
                <c:pt idx="63">
                  <c:v>3.5295229409938636E-2</c:v>
                </c:pt>
                <c:pt idx="64">
                  <c:v>4.1810615011242648E-2</c:v>
                </c:pt>
                <c:pt idx="65">
                  <c:v>1.8249959542572955E-2</c:v>
                </c:pt>
                <c:pt idx="66">
                  <c:v>2.2447262844124228E-2</c:v>
                </c:pt>
                <c:pt idx="67">
                  <c:v>2.5427016916431077E-2</c:v>
                </c:pt>
                <c:pt idx="68">
                  <c:v>2.888543185617521E-2</c:v>
                </c:pt>
                <c:pt idx="69">
                  <c:v>3.1181293755046916E-2</c:v>
                </c:pt>
                <c:pt idx="70">
                  <c:v>3.1649704561295337E-2</c:v>
                </c:pt>
                <c:pt idx="71">
                  <c:v>3.6224051236515967E-2</c:v>
                </c:pt>
                <c:pt idx="72">
                  <c:v>4.5650365369417994E-2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4-460D-AF26-72C50FEF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49952"/>
        <c:axId val="-1580948864"/>
      </c:scatterChart>
      <c:valAx>
        <c:axId val="-15809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8864"/>
        <c:crosses val="autoZero"/>
        <c:crossBetween val="midCat"/>
      </c:valAx>
      <c:valAx>
        <c:axId val="-15809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วิเคราะห์ค่าทึบๆ!$AZ$15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วิเคราะห์ค่าทึบๆ!$AZ$16:$AZ$88</c:f>
              <c:numCache>
                <c:formatCode>0.000</c:formatCode>
                <c:ptCount val="73"/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>
                  <c:v>0.245</c:v>
                </c:pt>
                <c:pt idx="9">
                  <c:v>0.245</c:v>
                </c:pt>
                <c:pt idx="10">
                  <c:v>0.245</c:v>
                </c:pt>
                <c:pt idx="11">
                  <c:v>0.245</c:v>
                </c:pt>
                <c:pt idx="12">
                  <c:v>0.245</c:v>
                </c:pt>
                <c:pt idx="13">
                  <c:v>0.245</c:v>
                </c:pt>
                <c:pt idx="14">
                  <c:v>0.245</c:v>
                </c:pt>
                <c:pt idx="15">
                  <c:v>0.245</c:v>
                </c:pt>
                <c:pt idx="16">
                  <c:v>0.245</c:v>
                </c:pt>
                <c:pt idx="17">
                  <c:v>0.245</c:v>
                </c:pt>
                <c:pt idx="18">
                  <c:v>0.245</c:v>
                </c:pt>
                <c:pt idx="19">
                  <c:v>0.245</c:v>
                </c:pt>
                <c:pt idx="20">
                  <c:v>0.245</c:v>
                </c:pt>
                <c:pt idx="21">
                  <c:v>0.245</c:v>
                </c:pt>
                <c:pt idx="22">
                  <c:v>0.245</c:v>
                </c:pt>
                <c:pt idx="23">
                  <c:v>0.245</c:v>
                </c:pt>
                <c:pt idx="24">
                  <c:v>0.245</c:v>
                </c:pt>
                <c:pt idx="25">
                  <c:v>0.17818181818181816</c:v>
                </c:pt>
                <c:pt idx="26">
                  <c:v>0.17818181818181816</c:v>
                </c:pt>
                <c:pt idx="27">
                  <c:v>0.17818181818181816</c:v>
                </c:pt>
                <c:pt idx="28">
                  <c:v>0.17818181818181816</c:v>
                </c:pt>
                <c:pt idx="29">
                  <c:v>0.17818181818181816</c:v>
                </c:pt>
                <c:pt idx="30">
                  <c:v>0.17818181818181816</c:v>
                </c:pt>
                <c:pt idx="31">
                  <c:v>0.17818181818181816</c:v>
                </c:pt>
                <c:pt idx="32">
                  <c:v>0.17818181818181816</c:v>
                </c:pt>
                <c:pt idx="33">
                  <c:v>0.17818181818181816</c:v>
                </c:pt>
                <c:pt idx="34">
                  <c:v>0.17818181818181816</c:v>
                </c:pt>
                <c:pt idx="35">
                  <c:v>0.17818181818181816</c:v>
                </c:pt>
                <c:pt idx="36">
                  <c:v>0.17818181818181816</c:v>
                </c:pt>
                <c:pt idx="37">
                  <c:v>0.17818181818181816</c:v>
                </c:pt>
                <c:pt idx="38">
                  <c:v>0.17818181818181816</c:v>
                </c:pt>
                <c:pt idx="39">
                  <c:v>0.17818181818181816</c:v>
                </c:pt>
                <c:pt idx="40">
                  <c:v>0.17818181818181816</c:v>
                </c:pt>
                <c:pt idx="41">
                  <c:v>0.17818181818181816</c:v>
                </c:pt>
                <c:pt idx="42">
                  <c:v>0.17818181818181816</c:v>
                </c:pt>
                <c:pt idx="43">
                  <c:v>0.17818181818181816</c:v>
                </c:pt>
                <c:pt idx="44">
                  <c:v>0.17818181818181816</c:v>
                </c:pt>
                <c:pt idx="45">
                  <c:v>0.17818181818181816</c:v>
                </c:pt>
                <c:pt idx="46">
                  <c:v>0.17818181818181816</c:v>
                </c:pt>
                <c:pt idx="47">
                  <c:v>0.17818181818181816</c:v>
                </c:pt>
                <c:pt idx="48">
                  <c:v>0.17818181818181816</c:v>
                </c:pt>
                <c:pt idx="49">
                  <c:v>0.15076923076923077</c:v>
                </c:pt>
                <c:pt idx="50">
                  <c:v>0.15076923076923077</c:v>
                </c:pt>
                <c:pt idx="51">
                  <c:v>0.15076923076923077</c:v>
                </c:pt>
                <c:pt idx="52">
                  <c:v>0.15076923076923077</c:v>
                </c:pt>
                <c:pt idx="53">
                  <c:v>0.15076923076923077</c:v>
                </c:pt>
                <c:pt idx="54">
                  <c:v>0.15076923076923077</c:v>
                </c:pt>
                <c:pt idx="55">
                  <c:v>0.15076923076923077</c:v>
                </c:pt>
                <c:pt idx="56">
                  <c:v>0.15076923076923077</c:v>
                </c:pt>
                <c:pt idx="57">
                  <c:v>0.15076923076923077</c:v>
                </c:pt>
                <c:pt idx="58">
                  <c:v>0.15076923076923077</c:v>
                </c:pt>
                <c:pt idx="59">
                  <c:v>0.15076923076923077</c:v>
                </c:pt>
                <c:pt idx="60">
                  <c:v>0.15076923076923077</c:v>
                </c:pt>
                <c:pt idx="61">
                  <c:v>0.15076923076923077</c:v>
                </c:pt>
                <c:pt idx="62">
                  <c:v>0.15076923076923077</c:v>
                </c:pt>
                <c:pt idx="63">
                  <c:v>0.15076923076923077</c:v>
                </c:pt>
                <c:pt idx="64">
                  <c:v>0.15076923076923077</c:v>
                </c:pt>
                <c:pt idx="65">
                  <c:v>0.15076923076923077</c:v>
                </c:pt>
                <c:pt idx="66">
                  <c:v>0.15076923076923077</c:v>
                </c:pt>
                <c:pt idx="67">
                  <c:v>0.15076923076923077</c:v>
                </c:pt>
                <c:pt idx="68">
                  <c:v>0.15076923076923077</c:v>
                </c:pt>
                <c:pt idx="69">
                  <c:v>0.15076923076923077</c:v>
                </c:pt>
                <c:pt idx="70">
                  <c:v>0.15076923076923077</c:v>
                </c:pt>
                <c:pt idx="71">
                  <c:v>0.15076923076923077</c:v>
                </c:pt>
                <c:pt idx="72">
                  <c:v>0.15076923076923077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7F7-BCDF-9F879A5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59600"/>
        <c:axId val="-1545874288"/>
      </c:scatterChart>
      <c:valAx>
        <c:axId val="-15458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4288"/>
        <c:crosses val="autoZero"/>
        <c:crossBetween val="midCat"/>
      </c:valAx>
      <c:valAx>
        <c:axId val="-15458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วิเคราะห์ค่าทึบๆ!$BA$15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วิเคราะห์ค่าทึบๆ!$BA$16:$BA$88</c:f>
              <c:numCache>
                <c:formatCode>0.000</c:formatCode>
                <c:ptCount val="73"/>
                <c:pt idx="1">
                  <c:v>3.9164146755594521E-3</c:v>
                </c:pt>
                <c:pt idx="2">
                  <c:v>5.2376946636289862E-3</c:v>
                </c:pt>
                <c:pt idx="3">
                  <c:v>6.2296191445256142E-3</c:v>
                </c:pt>
                <c:pt idx="4">
                  <c:v>7.5153247484208065E-3</c:v>
                </c:pt>
                <c:pt idx="5">
                  <c:v>7.7688986135455874E-3</c:v>
                </c:pt>
                <c:pt idx="6">
                  <c:v>7.8856043567973131E-3</c:v>
                </c:pt>
                <c:pt idx="7">
                  <c:v>9.1024539004578575E-3</c:v>
                </c:pt>
                <c:pt idx="8">
                  <c:v>1.2543184503372795E-2</c:v>
                </c:pt>
                <c:pt idx="9">
                  <c:v>3.9164146755594521E-3</c:v>
                </c:pt>
                <c:pt idx="10">
                  <c:v>5.2376946636289862E-3</c:v>
                </c:pt>
                <c:pt idx="11">
                  <c:v>6.2296191445256142E-3</c:v>
                </c:pt>
                <c:pt idx="12">
                  <c:v>7.5153247484208065E-3</c:v>
                </c:pt>
                <c:pt idx="13">
                  <c:v>7.7688986135455874E-3</c:v>
                </c:pt>
                <c:pt idx="14">
                  <c:v>7.8856043567973131E-3</c:v>
                </c:pt>
                <c:pt idx="15">
                  <c:v>9.1024539004578575E-3</c:v>
                </c:pt>
                <c:pt idx="16">
                  <c:v>1.2543184503372795E-2</c:v>
                </c:pt>
                <c:pt idx="17">
                  <c:v>3.9164146755594521E-3</c:v>
                </c:pt>
                <c:pt idx="18">
                  <c:v>5.2376946636289862E-3</c:v>
                </c:pt>
                <c:pt idx="19">
                  <c:v>6.2296191445256142E-3</c:v>
                </c:pt>
                <c:pt idx="20">
                  <c:v>7.5153247484208065E-3</c:v>
                </c:pt>
                <c:pt idx="21">
                  <c:v>7.7688986135455874E-3</c:v>
                </c:pt>
                <c:pt idx="22">
                  <c:v>7.8856043567973131E-3</c:v>
                </c:pt>
                <c:pt idx="23">
                  <c:v>9.1024539004578575E-3</c:v>
                </c:pt>
                <c:pt idx="24">
                  <c:v>1.2543184503372795E-2</c:v>
                </c:pt>
                <c:pt idx="25">
                  <c:v>3.9164146755594521E-3</c:v>
                </c:pt>
                <c:pt idx="26">
                  <c:v>5.2376946636289862E-3</c:v>
                </c:pt>
                <c:pt idx="27">
                  <c:v>6.2296191445256142E-3</c:v>
                </c:pt>
                <c:pt idx="28">
                  <c:v>7.5153247484208065E-3</c:v>
                </c:pt>
                <c:pt idx="29">
                  <c:v>7.7688986135455874E-3</c:v>
                </c:pt>
                <c:pt idx="30">
                  <c:v>7.8856043567973131E-3</c:v>
                </c:pt>
                <c:pt idx="31">
                  <c:v>9.1024539004578575E-3</c:v>
                </c:pt>
                <c:pt idx="32">
                  <c:v>1.2543184503372795E-2</c:v>
                </c:pt>
                <c:pt idx="33">
                  <c:v>3.9164146755594521E-3</c:v>
                </c:pt>
                <c:pt idx="34">
                  <c:v>5.2376946636289862E-3</c:v>
                </c:pt>
                <c:pt idx="35">
                  <c:v>6.2296191445256142E-3</c:v>
                </c:pt>
                <c:pt idx="36">
                  <c:v>7.5153247484208065E-3</c:v>
                </c:pt>
                <c:pt idx="37">
                  <c:v>7.7688986135455874E-3</c:v>
                </c:pt>
                <c:pt idx="38">
                  <c:v>7.8856043567973131E-3</c:v>
                </c:pt>
                <c:pt idx="39">
                  <c:v>9.1024539004578575E-3</c:v>
                </c:pt>
                <c:pt idx="40">
                  <c:v>1.2543184503372795E-2</c:v>
                </c:pt>
                <c:pt idx="41">
                  <c:v>3.9164146755594521E-3</c:v>
                </c:pt>
                <c:pt idx="42">
                  <c:v>5.2376946636289862E-3</c:v>
                </c:pt>
                <c:pt idx="43">
                  <c:v>6.2296191445256142E-3</c:v>
                </c:pt>
                <c:pt idx="44">
                  <c:v>7.5153247484208065E-3</c:v>
                </c:pt>
                <c:pt idx="45">
                  <c:v>7.7688986135455874E-3</c:v>
                </c:pt>
                <c:pt idx="46">
                  <c:v>7.8856043567973131E-3</c:v>
                </c:pt>
                <c:pt idx="47">
                  <c:v>9.1024539004578575E-3</c:v>
                </c:pt>
                <c:pt idx="48">
                  <c:v>1.2543184503372795E-2</c:v>
                </c:pt>
                <c:pt idx="49">
                  <c:v>3.9164146755594521E-3</c:v>
                </c:pt>
                <c:pt idx="50">
                  <c:v>5.2376946636289862E-3</c:v>
                </c:pt>
                <c:pt idx="51">
                  <c:v>6.2296191445256142E-3</c:v>
                </c:pt>
                <c:pt idx="52">
                  <c:v>7.5153247484208065E-3</c:v>
                </c:pt>
                <c:pt idx="53">
                  <c:v>7.7688986135455874E-3</c:v>
                </c:pt>
                <c:pt idx="54">
                  <c:v>7.8856043567973131E-3</c:v>
                </c:pt>
                <c:pt idx="55">
                  <c:v>9.1024539004578575E-3</c:v>
                </c:pt>
                <c:pt idx="56">
                  <c:v>1.2543184503372795E-2</c:v>
                </c:pt>
                <c:pt idx="57">
                  <c:v>3.9164146755594521E-3</c:v>
                </c:pt>
                <c:pt idx="58">
                  <c:v>5.2376946636289862E-3</c:v>
                </c:pt>
                <c:pt idx="59">
                  <c:v>6.2296191445256142E-3</c:v>
                </c:pt>
                <c:pt idx="60">
                  <c:v>7.5153247484208065E-3</c:v>
                </c:pt>
                <c:pt idx="61">
                  <c:v>7.7688986135455874E-3</c:v>
                </c:pt>
                <c:pt idx="62">
                  <c:v>7.8856043567973131E-3</c:v>
                </c:pt>
                <c:pt idx="63">
                  <c:v>9.1024539004578575E-3</c:v>
                </c:pt>
                <c:pt idx="64">
                  <c:v>1.2543184503372795E-2</c:v>
                </c:pt>
                <c:pt idx="65">
                  <c:v>3.9164146755594521E-3</c:v>
                </c:pt>
                <c:pt idx="66">
                  <c:v>5.2376946636289862E-3</c:v>
                </c:pt>
                <c:pt idx="67">
                  <c:v>6.2296191445256142E-3</c:v>
                </c:pt>
                <c:pt idx="68">
                  <c:v>7.5153247484208065E-3</c:v>
                </c:pt>
                <c:pt idx="69">
                  <c:v>7.7688986135455874E-3</c:v>
                </c:pt>
                <c:pt idx="70">
                  <c:v>7.8856043567973131E-3</c:v>
                </c:pt>
                <c:pt idx="71">
                  <c:v>9.1024539004578575E-3</c:v>
                </c:pt>
                <c:pt idx="72">
                  <c:v>1.2543184503372795E-2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9E9-BD79-E34ACA7E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4496"/>
        <c:axId val="-1545890064"/>
      </c:scatterChart>
      <c:valAx>
        <c:axId val="-15458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90064"/>
        <c:crosses val="autoZero"/>
        <c:crossBetween val="midCat"/>
      </c:valAx>
      <c:valAx>
        <c:axId val="-1545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วิเคราะห์ค่าทึบๆ!$BB$15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วิเคราะห์ค่าทึบๆ!$BB$16:$BB$88</c:f>
              <c:numCache>
                <c:formatCode>0.000</c:formatCode>
                <c:ptCount val="73"/>
                <c:pt idx="1">
                  <c:v>1.8786728732554487</c:v>
                </c:pt>
                <c:pt idx="2">
                  <c:v>1.6514456476895412</c:v>
                </c:pt>
                <c:pt idx="3">
                  <c:v>1.7107978455366031</c:v>
                </c:pt>
                <c:pt idx="4">
                  <c:v>1.7107978455366031</c:v>
                </c:pt>
                <c:pt idx="5">
                  <c:v>1.6329931618554523</c:v>
                </c:pt>
                <c:pt idx="6">
                  <c:v>1.5978709238739224</c:v>
                </c:pt>
                <c:pt idx="7">
                  <c:v>1.5191090506255001</c:v>
                </c:pt>
                <c:pt idx="8">
                  <c:v>1.6705381391691136</c:v>
                </c:pt>
                <c:pt idx="9">
                  <c:v>1.9069251784911847</c:v>
                </c:pt>
                <c:pt idx="10">
                  <c:v>1.7770466332772774</c:v>
                </c:pt>
                <c:pt idx="11">
                  <c:v>1.7320508075688774</c:v>
                </c:pt>
                <c:pt idx="12">
                  <c:v>1.5191090506255001</c:v>
                </c:pt>
                <c:pt idx="13">
                  <c:v>1.6705381391691136</c:v>
                </c:pt>
                <c:pt idx="14">
                  <c:v>1.6151457061744965</c:v>
                </c:pt>
                <c:pt idx="15">
                  <c:v>1.5811388300841898</c:v>
                </c:pt>
                <c:pt idx="16">
                  <c:v>1.5191090506255001</c:v>
                </c:pt>
                <c:pt idx="17">
                  <c:v>1.9364916731037085</c:v>
                </c:pt>
                <c:pt idx="18">
                  <c:v>1.8257418583505538</c:v>
                </c:pt>
                <c:pt idx="19">
                  <c:v>1.7770466332772774</c:v>
                </c:pt>
                <c:pt idx="20">
                  <c:v>1.6151457061744965</c:v>
                </c:pt>
                <c:pt idx="21">
                  <c:v>1.5649215928719034</c:v>
                </c:pt>
                <c:pt idx="22">
                  <c:v>1.49071198499986</c:v>
                </c:pt>
                <c:pt idx="23">
                  <c:v>1.5649215928719034</c:v>
                </c:pt>
                <c:pt idx="24">
                  <c:v>1.5649215928719034</c:v>
                </c:pt>
                <c:pt idx="25">
                  <c:v>1.454436184706849</c:v>
                </c:pt>
                <c:pt idx="26">
                  <c:v>1.6866616691580136</c:v>
                </c:pt>
                <c:pt idx="27">
                  <c:v>1.4638501094227998</c:v>
                </c:pt>
                <c:pt idx="28">
                  <c:v>1.5463842820677165</c:v>
                </c:pt>
                <c:pt idx="29">
                  <c:v>1.6183471874253741</c:v>
                </c:pt>
                <c:pt idx="30">
                  <c:v>1.3851370514006154</c:v>
                </c:pt>
                <c:pt idx="31">
                  <c:v>1.3615919301573665</c:v>
                </c:pt>
                <c:pt idx="32">
                  <c:v>1.3771534860493695</c:v>
                </c:pt>
                <c:pt idx="33">
                  <c:v>1.8939262186629999</c:v>
                </c:pt>
                <c:pt idx="34">
                  <c:v>1.6866616691580136</c:v>
                </c:pt>
                <c:pt idx="35">
                  <c:v>1.6056540723331409</c:v>
                </c:pt>
                <c:pt idx="36">
                  <c:v>1.593255013631383</c:v>
                </c:pt>
                <c:pt idx="37">
                  <c:v>1.4932279563850019</c:v>
                </c:pt>
                <c:pt idx="38">
                  <c:v>1.5463842820677165</c:v>
                </c:pt>
                <c:pt idx="39">
                  <c:v>1.4015297764534702</c:v>
                </c:pt>
                <c:pt idx="40">
                  <c:v>1.3851370514006154</c:v>
                </c:pt>
                <c:pt idx="41">
                  <c:v>2.0568833780186058</c:v>
                </c:pt>
                <c:pt idx="42">
                  <c:v>1.7480147469502527</c:v>
                </c:pt>
                <c:pt idx="43">
                  <c:v>1.6583123951776999</c:v>
                </c:pt>
                <c:pt idx="44">
                  <c:v>1.593255013631383</c:v>
                </c:pt>
                <c:pt idx="45">
                  <c:v>1.4932279563850019</c:v>
                </c:pt>
                <c:pt idx="46">
                  <c:v>1.5244486419593908</c:v>
                </c:pt>
                <c:pt idx="47">
                  <c:v>1.3693063937629153</c:v>
                </c:pt>
                <c:pt idx="48">
                  <c:v>1.3540064007726602</c:v>
                </c:pt>
                <c:pt idx="49">
                  <c:v>1.6690459207925605</c:v>
                </c:pt>
                <c:pt idx="50">
                  <c:v>1.7455300054711176</c:v>
                </c:pt>
                <c:pt idx="51">
                  <c:v>1.6690459207925605</c:v>
                </c:pt>
                <c:pt idx="52">
                  <c:v>1.6343906744448615</c:v>
                </c:pt>
                <c:pt idx="53">
                  <c:v>1.5811388300841895</c:v>
                </c:pt>
                <c:pt idx="54">
                  <c:v>1.6343906744448615</c:v>
                </c:pt>
                <c:pt idx="55">
                  <c:v>1.6018081887929687</c:v>
                </c:pt>
                <c:pt idx="56">
                  <c:v>1.4638501094227996</c:v>
                </c:pt>
                <c:pt idx="57">
                  <c:v>1.6810969503635831</c:v>
                </c:pt>
                <c:pt idx="58">
                  <c:v>1.6690459207925605</c:v>
                </c:pt>
                <c:pt idx="59">
                  <c:v>1.7060034470053187</c:v>
                </c:pt>
                <c:pt idx="60">
                  <c:v>1.6810969503635831</c:v>
                </c:pt>
                <c:pt idx="61">
                  <c:v>1.6810969503635831</c:v>
                </c:pt>
                <c:pt idx="62">
                  <c:v>1.6934128435864448</c:v>
                </c:pt>
                <c:pt idx="63">
                  <c:v>1.4971236790408557</c:v>
                </c:pt>
                <c:pt idx="64">
                  <c:v>1.4178537577446113</c:v>
                </c:pt>
                <c:pt idx="65">
                  <c:v>1.7188791273808215</c:v>
                </c:pt>
                <c:pt idx="66">
                  <c:v>1.7320508075688772</c:v>
                </c:pt>
                <c:pt idx="67">
                  <c:v>1.6690459207925605</c:v>
                </c:pt>
                <c:pt idx="68">
                  <c:v>1.6810969503635831</c:v>
                </c:pt>
                <c:pt idx="69">
                  <c:v>1.6934128435864448</c:v>
                </c:pt>
                <c:pt idx="70">
                  <c:v>1.6572503954561109</c:v>
                </c:pt>
                <c:pt idx="71">
                  <c:v>1.5515822270854378</c:v>
                </c:pt>
                <c:pt idx="72">
                  <c:v>1.5327744747226988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F-45DA-B86A-FAFAD5F62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91696"/>
        <c:axId val="-1545880816"/>
      </c:scatterChart>
      <c:valAx>
        <c:axId val="-15458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0816"/>
        <c:crosses val="autoZero"/>
        <c:crossBetween val="midCat"/>
      </c:valAx>
      <c:valAx>
        <c:axId val="-1545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9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วิเคราะห์ค่าทึบๆ!$BC$15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วิเคราะห์ค่าทึบๆ!$BC$16:$BC$88</c:f>
              <c:numCache>
                <c:formatCode>0.000</c:formatCode>
                <c:ptCount val="73"/>
                <c:pt idx="1">
                  <c:v>0.31692115253429187</c:v>
                </c:pt>
                <c:pt idx="2">
                  <c:v>0.36650253307589459</c:v>
                </c:pt>
                <c:pt idx="3">
                  <c:v>0.39970321376582219</c:v>
                </c:pt>
                <c:pt idx="4">
                  <c:v>0.439016424024324</c:v>
                </c:pt>
                <c:pt idx="5">
                  <c:v>0.44636138750055243</c:v>
                </c:pt>
                <c:pt idx="6">
                  <c:v>0.44970154925175593</c:v>
                </c:pt>
                <c:pt idx="7">
                  <c:v>0.48315461929855957</c:v>
                </c:pt>
                <c:pt idx="8">
                  <c:v>0.56716679538121628</c:v>
                </c:pt>
                <c:pt idx="9">
                  <c:v>0.31692115253429187</c:v>
                </c:pt>
                <c:pt idx="10">
                  <c:v>0.36650253307589459</c:v>
                </c:pt>
                <c:pt idx="11">
                  <c:v>0.39970321376582219</c:v>
                </c:pt>
                <c:pt idx="12">
                  <c:v>0.439016424024324</c:v>
                </c:pt>
                <c:pt idx="13">
                  <c:v>0.44636138750055243</c:v>
                </c:pt>
                <c:pt idx="14">
                  <c:v>0.44970154925175593</c:v>
                </c:pt>
                <c:pt idx="15">
                  <c:v>0.48315461929855957</c:v>
                </c:pt>
                <c:pt idx="16">
                  <c:v>0.56716679538121628</c:v>
                </c:pt>
                <c:pt idx="17">
                  <c:v>0.31692115253429187</c:v>
                </c:pt>
                <c:pt idx="18">
                  <c:v>0.36650253307589459</c:v>
                </c:pt>
                <c:pt idx="19">
                  <c:v>0.39970321376582219</c:v>
                </c:pt>
                <c:pt idx="20">
                  <c:v>0.439016424024324</c:v>
                </c:pt>
                <c:pt idx="21">
                  <c:v>0.44636138750055243</c:v>
                </c:pt>
                <c:pt idx="22">
                  <c:v>0.44970154925175593</c:v>
                </c:pt>
                <c:pt idx="23">
                  <c:v>0.48315461929855957</c:v>
                </c:pt>
                <c:pt idx="24">
                  <c:v>0.56716679538121628</c:v>
                </c:pt>
                <c:pt idx="25">
                  <c:v>0.37162299211706185</c:v>
                </c:pt>
                <c:pt idx="26">
                  <c:v>0.4297623142885959</c:v>
                </c:pt>
                <c:pt idx="27">
                  <c:v>0.46869356327482131</c:v>
                </c:pt>
                <c:pt idx="28">
                  <c:v>0.51479238851625364</c:v>
                </c:pt>
                <c:pt idx="29">
                  <c:v>0.52340512162731101</c:v>
                </c:pt>
                <c:pt idx="30">
                  <c:v>0.52732180845686205</c:v>
                </c:pt>
                <c:pt idx="31">
                  <c:v>0.56654901019736326</c:v>
                </c:pt>
                <c:pt idx="32">
                  <c:v>0.66506201887615179</c:v>
                </c:pt>
                <c:pt idx="33">
                  <c:v>0.37162299211706185</c:v>
                </c:pt>
                <c:pt idx="34">
                  <c:v>0.4297623142885959</c:v>
                </c:pt>
                <c:pt idx="35">
                  <c:v>0.46869356327482131</c:v>
                </c:pt>
                <c:pt idx="36">
                  <c:v>0.51479238851625364</c:v>
                </c:pt>
                <c:pt idx="37">
                  <c:v>0.52340512162731101</c:v>
                </c:pt>
                <c:pt idx="38">
                  <c:v>0.52732180845686205</c:v>
                </c:pt>
                <c:pt idx="39">
                  <c:v>0.56654901019736326</c:v>
                </c:pt>
                <c:pt idx="40">
                  <c:v>0.66506201887615179</c:v>
                </c:pt>
                <c:pt idx="41">
                  <c:v>0.37162299211706185</c:v>
                </c:pt>
                <c:pt idx="42">
                  <c:v>0.4297623142885959</c:v>
                </c:pt>
                <c:pt idx="43">
                  <c:v>0.46869356327482131</c:v>
                </c:pt>
                <c:pt idx="44">
                  <c:v>0.51479238851625364</c:v>
                </c:pt>
                <c:pt idx="45">
                  <c:v>0.52340512162731101</c:v>
                </c:pt>
                <c:pt idx="46">
                  <c:v>0.52732180845686205</c:v>
                </c:pt>
                <c:pt idx="47">
                  <c:v>0.56654901019736326</c:v>
                </c:pt>
                <c:pt idx="48">
                  <c:v>0.66506201887615179</c:v>
                </c:pt>
                <c:pt idx="49">
                  <c:v>0.4039967852606674</c:v>
                </c:pt>
                <c:pt idx="50">
                  <c:v>0.46720089198379289</c:v>
                </c:pt>
                <c:pt idx="51">
                  <c:v>0.50952362165941889</c:v>
                </c:pt>
                <c:pt idx="52">
                  <c:v>0.55963832822193804</c:v>
                </c:pt>
                <c:pt idx="53">
                  <c:v>0.56900135624491677</c:v>
                </c:pt>
                <c:pt idx="54">
                  <c:v>0.57325924373190251</c:v>
                </c:pt>
                <c:pt idx="55">
                  <c:v>0.6159037079714621</c:v>
                </c:pt>
                <c:pt idx="56">
                  <c:v>0.72299863927767705</c:v>
                </c:pt>
                <c:pt idx="57">
                  <c:v>0.4039967852606674</c:v>
                </c:pt>
                <c:pt idx="58">
                  <c:v>0.46720089198379289</c:v>
                </c:pt>
                <c:pt idx="59">
                  <c:v>0.50952362165941889</c:v>
                </c:pt>
                <c:pt idx="60">
                  <c:v>0.55963832822193804</c:v>
                </c:pt>
                <c:pt idx="61">
                  <c:v>0.56900135624491677</c:v>
                </c:pt>
                <c:pt idx="62">
                  <c:v>0.57325924373190251</c:v>
                </c:pt>
                <c:pt idx="63">
                  <c:v>0.6159037079714621</c:v>
                </c:pt>
                <c:pt idx="64">
                  <c:v>0.72299863927767705</c:v>
                </c:pt>
                <c:pt idx="65">
                  <c:v>0.4039967852606674</c:v>
                </c:pt>
                <c:pt idx="66">
                  <c:v>0.46720089198379289</c:v>
                </c:pt>
                <c:pt idx="67">
                  <c:v>0.50952362165941889</c:v>
                </c:pt>
                <c:pt idx="68">
                  <c:v>0.55963832822193804</c:v>
                </c:pt>
                <c:pt idx="69">
                  <c:v>0.56900135624491677</c:v>
                </c:pt>
                <c:pt idx="70">
                  <c:v>0.57325924373190251</c:v>
                </c:pt>
                <c:pt idx="71">
                  <c:v>0.6159037079714621</c:v>
                </c:pt>
                <c:pt idx="72">
                  <c:v>0.72299863927767705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F-49A8-9001-6C8F2963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73744"/>
        <c:axId val="-1545889520"/>
      </c:scatterChart>
      <c:valAx>
        <c:axId val="-15458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9520"/>
        <c:crosses val="autoZero"/>
        <c:crossBetween val="midCat"/>
      </c:valAx>
      <c:valAx>
        <c:axId val="-15458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วิเคราะห์ค่าทึบๆ!$BD$15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วิเคราะห์ค่าทึบๆ!$BD$16:$BD$88</c:f>
              <c:numCache>
                <c:formatCode>0.00</c:formatCode>
                <c:ptCount val="73"/>
                <c:pt idx="1">
                  <c:v>80.921245268549185</c:v>
                </c:pt>
                <c:pt idx="2">
                  <c:v>69.974016549861247</c:v>
                </c:pt>
                <c:pt idx="3">
                  <c:v>64.16174159171004</c:v>
                </c:pt>
                <c:pt idx="4">
                  <c:v>58.416161472805875</c:v>
                </c:pt>
                <c:pt idx="5">
                  <c:v>57.454912170213149</c:v>
                </c:pt>
                <c:pt idx="6">
                  <c:v>57.028165363649983</c:v>
                </c:pt>
                <c:pt idx="7">
                  <c:v>53.079600795809213</c:v>
                </c:pt>
                <c:pt idx="8">
                  <c:v>45.217129288715171</c:v>
                </c:pt>
                <c:pt idx="9">
                  <c:v>80.921245268549185</c:v>
                </c:pt>
                <c:pt idx="10">
                  <c:v>69.974016549861247</c:v>
                </c:pt>
                <c:pt idx="11">
                  <c:v>64.16174159171004</c:v>
                </c:pt>
                <c:pt idx="12">
                  <c:v>58.416161472805875</c:v>
                </c:pt>
                <c:pt idx="13">
                  <c:v>57.454912170213149</c:v>
                </c:pt>
                <c:pt idx="14">
                  <c:v>57.028165363649983</c:v>
                </c:pt>
                <c:pt idx="15">
                  <c:v>53.079600795809213</c:v>
                </c:pt>
                <c:pt idx="16">
                  <c:v>45.217129288715171</c:v>
                </c:pt>
                <c:pt idx="17">
                  <c:v>80.921245268549185</c:v>
                </c:pt>
                <c:pt idx="18">
                  <c:v>69.974016549861247</c:v>
                </c:pt>
                <c:pt idx="19">
                  <c:v>64.16174159171004</c:v>
                </c:pt>
                <c:pt idx="20">
                  <c:v>58.416161472805875</c:v>
                </c:pt>
                <c:pt idx="21">
                  <c:v>57.454912170213149</c:v>
                </c:pt>
                <c:pt idx="22">
                  <c:v>57.028165363649983</c:v>
                </c:pt>
                <c:pt idx="23">
                  <c:v>53.079600795809213</c:v>
                </c:pt>
                <c:pt idx="24">
                  <c:v>45.217129288715171</c:v>
                </c:pt>
                <c:pt idx="25">
                  <c:v>94.888571028035045</c:v>
                </c:pt>
                <c:pt idx="26">
                  <c:v>82.051807500903649</c:v>
                </c:pt>
                <c:pt idx="27">
                  <c:v>75.23631098486878</c:v>
                </c:pt>
                <c:pt idx="28">
                  <c:v>68.499021100109715</c:v>
                </c:pt>
                <c:pt idx="29">
                  <c:v>67.371856380609685</c:v>
                </c:pt>
                <c:pt idx="30">
                  <c:v>66.871451393870132</c:v>
                </c:pt>
                <c:pt idx="31">
                  <c:v>62.241349024449946</c:v>
                </c:pt>
                <c:pt idx="32">
                  <c:v>53.021783957440803</c:v>
                </c:pt>
                <c:pt idx="33">
                  <c:v>94.888571028035045</c:v>
                </c:pt>
                <c:pt idx="34">
                  <c:v>82.051807500903649</c:v>
                </c:pt>
                <c:pt idx="35">
                  <c:v>75.23631098486878</c:v>
                </c:pt>
                <c:pt idx="36">
                  <c:v>68.499021100109715</c:v>
                </c:pt>
                <c:pt idx="37">
                  <c:v>67.371856380609685</c:v>
                </c:pt>
                <c:pt idx="38">
                  <c:v>66.871451393870132</c:v>
                </c:pt>
                <c:pt idx="39">
                  <c:v>62.241349024449946</c:v>
                </c:pt>
                <c:pt idx="40">
                  <c:v>53.021783957440803</c:v>
                </c:pt>
                <c:pt idx="41">
                  <c:v>94.888571028035045</c:v>
                </c:pt>
                <c:pt idx="42">
                  <c:v>82.051807500903649</c:v>
                </c:pt>
                <c:pt idx="43">
                  <c:v>75.23631098486878</c:v>
                </c:pt>
                <c:pt idx="44">
                  <c:v>68.499021100109715</c:v>
                </c:pt>
                <c:pt idx="45">
                  <c:v>67.371856380609685</c:v>
                </c:pt>
                <c:pt idx="46">
                  <c:v>66.871451393870132</c:v>
                </c:pt>
                <c:pt idx="47">
                  <c:v>62.241349024449946</c:v>
                </c:pt>
                <c:pt idx="48">
                  <c:v>53.021783957440803</c:v>
                </c:pt>
                <c:pt idx="49">
                  <c:v>103.15475217214001</c:v>
                </c:pt>
                <c:pt idx="50">
                  <c:v>89.199718958051733</c:v>
                </c:pt>
                <c:pt idx="51">
                  <c:v>81.790493100556816</c:v>
                </c:pt>
                <c:pt idx="52">
                  <c:v>74.466286814756046</c:v>
                </c:pt>
                <c:pt idx="53">
                  <c:v>73.2409295769191</c:v>
                </c:pt>
                <c:pt idx="54">
                  <c:v>72.69693200341186</c:v>
                </c:pt>
                <c:pt idx="55">
                  <c:v>67.663480057886559</c:v>
                </c:pt>
                <c:pt idx="56">
                  <c:v>57.640756147951627</c:v>
                </c:pt>
                <c:pt idx="57">
                  <c:v>103.15475217214001</c:v>
                </c:pt>
                <c:pt idx="58">
                  <c:v>89.199718958051733</c:v>
                </c:pt>
                <c:pt idx="59">
                  <c:v>81.790493100556816</c:v>
                </c:pt>
                <c:pt idx="60">
                  <c:v>74.466286814756046</c:v>
                </c:pt>
                <c:pt idx="61">
                  <c:v>73.2409295769191</c:v>
                </c:pt>
                <c:pt idx="62">
                  <c:v>72.69693200341186</c:v>
                </c:pt>
                <c:pt idx="63">
                  <c:v>67.663480057886559</c:v>
                </c:pt>
                <c:pt idx="64">
                  <c:v>57.640756147951627</c:v>
                </c:pt>
                <c:pt idx="65">
                  <c:v>103.15475217214001</c:v>
                </c:pt>
                <c:pt idx="66">
                  <c:v>89.199718958051733</c:v>
                </c:pt>
                <c:pt idx="67">
                  <c:v>81.790493100556816</c:v>
                </c:pt>
                <c:pt idx="68">
                  <c:v>74.466286814756046</c:v>
                </c:pt>
                <c:pt idx="69">
                  <c:v>73.2409295769191</c:v>
                </c:pt>
                <c:pt idx="70">
                  <c:v>72.69693200341186</c:v>
                </c:pt>
                <c:pt idx="71">
                  <c:v>67.663480057886559</c:v>
                </c:pt>
                <c:pt idx="72">
                  <c:v>57.640756147951627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4661-953D-38A010AD5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91152"/>
        <c:axId val="-1545863952"/>
      </c:scatterChart>
      <c:valAx>
        <c:axId val="-154589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3952"/>
        <c:crosses val="autoZero"/>
        <c:crossBetween val="midCat"/>
      </c:valAx>
      <c:valAx>
        <c:axId val="-15458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วิเคราะห์ค่าทึบๆ!$BE$15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วิเคราะห์ค่าทึบๆ!$BE$16:$BE$88</c:f>
              <c:numCache>
                <c:formatCode>0.00</c:formatCode>
                <c:ptCount val="73"/>
                <c:pt idx="1">
                  <c:v>31.72112814527128</c:v>
                </c:pt>
                <c:pt idx="2">
                  <c:v>27.42981448754561</c:v>
                </c:pt>
                <c:pt idx="3">
                  <c:v>25.151402703950335</c:v>
                </c:pt>
                <c:pt idx="4">
                  <c:v>22.899135297339903</c:v>
                </c:pt>
                <c:pt idx="5">
                  <c:v>22.522325570723556</c:v>
                </c:pt>
                <c:pt idx="6">
                  <c:v>22.355040822550794</c:v>
                </c:pt>
                <c:pt idx="7">
                  <c:v>20.807203511957212</c:v>
                </c:pt>
                <c:pt idx="8">
                  <c:v>17.725114681176347</c:v>
                </c:pt>
                <c:pt idx="9">
                  <c:v>31.72112814527128</c:v>
                </c:pt>
                <c:pt idx="10">
                  <c:v>27.42981448754561</c:v>
                </c:pt>
                <c:pt idx="11">
                  <c:v>25.151402703950335</c:v>
                </c:pt>
                <c:pt idx="12">
                  <c:v>22.899135297339903</c:v>
                </c:pt>
                <c:pt idx="13">
                  <c:v>22.522325570723556</c:v>
                </c:pt>
                <c:pt idx="14">
                  <c:v>22.355040822550794</c:v>
                </c:pt>
                <c:pt idx="15">
                  <c:v>20.807203511957212</c:v>
                </c:pt>
                <c:pt idx="16">
                  <c:v>17.725114681176347</c:v>
                </c:pt>
                <c:pt idx="17">
                  <c:v>31.72112814527128</c:v>
                </c:pt>
                <c:pt idx="18">
                  <c:v>27.42981448754561</c:v>
                </c:pt>
                <c:pt idx="19">
                  <c:v>25.151402703950335</c:v>
                </c:pt>
                <c:pt idx="20">
                  <c:v>22.899135297339903</c:v>
                </c:pt>
                <c:pt idx="21">
                  <c:v>22.522325570723556</c:v>
                </c:pt>
                <c:pt idx="22">
                  <c:v>22.355040822550794</c:v>
                </c:pt>
                <c:pt idx="23">
                  <c:v>20.807203511957212</c:v>
                </c:pt>
                <c:pt idx="24">
                  <c:v>17.725114681176347</c:v>
                </c:pt>
                <c:pt idx="25">
                  <c:v>37.196319842989737</c:v>
                </c:pt>
                <c:pt idx="26">
                  <c:v>32.164308540354234</c:v>
                </c:pt>
                <c:pt idx="27">
                  <c:v>29.492633906068566</c:v>
                </c:pt>
                <c:pt idx="28">
                  <c:v>26.85161627124301</c:v>
                </c:pt>
                <c:pt idx="29">
                  <c:v>26.409767701198998</c:v>
                </c:pt>
                <c:pt idx="30">
                  <c:v>26.213608946397091</c:v>
                </c:pt>
                <c:pt idx="31">
                  <c:v>24.398608817584378</c:v>
                </c:pt>
                <c:pt idx="32">
                  <c:v>20.784539311316795</c:v>
                </c:pt>
                <c:pt idx="33">
                  <c:v>37.196319842989737</c:v>
                </c:pt>
                <c:pt idx="34">
                  <c:v>32.164308540354234</c:v>
                </c:pt>
                <c:pt idx="35">
                  <c:v>29.492633906068566</c:v>
                </c:pt>
                <c:pt idx="36">
                  <c:v>26.85161627124301</c:v>
                </c:pt>
                <c:pt idx="37">
                  <c:v>26.409767701198998</c:v>
                </c:pt>
                <c:pt idx="38">
                  <c:v>26.213608946397091</c:v>
                </c:pt>
                <c:pt idx="39">
                  <c:v>24.398608817584378</c:v>
                </c:pt>
                <c:pt idx="40">
                  <c:v>20.784539311316795</c:v>
                </c:pt>
                <c:pt idx="41">
                  <c:v>37.196319842989737</c:v>
                </c:pt>
                <c:pt idx="42">
                  <c:v>32.164308540354234</c:v>
                </c:pt>
                <c:pt idx="43">
                  <c:v>29.492633906068566</c:v>
                </c:pt>
                <c:pt idx="44">
                  <c:v>26.85161627124301</c:v>
                </c:pt>
                <c:pt idx="45">
                  <c:v>26.409767701198998</c:v>
                </c:pt>
                <c:pt idx="46">
                  <c:v>26.213608946397091</c:v>
                </c:pt>
                <c:pt idx="47">
                  <c:v>24.398608817584378</c:v>
                </c:pt>
                <c:pt idx="48">
                  <c:v>20.784539311316795</c:v>
                </c:pt>
                <c:pt idx="49">
                  <c:v>40.436662851478886</c:v>
                </c:pt>
                <c:pt idx="50">
                  <c:v>34.966289831556281</c:v>
                </c:pt>
                <c:pt idx="51">
                  <c:v>32.061873295418273</c:v>
                </c:pt>
                <c:pt idx="52">
                  <c:v>29.190784431384369</c:v>
                </c:pt>
                <c:pt idx="53">
                  <c:v>28.71044439415229</c:v>
                </c:pt>
                <c:pt idx="54">
                  <c:v>28.497197345337447</c:v>
                </c:pt>
                <c:pt idx="55">
                  <c:v>26.524084182691535</c:v>
                </c:pt>
                <c:pt idx="56">
                  <c:v>22.595176409997038</c:v>
                </c:pt>
                <c:pt idx="57">
                  <c:v>40.436662851478886</c:v>
                </c:pt>
                <c:pt idx="58">
                  <c:v>34.966289831556281</c:v>
                </c:pt>
                <c:pt idx="59">
                  <c:v>32.061873295418273</c:v>
                </c:pt>
                <c:pt idx="60">
                  <c:v>29.190784431384369</c:v>
                </c:pt>
                <c:pt idx="61">
                  <c:v>28.71044439415229</c:v>
                </c:pt>
                <c:pt idx="62">
                  <c:v>28.497197345337447</c:v>
                </c:pt>
                <c:pt idx="63">
                  <c:v>26.524084182691535</c:v>
                </c:pt>
                <c:pt idx="64">
                  <c:v>22.595176409997038</c:v>
                </c:pt>
                <c:pt idx="65">
                  <c:v>40.436662851478886</c:v>
                </c:pt>
                <c:pt idx="66">
                  <c:v>34.966289831556281</c:v>
                </c:pt>
                <c:pt idx="67">
                  <c:v>32.061873295418273</c:v>
                </c:pt>
                <c:pt idx="68">
                  <c:v>29.190784431384369</c:v>
                </c:pt>
                <c:pt idx="69">
                  <c:v>28.71044439415229</c:v>
                </c:pt>
                <c:pt idx="70">
                  <c:v>28.497197345337447</c:v>
                </c:pt>
                <c:pt idx="71">
                  <c:v>26.524084182691535</c:v>
                </c:pt>
                <c:pt idx="72">
                  <c:v>22.595176409997038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84E-9847-C6862312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82448"/>
        <c:axId val="-1545874832"/>
      </c:scatterChart>
      <c:valAx>
        <c:axId val="-15458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4832"/>
        <c:crosses val="autoZero"/>
        <c:crossBetween val="midCat"/>
      </c:valAx>
      <c:valAx>
        <c:axId val="-1545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วิเคราะห์ค่าทึบๆ!$BF$15</c:f>
              <c:strCache>
                <c:ptCount val="1"/>
                <c:pt idx="0">
                  <c:v>L/GT^2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วิเคราะห์ค่าทึบๆ!$BF$16:$BF$88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68-41A2-B9CB-75A14A80F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1232"/>
        <c:axId val="-1545875920"/>
      </c:scatterChart>
      <c:valAx>
        <c:axId val="-15458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5920"/>
        <c:crosses val="autoZero"/>
        <c:crossBetween val="midCat"/>
      </c:valAx>
      <c:valAx>
        <c:axId val="-15458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วิเคราะห์ค่าทึบๆ!$BG$15</c:f>
              <c:strCache>
                <c:ptCount val="1"/>
                <c:pt idx="0">
                  <c:v>Hi/GT^2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วิเคราะห์ค่าทึบๆ!$BG$16:$BG$88</c:f>
              <c:numCache>
                <c:formatCode>0.000</c:formatCode>
                <c:ptCount val="73"/>
                <c:pt idx="1">
                  <c:v>7.2084250556597154E-4</c:v>
                </c:pt>
                <c:pt idx="2">
                  <c:v>1.2475721030406185E-3</c:v>
                </c:pt>
                <c:pt idx="3">
                  <c:v>1.3826687720298429E-3</c:v>
                </c:pt>
                <c:pt idx="4">
                  <c:v>1.6680321220657506E-3</c:v>
                </c:pt>
                <c:pt idx="5">
                  <c:v>1.8925386990697231E-3</c:v>
                </c:pt>
                <c:pt idx="6">
                  <c:v>2.0063451324697302E-3</c:v>
                </c:pt>
                <c:pt idx="7">
                  <c:v>2.5623274724913773E-3</c:v>
                </c:pt>
                <c:pt idx="8">
                  <c:v>2.9197728598807471E-3</c:v>
                </c:pt>
                <c:pt idx="9">
                  <c:v>6.9964125540226648E-4</c:v>
                </c:pt>
                <c:pt idx="10">
                  <c:v>1.0774486344441705E-3</c:v>
                </c:pt>
                <c:pt idx="11">
                  <c:v>1.3489451434437493E-3</c:v>
                </c:pt>
                <c:pt idx="12">
                  <c:v>2.115552935302903E-3</c:v>
                </c:pt>
                <c:pt idx="13">
                  <c:v>1.8084258679999577E-3</c:v>
                </c:pt>
                <c:pt idx="14">
                  <c:v>1.963656938161864E-3</c:v>
                </c:pt>
                <c:pt idx="15">
                  <c:v>2.3652253592228102E-3</c:v>
                </c:pt>
                <c:pt idx="16">
                  <c:v>3.5308881096232283E-3</c:v>
                </c:pt>
                <c:pt idx="17">
                  <c:v>6.7844000523856131E-4</c:v>
                </c:pt>
                <c:pt idx="18">
                  <c:v>1.0207408115786879E-3</c:v>
                </c:pt>
                <c:pt idx="19">
                  <c:v>1.2814978862715617E-3</c:v>
                </c:pt>
                <c:pt idx="20">
                  <c:v>1.8714506735371839E-3</c:v>
                </c:pt>
                <c:pt idx="21">
                  <c:v>2.060764361209254E-3</c:v>
                </c:pt>
                <c:pt idx="22">
                  <c:v>2.3051624926247968E-3</c:v>
                </c:pt>
                <c:pt idx="23">
                  <c:v>2.4145008875399521E-3</c:v>
                </c:pt>
                <c:pt idx="24">
                  <c:v>3.3271830263757345E-3</c:v>
                </c:pt>
                <c:pt idx="25">
                  <c:v>1.6536975127689935E-3</c:v>
                </c:pt>
                <c:pt idx="26">
                  <c:v>1.6445268630989971E-3</c:v>
                </c:pt>
                <c:pt idx="27">
                  <c:v>2.5967194011292175E-3</c:v>
                </c:pt>
                <c:pt idx="28">
                  <c:v>2.807176010305776E-3</c:v>
                </c:pt>
                <c:pt idx="29">
                  <c:v>2.6495541786976124E-3</c:v>
                </c:pt>
                <c:pt idx="30">
                  <c:v>3.6711847104765284E-3</c:v>
                </c:pt>
                <c:pt idx="31">
                  <c:v>4.3855220202256269E-3</c:v>
                </c:pt>
                <c:pt idx="32">
                  <c:v>5.9074474141773241E-3</c:v>
                </c:pt>
                <c:pt idx="33">
                  <c:v>9.7525750753043217E-4</c:v>
                </c:pt>
                <c:pt idx="34">
                  <c:v>1.6445268630989971E-3</c:v>
                </c:pt>
                <c:pt idx="35">
                  <c:v>2.1583122295099986E-3</c:v>
                </c:pt>
                <c:pt idx="36">
                  <c:v>2.6444411691286295E-3</c:v>
                </c:pt>
                <c:pt idx="37">
                  <c:v>3.1121747495813225E-3</c:v>
                </c:pt>
                <c:pt idx="38">
                  <c:v>2.9454854072427962E-3</c:v>
                </c:pt>
                <c:pt idx="39">
                  <c:v>4.139144378639918E-3</c:v>
                </c:pt>
                <c:pt idx="40">
                  <c:v>5.8395457197614941E-3</c:v>
                </c:pt>
                <c:pt idx="41">
                  <c:v>8.2684875638449674E-4</c:v>
                </c:pt>
                <c:pt idx="42">
                  <c:v>1.5311112173680319E-3</c:v>
                </c:pt>
                <c:pt idx="43">
                  <c:v>2.0234177151656242E-3</c:v>
                </c:pt>
                <c:pt idx="44">
                  <c:v>2.6444411691286295E-3</c:v>
                </c:pt>
                <c:pt idx="45">
                  <c:v>3.1121747495813225E-3</c:v>
                </c:pt>
                <c:pt idx="46">
                  <c:v>3.0308617958585294E-3</c:v>
                </c:pt>
                <c:pt idx="47">
                  <c:v>4.3362464919084855E-3</c:v>
                </c:pt>
                <c:pt idx="48">
                  <c:v>6.1111524974248183E-3</c:v>
                </c:pt>
                <c:pt idx="49">
                  <c:v>1.484087511459353E-3</c:v>
                </c:pt>
                <c:pt idx="50">
                  <c:v>1.8146503316954451E-3</c:v>
                </c:pt>
                <c:pt idx="51">
                  <c:v>2.360654001026561E-3</c:v>
                </c:pt>
                <c:pt idx="52">
                  <c:v>2.969910851482922E-3</c:v>
                </c:pt>
                <c:pt idx="53">
                  <c:v>3.2804004117208537E-3</c:v>
                </c:pt>
                <c:pt idx="54">
                  <c:v>3.1162381844742622E-3</c:v>
                </c:pt>
                <c:pt idx="55">
                  <c:v>3.7449401521027822E-3</c:v>
                </c:pt>
                <c:pt idx="56">
                  <c:v>6.1790541918406499E-3</c:v>
                </c:pt>
                <c:pt idx="57">
                  <c:v>1.4628862612956481E-3</c:v>
                </c:pt>
                <c:pt idx="58">
                  <c:v>1.9847738002918931E-3</c:v>
                </c:pt>
                <c:pt idx="59">
                  <c:v>2.2594831152682802E-3</c:v>
                </c:pt>
                <c:pt idx="60">
                  <c:v>2.807176010305776E-3</c:v>
                </c:pt>
                <c:pt idx="61">
                  <c:v>2.9018926719069091E-3</c:v>
                </c:pt>
                <c:pt idx="62">
                  <c:v>2.9027972129349296E-3</c:v>
                </c:pt>
                <c:pt idx="63">
                  <c:v>4.2869709635913432E-3</c:v>
                </c:pt>
                <c:pt idx="64">
                  <c:v>6.5864643583356383E-3</c:v>
                </c:pt>
                <c:pt idx="65">
                  <c:v>1.399282510804533E-3</c:v>
                </c:pt>
                <c:pt idx="66">
                  <c:v>1.8430042431281867E-3</c:v>
                </c:pt>
                <c:pt idx="67">
                  <c:v>2.360654001026561E-3</c:v>
                </c:pt>
                <c:pt idx="68">
                  <c:v>2.807176010305776E-3</c:v>
                </c:pt>
                <c:pt idx="69">
                  <c:v>2.8598362563720262E-3</c:v>
                </c:pt>
                <c:pt idx="70">
                  <c:v>3.0308617958585294E-3</c:v>
                </c:pt>
                <c:pt idx="71">
                  <c:v>3.991317793688492E-3</c:v>
                </c:pt>
                <c:pt idx="72">
                  <c:v>5.635840636514E-3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2-46F7-B1C7-6544E56D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82992"/>
        <c:axId val="-1545862864"/>
      </c:scatterChart>
      <c:valAx>
        <c:axId val="-15458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2864"/>
        <c:crosses val="autoZero"/>
        <c:crossBetween val="midCat"/>
      </c:valAx>
      <c:valAx>
        <c:axId val="-15458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วิเคราะห์ค่าทึบๆ!$BH$15</c:f>
              <c:strCache>
                <c:ptCount val="1"/>
                <c:pt idx="0">
                  <c:v>h/GT^2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วิเคราะห์ค่าทึบๆ!$BH$16:$BH$88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F-400C-A22B-B7E52C4A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2320"/>
        <c:axId val="-1545877552"/>
      </c:scatterChart>
      <c:valAx>
        <c:axId val="-15458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7552"/>
        <c:crosses val="autoZero"/>
        <c:crossBetween val="midCat"/>
      </c:valAx>
      <c:valAx>
        <c:axId val="-15458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วิเคราะห์ค่าทึบๆ!$BI$15</c:f>
              <c:strCache>
                <c:ptCount val="1"/>
                <c:pt idx="0">
                  <c:v>S/GT^2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วิเคราะห์ค่าทึบๆ!$BI$16:$BI$88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0-4681-A005-D24B90F0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7760"/>
        <c:axId val="-1545870480"/>
      </c:scatterChart>
      <c:valAx>
        <c:axId val="-154586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0480"/>
        <c:crosses val="autoZero"/>
        <c:crossBetween val="midCat"/>
      </c:valAx>
      <c:valAx>
        <c:axId val="-15458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วิเคราะห์ค่ากลวงทึบ!$AY$15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วิเคราะห์ค่ากลวงทึบ!$AY$16:$AY$88</c:f>
              <c:numCache>
                <c:formatCode>0.000</c:formatCode>
                <c:ptCount val="73"/>
                <c:pt idx="1">
                  <c:v>1.0933333333333335</c:v>
                </c:pt>
                <c:pt idx="2">
                  <c:v>1.04</c:v>
                </c:pt>
                <c:pt idx="3">
                  <c:v>1.0266666666666668</c:v>
                </c:pt>
                <c:pt idx="4">
                  <c:v>0.98666666666666669</c:v>
                </c:pt>
                <c:pt idx="5">
                  <c:v>1</c:v>
                </c:pt>
                <c:pt idx="6">
                  <c:v>1</c:v>
                </c:pt>
                <c:pt idx="7">
                  <c:v>0.96000000000000008</c:v>
                </c:pt>
                <c:pt idx="8">
                  <c:v>0.94666666666666677</c:v>
                </c:pt>
                <c:pt idx="9">
                  <c:v>1.1733333333333333</c:v>
                </c:pt>
                <c:pt idx="10">
                  <c:v>1.0533333333333335</c:v>
                </c:pt>
                <c:pt idx="11">
                  <c:v>1.04</c:v>
                </c:pt>
                <c:pt idx="12">
                  <c:v>1.04</c:v>
                </c:pt>
                <c:pt idx="13">
                  <c:v>0.97333333333333349</c:v>
                </c:pt>
                <c:pt idx="14">
                  <c:v>0.88000000000000012</c:v>
                </c:pt>
                <c:pt idx="15">
                  <c:v>0.97333333333333349</c:v>
                </c:pt>
                <c:pt idx="16">
                  <c:v>0.92</c:v>
                </c:pt>
                <c:pt idx="17">
                  <c:v>1.1866666666666668</c:v>
                </c:pt>
                <c:pt idx="18">
                  <c:v>1.1066666666666667</c:v>
                </c:pt>
                <c:pt idx="19">
                  <c:v>1.04</c:v>
                </c:pt>
                <c:pt idx="20">
                  <c:v>0.97333333333333349</c:v>
                </c:pt>
                <c:pt idx="21">
                  <c:v>0.89333333333333342</c:v>
                </c:pt>
                <c:pt idx="22">
                  <c:v>1</c:v>
                </c:pt>
                <c:pt idx="23">
                  <c:v>0.96000000000000008</c:v>
                </c:pt>
                <c:pt idx="24">
                  <c:v>1</c:v>
                </c:pt>
                <c:pt idx="25">
                  <c:v>1.5333333333333334</c:v>
                </c:pt>
                <c:pt idx="26">
                  <c:v>1.4133333333333336</c:v>
                </c:pt>
                <c:pt idx="27">
                  <c:v>1.3466666666666669</c:v>
                </c:pt>
                <c:pt idx="28">
                  <c:v>1.3466666666666669</c:v>
                </c:pt>
                <c:pt idx="29">
                  <c:v>1.1600000000000001</c:v>
                </c:pt>
                <c:pt idx="30">
                  <c:v>1.3600000000000003</c:v>
                </c:pt>
                <c:pt idx="31">
                  <c:v>1.1200000000000001</c:v>
                </c:pt>
                <c:pt idx="32">
                  <c:v>0.9866666666666668</c:v>
                </c:pt>
                <c:pt idx="33">
                  <c:v>1.52</c:v>
                </c:pt>
                <c:pt idx="34">
                  <c:v>1.3466666666666669</c:v>
                </c:pt>
                <c:pt idx="35">
                  <c:v>1.3333333333333335</c:v>
                </c:pt>
                <c:pt idx="36">
                  <c:v>1.3066666666666669</c:v>
                </c:pt>
                <c:pt idx="37">
                  <c:v>1.2400000000000002</c:v>
                </c:pt>
                <c:pt idx="38">
                  <c:v>1.2400000000000002</c:v>
                </c:pt>
                <c:pt idx="39">
                  <c:v>1.2933333333333334</c:v>
                </c:pt>
                <c:pt idx="40">
                  <c:v>1.08</c:v>
                </c:pt>
                <c:pt idx="41">
                  <c:v>1.4400000000000002</c:v>
                </c:pt>
                <c:pt idx="42">
                  <c:v>1.3866666666666669</c:v>
                </c:pt>
                <c:pt idx="43">
                  <c:v>1.3066666666666669</c:v>
                </c:pt>
                <c:pt idx="44">
                  <c:v>1.2933333333333334</c:v>
                </c:pt>
                <c:pt idx="45">
                  <c:v>1.2666666666666671</c:v>
                </c:pt>
                <c:pt idx="46">
                  <c:v>1.186666666666667</c:v>
                </c:pt>
                <c:pt idx="47">
                  <c:v>1.2400000000000002</c:v>
                </c:pt>
                <c:pt idx="48">
                  <c:v>1.1066666666666669</c:v>
                </c:pt>
                <c:pt idx="49">
                  <c:v>1.8266666666666667</c:v>
                </c:pt>
                <c:pt idx="50">
                  <c:v>1.6933333333333334</c:v>
                </c:pt>
                <c:pt idx="51">
                  <c:v>1.6</c:v>
                </c:pt>
                <c:pt idx="52">
                  <c:v>1.6</c:v>
                </c:pt>
                <c:pt idx="53">
                  <c:v>1.5466666666666669</c:v>
                </c:pt>
                <c:pt idx="54">
                  <c:v>1.5733333333333335</c:v>
                </c:pt>
                <c:pt idx="55">
                  <c:v>1.5733333333333335</c:v>
                </c:pt>
                <c:pt idx="56">
                  <c:v>1.32</c:v>
                </c:pt>
                <c:pt idx="57">
                  <c:v>1.7200000000000002</c:v>
                </c:pt>
                <c:pt idx="58">
                  <c:v>1.7066666666666668</c:v>
                </c:pt>
                <c:pt idx="59">
                  <c:v>1.6400000000000001</c:v>
                </c:pt>
                <c:pt idx="60">
                  <c:v>1.6533333333333333</c:v>
                </c:pt>
                <c:pt idx="61">
                  <c:v>1.6933333333333334</c:v>
                </c:pt>
                <c:pt idx="62">
                  <c:v>1.6133333333333333</c:v>
                </c:pt>
                <c:pt idx="63">
                  <c:v>1.52</c:v>
                </c:pt>
                <c:pt idx="64">
                  <c:v>1.3066666666666666</c:v>
                </c:pt>
                <c:pt idx="65">
                  <c:v>1.8266666666666667</c:v>
                </c:pt>
                <c:pt idx="66">
                  <c:v>1.6800000000000002</c:v>
                </c:pt>
                <c:pt idx="67">
                  <c:v>1.6</c:v>
                </c:pt>
                <c:pt idx="68">
                  <c:v>1.5066666666666668</c:v>
                </c:pt>
                <c:pt idx="69">
                  <c:v>1.5733333333333335</c:v>
                </c:pt>
                <c:pt idx="70">
                  <c:v>1.5733333333333335</c:v>
                </c:pt>
                <c:pt idx="71">
                  <c:v>1.56</c:v>
                </c:pt>
                <c:pt idx="72">
                  <c:v>1.4266666666666667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B-4BAF-87C0-84DFA75D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47232"/>
        <c:axId val="-1580945056"/>
      </c:scatterChart>
      <c:valAx>
        <c:axId val="-15809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5056"/>
        <c:crosses val="autoZero"/>
        <c:crossBetween val="midCat"/>
      </c:valAx>
      <c:valAx>
        <c:axId val="-1580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วิเคราะห์ค่าทึบๆ!$BJ$15</c:f>
              <c:strCache>
                <c:ptCount val="1"/>
                <c:pt idx="0">
                  <c:v>D/GT^2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วิเคราะห์ค่าทึบๆ!$BJ$16:$BJ$88</c:f>
              <c:numCache>
                <c:formatCode>0.000</c:formatCode>
                <c:ptCount val="73"/>
                <c:pt idx="1">
                  <c:v>6.2331675481292837E-4</c:v>
                </c:pt>
                <c:pt idx="2">
                  <c:v>8.3360499612259516E-4</c:v>
                </c:pt>
                <c:pt idx="3">
                  <c:v>9.9147468043115587E-4</c:v>
                </c:pt>
                <c:pt idx="4">
                  <c:v>1.1961010826520263E-3</c:v>
                </c:pt>
                <c:pt idx="5">
                  <c:v>1.2364586167255525E-3</c:v>
                </c:pt>
                <c:pt idx="6">
                  <c:v>1.2550329126512782E-3</c:v>
                </c:pt>
                <c:pt idx="7">
                  <c:v>1.4487005325239711E-3</c:v>
                </c:pt>
                <c:pt idx="8">
                  <c:v>1.996309815825441E-3</c:v>
                </c:pt>
                <c:pt idx="9">
                  <c:v>6.2331675481292837E-4</c:v>
                </c:pt>
                <c:pt idx="10">
                  <c:v>8.3360499612259516E-4</c:v>
                </c:pt>
                <c:pt idx="11">
                  <c:v>9.9147468043115587E-4</c:v>
                </c:pt>
                <c:pt idx="12">
                  <c:v>1.1961010826520263E-3</c:v>
                </c:pt>
                <c:pt idx="13">
                  <c:v>1.2364586167255525E-3</c:v>
                </c:pt>
                <c:pt idx="14">
                  <c:v>1.2550329126512782E-3</c:v>
                </c:pt>
                <c:pt idx="15">
                  <c:v>1.4487005325239711E-3</c:v>
                </c:pt>
                <c:pt idx="16">
                  <c:v>1.996309815825441E-3</c:v>
                </c:pt>
                <c:pt idx="17">
                  <c:v>6.2331675481292837E-4</c:v>
                </c:pt>
                <c:pt idx="18">
                  <c:v>8.3360499612259516E-4</c:v>
                </c:pt>
                <c:pt idx="19">
                  <c:v>9.9147468043115587E-4</c:v>
                </c:pt>
                <c:pt idx="20">
                  <c:v>1.1961010826520263E-3</c:v>
                </c:pt>
                <c:pt idx="21">
                  <c:v>1.2364586167255525E-3</c:v>
                </c:pt>
                <c:pt idx="22">
                  <c:v>1.2550329126512782E-3</c:v>
                </c:pt>
                <c:pt idx="23">
                  <c:v>1.4487005325239711E-3</c:v>
                </c:pt>
                <c:pt idx="24">
                  <c:v>1.996309815825441E-3</c:v>
                </c:pt>
                <c:pt idx="25">
                  <c:v>6.2331675481292837E-4</c:v>
                </c:pt>
                <c:pt idx="26">
                  <c:v>8.3360499612259516E-4</c:v>
                </c:pt>
                <c:pt idx="27">
                  <c:v>9.9147468043115587E-4</c:v>
                </c:pt>
                <c:pt idx="28">
                  <c:v>1.1961010826520263E-3</c:v>
                </c:pt>
                <c:pt idx="29">
                  <c:v>1.2364586167255525E-3</c:v>
                </c:pt>
                <c:pt idx="30">
                  <c:v>1.2550329126512782E-3</c:v>
                </c:pt>
                <c:pt idx="31">
                  <c:v>1.4487005325239711E-3</c:v>
                </c:pt>
                <c:pt idx="32">
                  <c:v>1.996309815825441E-3</c:v>
                </c:pt>
                <c:pt idx="33">
                  <c:v>6.2331675481292837E-4</c:v>
                </c:pt>
                <c:pt idx="34">
                  <c:v>8.3360499612259516E-4</c:v>
                </c:pt>
                <c:pt idx="35">
                  <c:v>9.9147468043115587E-4</c:v>
                </c:pt>
                <c:pt idx="36">
                  <c:v>1.1961010826520263E-3</c:v>
                </c:pt>
                <c:pt idx="37">
                  <c:v>1.2364586167255525E-3</c:v>
                </c:pt>
                <c:pt idx="38">
                  <c:v>1.2550329126512782E-3</c:v>
                </c:pt>
                <c:pt idx="39">
                  <c:v>1.4487005325239711E-3</c:v>
                </c:pt>
                <c:pt idx="40">
                  <c:v>1.996309815825441E-3</c:v>
                </c:pt>
                <c:pt idx="41">
                  <c:v>6.2331675481292837E-4</c:v>
                </c:pt>
                <c:pt idx="42">
                  <c:v>8.3360499612259516E-4</c:v>
                </c:pt>
                <c:pt idx="43">
                  <c:v>9.9147468043115587E-4</c:v>
                </c:pt>
                <c:pt idx="44">
                  <c:v>1.1961010826520263E-3</c:v>
                </c:pt>
                <c:pt idx="45">
                  <c:v>1.2364586167255525E-3</c:v>
                </c:pt>
                <c:pt idx="46">
                  <c:v>1.2550329126512782E-3</c:v>
                </c:pt>
                <c:pt idx="47">
                  <c:v>1.4487005325239711E-3</c:v>
                </c:pt>
                <c:pt idx="48">
                  <c:v>1.996309815825441E-3</c:v>
                </c:pt>
                <c:pt idx="49">
                  <c:v>6.2331675481292837E-4</c:v>
                </c:pt>
                <c:pt idx="50">
                  <c:v>8.3360499612259516E-4</c:v>
                </c:pt>
                <c:pt idx="51">
                  <c:v>9.9147468043115587E-4</c:v>
                </c:pt>
                <c:pt idx="52">
                  <c:v>1.1961010826520263E-3</c:v>
                </c:pt>
                <c:pt idx="53">
                  <c:v>1.2364586167255525E-3</c:v>
                </c:pt>
                <c:pt idx="54">
                  <c:v>1.2550329126512782E-3</c:v>
                </c:pt>
                <c:pt idx="55">
                  <c:v>1.4487005325239711E-3</c:v>
                </c:pt>
                <c:pt idx="56">
                  <c:v>1.996309815825441E-3</c:v>
                </c:pt>
                <c:pt idx="57">
                  <c:v>6.2331675481292837E-4</c:v>
                </c:pt>
                <c:pt idx="58">
                  <c:v>8.3360499612259516E-4</c:v>
                </c:pt>
                <c:pt idx="59">
                  <c:v>9.9147468043115587E-4</c:v>
                </c:pt>
                <c:pt idx="60">
                  <c:v>1.1961010826520263E-3</c:v>
                </c:pt>
                <c:pt idx="61">
                  <c:v>1.2364586167255525E-3</c:v>
                </c:pt>
                <c:pt idx="62">
                  <c:v>1.2550329126512782E-3</c:v>
                </c:pt>
                <c:pt idx="63">
                  <c:v>1.4487005325239711E-3</c:v>
                </c:pt>
                <c:pt idx="64">
                  <c:v>1.996309815825441E-3</c:v>
                </c:pt>
                <c:pt idx="65">
                  <c:v>6.2331675481292837E-4</c:v>
                </c:pt>
                <c:pt idx="66">
                  <c:v>8.3360499612259516E-4</c:v>
                </c:pt>
                <c:pt idx="67">
                  <c:v>9.9147468043115587E-4</c:v>
                </c:pt>
                <c:pt idx="68">
                  <c:v>1.1961010826520263E-3</c:v>
                </c:pt>
                <c:pt idx="69">
                  <c:v>1.2364586167255525E-3</c:v>
                </c:pt>
                <c:pt idx="70">
                  <c:v>1.2550329126512782E-3</c:v>
                </c:pt>
                <c:pt idx="71">
                  <c:v>1.4487005325239711E-3</c:v>
                </c:pt>
                <c:pt idx="72">
                  <c:v>1.996309815825441E-3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6-4C0E-AFE8-11E0875E3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71024"/>
        <c:axId val="-1545872112"/>
      </c:scatterChart>
      <c:valAx>
        <c:axId val="-15458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2112"/>
        <c:crosses val="autoZero"/>
        <c:crossBetween val="midCat"/>
      </c:valAx>
      <c:valAx>
        <c:axId val="-15458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วิเคราะห์ค่าทึบๆ!$BN$15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วิเคราะห์ค่าทึบๆ!$BN$16:$BN$88</c:f>
              <c:numCache>
                <c:formatCode>0.000</c:formatCode>
                <c:ptCount val="73"/>
                <c:pt idx="1">
                  <c:v>1.2988694289770428</c:v>
                </c:pt>
                <c:pt idx="2">
                  <c:v>1.2988694289770428</c:v>
                </c:pt>
                <c:pt idx="3">
                  <c:v>1.2988694289770428</c:v>
                </c:pt>
                <c:pt idx="4">
                  <c:v>1.2988694289770428</c:v>
                </c:pt>
                <c:pt idx="5">
                  <c:v>1.2988694289770428</c:v>
                </c:pt>
                <c:pt idx="6">
                  <c:v>1.2988694289770428</c:v>
                </c:pt>
                <c:pt idx="7">
                  <c:v>1.2988694289770428</c:v>
                </c:pt>
                <c:pt idx="8">
                  <c:v>1.2988694289770428</c:v>
                </c:pt>
                <c:pt idx="9">
                  <c:v>2.5977388579540857</c:v>
                </c:pt>
                <c:pt idx="10">
                  <c:v>2.5977388579540857</c:v>
                </c:pt>
                <c:pt idx="11">
                  <c:v>2.5977388579540857</c:v>
                </c:pt>
                <c:pt idx="12">
                  <c:v>2.5977388579540857</c:v>
                </c:pt>
                <c:pt idx="13">
                  <c:v>2.5977388579540857</c:v>
                </c:pt>
                <c:pt idx="14">
                  <c:v>2.5977388579540857</c:v>
                </c:pt>
                <c:pt idx="15">
                  <c:v>2.5977388579540857</c:v>
                </c:pt>
                <c:pt idx="16">
                  <c:v>2.5977388579540857</c:v>
                </c:pt>
                <c:pt idx="17">
                  <c:v>3.2471735724426072</c:v>
                </c:pt>
                <c:pt idx="18">
                  <c:v>3.2471735724426072</c:v>
                </c:pt>
                <c:pt idx="19">
                  <c:v>3.2471735724426072</c:v>
                </c:pt>
                <c:pt idx="20">
                  <c:v>3.2471735724426072</c:v>
                </c:pt>
                <c:pt idx="21">
                  <c:v>3.2471735724426072</c:v>
                </c:pt>
                <c:pt idx="22">
                  <c:v>3.2471735724426072</c:v>
                </c:pt>
                <c:pt idx="23">
                  <c:v>3.2471735724426072</c:v>
                </c:pt>
                <c:pt idx="24">
                  <c:v>3.2471735724426072</c:v>
                </c:pt>
                <c:pt idx="25">
                  <c:v>1.2988694289770428</c:v>
                </c:pt>
                <c:pt idx="26">
                  <c:v>1.2988694289770428</c:v>
                </c:pt>
                <c:pt idx="27">
                  <c:v>1.2988694289770428</c:v>
                </c:pt>
                <c:pt idx="28">
                  <c:v>1.2988694289770428</c:v>
                </c:pt>
                <c:pt idx="29">
                  <c:v>1.2988694289770428</c:v>
                </c:pt>
                <c:pt idx="30">
                  <c:v>1.2988694289770428</c:v>
                </c:pt>
                <c:pt idx="31">
                  <c:v>1.2988694289770428</c:v>
                </c:pt>
                <c:pt idx="32">
                  <c:v>1.2988694289770428</c:v>
                </c:pt>
                <c:pt idx="33">
                  <c:v>2.5977388579540857</c:v>
                </c:pt>
                <c:pt idx="34">
                  <c:v>2.5977388579540857</c:v>
                </c:pt>
                <c:pt idx="35">
                  <c:v>2.5977388579540857</c:v>
                </c:pt>
                <c:pt idx="36">
                  <c:v>2.5977388579540857</c:v>
                </c:pt>
                <c:pt idx="37">
                  <c:v>2.5977388579540857</c:v>
                </c:pt>
                <c:pt idx="38">
                  <c:v>2.5977388579540857</c:v>
                </c:pt>
                <c:pt idx="39">
                  <c:v>2.5977388579540857</c:v>
                </c:pt>
                <c:pt idx="40">
                  <c:v>2.5977388579540857</c:v>
                </c:pt>
                <c:pt idx="41">
                  <c:v>3.2471735724426072</c:v>
                </c:pt>
                <c:pt idx="42">
                  <c:v>3.2471735724426072</c:v>
                </c:pt>
                <c:pt idx="43">
                  <c:v>3.2471735724426072</c:v>
                </c:pt>
                <c:pt idx="44">
                  <c:v>3.2471735724426072</c:v>
                </c:pt>
                <c:pt idx="45">
                  <c:v>3.2471735724426072</c:v>
                </c:pt>
                <c:pt idx="46">
                  <c:v>3.2471735724426072</c:v>
                </c:pt>
                <c:pt idx="47">
                  <c:v>3.2471735724426072</c:v>
                </c:pt>
                <c:pt idx="48">
                  <c:v>3.2471735724426072</c:v>
                </c:pt>
                <c:pt idx="49">
                  <c:v>3.2471735724426072</c:v>
                </c:pt>
                <c:pt idx="50">
                  <c:v>3.2471735724426072</c:v>
                </c:pt>
                <c:pt idx="51">
                  <c:v>3.2471735724426072</c:v>
                </c:pt>
                <c:pt idx="52">
                  <c:v>3.2471735724426072</c:v>
                </c:pt>
                <c:pt idx="53">
                  <c:v>3.2471735724426072</c:v>
                </c:pt>
                <c:pt idx="54">
                  <c:v>3.2471735724426072</c:v>
                </c:pt>
                <c:pt idx="55">
                  <c:v>3.2471735724426072</c:v>
                </c:pt>
                <c:pt idx="56">
                  <c:v>3.2471735724426072</c:v>
                </c:pt>
                <c:pt idx="57">
                  <c:v>2.5977388579540857</c:v>
                </c:pt>
                <c:pt idx="58">
                  <c:v>2.5977388579540857</c:v>
                </c:pt>
                <c:pt idx="59">
                  <c:v>2.5977388579540857</c:v>
                </c:pt>
                <c:pt idx="60">
                  <c:v>2.5977388579540857</c:v>
                </c:pt>
                <c:pt idx="61">
                  <c:v>2.5977388579540857</c:v>
                </c:pt>
                <c:pt idx="62">
                  <c:v>2.5977388579540857</c:v>
                </c:pt>
                <c:pt idx="63">
                  <c:v>2.5977388579540857</c:v>
                </c:pt>
                <c:pt idx="64">
                  <c:v>2.5977388579540857</c:v>
                </c:pt>
                <c:pt idx="65">
                  <c:v>3.2471735724426072</c:v>
                </c:pt>
                <c:pt idx="66">
                  <c:v>3.2471735724426072</c:v>
                </c:pt>
                <c:pt idx="67">
                  <c:v>3.2471735724426072</c:v>
                </c:pt>
                <c:pt idx="68">
                  <c:v>3.2471735724426072</c:v>
                </c:pt>
                <c:pt idx="69">
                  <c:v>3.2471735724426072</c:v>
                </c:pt>
                <c:pt idx="70">
                  <c:v>3.2471735724426072</c:v>
                </c:pt>
                <c:pt idx="71">
                  <c:v>3.2471735724426072</c:v>
                </c:pt>
                <c:pt idx="72">
                  <c:v>3.2471735724426072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D-D843-AE9A-ACF663016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85712"/>
        <c:axId val="-1545876464"/>
      </c:scatterChart>
      <c:valAx>
        <c:axId val="-15458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76464"/>
        <c:crosses val="autoZero"/>
        <c:crossBetween val="midCat"/>
      </c:valAx>
      <c:valAx>
        <c:axId val="-15458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วิเคราะห์ค่าทึบๆ!$BO$15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วิเคราะห์ค่าทึบๆ!$BO$16:$BO$88</c:f>
              <c:numCache>
                <c:formatCode>0.000</c:formatCode>
                <c:ptCount val="73"/>
                <c:pt idx="1">
                  <c:v>1.008233910267182</c:v>
                </c:pt>
                <c:pt idx="2">
                  <c:v>1.008233910267182</c:v>
                </c:pt>
                <c:pt idx="3">
                  <c:v>1.008233910267182</c:v>
                </c:pt>
                <c:pt idx="4">
                  <c:v>1.008233910267182</c:v>
                </c:pt>
                <c:pt idx="5">
                  <c:v>1.008233910267182</c:v>
                </c:pt>
                <c:pt idx="6">
                  <c:v>1.008233910267182</c:v>
                </c:pt>
                <c:pt idx="7">
                  <c:v>1.008233910267182</c:v>
                </c:pt>
                <c:pt idx="8">
                  <c:v>1.008233910267182</c:v>
                </c:pt>
                <c:pt idx="9">
                  <c:v>2.016467820534364</c:v>
                </c:pt>
                <c:pt idx="10">
                  <c:v>2.016467820534364</c:v>
                </c:pt>
                <c:pt idx="11">
                  <c:v>2.016467820534364</c:v>
                </c:pt>
                <c:pt idx="12">
                  <c:v>2.016467820534364</c:v>
                </c:pt>
                <c:pt idx="13">
                  <c:v>2.016467820534364</c:v>
                </c:pt>
                <c:pt idx="14">
                  <c:v>2.016467820534364</c:v>
                </c:pt>
                <c:pt idx="15">
                  <c:v>2.016467820534364</c:v>
                </c:pt>
                <c:pt idx="16">
                  <c:v>2.016467820534364</c:v>
                </c:pt>
                <c:pt idx="17">
                  <c:v>2.5205847756679547</c:v>
                </c:pt>
                <c:pt idx="18">
                  <c:v>2.5205847756679547</c:v>
                </c:pt>
                <c:pt idx="19">
                  <c:v>2.5205847756679547</c:v>
                </c:pt>
                <c:pt idx="20">
                  <c:v>2.5205847756679547</c:v>
                </c:pt>
                <c:pt idx="21">
                  <c:v>2.5205847756679547</c:v>
                </c:pt>
                <c:pt idx="22">
                  <c:v>2.5205847756679547</c:v>
                </c:pt>
                <c:pt idx="23">
                  <c:v>2.5205847756679547</c:v>
                </c:pt>
                <c:pt idx="24">
                  <c:v>2.5205847756679547</c:v>
                </c:pt>
                <c:pt idx="25">
                  <c:v>1.008233910267182</c:v>
                </c:pt>
                <c:pt idx="26">
                  <c:v>1.008233910267182</c:v>
                </c:pt>
                <c:pt idx="27">
                  <c:v>1.008233910267182</c:v>
                </c:pt>
                <c:pt idx="28">
                  <c:v>1.008233910267182</c:v>
                </c:pt>
                <c:pt idx="29">
                  <c:v>1.008233910267182</c:v>
                </c:pt>
                <c:pt idx="30">
                  <c:v>1.008233910267182</c:v>
                </c:pt>
                <c:pt idx="31">
                  <c:v>1.008233910267182</c:v>
                </c:pt>
                <c:pt idx="32">
                  <c:v>1.008233910267182</c:v>
                </c:pt>
                <c:pt idx="33">
                  <c:v>2.016467820534364</c:v>
                </c:pt>
                <c:pt idx="34">
                  <c:v>2.016467820534364</c:v>
                </c:pt>
                <c:pt idx="35">
                  <c:v>2.016467820534364</c:v>
                </c:pt>
                <c:pt idx="36">
                  <c:v>2.016467820534364</c:v>
                </c:pt>
                <c:pt idx="37">
                  <c:v>2.016467820534364</c:v>
                </c:pt>
                <c:pt idx="38">
                  <c:v>2.016467820534364</c:v>
                </c:pt>
                <c:pt idx="39">
                  <c:v>2.016467820534364</c:v>
                </c:pt>
                <c:pt idx="40">
                  <c:v>2.016467820534364</c:v>
                </c:pt>
                <c:pt idx="41">
                  <c:v>2.5205847756679547</c:v>
                </c:pt>
                <c:pt idx="42">
                  <c:v>2.5205847756679547</c:v>
                </c:pt>
                <c:pt idx="43">
                  <c:v>2.5205847756679547</c:v>
                </c:pt>
                <c:pt idx="44">
                  <c:v>2.5205847756679547</c:v>
                </c:pt>
                <c:pt idx="45">
                  <c:v>2.5205847756679547</c:v>
                </c:pt>
                <c:pt idx="46">
                  <c:v>2.5205847756679547</c:v>
                </c:pt>
                <c:pt idx="47">
                  <c:v>2.5205847756679547</c:v>
                </c:pt>
                <c:pt idx="48">
                  <c:v>2.5205847756679547</c:v>
                </c:pt>
                <c:pt idx="49">
                  <c:v>2.5205847756679547</c:v>
                </c:pt>
                <c:pt idx="50">
                  <c:v>2.5205847756679547</c:v>
                </c:pt>
                <c:pt idx="51">
                  <c:v>2.5205847756679547</c:v>
                </c:pt>
                <c:pt idx="52">
                  <c:v>2.5205847756679547</c:v>
                </c:pt>
                <c:pt idx="53">
                  <c:v>2.5205847756679547</c:v>
                </c:pt>
                <c:pt idx="54">
                  <c:v>2.5205847756679547</c:v>
                </c:pt>
                <c:pt idx="55">
                  <c:v>2.5205847756679547</c:v>
                </c:pt>
                <c:pt idx="56">
                  <c:v>2.5205847756679547</c:v>
                </c:pt>
                <c:pt idx="57">
                  <c:v>2.016467820534364</c:v>
                </c:pt>
                <c:pt idx="58">
                  <c:v>2.016467820534364</c:v>
                </c:pt>
                <c:pt idx="59">
                  <c:v>2.016467820534364</c:v>
                </c:pt>
                <c:pt idx="60">
                  <c:v>2.016467820534364</c:v>
                </c:pt>
                <c:pt idx="61">
                  <c:v>2.016467820534364</c:v>
                </c:pt>
                <c:pt idx="62">
                  <c:v>2.016467820534364</c:v>
                </c:pt>
                <c:pt idx="63">
                  <c:v>2.016467820534364</c:v>
                </c:pt>
                <c:pt idx="64">
                  <c:v>2.016467820534364</c:v>
                </c:pt>
                <c:pt idx="65">
                  <c:v>2.5205847756679547</c:v>
                </c:pt>
                <c:pt idx="66">
                  <c:v>2.5205847756679547</c:v>
                </c:pt>
                <c:pt idx="67">
                  <c:v>2.5205847756679547</c:v>
                </c:pt>
                <c:pt idx="68">
                  <c:v>2.5205847756679547</c:v>
                </c:pt>
                <c:pt idx="69">
                  <c:v>2.5205847756679547</c:v>
                </c:pt>
                <c:pt idx="70">
                  <c:v>2.5205847756679547</c:v>
                </c:pt>
                <c:pt idx="71">
                  <c:v>2.5205847756679547</c:v>
                </c:pt>
                <c:pt idx="72">
                  <c:v>2.5205847756679547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A-854A-A1FC-D366C7ADA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84080"/>
        <c:axId val="-1545865584"/>
      </c:scatterChart>
      <c:valAx>
        <c:axId val="-15458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5584"/>
        <c:crosses val="autoZero"/>
        <c:crossBetween val="midCat"/>
      </c:valAx>
      <c:valAx>
        <c:axId val="-15458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วิเคราะห์ค่าทึบๆ!$BP$15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วิเคราะห์ค่าทึบๆ!$BP$16:$BP$88</c:f>
              <c:numCache>
                <c:formatCode>0.000</c:formatCode>
                <c:ptCount val="73"/>
                <c:pt idx="1">
                  <c:v>0.56948649192102563</c:v>
                </c:pt>
                <c:pt idx="2">
                  <c:v>0.49598724884139506</c:v>
                </c:pt>
                <c:pt idx="3">
                  <c:v>0.5163510981883449</c:v>
                </c:pt>
                <c:pt idx="4">
                  <c:v>0.5163510981883449</c:v>
                </c:pt>
                <c:pt idx="5">
                  <c:v>0.48948541146517588</c:v>
                </c:pt>
                <c:pt idx="6">
                  <c:v>0.476885812010509</c:v>
                </c:pt>
                <c:pt idx="7">
                  <c:v>0.44756833636362886</c:v>
                </c:pt>
                <c:pt idx="8">
                  <c:v>0.50262924348907989</c:v>
                </c:pt>
                <c:pt idx="9">
                  <c:v>1.1555976064684572</c:v>
                </c:pt>
                <c:pt idx="10">
                  <c:v>1.0761970782577961</c:v>
                </c:pt>
                <c:pt idx="11">
                  <c:v>1.046880200070438</c:v>
                </c:pt>
                <c:pt idx="12">
                  <c:v>0.89513667272725772</c:v>
                </c:pt>
                <c:pt idx="13">
                  <c:v>1.0052584869781598</c:v>
                </c:pt>
                <c:pt idx="14">
                  <c:v>0.96623918535300657</c:v>
                </c:pt>
                <c:pt idx="15">
                  <c:v>0.94156047956813727</c:v>
                </c:pt>
                <c:pt idx="16">
                  <c:v>0.89513667272725772</c:v>
                </c:pt>
                <c:pt idx="17">
                  <c:v>1.4657747035515905</c:v>
                </c:pt>
                <c:pt idx="18">
                  <c:v>1.3835808918254964</c:v>
                </c:pt>
                <c:pt idx="19">
                  <c:v>1.3452463478222452</c:v>
                </c:pt>
                <c:pt idx="20">
                  <c:v>1.2077989816912582</c:v>
                </c:pt>
                <c:pt idx="21">
                  <c:v>1.1619979751826641</c:v>
                </c:pt>
                <c:pt idx="22">
                  <c:v>1.0916050718397428</c:v>
                </c:pt>
                <c:pt idx="23">
                  <c:v>1.1619979751826641</c:v>
                </c:pt>
                <c:pt idx="24">
                  <c:v>1.1619979751826641</c:v>
                </c:pt>
                <c:pt idx="25">
                  <c:v>0.25943926526800076</c:v>
                </c:pt>
                <c:pt idx="26">
                  <c:v>0.31952687931114732</c:v>
                </c:pt>
                <c:pt idx="27">
                  <c:v>0.26199185330671826</c:v>
                </c:pt>
                <c:pt idx="28">
                  <c:v>0.28397376319072914</c:v>
                </c:pt>
                <c:pt idx="29">
                  <c:v>0.30251166613131908</c:v>
                </c:pt>
                <c:pt idx="30">
                  <c:v>0.24039203489186517</c:v>
                </c:pt>
                <c:pt idx="31">
                  <c:v>0.23382638163832145</c:v>
                </c:pt>
                <c:pt idx="32">
                  <c:v>0.2381707297104588</c:v>
                </c:pt>
                <c:pt idx="33">
                  <c:v>0.73495852928446792</c:v>
                </c:pt>
                <c:pt idx="34">
                  <c:v>0.63905375862229463</c:v>
                </c:pt>
                <c:pt idx="35">
                  <c:v>0.59857334477150326</c:v>
                </c:pt>
                <c:pt idx="36">
                  <c:v>0.59223520694359211</c:v>
                </c:pt>
                <c:pt idx="37">
                  <c:v>0.5397995544321208</c:v>
                </c:pt>
                <c:pt idx="38">
                  <c:v>0.56794752638145829</c:v>
                </c:pt>
                <c:pt idx="39">
                  <c:v>0.48987289839423731</c:v>
                </c:pt>
                <c:pt idx="40">
                  <c:v>0.48078406978373034</c:v>
                </c:pt>
                <c:pt idx="41">
                  <c:v>1.0031289263093131</c:v>
                </c:pt>
                <c:pt idx="42">
                  <c:v>0.83576013312730313</c:v>
                </c:pt>
                <c:pt idx="43">
                  <c:v>0.7813415634644687</c:v>
                </c:pt>
                <c:pt idx="44">
                  <c:v>0.74029400867949013</c:v>
                </c:pt>
                <c:pt idx="45">
                  <c:v>0.67474944304015105</c:v>
                </c:pt>
                <c:pt idx="46">
                  <c:v>0.69550924918896417</c:v>
                </c:pt>
                <c:pt idx="47">
                  <c:v>0.58995602059951602</c:v>
                </c:pt>
                <c:pt idx="48">
                  <c:v>0.57925494941173439</c:v>
                </c:pt>
                <c:pt idx="49">
                  <c:v>0.61100994663846464</c:v>
                </c:pt>
                <c:pt idx="50">
                  <c:v>0.64933341916291942</c:v>
                </c:pt>
                <c:pt idx="51">
                  <c:v>0.61100994663846464</c:v>
                </c:pt>
                <c:pt idx="52">
                  <c:v>0.59323337143515031</c:v>
                </c:pt>
                <c:pt idx="53">
                  <c:v>0.56544455250718118</c:v>
                </c:pt>
                <c:pt idx="54">
                  <c:v>0.59323337143515031</c:v>
                </c:pt>
                <c:pt idx="55">
                  <c:v>0.57629674415818322</c:v>
                </c:pt>
                <c:pt idx="56">
                  <c:v>0.50241787828588846</c:v>
                </c:pt>
                <c:pt idx="57">
                  <c:v>0.49370601966492794</c:v>
                </c:pt>
                <c:pt idx="58">
                  <c:v>0.48880795731077165</c:v>
                </c:pt>
                <c:pt idx="59">
                  <c:v>0.50375007139860428</c:v>
                </c:pt>
                <c:pt idx="60">
                  <c:v>0.49370601966492794</c:v>
                </c:pt>
                <c:pt idx="61">
                  <c:v>0.49370601966492794</c:v>
                </c:pt>
                <c:pt idx="62">
                  <c:v>0.49868606227095919</c:v>
                </c:pt>
                <c:pt idx="63">
                  <c:v>0.41642429471388398</c:v>
                </c:pt>
                <c:pt idx="64">
                  <c:v>0.38169418823622925</c:v>
                </c:pt>
                <c:pt idx="65">
                  <c:v>0.63612512157057888</c:v>
                </c:pt>
                <c:pt idx="66">
                  <c:v>0.64267282072175536</c:v>
                </c:pt>
                <c:pt idx="67">
                  <c:v>0.61100994663846464</c:v>
                </c:pt>
                <c:pt idx="68">
                  <c:v>0.61713252458115997</c:v>
                </c:pt>
                <c:pt idx="69">
                  <c:v>0.62335757783869905</c:v>
                </c:pt>
                <c:pt idx="70">
                  <c:v>0.60498743801469557</c:v>
                </c:pt>
                <c:pt idx="71">
                  <c:v>0.54978627822026227</c:v>
                </c:pt>
                <c:pt idx="72">
                  <c:v>0.53973999824717767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A-7D49-96E7-01C6DAF47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865040"/>
        <c:axId val="-1545004320"/>
      </c:scatterChart>
      <c:valAx>
        <c:axId val="-154586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4320"/>
        <c:crosses val="autoZero"/>
        <c:crossBetween val="midCat"/>
      </c:valAx>
      <c:valAx>
        <c:axId val="-15450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86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วิเคราะห์ค่าทึบๆ!$BR$15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วิเคราะห์ค่าทึบๆ!$BR$16:$BR$88</c:f>
              <c:numCache>
                <c:formatCode>0.000</c:formatCode>
                <c:ptCount val="73"/>
                <c:pt idx="1">
                  <c:v>1.770426383365385</c:v>
                </c:pt>
                <c:pt idx="2">
                  <c:v>2.0327819165157432</c:v>
                </c:pt>
                <c:pt idx="3">
                  <c:v>1.9526130840132683</c:v>
                </c:pt>
                <c:pt idx="4">
                  <c:v>1.9526130840132683</c:v>
                </c:pt>
                <c:pt idx="5">
                  <c:v>2.0597833697417807</c:v>
                </c:pt>
                <c:pt idx="6">
                  <c:v>2.1142040397816739</c:v>
                </c:pt>
                <c:pt idx="7">
                  <c:v>2.2526926691436855</c:v>
                </c:pt>
                <c:pt idx="8">
                  <c:v>2.0059197178189789</c:v>
                </c:pt>
                <c:pt idx="9">
                  <c:v>1.7449567299613515</c:v>
                </c:pt>
                <c:pt idx="10">
                  <c:v>1.8736975422742526</c:v>
                </c:pt>
                <c:pt idx="11">
                  <c:v>1.9261686489043237</c:v>
                </c:pt>
                <c:pt idx="12">
                  <c:v>2.2526926691436855</c:v>
                </c:pt>
                <c:pt idx="13">
                  <c:v>2.0059197178189789</c:v>
                </c:pt>
                <c:pt idx="14">
                  <c:v>2.0869240774970912</c:v>
                </c:pt>
                <c:pt idx="15">
                  <c:v>2.1416232565955307</c:v>
                </c:pt>
                <c:pt idx="16">
                  <c:v>2.2526926691436855</c:v>
                </c:pt>
                <c:pt idx="17">
                  <c:v>1.7196263310865896</c:v>
                </c:pt>
                <c:pt idx="18">
                  <c:v>1.8217834537612732</c:v>
                </c:pt>
                <c:pt idx="19">
                  <c:v>1.8736975422742526</c:v>
                </c:pt>
                <c:pt idx="20">
                  <c:v>2.0869240774970912</c:v>
                </c:pt>
                <c:pt idx="21">
                  <c:v>2.1691817279386596</c:v>
                </c:pt>
                <c:pt idx="22">
                  <c:v>2.3090629025934013</c:v>
                </c:pt>
                <c:pt idx="23">
                  <c:v>2.1691817279386596</c:v>
                </c:pt>
                <c:pt idx="24">
                  <c:v>2.1691817279386596</c:v>
                </c:pt>
                <c:pt idx="25">
                  <c:v>3.8862039993278441</c:v>
                </c:pt>
                <c:pt idx="26">
                  <c:v>3.1553962297030695</c:v>
                </c:pt>
                <c:pt idx="27">
                  <c:v>3.8483406928185118</c:v>
                </c:pt>
                <c:pt idx="28">
                  <c:v>3.5504474037976816</c:v>
                </c:pt>
                <c:pt idx="29">
                  <c:v>3.3328761272615242</c:v>
                </c:pt>
                <c:pt idx="30">
                  <c:v>4.1941236144563314</c:v>
                </c:pt>
                <c:pt idx="31">
                  <c:v>4.3118911698625197</c:v>
                </c:pt>
                <c:pt idx="32">
                  <c:v>4.2332402117291217</c:v>
                </c:pt>
                <c:pt idx="33">
                  <c:v>2.7436484375486225</c:v>
                </c:pt>
                <c:pt idx="34">
                  <c:v>3.1553962297030695</c:v>
                </c:pt>
                <c:pt idx="35">
                  <c:v>3.3687898703610357</c:v>
                </c:pt>
                <c:pt idx="36">
                  <c:v>3.4048428679898191</c:v>
                </c:pt>
                <c:pt idx="37">
                  <c:v>3.7355863004661529</c:v>
                </c:pt>
                <c:pt idx="38">
                  <c:v>3.5504474037976816</c:v>
                </c:pt>
                <c:pt idx="39">
                  <c:v>4.1163081834985729</c:v>
                </c:pt>
                <c:pt idx="40">
                  <c:v>4.1941236144563314</c:v>
                </c:pt>
                <c:pt idx="41">
                  <c:v>2.5127226516551842</c:v>
                </c:pt>
                <c:pt idx="42">
                  <c:v>3.0159188931832182</c:v>
                </c:pt>
                <c:pt idx="43">
                  <c:v>3.2259704251386316</c:v>
                </c:pt>
                <c:pt idx="44">
                  <c:v>3.4048428679898191</c:v>
                </c:pt>
                <c:pt idx="45">
                  <c:v>3.7355863004661529</c:v>
                </c:pt>
                <c:pt idx="46">
                  <c:v>3.6240851988772516</c:v>
                </c:pt>
                <c:pt idx="47">
                  <c:v>4.2724960635311859</c:v>
                </c:pt>
                <c:pt idx="48">
                  <c:v>4.3514255307231275</c:v>
                </c:pt>
                <c:pt idx="49">
                  <c:v>4.1252761751837541</c:v>
                </c:pt>
                <c:pt idx="50">
                  <c:v>3.8818035562028168</c:v>
                </c:pt>
                <c:pt idx="51">
                  <c:v>4.1252761751837541</c:v>
                </c:pt>
                <c:pt idx="52">
                  <c:v>4.2488924208194083</c:v>
                </c:pt>
                <c:pt idx="53">
                  <c:v>4.457704587464292</c:v>
                </c:pt>
                <c:pt idx="54">
                  <c:v>4.2488924208194083</c:v>
                </c:pt>
                <c:pt idx="55">
                  <c:v>4.3737619572185187</c:v>
                </c:pt>
                <c:pt idx="56">
                  <c:v>5.0169090006659331</c:v>
                </c:pt>
                <c:pt idx="57">
                  <c:v>4.0843492690304153</c:v>
                </c:pt>
                <c:pt idx="58">
                  <c:v>4.1252761751837541</c:v>
                </c:pt>
                <c:pt idx="59">
                  <c:v>4.0029132203115578</c:v>
                </c:pt>
                <c:pt idx="60">
                  <c:v>4.0843492690304153</c:v>
                </c:pt>
                <c:pt idx="61">
                  <c:v>4.0843492690304153</c:v>
                </c:pt>
                <c:pt idx="62">
                  <c:v>4.0435616174063505</c:v>
                </c:pt>
                <c:pt idx="63">
                  <c:v>4.842339522769282</c:v>
                </c:pt>
                <c:pt idx="64">
                  <c:v>5.282940853389098</c:v>
                </c:pt>
                <c:pt idx="65">
                  <c:v>3.9624040777460365</c:v>
                </c:pt>
                <c:pt idx="66">
                  <c:v>3.9220341897097901</c:v>
                </c:pt>
                <c:pt idx="67">
                  <c:v>4.1252761751837541</c:v>
                </c:pt>
                <c:pt idx="68">
                  <c:v>4.0843492690304153</c:v>
                </c:pt>
                <c:pt idx="69">
                  <c:v>4.0435616174063505</c:v>
                </c:pt>
                <c:pt idx="70">
                  <c:v>4.166342335866366</c:v>
                </c:pt>
                <c:pt idx="71">
                  <c:v>4.5846629418024998</c:v>
                </c:pt>
                <c:pt idx="72">
                  <c:v>4.6699981173410006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0A44-889B-93F95A4C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03232"/>
        <c:axId val="-1545001056"/>
      </c:scatterChart>
      <c:valAx>
        <c:axId val="-154500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1056"/>
        <c:crosses val="autoZero"/>
        <c:crossBetween val="midCat"/>
      </c:valAx>
      <c:valAx>
        <c:axId val="-15450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วิเคราะห์ค่าทึบๆ!$BQ$15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วิเคราะห์ค่าทึบๆ!$BQ$16:$BQ$88</c:f>
              <c:numCache>
                <c:formatCode>0.000</c:formatCode>
                <c:ptCount val="73"/>
                <c:pt idx="1">
                  <c:v>2.2807730251785592</c:v>
                </c:pt>
                <c:pt idx="2">
                  <c:v>2.6187556877946885</c:v>
                </c:pt>
                <c:pt idx="3">
                  <c:v>2.5154772276736121</c:v>
                </c:pt>
                <c:pt idx="4">
                  <c:v>2.5154772276736121</c:v>
                </c:pt>
                <c:pt idx="5">
                  <c:v>2.6535406338038534</c:v>
                </c:pt>
                <c:pt idx="6">
                  <c:v>2.7236487147753938</c:v>
                </c:pt>
                <c:pt idx="7">
                  <c:v>2.9020583527646395</c:v>
                </c:pt>
                <c:pt idx="8">
                  <c:v>2.5841501381032601</c:v>
                </c:pt>
                <c:pt idx="9">
                  <c:v>2.2479614386644999</c:v>
                </c:pt>
                <c:pt idx="10">
                  <c:v>2.4138133344121697</c:v>
                </c:pt>
                <c:pt idx="11">
                  <c:v>2.4814098669353952</c:v>
                </c:pt>
                <c:pt idx="12">
                  <c:v>2.9020583527646395</c:v>
                </c:pt>
                <c:pt idx="13">
                  <c:v>2.5841501381032601</c:v>
                </c:pt>
                <c:pt idx="14">
                  <c:v>2.6885049761307558</c:v>
                </c:pt>
                <c:pt idx="15">
                  <c:v>2.7589718497377702</c:v>
                </c:pt>
                <c:pt idx="16">
                  <c:v>2.9020583527646395</c:v>
                </c:pt>
                <c:pt idx="17">
                  <c:v>2.215329248468175</c:v>
                </c:pt>
                <c:pt idx="18">
                  <c:v>2.3469343871598913</c:v>
                </c:pt>
                <c:pt idx="19">
                  <c:v>2.4138133344121697</c:v>
                </c:pt>
                <c:pt idx="20">
                  <c:v>2.6885049761307558</c:v>
                </c:pt>
                <c:pt idx="21">
                  <c:v>2.7944743810178818</c:v>
                </c:pt>
                <c:pt idx="22">
                  <c:v>2.9746779821844953</c:v>
                </c:pt>
                <c:pt idx="23">
                  <c:v>2.7944743810178818</c:v>
                </c:pt>
                <c:pt idx="24">
                  <c:v>2.7944743810178818</c:v>
                </c:pt>
                <c:pt idx="25">
                  <c:v>5.006448918344379</c:v>
                </c:pt>
                <c:pt idx="26">
                  <c:v>4.0649770428616625</c:v>
                </c:pt>
                <c:pt idx="27">
                  <c:v>4.9576710595517435</c:v>
                </c:pt>
                <c:pt idx="28">
                  <c:v>4.5739064566491852</c:v>
                </c:pt>
                <c:pt idx="29">
                  <c:v>4.2936176498172101</c:v>
                </c:pt>
                <c:pt idx="30">
                  <c:v>5.4031300561239872</c:v>
                </c:pt>
                <c:pt idx="31">
                  <c:v>5.5548455220339994</c:v>
                </c:pt>
                <c:pt idx="32">
                  <c:v>5.4535224817762549</c:v>
                </c:pt>
                <c:pt idx="33">
                  <c:v>3.5345380105774962</c:v>
                </c:pt>
                <c:pt idx="34">
                  <c:v>4.0649770428616625</c:v>
                </c:pt>
                <c:pt idx="35">
                  <c:v>4.339883960161532</c:v>
                </c:pt>
                <c:pt idx="36">
                  <c:v>4.3863296668235892</c:v>
                </c:pt>
                <c:pt idx="37">
                  <c:v>4.812413861080258</c:v>
                </c:pt>
                <c:pt idx="38">
                  <c:v>4.5739064566491852</c:v>
                </c:pt>
                <c:pt idx="39">
                  <c:v>5.3028833937726665</c:v>
                </c:pt>
                <c:pt idx="40">
                  <c:v>5.4031300561239872</c:v>
                </c:pt>
                <c:pt idx="41">
                  <c:v>3.2370450968745632</c:v>
                </c:pt>
                <c:pt idx="42">
                  <c:v>3.8852936910164835</c:v>
                </c:pt>
                <c:pt idx="43">
                  <c:v>4.1558950966906698</c:v>
                </c:pt>
                <c:pt idx="44">
                  <c:v>4.3863296668235892</c:v>
                </c:pt>
                <c:pt idx="45">
                  <c:v>4.812413861080258</c:v>
                </c:pt>
                <c:pt idx="46">
                  <c:v>4.6687712294684047</c:v>
                </c:pt>
                <c:pt idx="47">
                  <c:v>5.5040943037462604</c:v>
                </c:pt>
                <c:pt idx="48">
                  <c:v>5.6057761366394754</c:v>
                </c:pt>
                <c:pt idx="49">
                  <c:v>5.314436516634915</c:v>
                </c:pt>
                <c:pt idx="50">
                  <c:v>5.0007799947038967</c:v>
                </c:pt>
                <c:pt idx="51">
                  <c:v>5.314436516634915</c:v>
                </c:pt>
                <c:pt idx="52">
                  <c:v>5.4736866278898715</c:v>
                </c:pt>
                <c:pt idx="53">
                  <c:v>5.7426914063361991</c:v>
                </c:pt>
                <c:pt idx="54">
                  <c:v>5.4736866278898715</c:v>
                </c:pt>
                <c:pt idx="55">
                  <c:v>5.6345513060044565</c:v>
                </c:pt>
                <c:pt idx="56">
                  <c:v>6.463093199471861</c:v>
                </c:pt>
                <c:pt idx="57">
                  <c:v>5.261711938852069</c:v>
                </c:pt>
                <c:pt idx="58">
                  <c:v>5.314436516634915</c:v>
                </c:pt>
                <c:pt idx="59">
                  <c:v>5.1568009722395907</c:v>
                </c:pt>
                <c:pt idx="60">
                  <c:v>5.261711938852069</c:v>
                </c:pt>
                <c:pt idx="61">
                  <c:v>5.261711938852069</c:v>
                </c:pt>
                <c:pt idx="62">
                  <c:v>5.2091667573869627</c:v>
                </c:pt>
                <c:pt idx="63">
                  <c:v>6.2382019755570095</c:v>
                </c:pt>
                <c:pt idx="64">
                  <c:v>6.8058119248762408</c:v>
                </c:pt>
                <c:pt idx="65">
                  <c:v>5.1046145834099539</c:v>
                </c:pt>
                <c:pt idx="66">
                  <c:v>5.0526075908980568</c:v>
                </c:pt>
                <c:pt idx="67">
                  <c:v>5.314436516634915</c:v>
                </c:pt>
                <c:pt idx="68">
                  <c:v>5.261711938852069</c:v>
                </c:pt>
                <c:pt idx="69">
                  <c:v>5.2091667573869627</c:v>
                </c:pt>
                <c:pt idx="70">
                  <c:v>5.3673404907354971</c:v>
                </c:pt>
                <c:pt idx="71">
                  <c:v>5.9062470292168401</c:v>
                </c:pt>
                <c:pt idx="72">
                  <c:v>6.0161810927259483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B-CF4F-89BE-FA54EC3A4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06496"/>
        <c:axId val="-1545000512"/>
      </c:scatterChart>
      <c:valAx>
        <c:axId val="-1545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0512"/>
        <c:crosses val="autoZero"/>
        <c:crossBetween val="midCat"/>
      </c:valAx>
      <c:valAx>
        <c:axId val="-1545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วิเคราะห์ค่าทึบๆ!$AM$103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วิเคราะห์ค่าทึบๆ!$AM$104:$AM$176</c:f>
              <c:numCache>
                <c:formatCode>0.000</c:formatCode>
                <c:ptCount val="73"/>
                <c:pt idx="1">
                  <c:v>3.7299187386280494E-3</c:v>
                </c:pt>
                <c:pt idx="2">
                  <c:v>5.7008921508886921E-3</c:v>
                </c:pt>
                <c:pt idx="3">
                  <c:v>7.4162132672923962E-3</c:v>
                </c:pt>
                <c:pt idx="4">
                  <c:v>8.4355685951662106E-3</c:v>
                </c:pt>
                <c:pt idx="5">
                  <c:v>1.1098426590779411E-2</c:v>
                </c:pt>
                <c:pt idx="6">
                  <c:v>1.0996931245873802E-2</c:v>
                </c:pt>
                <c:pt idx="7">
                  <c:v>1.4241934674185766E-2</c:v>
                </c:pt>
                <c:pt idx="8">
                  <c:v>1.493236250401523E-2</c:v>
                </c:pt>
                <c:pt idx="9">
                  <c:v>3.8631301221504796E-3</c:v>
                </c:pt>
                <c:pt idx="10">
                  <c:v>5.522739271173421E-3</c:v>
                </c:pt>
                <c:pt idx="11">
                  <c:v>7.4162132672923962E-3</c:v>
                </c:pt>
                <c:pt idx="12">
                  <c:v>1.0224931630504499E-2</c:v>
                </c:pt>
                <c:pt idx="13">
                  <c:v>1.0305681834295167E-2</c:v>
                </c:pt>
                <c:pt idx="14">
                  <c:v>1.1801584751669448E-2</c:v>
                </c:pt>
                <c:pt idx="15">
                  <c:v>1.3003505572082656E-2</c:v>
                </c:pt>
                <c:pt idx="16">
                  <c:v>1.7492196076132126E-2</c:v>
                </c:pt>
                <c:pt idx="17">
                  <c:v>3.8631301221504796E-3</c:v>
                </c:pt>
                <c:pt idx="18">
                  <c:v>5.8790450306039641E-3</c:v>
                </c:pt>
                <c:pt idx="19">
                  <c:v>6.7805378443816199E-3</c:v>
                </c:pt>
                <c:pt idx="20">
                  <c:v>9.202438467454048E-3</c:v>
                </c:pt>
                <c:pt idx="21">
                  <c:v>9.5129370778109217E-3</c:v>
                </c:pt>
                <c:pt idx="22">
                  <c:v>1.0728713410608588E-2</c:v>
                </c:pt>
                <c:pt idx="23">
                  <c:v>1.3313112847608432E-2</c:v>
                </c:pt>
                <c:pt idx="24">
                  <c:v>1.9625390719562878E-2</c:v>
                </c:pt>
                <c:pt idx="25">
                  <c:v>5.1952439573747832E-3</c:v>
                </c:pt>
                <c:pt idx="26">
                  <c:v>8.3731853466177657E-3</c:v>
                </c:pt>
                <c:pt idx="27">
                  <c:v>1.0806482189483208E-2</c:v>
                </c:pt>
                <c:pt idx="28">
                  <c:v>1.5337397445756748E-2</c:v>
                </c:pt>
                <c:pt idx="29">
                  <c:v>1.3476660860232142E-2</c:v>
                </c:pt>
                <c:pt idx="30">
                  <c:v>1.4215545269056379E-2</c:v>
                </c:pt>
                <c:pt idx="31">
                  <c:v>1.8886043807072424E-2</c:v>
                </c:pt>
                <c:pt idx="32">
                  <c:v>2.8584808221972013E-2</c:v>
                </c:pt>
                <c:pt idx="33">
                  <c:v>4.5291870397626312E-3</c:v>
                </c:pt>
                <c:pt idx="34">
                  <c:v>8.7294911060483097E-3</c:v>
                </c:pt>
                <c:pt idx="35">
                  <c:v>1.1018373997120131E-2</c:v>
                </c:pt>
                <c:pt idx="36">
                  <c:v>1.2269917956605399E-2</c:v>
                </c:pt>
                <c:pt idx="37">
                  <c:v>1.3740909112393554E-2</c:v>
                </c:pt>
                <c:pt idx="38">
                  <c:v>1.4215545269056379E-2</c:v>
                </c:pt>
                <c:pt idx="39">
                  <c:v>1.9195651082598204E-2</c:v>
                </c:pt>
                <c:pt idx="40">
                  <c:v>2.7304891435913567E-2</c:v>
                </c:pt>
                <c:pt idx="41">
                  <c:v>5.1952439573747832E-3</c:v>
                </c:pt>
                <c:pt idx="42">
                  <c:v>8.5513382263330377E-3</c:v>
                </c:pt>
                <c:pt idx="43">
                  <c:v>1.0382698574209356E-2</c:v>
                </c:pt>
                <c:pt idx="44">
                  <c:v>1.4059280991943684E-2</c:v>
                </c:pt>
                <c:pt idx="45">
                  <c:v>1.6119143381846283E-2</c:v>
                </c:pt>
                <c:pt idx="46">
                  <c:v>1.7970594962769385E-2</c:v>
                </c:pt>
                <c:pt idx="47">
                  <c:v>2.0743687460227089E-2</c:v>
                </c:pt>
                <c:pt idx="48">
                  <c:v>3.242455858014736E-2</c:v>
                </c:pt>
                <c:pt idx="49">
                  <c:v>7.593048860778529E-3</c:v>
                </c:pt>
                <c:pt idx="50">
                  <c:v>9.7984083843399399E-3</c:v>
                </c:pt>
                <c:pt idx="51">
                  <c:v>1.2925400265852462E-2</c:v>
                </c:pt>
                <c:pt idx="52">
                  <c:v>1.5081774154994136E-2</c:v>
                </c:pt>
                <c:pt idx="53">
                  <c:v>1.6119143381846283E-2</c:v>
                </c:pt>
                <c:pt idx="54">
                  <c:v>1.8507030633299816E-2</c:v>
                </c:pt>
                <c:pt idx="55">
                  <c:v>2.2910938388907533E-2</c:v>
                </c:pt>
                <c:pt idx="56">
                  <c:v>3.4557753223578111E-2</c:v>
                </c:pt>
                <c:pt idx="57">
                  <c:v>7.9926830113458205E-3</c:v>
                </c:pt>
                <c:pt idx="58">
                  <c:v>1.0332867023485754E-2</c:v>
                </c:pt>
                <c:pt idx="59">
                  <c:v>1.2713508458215539E-2</c:v>
                </c:pt>
                <c:pt idx="60">
                  <c:v>1.7382383771857648E-2</c:v>
                </c:pt>
                <c:pt idx="61">
                  <c:v>1.7968881146976187E-2</c:v>
                </c:pt>
                <c:pt idx="62">
                  <c:v>1.9311684139095456E-2</c:v>
                </c:pt>
                <c:pt idx="63">
                  <c:v>2.1982116562330203E-2</c:v>
                </c:pt>
                <c:pt idx="64">
                  <c:v>3.6264308938322706E-2</c:v>
                </c:pt>
                <c:pt idx="65">
                  <c:v>6.7937805596439476E-3</c:v>
                </c:pt>
                <c:pt idx="66">
                  <c:v>1.1045478542346842E-2</c:v>
                </c:pt>
                <c:pt idx="67">
                  <c:v>1.3349183881126315E-2</c:v>
                </c:pt>
                <c:pt idx="68">
                  <c:v>1.5593020736519358E-2</c:v>
                </c:pt>
                <c:pt idx="69">
                  <c:v>1.8233129399137602E-2</c:v>
                </c:pt>
                <c:pt idx="70">
                  <c:v>1.6897723621708525E-2</c:v>
                </c:pt>
                <c:pt idx="71">
                  <c:v>2.1982116562330203E-2</c:v>
                </c:pt>
                <c:pt idx="72">
                  <c:v>3.4557753223578111E-2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8-704A-BBD1-7918BFFBF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08672"/>
        <c:axId val="-1545011392"/>
      </c:scatterChart>
      <c:valAx>
        <c:axId val="-15450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1392"/>
        <c:crosses val="autoZero"/>
        <c:crossBetween val="midCat"/>
      </c:valAx>
      <c:valAx>
        <c:axId val="-15450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วิเคราะห์ค่าทึบๆ!$AN$103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วิเคราะห์ค่าทึบๆ!$AN$104:$AN$176</c:f>
              <c:numCache>
                <c:formatCode>0.000</c:formatCode>
                <c:ptCount val="73"/>
                <c:pt idx="1">
                  <c:v>0.23333333333333334</c:v>
                </c:pt>
                <c:pt idx="2">
                  <c:v>0.26666666666666661</c:v>
                </c:pt>
                <c:pt idx="3">
                  <c:v>0.29166666666666663</c:v>
                </c:pt>
                <c:pt idx="4">
                  <c:v>0.27499999999999997</c:v>
                </c:pt>
                <c:pt idx="5">
                  <c:v>0.35000000000000003</c:v>
                </c:pt>
                <c:pt idx="6">
                  <c:v>0.34166666666666662</c:v>
                </c:pt>
                <c:pt idx="7">
                  <c:v>0.38333333333333336</c:v>
                </c:pt>
                <c:pt idx="8">
                  <c:v>0.29166666666666663</c:v>
                </c:pt>
                <c:pt idx="9">
                  <c:v>0.24166666666666664</c:v>
                </c:pt>
                <c:pt idx="10">
                  <c:v>0.2583333333333333</c:v>
                </c:pt>
                <c:pt idx="11">
                  <c:v>0.29166666666666663</c:v>
                </c:pt>
                <c:pt idx="12">
                  <c:v>0.33333333333333331</c:v>
                </c:pt>
                <c:pt idx="13">
                  <c:v>0.32500000000000001</c:v>
                </c:pt>
                <c:pt idx="14">
                  <c:v>0.36666666666666664</c:v>
                </c:pt>
                <c:pt idx="15">
                  <c:v>0.35000000000000003</c:v>
                </c:pt>
                <c:pt idx="16">
                  <c:v>0.34166666666666662</c:v>
                </c:pt>
                <c:pt idx="17">
                  <c:v>0.24166666666666664</c:v>
                </c:pt>
                <c:pt idx="18">
                  <c:v>0.27499999999999997</c:v>
                </c:pt>
                <c:pt idx="19">
                  <c:v>0.26666666666666661</c:v>
                </c:pt>
                <c:pt idx="20">
                  <c:v>0.3</c:v>
                </c:pt>
                <c:pt idx="21">
                  <c:v>0.3</c:v>
                </c:pt>
                <c:pt idx="22">
                  <c:v>0.33333333333333331</c:v>
                </c:pt>
                <c:pt idx="23">
                  <c:v>0.35833333333333334</c:v>
                </c:pt>
                <c:pt idx="24">
                  <c:v>0.38333333333333336</c:v>
                </c:pt>
                <c:pt idx="25">
                  <c:v>0.23636363636363636</c:v>
                </c:pt>
                <c:pt idx="26">
                  <c:v>0.2848484848484848</c:v>
                </c:pt>
                <c:pt idx="27">
                  <c:v>0.30909090909090908</c:v>
                </c:pt>
                <c:pt idx="28">
                  <c:v>0.36363636363636365</c:v>
                </c:pt>
                <c:pt idx="29">
                  <c:v>0.30909090909090908</c:v>
                </c:pt>
                <c:pt idx="30">
                  <c:v>0.32121212121212117</c:v>
                </c:pt>
                <c:pt idx="31">
                  <c:v>0.36969696969696964</c:v>
                </c:pt>
                <c:pt idx="32">
                  <c:v>0.40606060606060601</c:v>
                </c:pt>
                <c:pt idx="33">
                  <c:v>0.20606060606060606</c:v>
                </c:pt>
                <c:pt idx="34">
                  <c:v>0.29696969696969694</c:v>
                </c:pt>
                <c:pt idx="35">
                  <c:v>0.31515151515151507</c:v>
                </c:pt>
                <c:pt idx="36">
                  <c:v>0.29090909090909089</c:v>
                </c:pt>
                <c:pt idx="37">
                  <c:v>0.31515151515151507</c:v>
                </c:pt>
                <c:pt idx="38">
                  <c:v>0.32121212121212117</c:v>
                </c:pt>
                <c:pt idx="39">
                  <c:v>0.37575757575757573</c:v>
                </c:pt>
                <c:pt idx="40">
                  <c:v>0.38787878787878782</c:v>
                </c:pt>
                <c:pt idx="41">
                  <c:v>0.23636363636363636</c:v>
                </c:pt>
                <c:pt idx="42">
                  <c:v>0.29090909090909089</c:v>
                </c:pt>
                <c:pt idx="43">
                  <c:v>0.29696969696969694</c:v>
                </c:pt>
                <c:pt idx="44">
                  <c:v>0.33333333333333326</c:v>
                </c:pt>
                <c:pt idx="45">
                  <c:v>0.36969696969696964</c:v>
                </c:pt>
                <c:pt idx="46">
                  <c:v>0.40606060606060601</c:v>
                </c:pt>
                <c:pt idx="47">
                  <c:v>0.40606060606060601</c:v>
                </c:pt>
                <c:pt idx="48">
                  <c:v>0.46060606060606052</c:v>
                </c:pt>
                <c:pt idx="49">
                  <c:v>0.29230769230769232</c:v>
                </c:pt>
                <c:pt idx="50">
                  <c:v>0.28205128205128205</c:v>
                </c:pt>
                <c:pt idx="51">
                  <c:v>0.31282051282051276</c:v>
                </c:pt>
                <c:pt idx="52">
                  <c:v>0.3025641025641026</c:v>
                </c:pt>
                <c:pt idx="53">
                  <c:v>0.31282051282051276</c:v>
                </c:pt>
                <c:pt idx="54">
                  <c:v>0.35384615384615387</c:v>
                </c:pt>
                <c:pt idx="55">
                  <c:v>0.37948717948717947</c:v>
                </c:pt>
                <c:pt idx="56">
                  <c:v>0.41538461538461541</c:v>
                </c:pt>
                <c:pt idx="57">
                  <c:v>0.30769230769230771</c:v>
                </c:pt>
                <c:pt idx="58">
                  <c:v>0.29743589743589743</c:v>
                </c:pt>
                <c:pt idx="59">
                  <c:v>0.30769230769230771</c:v>
                </c:pt>
                <c:pt idx="60">
                  <c:v>0.34871794871794876</c:v>
                </c:pt>
                <c:pt idx="61">
                  <c:v>0.34871794871794876</c:v>
                </c:pt>
                <c:pt idx="62">
                  <c:v>0.3692307692307692</c:v>
                </c:pt>
                <c:pt idx="63">
                  <c:v>0.36410256410256414</c:v>
                </c:pt>
                <c:pt idx="64">
                  <c:v>0.43589743589743585</c:v>
                </c:pt>
                <c:pt idx="65">
                  <c:v>0.26153846153846155</c:v>
                </c:pt>
                <c:pt idx="66">
                  <c:v>0.31794871794871793</c:v>
                </c:pt>
                <c:pt idx="67">
                  <c:v>0.32307692307692304</c:v>
                </c:pt>
                <c:pt idx="68">
                  <c:v>0.31282051282051276</c:v>
                </c:pt>
                <c:pt idx="69">
                  <c:v>0.35384615384615387</c:v>
                </c:pt>
                <c:pt idx="70">
                  <c:v>0.32307692307692304</c:v>
                </c:pt>
                <c:pt idx="71">
                  <c:v>0.36410256410256414</c:v>
                </c:pt>
                <c:pt idx="72">
                  <c:v>0.41538461538461541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B-B249-8888-84689C1B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10304"/>
        <c:axId val="-1545026624"/>
      </c:scatterChart>
      <c:valAx>
        <c:axId val="-15450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6624"/>
        <c:crosses val="autoZero"/>
        <c:crossBetween val="midCat"/>
      </c:valAx>
      <c:valAx>
        <c:axId val="-1545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วิเคราะห์ค่าทึบๆ!$AO$103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วิเคราะห์ค่าทึบๆ!$AO$104:$AO$176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6741-9F59-2E0ED9CB9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1184"/>
        <c:axId val="-1545016832"/>
      </c:scatterChart>
      <c:valAx>
        <c:axId val="-15450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6832"/>
        <c:crosses val="autoZero"/>
        <c:crossBetween val="midCat"/>
      </c:valAx>
      <c:valAx>
        <c:axId val="-1545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วิเคราะห์ค่าทึบๆ!$AP$103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วิเคราะห์ค่าทึบๆ!$AP$104:$AP$176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F-8948-AC93-285E85F8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8800"/>
        <c:axId val="-1545026080"/>
      </c:scatterChart>
      <c:valAx>
        <c:axId val="-15450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6080"/>
        <c:crosses val="autoZero"/>
        <c:crossBetween val="midCat"/>
      </c:valAx>
      <c:valAx>
        <c:axId val="-15450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วิเคราะห์ค่ากลวงทึบ!$AZ$15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วิเคราะห์ค่ากลวงทึบ!$AZ$16:$AZ$88</c:f>
              <c:numCache>
                <c:formatCode>0.000</c:formatCode>
                <c:ptCount val="73"/>
                <c:pt idx="1">
                  <c:v>195.57541991129315</c:v>
                </c:pt>
                <c:pt idx="2">
                  <c:v>131.86086974692543</c:v>
                </c:pt>
                <c:pt idx="3">
                  <c:v>108.00906120189998</c:v>
                </c:pt>
                <c:pt idx="4">
                  <c:v>83.413186907446544</c:v>
                </c:pt>
                <c:pt idx="5">
                  <c:v>82.429337906517446</c:v>
                </c:pt>
                <c:pt idx="6">
                  <c:v>81.184729849336136</c:v>
                </c:pt>
                <c:pt idx="7">
                  <c:v>65.727047049416086</c:v>
                </c:pt>
                <c:pt idx="8">
                  <c:v>46.304130187429593</c:v>
                </c:pt>
                <c:pt idx="9">
                  <c:v>232.24581114466059</c:v>
                </c:pt>
                <c:pt idx="10">
                  <c:v>135.07698852124071</c:v>
                </c:pt>
                <c:pt idx="11">
                  <c:v>110.58070551623094</c:v>
                </c:pt>
                <c:pt idx="12">
                  <c:v>91.357299946250976</c:v>
                </c:pt>
                <c:pt idx="13">
                  <c:v>78.921706506240113</c:v>
                </c:pt>
                <c:pt idx="14">
                  <c:v>67.65394154111344</c:v>
                </c:pt>
                <c:pt idx="15">
                  <c:v>67.125494858978143</c:v>
                </c:pt>
                <c:pt idx="16">
                  <c:v>44.488281944785292</c:v>
                </c:pt>
                <c:pt idx="17">
                  <c:v>239.73761150416576</c:v>
                </c:pt>
                <c:pt idx="18">
                  <c:v>149.67990619921267</c:v>
                </c:pt>
                <c:pt idx="19">
                  <c:v>110.58070551623094</c:v>
                </c:pt>
                <c:pt idx="20">
                  <c:v>81.638438249841315</c:v>
                </c:pt>
                <c:pt idx="21">
                  <c:v>69.987173694212913</c:v>
                </c:pt>
                <c:pt idx="22">
                  <c:v>81.184729849336136</c:v>
                </c:pt>
                <c:pt idx="23">
                  <c:v>65.727047049416086</c:v>
                </c:pt>
                <c:pt idx="24">
                  <c:v>50.42005287075667</c:v>
                </c:pt>
                <c:pt idx="25">
                  <c:v>148.63731913258275</c:v>
                </c:pt>
                <c:pt idx="26">
                  <c:v>93.867059819845224</c:v>
                </c:pt>
                <c:pt idx="27">
                  <c:v>72.568587995026562</c:v>
                </c:pt>
                <c:pt idx="28">
                  <c:v>59.953228089727212</c:v>
                </c:pt>
                <c:pt idx="29">
                  <c:v>47.55538725376006</c:v>
                </c:pt>
                <c:pt idx="30">
                  <c:v>57.98909274952581</c:v>
                </c:pt>
                <c:pt idx="31">
                  <c:v>38.949361214468787</c:v>
                </c:pt>
                <c:pt idx="32">
                  <c:v>24.932993177846701</c:v>
                </c:pt>
                <c:pt idx="33">
                  <c:v>145.72286189468898</c:v>
                </c:pt>
                <c:pt idx="34">
                  <c:v>86.533695771419829</c:v>
                </c:pt>
                <c:pt idx="35">
                  <c:v>71.452148179718449</c:v>
                </c:pt>
                <c:pt idx="36">
                  <c:v>57.268755190187186</c:v>
                </c:pt>
                <c:pt idx="37">
                  <c:v>51.518336191573404</c:v>
                </c:pt>
                <c:pt idx="38">
                  <c:v>50.740456155835084</c:v>
                </c:pt>
                <c:pt idx="39">
                  <c:v>46.395562623117236</c:v>
                </c:pt>
                <c:pt idx="40">
                  <c:v>27.010742609333924</c:v>
                </c:pt>
                <c:pt idx="41">
                  <c:v>130.3836132741954</c:v>
                </c:pt>
                <c:pt idx="42">
                  <c:v>90.78945130116179</c:v>
                </c:pt>
                <c:pt idx="43">
                  <c:v>69.319248234055223</c:v>
                </c:pt>
                <c:pt idx="44">
                  <c:v>56.426567613860897</c:v>
                </c:pt>
                <c:pt idx="45">
                  <c:v>52.99028865418979</c:v>
                </c:pt>
                <c:pt idx="46">
                  <c:v>48.069905831843769</c:v>
                </c:pt>
                <c:pt idx="47">
                  <c:v>43.818031366277395</c:v>
                </c:pt>
                <c:pt idx="48">
                  <c:v>27.669541209561586</c:v>
                </c:pt>
                <c:pt idx="49">
                  <c:v>128.13561994188169</c:v>
                </c:pt>
                <c:pt idx="50">
                  <c:v>81.443478373101001</c:v>
                </c:pt>
                <c:pt idx="51">
                  <c:v>61.925195089089328</c:v>
                </c:pt>
                <c:pt idx="52">
                  <c:v>51.160087969900552</c:v>
                </c:pt>
                <c:pt idx="53">
                  <c:v>46.95342032649728</c:v>
                </c:pt>
                <c:pt idx="54">
                  <c:v>47.445621340521122</c:v>
                </c:pt>
                <c:pt idx="55">
                  <c:v>40.972704654181456</c:v>
                </c:pt>
                <c:pt idx="56">
                  <c:v>23.634399783167186</c:v>
                </c:pt>
                <c:pt idx="57">
                  <c:v>112.60402964589603</c:v>
                </c:pt>
                <c:pt idx="58">
                  <c:v>82.659052677177144</c:v>
                </c:pt>
                <c:pt idx="59">
                  <c:v>64.505411551134713</c:v>
                </c:pt>
                <c:pt idx="60">
                  <c:v>54.042346447078039</c:v>
                </c:pt>
                <c:pt idx="61">
                  <c:v>54.548826555783599</c:v>
                </c:pt>
                <c:pt idx="62">
                  <c:v>49.369092475947646</c:v>
                </c:pt>
                <c:pt idx="63">
                  <c:v>38.949361214468787</c:v>
                </c:pt>
                <c:pt idx="64">
                  <c:v>23.390746177155151</c:v>
                </c:pt>
                <c:pt idx="65">
                  <c:v>128.13561994188169</c:v>
                </c:pt>
                <c:pt idx="66">
                  <c:v>80.263138106824186</c:v>
                </c:pt>
                <c:pt idx="67">
                  <c:v>61.925195089089328</c:v>
                </c:pt>
                <c:pt idx="68">
                  <c:v>46.792763387104166</c:v>
                </c:pt>
                <c:pt idx="69">
                  <c:v>48.17298968562708</c:v>
                </c:pt>
                <c:pt idx="70">
                  <c:v>47.445621340521122</c:v>
                </c:pt>
                <c:pt idx="71">
                  <c:v>40.44741356887144</c:v>
                </c:pt>
                <c:pt idx="72">
                  <c:v>25.782981581636932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6-4C35-A418-78250A507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43424"/>
        <c:axId val="-1580940704"/>
      </c:scatterChart>
      <c:valAx>
        <c:axId val="-15809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0704"/>
        <c:crosses val="autoZero"/>
        <c:crossBetween val="midCat"/>
      </c:valAx>
      <c:valAx>
        <c:axId val="-15809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วิเคราะห์ค่าทึบๆ!$AQ$103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วิเคราะห์ค่าทึบๆ!$AQ$104:$AQ$176</c:f>
              <c:numCache>
                <c:formatCode>0.000</c:formatCode>
                <c:ptCount val="73"/>
                <c:pt idx="1">
                  <c:v>1.2255447284063591E-2</c:v>
                </c:pt>
                <c:pt idx="2">
                  <c:v>1.5677453414943903E-2</c:v>
                </c:pt>
                <c:pt idx="3">
                  <c:v>1.8010803649138683E-2</c:v>
                </c:pt>
                <c:pt idx="4">
                  <c:v>2.2239226296347288E-2</c:v>
                </c:pt>
                <c:pt idx="5">
                  <c:v>2.0611363668590333E-2</c:v>
                </c:pt>
                <c:pt idx="6">
                  <c:v>2.1189208985951963E-2</c:v>
                </c:pt>
                <c:pt idx="7">
                  <c:v>2.2910938388907533E-2</c:v>
                </c:pt>
                <c:pt idx="8">
                  <c:v>3.6264308938322713E-2</c:v>
                </c:pt>
                <c:pt idx="9">
                  <c:v>1.2122235900541161E-2</c:v>
                </c:pt>
                <c:pt idx="10">
                  <c:v>1.5855606294659177E-2</c:v>
                </c:pt>
                <c:pt idx="11">
                  <c:v>1.8010803649138683E-2</c:v>
                </c:pt>
                <c:pt idx="12">
                  <c:v>2.0449863261009001E-2</c:v>
                </c:pt>
                <c:pt idx="13">
                  <c:v>2.1404108425074578E-2</c:v>
                </c:pt>
                <c:pt idx="14">
                  <c:v>2.038455548015632E-2</c:v>
                </c:pt>
                <c:pt idx="15">
                  <c:v>2.4149367491010643E-2</c:v>
                </c:pt>
                <c:pt idx="16">
                  <c:v>3.3704475366205813E-2</c:v>
                </c:pt>
                <c:pt idx="17">
                  <c:v>1.2122235900541161E-2</c:v>
                </c:pt>
                <c:pt idx="18">
                  <c:v>1.5499300535228635E-2</c:v>
                </c:pt>
                <c:pt idx="19">
                  <c:v>1.8646479072049457E-2</c:v>
                </c:pt>
                <c:pt idx="20">
                  <c:v>2.1472356424059449E-2</c:v>
                </c:pt>
                <c:pt idx="21">
                  <c:v>2.2196853181558823E-2</c:v>
                </c:pt>
                <c:pt idx="22">
                  <c:v>2.1457426821217179E-2</c:v>
                </c:pt>
                <c:pt idx="23">
                  <c:v>2.3839760215484871E-2</c:v>
                </c:pt>
                <c:pt idx="24">
                  <c:v>3.1571280722775062E-2</c:v>
                </c:pt>
                <c:pt idx="25">
                  <c:v>1.6784634323826222E-2</c:v>
                </c:pt>
                <c:pt idx="26">
                  <c:v>2.1022039806402059E-2</c:v>
                </c:pt>
                <c:pt idx="27">
                  <c:v>2.4155666070609521E-2</c:v>
                </c:pt>
                <c:pt idx="28">
                  <c:v>2.6840445530074312E-2</c:v>
                </c:pt>
                <c:pt idx="29">
                  <c:v>3.0124300746401256E-2</c:v>
                </c:pt>
                <c:pt idx="30">
                  <c:v>3.0040397549704053E-2</c:v>
                </c:pt>
                <c:pt idx="31">
                  <c:v>3.2199156654680865E-2</c:v>
                </c:pt>
                <c:pt idx="32">
                  <c:v>4.1810615011242655E-2</c:v>
                </c:pt>
                <c:pt idx="33">
                  <c:v>1.7450691241438374E-2</c:v>
                </c:pt>
                <c:pt idx="34">
                  <c:v>2.0665734046971512E-2</c:v>
                </c:pt>
                <c:pt idx="35">
                  <c:v>2.39437742629726E-2</c:v>
                </c:pt>
                <c:pt idx="36">
                  <c:v>2.9907925019225661E-2</c:v>
                </c:pt>
                <c:pt idx="37">
                  <c:v>2.9860052494239845E-2</c:v>
                </c:pt>
                <c:pt idx="38">
                  <c:v>3.0040397549704053E-2</c:v>
                </c:pt>
                <c:pt idx="39">
                  <c:v>3.1889549379155085E-2</c:v>
                </c:pt>
                <c:pt idx="40">
                  <c:v>4.3090531797301108E-2</c:v>
                </c:pt>
                <c:pt idx="41">
                  <c:v>1.6784634323826222E-2</c:v>
                </c:pt>
                <c:pt idx="42">
                  <c:v>2.0843886926686782E-2</c:v>
                </c:pt>
                <c:pt idx="43">
                  <c:v>2.4579449685883378E-2</c:v>
                </c:pt>
                <c:pt idx="44">
                  <c:v>2.8118561983887375E-2</c:v>
                </c:pt>
                <c:pt idx="45">
                  <c:v>2.7481818224787114E-2</c:v>
                </c:pt>
                <c:pt idx="46">
                  <c:v>2.6285347855991046E-2</c:v>
                </c:pt>
                <c:pt idx="47">
                  <c:v>3.0341513001526196E-2</c:v>
                </c:pt>
                <c:pt idx="48">
                  <c:v>3.7970864653067316E-2</c:v>
                </c:pt>
                <c:pt idx="49">
                  <c:v>1.8383170926095385E-2</c:v>
                </c:pt>
                <c:pt idx="50">
                  <c:v>2.4941403160138029E-2</c:v>
                </c:pt>
                <c:pt idx="51">
                  <c:v>2.8393502223348039E-2</c:v>
                </c:pt>
                <c:pt idx="52">
                  <c:v>3.4764767543715297E-2</c:v>
                </c:pt>
                <c:pt idx="53">
                  <c:v>3.5409265789629552E-2</c:v>
                </c:pt>
                <c:pt idx="54">
                  <c:v>3.3795447243417057E-2</c:v>
                </c:pt>
                <c:pt idx="55">
                  <c:v>3.7462480338619077E-2</c:v>
                </c:pt>
                <c:pt idx="56">
                  <c:v>4.8636837870221043E-2</c:v>
                </c:pt>
                <c:pt idx="57">
                  <c:v>1.7983536775528094E-2</c:v>
                </c:pt>
                <c:pt idx="58">
                  <c:v>2.4406944520992215E-2</c:v>
                </c:pt>
                <c:pt idx="59">
                  <c:v>2.860539403098496E-2</c:v>
                </c:pt>
                <c:pt idx="60">
                  <c:v>3.2464157926851783E-2</c:v>
                </c:pt>
                <c:pt idx="61">
                  <c:v>3.3559528024499644E-2</c:v>
                </c:pt>
                <c:pt idx="62">
                  <c:v>3.2990793737621413E-2</c:v>
                </c:pt>
                <c:pt idx="63">
                  <c:v>3.8391302165196407E-2</c:v>
                </c:pt>
                <c:pt idx="64">
                  <c:v>4.6930282155476448E-2</c:v>
                </c:pt>
                <c:pt idx="65">
                  <c:v>1.9182439227229967E-2</c:v>
                </c:pt>
                <c:pt idx="66">
                  <c:v>2.369433300213113E-2</c:v>
                </c:pt>
                <c:pt idx="67">
                  <c:v>2.7969718608074186E-2</c:v>
                </c:pt>
                <c:pt idx="68">
                  <c:v>3.4253520962190073E-2</c:v>
                </c:pt>
                <c:pt idx="69">
                  <c:v>3.3295279772338232E-2</c:v>
                </c:pt>
                <c:pt idx="70">
                  <c:v>3.5404754255008344E-2</c:v>
                </c:pt>
                <c:pt idx="71">
                  <c:v>3.8391302165196407E-2</c:v>
                </c:pt>
                <c:pt idx="72">
                  <c:v>4.8636837870221043E-2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A-3E46-98A1-555C7915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9344"/>
        <c:axId val="-1545019008"/>
      </c:scatterChart>
      <c:valAx>
        <c:axId val="-154502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9008"/>
        <c:crosses val="autoZero"/>
        <c:crossBetween val="midCat"/>
      </c:valAx>
      <c:valAx>
        <c:axId val="-15450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วิเคราะห์ค่าทึบๆ!$AR$103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วิเคราะห์ค่าทึบๆ!$AR$104:$AR$176</c:f>
              <c:numCache>
                <c:formatCode>0.000</c:formatCode>
                <c:ptCount val="73"/>
                <c:pt idx="1">
                  <c:v>1.2266666666666668</c:v>
                </c:pt>
                <c:pt idx="2">
                  <c:v>1.1733333333333333</c:v>
                </c:pt>
                <c:pt idx="3">
                  <c:v>1.1333333333333335</c:v>
                </c:pt>
                <c:pt idx="4">
                  <c:v>1.1600000000000001</c:v>
                </c:pt>
                <c:pt idx="5">
                  <c:v>1.04</c:v>
                </c:pt>
                <c:pt idx="6">
                  <c:v>1.0533333333333335</c:v>
                </c:pt>
                <c:pt idx="7">
                  <c:v>0.98666666666666669</c:v>
                </c:pt>
                <c:pt idx="8">
                  <c:v>1.1333333333333335</c:v>
                </c:pt>
                <c:pt idx="9">
                  <c:v>1.2133333333333334</c:v>
                </c:pt>
                <c:pt idx="10">
                  <c:v>1.1866666666666668</c:v>
                </c:pt>
                <c:pt idx="11">
                  <c:v>1.1333333333333335</c:v>
                </c:pt>
                <c:pt idx="12">
                  <c:v>1.0666666666666669</c:v>
                </c:pt>
                <c:pt idx="13">
                  <c:v>1.08</c:v>
                </c:pt>
                <c:pt idx="14">
                  <c:v>1.0133333333333334</c:v>
                </c:pt>
                <c:pt idx="15">
                  <c:v>1.04</c:v>
                </c:pt>
                <c:pt idx="16">
                  <c:v>1.0533333333333335</c:v>
                </c:pt>
                <c:pt idx="17">
                  <c:v>1.2133333333333334</c:v>
                </c:pt>
                <c:pt idx="18">
                  <c:v>1.1600000000000001</c:v>
                </c:pt>
                <c:pt idx="19">
                  <c:v>1.1733333333333333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1.0666666666666669</c:v>
                </c:pt>
                <c:pt idx="23">
                  <c:v>1.0266666666666668</c:v>
                </c:pt>
                <c:pt idx="24">
                  <c:v>0.98666666666666669</c:v>
                </c:pt>
                <c:pt idx="25">
                  <c:v>1.6800000000000002</c:v>
                </c:pt>
                <c:pt idx="26">
                  <c:v>1.5733333333333337</c:v>
                </c:pt>
                <c:pt idx="27">
                  <c:v>1.52</c:v>
                </c:pt>
                <c:pt idx="28">
                  <c:v>1.4000000000000001</c:v>
                </c:pt>
                <c:pt idx="29">
                  <c:v>1.52</c:v>
                </c:pt>
                <c:pt idx="30">
                  <c:v>1.4933333333333336</c:v>
                </c:pt>
                <c:pt idx="31">
                  <c:v>1.3866666666666669</c:v>
                </c:pt>
                <c:pt idx="32">
                  <c:v>1.3066666666666669</c:v>
                </c:pt>
                <c:pt idx="33">
                  <c:v>1.7466666666666668</c:v>
                </c:pt>
                <c:pt idx="34">
                  <c:v>1.5466666666666669</c:v>
                </c:pt>
                <c:pt idx="35">
                  <c:v>1.5066666666666668</c:v>
                </c:pt>
                <c:pt idx="36">
                  <c:v>1.56</c:v>
                </c:pt>
                <c:pt idx="37">
                  <c:v>1.5066666666666668</c:v>
                </c:pt>
                <c:pt idx="38">
                  <c:v>1.4933333333333336</c:v>
                </c:pt>
                <c:pt idx="39">
                  <c:v>1.3733333333333335</c:v>
                </c:pt>
                <c:pt idx="40">
                  <c:v>1.3466666666666669</c:v>
                </c:pt>
                <c:pt idx="41">
                  <c:v>1.6800000000000002</c:v>
                </c:pt>
                <c:pt idx="42">
                  <c:v>1.56</c:v>
                </c:pt>
                <c:pt idx="43">
                  <c:v>1.5466666666666669</c:v>
                </c:pt>
                <c:pt idx="44">
                  <c:v>1.4666666666666668</c:v>
                </c:pt>
                <c:pt idx="45">
                  <c:v>1.3866666666666669</c:v>
                </c:pt>
                <c:pt idx="46">
                  <c:v>1.3066666666666669</c:v>
                </c:pt>
                <c:pt idx="47">
                  <c:v>1.3066666666666669</c:v>
                </c:pt>
                <c:pt idx="48">
                  <c:v>1.186666666666667</c:v>
                </c:pt>
                <c:pt idx="49">
                  <c:v>1.84</c:v>
                </c:pt>
                <c:pt idx="50">
                  <c:v>1.8666666666666667</c:v>
                </c:pt>
                <c:pt idx="51">
                  <c:v>1.7866666666666668</c:v>
                </c:pt>
                <c:pt idx="52">
                  <c:v>1.8133333333333335</c:v>
                </c:pt>
                <c:pt idx="53">
                  <c:v>1.7866666666666668</c:v>
                </c:pt>
                <c:pt idx="54">
                  <c:v>1.6800000000000002</c:v>
                </c:pt>
                <c:pt idx="55">
                  <c:v>1.6133333333333333</c:v>
                </c:pt>
                <c:pt idx="56">
                  <c:v>1.52</c:v>
                </c:pt>
                <c:pt idx="57">
                  <c:v>1.8</c:v>
                </c:pt>
                <c:pt idx="58">
                  <c:v>1.8266666666666667</c:v>
                </c:pt>
                <c:pt idx="59">
                  <c:v>1.8</c:v>
                </c:pt>
                <c:pt idx="60">
                  <c:v>1.6933333333333334</c:v>
                </c:pt>
                <c:pt idx="61">
                  <c:v>1.6933333333333334</c:v>
                </c:pt>
                <c:pt idx="62">
                  <c:v>1.6400000000000001</c:v>
                </c:pt>
                <c:pt idx="63">
                  <c:v>1.6533333333333333</c:v>
                </c:pt>
                <c:pt idx="64">
                  <c:v>1.4666666666666668</c:v>
                </c:pt>
                <c:pt idx="65">
                  <c:v>1.92</c:v>
                </c:pt>
                <c:pt idx="66">
                  <c:v>1.7733333333333334</c:v>
                </c:pt>
                <c:pt idx="67">
                  <c:v>1.7600000000000002</c:v>
                </c:pt>
                <c:pt idx="68">
                  <c:v>1.7866666666666668</c:v>
                </c:pt>
                <c:pt idx="69">
                  <c:v>1.6800000000000002</c:v>
                </c:pt>
                <c:pt idx="70">
                  <c:v>1.7600000000000002</c:v>
                </c:pt>
                <c:pt idx="71">
                  <c:v>1.6533333333333333</c:v>
                </c:pt>
                <c:pt idx="72">
                  <c:v>1.52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F-5B44-A5B0-E7327132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17920"/>
        <c:axId val="-1544999424"/>
      </c:scatterChart>
      <c:valAx>
        <c:axId val="-15450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999424"/>
        <c:crosses val="autoZero"/>
        <c:crossBetween val="midCat"/>
      </c:valAx>
      <c:valAx>
        <c:axId val="-1544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วิเคราะห์ค่าทึบๆ!$AS$103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วิเคราะห์ค่าทึบๆ!$AS$104:$AS$176</c:f>
              <c:numCache>
                <c:formatCode>0.00</c:formatCode>
                <c:ptCount val="73"/>
                <c:pt idx="1">
                  <c:v>265.42378416532637</c:v>
                </c:pt>
                <c:pt idx="2">
                  <c:v>173.06739154283966</c:v>
                </c:pt>
                <c:pt idx="3">
                  <c:v>132.69684661947716</c:v>
                </c:pt>
                <c:pt idx="4">
                  <c:v>116.27292720431943</c:v>
                </c:pt>
                <c:pt idx="5">
                  <c:v>88.317147756982962</c:v>
                </c:pt>
                <c:pt idx="6">
                  <c:v>89.105191298051864</c:v>
                </c:pt>
                <c:pt idx="7">
                  <c:v>68.584744747216774</c:v>
                </c:pt>
                <c:pt idx="8">
                  <c:v>64.825782262401432</c:v>
                </c:pt>
                <c:pt idx="9">
                  <c:v>256.27123988376337</c:v>
                </c:pt>
                <c:pt idx="10">
                  <c:v>178.65021062486673</c:v>
                </c:pt>
                <c:pt idx="11">
                  <c:v>132.69684661947716</c:v>
                </c:pt>
                <c:pt idx="12">
                  <c:v>95.92516494356353</c:v>
                </c:pt>
                <c:pt idx="13">
                  <c:v>95.110774507520119</c:v>
                </c:pt>
                <c:pt idx="14">
                  <c:v>83.029837345911957</c:v>
                </c:pt>
                <c:pt idx="15">
                  <c:v>75.11662519933266</c:v>
                </c:pt>
                <c:pt idx="16">
                  <c:v>55.339082419123173</c:v>
                </c:pt>
                <c:pt idx="17">
                  <c:v>256.27123988376337</c:v>
                </c:pt>
                <c:pt idx="18">
                  <c:v>167.82292513245056</c:v>
                </c:pt>
                <c:pt idx="19">
                  <c:v>145.13717599005312</c:v>
                </c:pt>
                <c:pt idx="20">
                  <c:v>106.58351660395948</c:v>
                </c:pt>
                <c:pt idx="21">
                  <c:v>103.03667238314681</c:v>
                </c:pt>
                <c:pt idx="22">
                  <c:v>91.332821080503152</c:v>
                </c:pt>
                <c:pt idx="23">
                  <c:v>73.369726938883076</c:v>
                </c:pt>
                <c:pt idx="24">
                  <c:v>49.323964764870645</c:v>
                </c:pt>
                <c:pt idx="25">
                  <c:v>190.5606655545933</c:v>
                </c:pt>
                <c:pt idx="26">
                  <c:v>117.83311764618871</c:v>
                </c:pt>
                <c:pt idx="27">
                  <c:v>91.066463366307829</c:v>
                </c:pt>
                <c:pt idx="28">
                  <c:v>63.950109962375684</c:v>
                </c:pt>
                <c:pt idx="29">
                  <c:v>72.731768741044789</c:v>
                </c:pt>
                <c:pt idx="30">
                  <c:v>68.93043100415332</c:v>
                </c:pt>
                <c:pt idx="31">
                  <c:v>51.719643579868404</c:v>
                </c:pt>
                <c:pt idx="32">
                  <c:v>33.864214614687313</c:v>
                </c:pt>
                <c:pt idx="33">
                  <c:v>218.58429284203348</c:v>
                </c:pt>
                <c:pt idx="34">
                  <c:v>113.02360264022182</c:v>
                </c:pt>
                <c:pt idx="35">
                  <c:v>89.315185224648076</c:v>
                </c:pt>
                <c:pt idx="36">
                  <c:v>79.937637452969611</c:v>
                </c:pt>
                <c:pt idx="37">
                  <c:v>71.333080880640097</c:v>
                </c:pt>
                <c:pt idx="38">
                  <c:v>68.93043100415332</c:v>
                </c:pt>
                <c:pt idx="39">
                  <c:v>50.885455780193098</c:v>
                </c:pt>
                <c:pt idx="40">
                  <c:v>35.451599674750781</c:v>
                </c:pt>
                <c:pt idx="41">
                  <c:v>190.5606655545933</c:v>
                </c:pt>
                <c:pt idx="42">
                  <c:v>115.37826102855976</c:v>
                </c:pt>
                <c:pt idx="43">
                  <c:v>94.783461871055096</c:v>
                </c:pt>
                <c:pt idx="44">
                  <c:v>69.763756322591661</c:v>
                </c:pt>
                <c:pt idx="45">
                  <c:v>60.808527963824346</c:v>
                </c:pt>
                <c:pt idx="46">
                  <c:v>54.527057361494421</c:v>
                </c:pt>
                <c:pt idx="47">
                  <c:v>47.08803370704436</c:v>
                </c:pt>
                <c:pt idx="48">
                  <c:v>29.853978673474344</c:v>
                </c:pt>
                <c:pt idx="49">
                  <c:v>130.3836132741954</c:v>
                </c:pt>
                <c:pt idx="50">
                  <c:v>100.69375507947035</c:v>
                </c:pt>
                <c:pt idx="51">
                  <c:v>76.137534945601644</c:v>
                </c:pt>
                <c:pt idx="52">
                  <c:v>65.034010131229508</c:v>
                </c:pt>
                <c:pt idx="53">
                  <c:v>60.808527963824346</c:v>
                </c:pt>
                <c:pt idx="54">
                  <c:v>52.946562945219213</c:v>
                </c:pt>
                <c:pt idx="55">
                  <c:v>42.633760248269894</c:v>
                </c:pt>
                <c:pt idx="56">
                  <c:v>28.011140483753703</c:v>
                </c:pt>
                <c:pt idx="57">
                  <c:v>123.86443261048564</c:v>
                </c:pt>
                <c:pt idx="58">
                  <c:v>95.485457402946025</c:v>
                </c:pt>
                <c:pt idx="59">
                  <c:v>77.406493861361653</c:v>
                </c:pt>
                <c:pt idx="60">
                  <c:v>56.426567613860897</c:v>
                </c:pt>
                <c:pt idx="61">
                  <c:v>54.548826555783599</c:v>
                </c:pt>
                <c:pt idx="62">
                  <c:v>50.740456155835084</c:v>
                </c:pt>
                <c:pt idx="63">
                  <c:v>44.435186737633408</c:v>
                </c:pt>
                <c:pt idx="64">
                  <c:v>26.692969166871176</c:v>
                </c:pt>
                <c:pt idx="65">
                  <c:v>145.72286189468898</c:v>
                </c:pt>
                <c:pt idx="66">
                  <c:v>89.325105312433365</c:v>
                </c:pt>
                <c:pt idx="67">
                  <c:v>73.720470344153966</c:v>
                </c:pt>
                <c:pt idx="68">
                  <c:v>62.901747503976097</c:v>
                </c:pt>
                <c:pt idx="69">
                  <c:v>53.758263852076588</c:v>
                </c:pt>
                <c:pt idx="70">
                  <c:v>57.98909274952581</c:v>
                </c:pt>
                <c:pt idx="71">
                  <c:v>44.435186737633408</c:v>
                </c:pt>
                <c:pt idx="72">
                  <c:v>28.011140483753703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1142-BE45-276F228F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04864"/>
        <c:axId val="-1545023360"/>
      </c:scatterChart>
      <c:valAx>
        <c:axId val="-15450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3360"/>
        <c:crosses val="autoZero"/>
        <c:crossBetween val="midCat"/>
      </c:valAx>
      <c:valAx>
        <c:axId val="-15450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วิเคราะห์ค่าทึบๆ!$AT$103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วิเคราะห์ค่าทึบๆ!$AT$104:$AT$176</c:f>
              <c:numCache>
                <c:formatCode>0.00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6-6648-A687-85019672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999968"/>
        <c:axId val="-1545002688"/>
      </c:scatterChart>
      <c:valAx>
        <c:axId val="-15449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2688"/>
        <c:crosses val="autoZero"/>
        <c:crossBetween val="midCat"/>
      </c:valAx>
      <c:valAx>
        <c:axId val="-15450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49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วิเคราะห์ค่าทึบๆ!$AU$103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วิเคราะห์ค่าทึบๆ!$AU$104:$AU$176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B-5D46-A3B8-59C5FA1F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13024"/>
        <c:axId val="-1545012480"/>
      </c:scatterChart>
      <c:valAx>
        <c:axId val="-15450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2480"/>
        <c:crosses val="autoZero"/>
        <c:crossBetween val="midCat"/>
      </c:valAx>
      <c:valAx>
        <c:axId val="-1545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วิเคราะห์ค่าทึบๆ!$AV$103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วิเคราะห์ค่าทึบๆ!$AV$104:$AV$176</c:f>
              <c:numCache>
                <c:formatCode>0.000</c:formatCode>
                <c:ptCount val="73"/>
                <c:pt idx="1">
                  <c:v>0.16358855534472436</c:v>
                </c:pt>
                <c:pt idx="2">
                  <c:v>0.17696309187921105</c:v>
                </c:pt>
                <c:pt idx="3">
                  <c:v>0.18453736887979447</c:v>
                </c:pt>
                <c:pt idx="4">
                  <c:v>0.20873943526448521</c:v>
                </c:pt>
                <c:pt idx="5">
                  <c:v>0.18812333963247399</c:v>
                </c:pt>
                <c:pt idx="6">
                  <c:v>0.19182851357059316</c:v>
                </c:pt>
                <c:pt idx="7">
                  <c:v>0.19457539752611483</c:v>
                </c:pt>
                <c:pt idx="8">
                  <c:v>0.26185295622104898</c:v>
                </c:pt>
                <c:pt idx="9">
                  <c:v>0.16074331994632921</c:v>
                </c:pt>
                <c:pt idx="10">
                  <c:v>0.17979468114404948</c:v>
                </c:pt>
                <c:pt idx="11">
                  <c:v>0.18453736887979447</c:v>
                </c:pt>
                <c:pt idx="12">
                  <c:v>0.18959700752778874</c:v>
                </c:pt>
                <c:pt idx="13">
                  <c:v>0.19522481573080583</c:v>
                </c:pt>
                <c:pt idx="14">
                  <c:v>0.18517346433736326</c:v>
                </c:pt>
                <c:pt idx="15">
                  <c:v>0.20363020432897347</c:v>
                </c:pt>
                <c:pt idx="16">
                  <c:v>0.24193548695930062</c:v>
                </c:pt>
                <c:pt idx="17">
                  <c:v>0.16074331994632921</c:v>
                </c:pt>
                <c:pt idx="18">
                  <c:v>0.17426120662179789</c:v>
                </c:pt>
                <c:pt idx="19">
                  <c:v>0.19299379992937166</c:v>
                </c:pt>
                <c:pt idx="20">
                  <c:v>0.19985279377996745</c:v>
                </c:pt>
                <c:pt idx="21">
                  <c:v>0.20319643057942979</c:v>
                </c:pt>
                <c:pt idx="22">
                  <c:v>0.19421156784334659</c:v>
                </c:pt>
                <c:pt idx="23">
                  <c:v>0.20124848257885236</c:v>
                </c:pt>
                <c:pt idx="24">
                  <c:v>0.22840867140032289</c:v>
                </c:pt>
                <c:pt idx="25">
                  <c:v>0.13861161681379791</c:v>
                </c:pt>
                <c:pt idx="26">
                  <c:v>0.1460187942142922</c:v>
                </c:pt>
                <c:pt idx="27">
                  <c:v>0.15287386944783934</c:v>
                </c:pt>
                <c:pt idx="28">
                  <c:v>0.15480530840056783</c:v>
                </c:pt>
                <c:pt idx="29">
                  <c:v>0.17071914893157331</c:v>
                </c:pt>
                <c:pt idx="30">
                  <c:v>0.16872022858929295</c:v>
                </c:pt>
                <c:pt idx="31">
                  <c:v>0.16896701224429067</c:v>
                </c:pt>
                <c:pt idx="32">
                  <c:v>0.18925793714934055</c:v>
                </c:pt>
                <c:pt idx="33">
                  <c:v>0.14845419498695753</c:v>
                </c:pt>
                <c:pt idx="34">
                  <c:v>0.14300777404288936</c:v>
                </c:pt>
                <c:pt idx="35">
                  <c:v>0.15139679259112121</c:v>
                </c:pt>
                <c:pt idx="36">
                  <c:v>0.17307759643074447</c:v>
                </c:pt>
                <c:pt idx="37">
                  <c:v>0.16906964987201378</c:v>
                </c:pt>
                <c:pt idx="38">
                  <c:v>0.16872022858929295</c:v>
                </c:pt>
                <c:pt idx="39">
                  <c:v>0.16759883578164519</c:v>
                </c:pt>
                <c:pt idx="40">
                  <c:v>0.19364287255552709</c:v>
                </c:pt>
                <c:pt idx="41">
                  <c:v>0.13861161681379791</c:v>
                </c:pt>
                <c:pt idx="42">
                  <c:v>0.14448975946977485</c:v>
                </c:pt>
                <c:pt idx="43">
                  <c:v>0.15596254246516403</c:v>
                </c:pt>
                <c:pt idx="44">
                  <c:v>0.1616888712952185</c:v>
                </c:pt>
                <c:pt idx="45">
                  <c:v>0.1560998219093489</c:v>
                </c:pt>
                <c:pt idx="46">
                  <c:v>0.15006094897894051</c:v>
                </c:pt>
                <c:pt idx="47">
                  <c:v>0.16122390682472726</c:v>
                </c:pt>
                <c:pt idx="48">
                  <c:v>0.17769888686451965</c:v>
                </c:pt>
                <c:pt idx="49">
                  <c:v>0.11465539767507375</c:v>
                </c:pt>
                <c:pt idx="50">
                  <c:v>0.13498215022724658</c:v>
                </c:pt>
                <c:pt idx="51">
                  <c:v>0.13978270126548978</c:v>
                </c:pt>
                <c:pt idx="52">
                  <c:v>0.15611170547213479</c:v>
                </c:pt>
                <c:pt idx="53">
                  <c:v>0.1560998219093489</c:v>
                </c:pt>
                <c:pt idx="54">
                  <c:v>0.1478701606025393</c:v>
                </c:pt>
                <c:pt idx="55">
                  <c:v>0.15340905065236793</c:v>
                </c:pt>
                <c:pt idx="56">
                  <c:v>0.1721269978271352</c:v>
                </c:pt>
                <c:pt idx="57">
                  <c:v>0.11175225816612316</c:v>
                </c:pt>
                <c:pt idx="58">
                  <c:v>0.13144488476546717</c:v>
                </c:pt>
                <c:pt idx="59">
                  <c:v>0.14094274357327438</c:v>
                </c:pt>
                <c:pt idx="60">
                  <c:v>0.14541426676404529</c:v>
                </c:pt>
                <c:pt idx="61">
                  <c:v>0.14784711988720151</c:v>
                </c:pt>
                <c:pt idx="62">
                  <c:v>0.14475675590484507</c:v>
                </c:pt>
                <c:pt idx="63">
                  <c:v>0.15661655538344607</c:v>
                </c:pt>
                <c:pt idx="64">
                  <c:v>0.16802814798716073</c:v>
                </c:pt>
                <c:pt idx="65">
                  <c:v>0.12121234263122879</c:v>
                </c:pt>
                <c:pt idx="66">
                  <c:v>0.12713403825823047</c:v>
                </c:pt>
                <c:pt idx="67">
                  <c:v>0.13754603373472488</c:v>
                </c:pt>
                <c:pt idx="68">
                  <c:v>0.1535311689687571</c:v>
                </c:pt>
                <c:pt idx="69">
                  <c:v>0.14677185383572761</c:v>
                </c:pt>
                <c:pt idx="70">
                  <c:v>0.15475148143337025</c:v>
                </c:pt>
                <c:pt idx="71">
                  <c:v>0.15661655538344607</c:v>
                </c:pt>
                <c:pt idx="72">
                  <c:v>0.1721269978271352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6-CA47-B2D0-DA2B682D5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10848"/>
        <c:axId val="-1545007040"/>
      </c:scatterChart>
      <c:valAx>
        <c:axId val="-15450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07040"/>
        <c:crosses val="autoZero"/>
        <c:crossBetween val="midCat"/>
      </c:valAx>
      <c:valAx>
        <c:axId val="-15450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วิเคราะห์ค่าทึบๆ!$AW$103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วิเคราะห์ค่าทึบๆ!$AW$104:$AW$176</c:f>
              <c:numCache>
                <c:formatCode>0.000</c:formatCode>
                <c:ptCount val="73"/>
                <c:pt idx="1">
                  <c:v>1.2938729237669142</c:v>
                </c:pt>
                <c:pt idx="2">
                  <c:v>1.2103072956898178</c:v>
                </c:pt>
                <c:pt idx="3">
                  <c:v>1.1572751247156894</c:v>
                </c:pt>
                <c:pt idx="4">
                  <c:v>1.1918282365569903</c:v>
                </c:pt>
                <c:pt idx="5">
                  <c:v>1.0564428184106458</c:v>
                </c:pt>
                <c:pt idx="6">
                  <c:v>1.0692486534603769</c:v>
                </c:pt>
                <c:pt idx="7">
                  <c:v>1.0094660663590602</c:v>
                </c:pt>
                <c:pt idx="8">
                  <c:v>1.1572751247156894</c:v>
                </c:pt>
                <c:pt idx="9">
                  <c:v>1.2713690692890194</c:v>
                </c:pt>
                <c:pt idx="10">
                  <c:v>1.2296734420949118</c:v>
                </c:pt>
                <c:pt idx="11">
                  <c:v>1.1572751247156894</c:v>
                </c:pt>
                <c:pt idx="12">
                  <c:v>1.0825317547305482</c:v>
                </c:pt>
                <c:pt idx="13">
                  <c:v>1.0963225241337864</c:v>
                </c:pt>
                <c:pt idx="14">
                  <c:v>1.032153529805963</c:v>
                </c:pt>
                <c:pt idx="15">
                  <c:v>1.0564428184106458</c:v>
                </c:pt>
                <c:pt idx="16">
                  <c:v>1.0692486534603769</c:v>
                </c:pt>
                <c:pt idx="17">
                  <c:v>1.2713690692890194</c:v>
                </c:pt>
                <c:pt idx="18">
                  <c:v>1.1918282365569903</c:v>
                </c:pt>
                <c:pt idx="19">
                  <c:v>1.2103072956898178</c:v>
                </c:pt>
                <c:pt idx="20">
                  <c:v>1.141088661469096</c:v>
                </c:pt>
                <c:pt idx="21">
                  <c:v>1.141088661469096</c:v>
                </c:pt>
                <c:pt idx="22">
                  <c:v>1.0825317547305482</c:v>
                </c:pt>
                <c:pt idx="23">
                  <c:v>1.0440863369806959</c:v>
                </c:pt>
                <c:pt idx="24">
                  <c:v>1.0094660663590602</c:v>
                </c:pt>
                <c:pt idx="25">
                  <c:v>0.93494699000845705</c:v>
                </c:pt>
                <c:pt idx="26">
                  <c:v>0.85166806403430328</c:v>
                </c:pt>
                <c:pt idx="27">
                  <c:v>0.81758742520966066</c:v>
                </c:pt>
                <c:pt idx="28">
                  <c:v>0.75377836144440902</c:v>
                </c:pt>
                <c:pt idx="29">
                  <c:v>0.81758742520966066</c:v>
                </c:pt>
                <c:pt idx="30">
                  <c:v>0.8020129050261432</c:v>
                </c:pt>
                <c:pt idx="31">
                  <c:v>0.74757431881121406</c:v>
                </c:pt>
                <c:pt idx="32">
                  <c:v>0.71331587580137656</c:v>
                </c:pt>
                <c:pt idx="33">
                  <c:v>1.0013360059397862</c:v>
                </c:pt>
                <c:pt idx="34">
                  <c:v>0.83410601160163167</c:v>
                </c:pt>
                <c:pt idx="35">
                  <c:v>0.80968784453911968</c:v>
                </c:pt>
                <c:pt idx="36">
                  <c:v>0.84274982807905263</c:v>
                </c:pt>
                <c:pt idx="37">
                  <c:v>0.80968784453911968</c:v>
                </c:pt>
                <c:pt idx="38">
                  <c:v>0.8020129050261432</c:v>
                </c:pt>
                <c:pt idx="39">
                  <c:v>0.74152098583520709</c:v>
                </c:pt>
                <c:pt idx="40">
                  <c:v>0.72984276015142768</c:v>
                </c:pt>
                <c:pt idx="41">
                  <c:v>0.93494699000845705</c:v>
                </c:pt>
                <c:pt idx="42">
                  <c:v>0.84274982807905263</c:v>
                </c:pt>
                <c:pt idx="43">
                  <c:v>0.83410601160163167</c:v>
                </c:pt>
                <c:pt idx="44">
                  <c:v>0.78729582162221701</c:v>
                </c:pt>
                <c:pt idx="45">
                  <c:v>0.74757431881121406</c:v>
                </c:pt>
                <c:pt idx="46">
                  <c:v>0.71331587580137656</c:v>
                </c:pt>
                <c:pt idx="47">
                  <c:v>0.71331587580137656</c:v>
                </c:pt>
                <c:pt idx="48">
                  <c:v>0.6697496497210248</c:v>
                </c:pt>
                <c:pt idx="49">
                  <c:v>0.71138799153059018</c:v>
                </c:pt>
                <c:pt idx="50">
                  <c:v>0.7242068243779014</c:v>
                </c:pt>
                <c:pt idx="51">
                  <c:v>0.68766835609160848</c:v>
                </c:pt>
                <c:pt idx="52">
                  <c:v>0.69922661691272703</c:v>
                </c:pt>
                <c:pt idx="53">
                  <c:v>0.68766835609160848</c:v>
                </c:pt>
                <c:pt idx="54">
                  <c:v>0.64657575013983959</c:v>
                </c:pt>
                <c:pt idx="55">
                  <c:v>0.62434997382308721</c:v>
                </c:pt>
                <c:pt idx="56">
                  <c:v>0.59676239503286066</c:v>
                </c:pt>
                <c:pt idx="57">
                  <c:v>0.69337524528153638</c:v>
                </c:pt>
                <c:pt idx="58">
                  <c:v>0.70522867220930596</c:v>
                </c:pt>
                <c:pt idx="59">
                  <c:v>0.69337524528153638</c:v>
                </c:pt>
                <c:pt idx="60">
                  <c:v>0.65131263214863266</c:v>
                </c:pt>
                <c:pt idx="61">
                  <c:v>0.65131263214863266</c:v>
                </c:pt>
                <c:pt idx="62">
                  <c:v>0.63296210442729162</c:v>
                </c:pt>
                <c:pt idx="63">
                  <c:v>0.63740399825235039</c:v>
                </c:pt>
                <c:pt idx="64">
                  <c:v>0.58255172803546307</c:v>
                </c:pt>
                <c:pt idx="65">
                  <c:v>0.75207104699523353</c:v>
                </c:pt>
                <c:pt idx="66">
                  <c:v>0.68210009962300044</c:v>
                </c:pt>
                <c:pt idx="67">
                  <c:v>0.67666495245095848</c:v>
                </c:pt>
                <c:pt idx="68">
                  <c:v>0.68766835609160848</c:v>
                </c:pt>
                <c:pt idx="69">
                  <c:v>0.64657575013983959</c:v>
                </c:pt>
                <c:pt idx="70">
                  <c:v>0.67666495245095848</c:v>
                </c:pt>
                <c:pt idx="71">
                  <c:v>0.63740399825235039</c:v>
                </c:pt>
                <c:pt idx="72">
                  <c:v>0.59676239503286066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E-864E-A8CD-5EA2FD6A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5536"/>
        <c:axId val="-1545024992"/>
      </c:scatterChart>
      <c:valAx>
        <c:axId val="-15450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4992"/>
        <c:crosses val="autoZero"/>
        <c:crossBetween val="midCat"/>
      </c:valAx>
      <c:valAx>
        <c:axId val="-15450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วิเคราะห์ค่าทึบๆ!$AX$103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วิเคราะห์ค่าทึบๆ!$AX$104:$AX$176</c:f>
              <c:numCache>
                <c:formatCode>0.000</c:formatCode>
                <c:ptCount val="73"/>
                <c:pt idx="1">
                  <c:v>3.7316256454184578E-2</c:v>
                </c:pt>
                <c:pt idx="2">
                  <c:v>4.9319171232349808E-2</c:v>
                </c:pt>
                <c:pt idx="3">
                  <c:v>5.8829410372163778E-2</c:v>
                </c:pt>
                <c:pt idx="4">
                  <c:v>6.0923313943622055E-2</c:v>
                </c:pt>
                <c:pt idx="5">
                  <c:v>7.883602533636809E-2</c:v>
                </c:pt>
                <c:pt idx="6">
                  <c:v>7.7534867948196987E-2</c:v>
                </c:pt>
                <c:pt idx="7">
                  <c:v>9.3461506872262332E-2</c:v>
                </c:pt>
                <c:pt idx="8">
                  <c:v>8.3477157565450849E-2</c:v>
                </c:pt>
                <c:pt idx="9">
                  <c:v>3.8648979898976879E-2</c:v>
                </c:pt>
                <c:pt idx="10">
                  <c:v>4.7777947131338885E-2</c:v>
                </c:pt>
                <c:pt idx="11">
                  <c:v>5.8829410372163778E-2</c:v>
                </c:pt>
                <c:pt idx="12">
                  <c:v>7.3846441143784303E-2</c:v>
                </c:pt>
                <c:pt idx="13">
                  <c:v>7.3204880669484648E-2</c:v>
                </c:pt>
                <c:pt idx="14">
                  <c:v>8.3208150968796774E-2</c:v>
                </c:pt>
                <c:pt idx="15">
                  <c:v>8.5334419318152555E-2</c:v>
                </c:pt>
                <c:pt idx="16">
                  <c:v>9.7787527433813859E-2</c:v>
                </c:pt>
                <c:pt idx="17">
                  <c:v>3.8648979898976879E-2</c:v>
                </c:pt>
                <c:pt idx="18">
                  <c:v>5.0860395333360744E-2</c:v>
                </c:pt>
                <c:pt idx="19">
                  <c:v>5.3786889483121172E-2</c:v>
                </c:pt>
                <c:pt idx="20">
                  <c:v>6.646179702940587E-2</c:v>
                </c:pt>
                <c:pt idx="21">
                  <c:v>6.7573736002601206E-2</c:v>
                </c:pt>
                <c:pt idx="22">
                  <c:v>7.5643773607997067E-2</c:v>
                </c:pt>
                <c:pt idx="23">
                  <c:v>8.7366191206680002E-2</c:v>
                </c:pt>
                <c:pt idx="24">
                  <c:v>0.1097128356574497</c:v>
                </c:pt>
                <c:pt idx="25">
                  <c:v>5.1976214346899946E-2</c:v>
                </c:pt>
                <c:pt idx="26">
                  <c:v>7.2437532747513786E-2</c:v>
                </c:pt>
                <c:pt idx="27">
                  <c:v>8.5722855113724378E-2</c:v>
                </c:pt>
                <c:pt idx="28">
                  <c:v>0.11076966171567647</c:v>
                </c:pt>
                <c:pt idx="29">
                  <c:v>9.5729459337018388E-2</c:v>
                </c:pt>
                <c:pt idx="30">
                  <c:v>0.10022800003059611</c:v>
                </c:pt>
                <c:pt idx="31">
                  <c:v>0.12393808520017392</c:v>
                </c:pt>
                <c:pt idx="32">
                  <c:v>0.15979913019672021</c:v>
                </c:pt>
                <c:pt idx="33">
                  <c:v>4.5312597122938413E-2</c:v>
                </c:pt>
                <c:pt idx="34">
                  <c:v>7.5519980949535659E-2</c:v>
                </c:pt>
                <c:pt idx="35">
                  <c:v>8.7403695410071897E-2</c:v>
                </c:pt>
                <c:pt idx="36">
                  <c:v>8.8615729372541169E-2</c:v>
                </c:pt>
                <c:pt idx="37">
                  <c:v>9.7606507559312841E-2</c:v>
                </c:pt>
                <c:pt idx="38">
                  <c:v>0.10022800003059611</c:v>
                </c:pt>
                <c:pt idx="39">
                  <c:v>0.12596985708870137</c:v>
                </c:pt>
                <c:pt idx="40">
                  <c:v>0.15264394526253869</c:v>
                </c:pt>
                <c:pt idx="41">
                  <c:v>5.1976214346899946E-2</c:v>
                </c:pt>
                <c:pt idx="42">
                  <c:v>7.3978756848524729E-2</c:v>
                </c:pt>
                <c:pt idx="43">
                  <c:v>8.2361174521029298E-2</c:v>
                </c:pt>
                <c:pt idx="44">
                  <c:v>0.10153885657270341</c:v>
                </c:pt>
                <c:pt idx="45">
                  <c:v>0.11449994155996315</c:v>
                </c:pt>
                <c:pt idx="46">
                  <c:v>0.12670332079339508</c:v>
                </c:pt>
                <c:pt idx="47">
                  <c:v>0.13612871653133859</c:v>
                </c:pt>
                <c:pt idx="48">
                  <c:v>0.18126468499926468</c:v>
                </c:pt>
                <c:pt idx="49">
                  <c:v>7.596523635316145E-2</c:v>
                </c:pt>
                <c:pt idx="50">
                  <c:v>8.4767325555601236E-2</c:v>
                </c:pt>
                <c:pt idx="51">
                  <c:v>0.10253125807719972</c:v>
                </c:pt>
                <c:pt idx="52">
                  <c:v>0.10892350068708186</c:v>
                </c:pt>
                <c:pt idx="53">
                  <c:v>0.11449994155996315</c:v>
                </c:pt>
                <c:pt idx="54">
                  <c:v>0.13048550947379495</c:v>
                </c:pt>
                <c:pt idx="55">
                  <c:v>0.15035111975103069</c:v>
                </c:pt>
                <c:pt idx="56">
                  <c:v>0.19318999322290056</c:v>
                </c:pt>
                <c:pt idx="57">
                  <c:v>7.9963406687538374E-2</c:v>
                </c:pt>
                <c:pt idx="58">
                  <c:v>8.9390997858634039E-2</c:v>
                </c:pt>
                <c:pt idx="59">
                  <c:v>0.1008504177808522</c:v>
                </c:pt>
                <c:pt idx="60">
                  <c:v>0.12553894994443332</c:v>
                </c:pt>
                <c:pt idx="61">
                  <c:v>0.12763927911602452</c:v>
                </c:pt>
                <c:pt idx="62">
                  <c:v>0.13615879249439472</c:v>
                </c:pt>
                <c:pt idx="63">
                  <c:v>0.14425580408544839</c:v>
                </c:pt>
                <c:pt idx="64">
                  <c:v>0.20273023980180921</c:v>
                </c:pt>
                <c:pt idx="65">
                  <c:v>6.7968895684407629E-2</c:v>
                </c:pt>
                <c:pt idx="66">
                  <c:v>9.5555894262677771E-2</c:v>
                </c:pt>
                <c:pt idx="67">
                  <c:v>0.10589293866989481</c:v>
                </c:pt>
                <c:pt idx="68">
                  <c:v>0.11261582274427105</c:v>
                </c:pt>
                <c:pt idx="69">
                  <c:v>0.129516327338319</c:v>
                </c:pt>
                <c:pt idx="70">
                  <c:v>0.11913894343259537</c:v>
                </c:pt>
                <c:pt idx="71">
                  <c:v>0.14425580408544839</c:v>
                </c:pt>
                <c:pt idx="72">
                  <c:v>0.19318999322290056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4-5949-B62D-13024D3C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2816"/>
        <c:axId val="-1545064160"/>
      </c:scatterChart>
      <c:valAx>
        <c:axId val="-154502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64160"/>
        <c:crosses val="autoZero"/>
        <c:crossBetween val="midCat"/>
      </c:valAx>
      <c:valAx>
        <c:axId val="-15450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วิเคราะห์ค่าทึบๆ!$AY$103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วิเคราะห์ค่าทึบๆ!$AY$104:$AY$176</c:f>
              <c:numCache>
                <c:formatCode>0.000</c:formatCode>
                <c:ptCount val="73"/>
                <c:pt idx="1">
                  <c:v>0.51428571428571423</c:v>
                </c:pt>
                <c:pt idx="2">
                  <c:v>0.45000000000000007</c:v>
                </c:pt>
                <c:pt idx="3">
                  <c:v>0.41142857142857148</c:v>
                </c:pt>
                <c:pt idx="4">
                  <c:v>0.4363636363636364</c:v>
                </c:pt>
                <c:pt idx="5">
                  <c:v>0.3428571428571428</c:v>
                </c:pt>
                <c:pt idx="6">
                  <c:v>0.35121951219512199</c:v>
                </c:pt>
                <c:pt idx="7">
                  <c:v>0.31304347826086953</c:v>
                </c:pt>
                <c:pt idx="8">
                  <c:v>0.41142857142857148</c:v>
                </c:pt>
                <c:pt idx="9">
                  <c:v>0.49655172413793103</c:v>
                </c:pt>
                <c:pt idx="10">
                  <c:v>0.46451612903225808</c:v>
                </c:pt>
                <c:pt idx="11">
                  <c:v>0.41142857142857148</c:v>
                </c:pt>
                <c:pt idx="12">
                  <c:v>0.36</c:v>
                </c:pt>
                <c:pt idx="13">
                  <c:v>0.36923076923076925</c:v>
                </c:pt>
                <c:pt idx="14">
                  <c:v>0.32727272727272727</c:v>
                </c:pt>
                <c:pt idx="15">
                  <c:v>0.3428571428571428</c:v>
                </c:pt>
                <c:pt idx="16">
                  <c:v>0.35121951219512199</c:v>
                </c:pt>
                <c:pt idx="17">
                  <c:v>0.49655172413793103</c:v>
                </c:pt>
                <c:pt idx="18">
                  <c:v>0.4363636363636364</c:v>
                </c:pt>
                <c:pt idx="19">
                  <c:v>0.45000000000000007</c:v>
                </c:pt>
                <c:pt idx="20">
                  <c:v>0.4</c:v>
                </c:pt>
                <c:pt idx="21">
                  <c:v>0.4</c:v>
                </c:pt>
                <c:pt idx="22">
                  <c:v>0.36</c:v>
                </c:pt>
                <c:pt idx="23">
                  <c:v>0.33488372093023255</c:v>
                </c:pt>
                <c:pt idx="24">
                  <c:v>0.31304347826086953</c:v>
                </c:pt>
                <c:pt idx="25">
                  <c:v>0.36923076923076925</c:v>
                </c:pt>
                <c:pt idx="26">
                  <c:v>0.30638297872340431</c:v>
                </c:pt>
                <c:pt idx="27">
                  <c:v>0.28235294117647058</c:v>
                </c:pt>
                <c:pt idx="28">
                  <c:v>0.24</c:v>
                </c:pt>
                <c:pt idx="29">
                  <c:v>0.28235294117647058</c:v>
                </c:pt>
                <c:pt idx="30">
                  <c:v>0.27169811320754716</c:v>
                </c:pt>
                <c:pt idx="31">
                  <c:v>0.23606557377049184</c:v>
                </c:pt>
                <c:pt idx="32">
                  <c:v>0.21492537313432836</c:v>
                </c:pt>
                <c:pt idx="33">
                  <c:v>0.42352941176470588</c:v>
                </c:pt>
                <c:pt idx="34">
                  <c:v>0.29387755102040819</c:v>
                </c:pt>
                <c:pt idx="35">
                  <c:v>0.27692307692307694</c:v>
                </c:pt>
                <c:pt idx="36">
                  <c:v>0.3</c:v>
                </c:pt>
                <c:pt idx="37">
                  <c:v>0.27692307692307694</c:v>
                </c:pt>
                <c:pt idx="38">
                  <c:v>0.27169811320754716</c:v>
                </c:pt>
                <c:pt idx="39">
                  <c:v>0.23225806451612904</c:v>
                </c:pt>
                <c:pt idx="40">
                  <c:v>0.22500000000000003</c:v>
                </c:pt>
                <c:pt idx="41">
                  <c:v>0.36923076923076925</c:v>
                </c:pt>
                <c:pt idx="42">
                  <c:v>0.3</c:v>
                </c:pt>
                <c:pt idx="43">
                  <c:v>0.29387755102040819</c:v>
                </c:pt>
                <c:pt idx="44">
                  <c:v>0.26181818181818184</c:v>
                </c:pt>
                <c:pt idx="45">
                  <c:v>0.23606557377049184</c:v>
                </c:pt>
                <c:pt idx="46">
                  <c:v>0.21492537313432836</c:v>
                </c:pt>
                <c:pt idx="47">
                  <c:v>0.21492537313432836</c:v>
                </c:pt>
                <c:pt idx="48">
                  <c:v>0.18947368421052635</c:v>
                </c:pt>
                <c:pt idx="49">
                  <c:v>0.25263157894736843</c:v>
                </c:pt>
                <c:pt idx="50">
                  <c:v>0.26181818181818184</c:v>
                </c:pt>
                <c:pt idx="51">
                  <c:v>0.23606557377049184</c:v>
                </c:pt>
                <c:pt idx="52">
                  <c:v>0.24406779661016947</c:v>
                </c:pt>
                <c:pt idx="53">
                  <c:v>0.23606557377049184</c:v>
                </c:pt>
                <c:pt idx="54">
                  <c:v>0.20869565217391303</c:v>
                </c:pt>
                <c:pt idx="55">
                  <c:v>0.19459459459459461</c:v>
                </c:pt>
                <c:pt idx="56">
                  <c:v>0.17777777777777776</c:v>
                </c:pt>
                <c:pt idx="57">
                  <c:v>0.24</c:v>
                </c:pt>
                <c:pt idx="58">
                  <c:v>0.24827586206896551</c:v>
                </c:pt>
                <c:pt idx="59">
                  <c:v>0.24</c:v>
                </c:pt>
                <c:pt idx="60">
                  <c:v>0.21176470588235294</c:v>
                </c:pt>
                <c:pt idx="61">
                  <c:v>0.21176470588235294</c:v>
                </c:pt>
                <c:pt idx="62">
                  <c:v>0.2</c:v>
                </c:pt>
                <c:pt idx="63">
                  <c:v>0.20281690140845068</c:v>
                </c:pt>
                <c:pt idx="64">
                  <c:v>0.16941176470588237</c:v>
                </c:pt>
                <c:pt idx="65">
                  <c:v>0.28235294117647058</c:v>
                </c:pt>
                <c:pt idx="66">
                  <c:v>0.23225806451612904</c:v>
                </c:pt>
                <c:pt idx="67">
                  <c:v>0.22857142857142859</c:v>
                </c:pt>
                <c:pt idx="68">
                  <c:v>0.23606557377049184</c:v>
                </c:pt>
                <c:pt idx="69">
                  <c:v>0.20869565217391303</c:v>
                </c:pt>
                <c:pt idx="70">
                  <c:v>0.22857142857142859</c:v>
                </c:pt>
                <c:pt idx="71">
                  <c:v>0.20281690140845068</c:v>
                </c:pt>
                <c:pt idx="72">
                  <c:v>0.17777777777777776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4-0C48-BB04-A7270552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8048"/>
        <c:axId val="-1545047840"/>
      </c:scatterChart>
      <c:valAx>
        <c:axId val="-15450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7840"/>
        <c:crosses val="autoZero"/>
        <c:crossBetween val="midCat"/>
      </c:valAx>
      <c:valAx>
        <c:axId val="-15450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วิเคราะห์ค่าทึบๆ!$AZ$103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วิเคราะห์ค่าทึบๆ!$AZ$104:$AZ$176</c:f>
              <c:numCache>
                <c:formatCode>0.000</c:formatCode>
                <c:ptCount val="73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8.7272727272727266E-2</c:v>
                </c:pt>
                <c:pt idx="26">
                  <c:v>8.7272727272727266E-2</c:v>
                </c:pt>
                <c:pt idx="27">
                  <c:v>8.7272727272727266E-2</c:v>
                </c:pt>
                <c:pt idx="28">
                  <c:v>8.7272727272727266E-2</c:v>
                </c:pt>
                <c:pt idx="29">
                  <c:v>8.7272727272727266E-2</c:v>
                </c:pt>
                <c:pt idx="30">
                  <c:v>8.7272727272727266E-2</c:v>
                </c:pt>
                <c:pt idx="31">
                  <c:v>8.7272727272727266E-2</c:v>
                </c:pt>
                <c:pt idx="32">
                  <c:v>8.7272727272727266E-2</c:v>
                </c:pt>
                <c:pt idx="33">
                  <c:v>8.7272727272727266E-2</c:v>
                </c:pt>
                <c:pt idx="34">
                  <c:v>8.7272727272727266E-2</c:v>
                </c:pt>
                <c:pt idx="35">
                  <c:v>8.7272727272727266E-2</c:v>
                </c:pt>
                <c:pt idx="36">
                  <c:v>8.7272727272727266E-2</c:v>
                </c:pt>
                <c:pt idx="37">
                  <c:v>8.7272727272727266E-2</c:v>
                </c:pt>
                <c:pt idx="38">
                  <c:v>8.7272727272727266E-2</c:v>
                </c:pt>
                <c:pt idx="39">
                  <c:v>8.7272727272727266E-2</c:v>
                </c:pt>
                <c:pt idx="40">
                  <c:v>8.7272727272727266E-2</c:v>
                </c:pt>
                <c:pt idx="41">
                  <c:v>8.7272727272727266E-2</c:v>
                </c:pt>
                <c:pt idx="42">
                  <c:v>8.7272727272727266E-2</c:v>
                </c:pt>
                <c:pt idx="43">
                  <c:v>8.7272727272727266E-2</c:v>
                </c:pt>
                <c:pt idx="44">
                  <c:v>8.7272727272727266E-2</c:v>
                </c:pt>
                <c:pt idx="45">
                  <c:v>8.7272727272727266E-2</c:v>
                </c:pt>
                <c:pt idx="46">
                  <c:v>8.7272727272727266E-2</c:v>
                </c:pt>
                <c:pt idx="47">
                  <c:v>8.7272727272727266E-2</c:v>
                </c:pt>
                <c:pt idx="48">
                  <c:v>8.7272727272727266E-2</c:v>
                </c:pt>
                <c:pt idx="49">
                  <c:v>7.3846153846153839E-2</c:v>
                </c:pt>
                <c:pt idx="50">
                  <c:v>7.3846153846153839E-2</c:v>
                </c:pt>
                <c:pt idx="51">
                  <c:v>7.3846153846153839E-2</c:v>
                </c:pt>
                <c:pt idx="52">
                  <c:v>7.3846153846153839E-2</c:v>
                </c:pt>
                <c:pt idx="53">
                  <c:v>7.3846153846153839E-2</c:v>
                </c:pt>
                <c:pt idx="54">
                  <c:v>7.3846153846153839E-2</c:v>
                </c:pt>
                <c:pt idx="55">
                  <c:v>7.3846153846153839E-2</c:v>
                </c:pt>
                <c:pt idx="56">
                  <c:v>7.3846153846153839E-2</c:v>
                </c:pt>
                <c:pt idx="57">
                  <c:v>7.3846153846153839E-2</c:v>
                </c:pt>
                <c:pt idx="58">
                  <c:v>7.3846153846153839E-2</c:v>
                </c:pt>
                <c:pt idx="59">
                  <c:v>7.3846153846153839E-2</c:v>
                </c:pt>
                <c:pt idx="60">
                  <c:v>7.3846153846153839E-2</c:v>
                </c:pt>
                <c:pt idx="61">
                  <c:v>7.3846153846153839E-2</c:v>
                </c:pt>
                <c:pt idx="62">
                  <c:v>7.3846153846153839E-2</c:v>
                </c:pt>
                <c:pt idx="63">
                  <c:v>7.3846153846153839E-2</c:v>
                </c:pt>
                <c:pt idx="64">
                  <c:v>7.3846153846153839E-2</c:v>
                </c:pt>
                <c:pt idx="65">
                  <c:v>7.3846153846153839E-2</c:v>
                </c:pt>
                <c:pt idx="66">
                  <c:v>7.3846153846153839E-2</c:v>
                </c:pt>
                <c:pt idx="67">
                  <c:v>7.3846153846153839E-2</c:v>
                </c:pt>
                <c:pt idx="68">
                  <c:v>7.3846153846153839E-2</c:v>
                </c:pt>
                <c:pt idx="69">
                  <c:v>7.3846153846153839E-2</c:v>
                </c:pt>
                <c:pt idx="70">
                  <c:v>7.3846153846153839E-2</c:v>
                </c:pt>
                <c:pt idx="71">
                  <c:v>7.3846153846153839E-2</c:v>
                </c:pt>
                <c:pt idx="72">
                  <c:v>7.3846153846153839E-2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3-F446-AAB1-7DD5CE58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6960"/>
        <c:axId val="-1545050560"/>
      </c:scatterChart>
      <c:valAx>
        <c:axId val="-15450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0560"/>
        <c:crosses val="autoZero"/>
        <c:crossBetween val="midCat"/>
      </c:valAx>
      <c:valAx>
        <c:axId val="-15450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วิเคราะห์ค่ากลวงทึบ!$BA$15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วิเคราะห์ค่ากลวงทึบ!$BA$16:$BA$88</c:f>
              <c:numCache>
                <c:formatCode>0.000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1-408F-B582-DCE4293A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51552"/>
        <c:axId val="-1579258624"/>
      </c:scatterChart>
      <c:valAx>
        <c:axId val="-157925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8624"/>
        <c:crosses val="autoZero"/>
        <c:crossBetween val="midCat"/>
      </c:valAx>
      <c:valAx>
        <c:axId val="-15792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วิเคราะห์ค่าทึบๆ!$BA$103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วิเคราะห์ค่าทึบๆ!$BA$104:$BA$176</c:f>
              <c:numCache>
                <c:formatCode>0.000</c:formatCode>
                <c:ptCount val="73"/>
                <c:pt idx="1">
                  <c:v>1.9182439227229968E-3</c:v>
                </c:pt>
                <c:pt idx="2">
                  <c:v>2.5654014678999117E-3</c:v>
                </c:pt>
                <c:pt idx="3">
                  <c:v>3.0512420299717291E-3</c:v>
                </c:pt>
                <c:pt idx="4">
                  <c:v>3.6809753869816195E-3</c:v>
                </c:pt>
                <c:pt idx="5">
                  <c:v>3.8051748311243691E-3</c:v>
                </c:pt>
                <c:pt idx="6">
                  <c:v>3.862336827819092E-3</c:v>
                </c:pt>
                <c:pt idx="7">
                  <c:v>4.4583447675711953E-3</c:v>
                </c:pt>
                <c:pt idx="8">
                  <c:v>6.1436005730805526E-3</c:v>
                </c:pt>
                <c:pt idx="9">
                  <c:v>1.9182439227229968E-3</c:v>
                </c:pt>
                <c:pt idx="10">
                  <c:v>2.5654014678999117E-3</c:v>
                </c:pt>
                <c:pt idx="11">
                  <c:v>3.0512420299717291E-3</c:v>
                </c:pt>
                <c:pt idx="12">
                  <c:v>3.6809753869816195E-3</c:v>
                </c:pt>
                <c:pt idx="13">
                  <c:v>3.8051748311243691E-3</c:v>
                </c:pt>
                <c:pt idx="14">
                  <c:v>3.862336827819092E-3</c:v>
                </c:pt>
                <c:pt idx="15">
                  <c:v>4.4583447675711953E-3</c:v>
                </c:pt>
                <c:pt idx="16">
                  <c:v>6.1436005730805526E-3</c:v>
                </c:pt>
                <c:pt idx="17">
                  <c:v>1.9182439227229968E-3</c:v>
                </c:pt>
                <c:pt idx="18">
                  <c:v>2.5654014678999117E-3</c:v>
                </c:pt>
                <c:pt idx="19">
                  <c:v>3.0512420299717291E-3</c:v>
                </c:pt>
                <c:pt idx="20">
                  <c:v>3.6809753869816195E-3</c:v>
                </c:pt>
                <c:pt idx="21">
                  <c:v>3.8051748311243691E-3</c:v>
                </c:pt>
                <c:pt idx="22">
                  <c:v>3.862336827819092E-3</c:v>
                </c:pt>
                <c:pt idx="23">
                  <c:v>4.4583447675711953E-3</c:v>
                </c:pt>
                <c:pt idx="24">
                  <c:v>6.1436005730805526E-3</c:v>
                </c:pt>
                <c:pt idx="25">
                  <c:v>1.9182439227229968E-3</c:v>
                </c:pt>
                <c:pt idx="26">
                  <c:v>2.5654014678999117E-3</c:v>
                </c:pt>
                <c:pt idx="27">
                  <c:v>3.0512420299717291E-3</c:v>
                </c:pt>
                <c:pt idx="28">
                  <c:v>3.6809753869816195E-3</c:v>
                </c:pt>
                <c:pt idx="29">
                  <c:v>3.8051748311243691E-3</c:v>
                </c:pt>
                <c:pt idx="30">
                  <c:v>3.862336827819092E-3</c:v>
                </c:pt>
                <c:pt idx="31">
                  <c:v>4.4583447675711953E-3</c:v>
                </c:pt>
                <c:pt idx="32">
                  <c:v>6.1436005730805526E-3</c:v>
                </c:pt>
                <c:pt idx="33">
                  <c:v>1.9182439227229968E-3</c:v>
                </c:pt>
                <c:pt idx="34">
                  <c:v>2.5654014678999117E-3</c:v>
                </c:pt>
                <c:pt idx="35">
                  <c:v>3.0512420299717291E-3</c:v>
                </c:pt>
                <c:pt idx="36">
                  <c:v>3.6809753869816195E-3</c:v>
                </c:pt>
                <c:pt idx="37">
                  <c:v>3.8051748311243691E-3</c:v>
                </c:pt>
                <c:pt idx="38">
                  <c:v>3.862336827819092E-3</c:v>
                </c:pt>
                <c:pt idx="39">
                  <c:v>4.4583447675711953E-3</c:v>
                </c:pt>
                <c:pt idx="40">
                  <c:v>6.1436005730805526E-3</c:v>
                </c:pt>
                <c:pt idx="41">
                  <c:v>1.9182439227229968E-3</c:v>
                </c:pt>
                <c:pt idx="42">
                  <c:v>2.5654014678999117E-3</c:v>
                </c:pt>
                <c:pt idx="43">
                  <c:v>3.0512420299717291E-3</c:v>
                </c:pt>
                <c:pt idx="44">
                  <c:v>3.6809753869816195E-3</c:v>
                </c:pt>
                <c:pt idx="45">
                  <c:v>3.8051748311243691E-3</c:v>
                </c:pt>
                <c:pt idx="46">
                  <c:v>3.862336827819092E-3</c:v>
                </c:pt>
                <c:pt idx="47">
                  <c:v>4.4583447675711953E-3</c:v>
                </c:pt>
                <c:pt idx="48">
                  <c:v>6.1436005730805526E-3</c:v>
                </c:pt>
                <c:pt idx="49">
                  <c:v>1.9182439227229968E-3</c:v>
                </c:pt>
                <c:pt idx="50">
                  <c:v>2.5654014678999117E-3</c:v>
                </c:pt>
                <c:pt idx="51">
                  <c:v>3.0512420299717291E-3</c:v>
                </c:pt>
                <c:pt idx="52">
                  <c:v>3.6809753869816195E-3</c:v>
                </c:pt>
                <c:pt idx="53">
                  <c:v>3.8051748311243691E-3</c:v>
                </c:pt>
                <c:pt idx="54">
                  <c:v>3.862336827819092E-3</c:v>
                </c:pt>
                <c:pt idx="55">
                  <c:v>4.4583447675711953E-3</c:v>
                </c:pt>
                <c:pt idx="56">
                  <c:v>6.1436005730805526E-3</c:v>
                </c:pt>
                <c:pt idx="57">
                  <c:v>1.9182439227229968E-3</c:v>
                </c:pt>
                <c:pt idx="58">
                  <c:v>2.5654014678999117E-3</c:v>
                </c:pt>
                <c:pt idx="59">
                  <c:v>3.0512420299717291E-3</c:v>
                </c:pt>
                <c:pt idx="60">
                  <c:v>3.6809753869816195E-3</c:v>
                </c:pt>
                <c:pt idx="61">
                  <c:v>3.8051748311243691E-3</c:v>
                </c:pt>
                <c:pt idx="62">
                  <c:v>3.862336827819092E-3</c:v>
                </c:pt>
                <c:pt idx="63">
                  <c:v>4.4583447675711953E-3</c:v>
                </c:pt>
                <c:pt idx="64">
                  <c:v>6.1436005730805526E-3</c:v>
                </c:pt>
                <c:pt idx="65">
                  <c:v>1.9182439227229968E-3</c:v>
                </c:pt>
                <c:pt idx="66">
                  <c:v>2.5654014678999117E-3</c:v>
                </c:pt>
                <c:pt idx="67">
                  <c:v>3.0512420299717291E-3</c:v>
                </c:pt>
                <c:pt idx="68">
                  <c:v>3.6809753869816195E-3</c:v>
                </c:pt>
                <c:pt idx="69">
                  <c:v>3.8051748311243691E-3</c:v>
                </c:pt>
                <c:pt idx="70">
                  <c:v>3.862336827819092E-3</c:v>
                </c:pt>
                <c:pt idx="71">
                  <c:v>4.4583447675711953E-3</c:v>
                </c:pt>
                <c:pt idx="72">
                  <c:v>6.1436005730805526E-3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B-2B4B-9781-C709F753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41312"/>
        <c:axId val="-1545055456"/>
      </c:scatterChart>
      <c:valAx>
        <c:axId val="-154504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5456"/>
        <c:crosses val="autoZero"/>
        <c:crossBetween val="midCat"/>
      </c:valAx>
      <c:valAx>
        <c:axId val="-15450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วิเคราะห์ค่าทึบๆ!$BB$103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วิเคราะห์ค่าทึบๆ!$BB$104:$BB$176</c:f>
              <c:numCache>
                <c:formatCode>0.000</c:formatCode>
                <c:ptCount val="73"/>
                <c:pt idx="1">
                  <c:v>2.0701966780270626</c:v>
                </c:pt>
                <c:pt idx="2">
                  <c:v>1.9364916731037085</c:v>
                </c:pt>
                <c:pt idx="3">
                  <c:v>1.8516401995451033</c:v>
                </c:pt>
                <c:pt idx="4">
                  <c:v>1.9069251784911847</c:v>
                </c:pt>
                <c:pt idx="5">
                  <c:v>1.6903085094570331</c:v>
                </c:pt>
                <c:pt idx="6">
                  <c:v>1.7107978455366031</c:v>
                </c:pt>
                <c:pt idx="7">
                  <c:v>1.6151457061744965</c:v>
                </c:pt>
                <c:pt idx="8">
                  <c:v>1.8516401995451033</c:v>
                </c:pt>
                <c:pt idx="9">
                  <c:v>2.0341905108624312</c:v>
                </c:pt>
                <c:pt idx="10">
                  <c:v>1.9674775073518591</c:v>
                </c:pt>
                <c:pt idx="11">
                  <c:v>1.8516401995451033</c:v>
                </c:pt>
                <c:pt idx="12">
                  <c:v>1.7320508075688774</c:v>
                </c:pt>
                <c:pt idx="13">
                  <c:v>1.7541160386140586</c:v>
                </c:pt>
                <c:pt idx="14">
                  <c:v>1.6514456476895412</c:v>
                </c:pt>
                <c:pt idx="15">
                  <c:v>1.6903085094570331</c:v>
                </c:pt>
                <c:pt idx="16">
                  <c:v>1.7107978455366031</c:v>
                </c:pt>
                <c:pt idx="17">
                  <c:v>2.0341905108624312</c:v>
                </c:pt>
                <c:pt idx="18">
                  <c:v>1.9069251784911847</c:v>
                </c:pt>
                <c:pt idx="19">
                  <c:v>1.9364916731037085</c:v>
                </c:pt>
                <c:pt idx="20">
                  <c:v>1.8257418583505538</c:v>
                </c:pt>
                <c:pt idx="21">
                  <c:v>1.8257418583505538</c:v>
                </c:pt>
                <c:pt idx="22">
                  <c:v>1.7320508075688774</c:v>
                </c:pt>
                <c:pt idx="23">
                  <c:v>1.6705381391691136</c:v>
                </c:pt>
                <c:pt idx="24">
                  <c:v>1.6151457061744965</c:v>
                </c:pt>
                <c:pt idx="25">
                  <c:v>2.0568833780186058</c:v>
                </c:pt>
                <c:pt idx="26">
                  <c:v>1.8736697408754672</c:v>
                </c:pt>
                <c:pt idx="27">
                  <c:v>1.7986923354612536</c:v>
                </c:pt>
                <c:pt idx="28">
                  <c:v>1.6583123951776999</c:v>
                </c:pt>
                <c:pt idx="29">
                  <c:v>1.7986923354612536</c:v>
                </c:pt>
                <c:pt idx="30">
                  <c:v>1.7644283910575149</c:v>
                </c:pt>
                <c:pt idx="31">
                  <c:v>1.6446635013846711</c:v>
                </c:pt>
                <c:pt idx="32">
                  <c:v>1.5692949267630285</c:v>
                </c:pt>
                <c:pt idx="33">
                  <c:v>2.20293921306753</c:v>
                </c:pt>
                <c:pt idx="34">
                  <c:v>1.8350332255235899</c:v>
                </c:pt>
                <c:pt idx="35">
                  <c:v>1.7813132579860633</c:v>
                </c:pt>
                <c:pt idx="36">
                  <c:v>1.8540496217739157</c:v>
                </c:pt>
                <c:pt idx="37">
                  <c:v>1.7813132579860633</c:v>
                </c:pt>
                <c:pt idx="38">
                  <c:v>1.7644283910575149</c:v>
                </c:pt>
                <c:pt idx="39">
                  <c:v>1.631346168837456</c:v>
                </c:pt>
                <c:pt idx="40">
                  <c:v>1.6056540723331409</c:v>
                </c:pt>
                <c:pt idx="41">
                  <c:v>2.0568833780186058</c:v>
                </c:pt>
                <c:pt idx="42">
                  <c:v>1.8540496217739157</c:v>
                </c:pt>
                <c:pt idx="43">
                  <c:v>1.8350332255235899</c:v>
                </c:pt>
                <c:pt idx="44">
                  <c:v>1.7320508075688774</c:v>
                </c:pt>
                <c:pt idx="45">
                  <c:v>1.6446635013846711</c:v>
                </c:pt>
                <c:pt idx="46">
                  <c:v>1.5692949267630285</c:v>
                </c:pt>
                <c:pt idx="47">
                  <c:v>1.5692949267630285</c:v>
                </c:pt>
                <c:pt idx="48">
                  <c:v>1.4734492293862547</c:v>
                </c:pt>
                <c:pt idx="49">
                  <c:v>1.8496087779795347</c:v>
                </c:pt>
                <c:pt idx="50">
                  <c:v>1.8829377433825436</c:v>
                </c:pt>
                <c:pt idx="51">
                  <c:v>1.7879377258381821</c:v>
                </c:pt>
                <c:pt idx="52">
                  <c:v>1.8179892039730907</c:v>
                </c:pt>
                <c:pt idx="53">
                  <c:v>1.7879377258381821</c:v>
                </c:pt>
                <c:pt idx="54">
                  <c:v>1.6810969503635831</c:v>
                </c:pt>
                <c:pt idx="55">
                  <c:v>1.6233099319400268</c:v>
                </c:pt>
                <c:pt idx="56">
                  <c:v>1.5515822270854378</c:v>
                </c:pt>
                <c:pt idx="57">
                  <c:v>1.8027756377319946</c:v>
                </c:pt>
                <c:pt idx="58">
                  <c:v>1.8335945477441955</c:v>
                </c:pt>
                <c:pt idx="59">
                  <c:v>1.8027756377319946</c:v>
                </c:pt>
                <c:pt idx="60">
                  <c:v>1.6934128435864448</c:v>
                </c:pt>
                <c:pt idx="61">
                  <c:v>1.6934128435864448</c:v>
                </c:pt>
                <c:pt idx="62">
                  <c:v>1.6457014715109581</c:v>
                </c:pt>
                <c:pt idx="63">
                  <c:v>1.6572503954561109</c:v>
                </c:pt>
                <c:pt idx="64">
                  <c:v>1.5146344928922038</c:v>
                </c:pt>
                <c:pt idx="65">
                  <c:v>1.9553847221876073</c:v>
                </c:pt>
                <c:pt idx="66">
                  <c:v>1.7734602590198014</c:v>
                </c:pt>
                <c:pt idx="67">
                  <c:v>1.7593288763724919</c:v>
                </c:pt>
                <c:pt idx="68">
                  <c:v>1.7879377258381821</c:v>
                </c:pt>
                <c:pt idx="69">
                  <c:v>1.6810969503635831</c:v>
                </c:pt>
                <c:pt idx="70">
                  <c:v>1.7593288763724919</c:v>
                </c:pt>
                <c:pt idx="71">
                  <c:v>1.6572503954561109</c:v>
                </c:pt>
                <c:pt idx="72">
                  <c:v>1.5515822270854378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5-924C-B7C5-0467450E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3152"/>
        <c:axId val="-1545043488"/>
      </c:scatterChart>
      <c:valAx>
        <c:axId val="-15450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3488"/>
        <c:crosses val="autoZero"/>
        <c:crossBetween val="midCat"/>
      </c:valAx>
      <c:valAx>
        <c:axId val="-15450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วิเคราะห์ค่าทึบๆ!$BC$103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วิเคราะห์ค่าทึบๆ!$BC$104:$BC$176</c:f>
              <c:numCache>
                <c:formatCode>0.000</c:formatCode>
                <c:ptCount val="73"/>
                <c:pt idx="1">
                  <c:v>0.31692115253429187</c:v>
                </c:pt>
                <c:pt idx="2">
                  <c:v>0.36650253307589459</c:v>
                </c:pt>
                <c:pt idx="3">
                  <c:v>0.39970321376582219</c:v>
                </c:pt>
                <c:pt idx="4">
                  <c:v>0.439016424024324</c:v>
                </c:pt>
                <c:pt idx="5">
                  <c:v>0.44636138750055243</c:v>
                </c:pt>
                <c:pt idx="6">
                  <c:v>0.44970154925175593</c:v>
                </c:pt>
                <c:pt idx="7">
                  <c:v>0.48315461929855957</c:v>
                </c:pt>
                <c:pt idx="8">
                  <c:v>0.56716679538121628</c:v>
                </c:pt>
                <c:pt idx="9">
                  <c:v>0.31692115253429187</c:v>
                </c:pt>
                <c:pt idx="10">
                  <c:v>0.36650253307589459</c:v>
                </c:pt>
                <c:pt idx="11">
                  <c:v>0.39970321376582219</c:v>
                </c:pt>
                <c:pt idx="12">
                  <c:v>0.439016424024324</c:v>
                </c:pt>
                <c:pt idx="13">
                  <c:v>0.44636138750055243</c:v>
                </c:pt>
                <c:pt idx="14">
                  <c:v>0.44970154925175593</c:v>
                </c:pt>
                <c:pt idx="15">
                  <c:v>0.48315461929855957</c:v>
                </c:pt>
                <c:pt idx="16">
                  <c:v>0.56716679538121628</c:v>
                </c:pt>
                <c:pt idx="17">
                  <c:v>0.31692115253429187</c:v>
                </c:pt>
                <c:pt idx="18">
                  <c:v>0.36650253307589459</c:v>
                </c:pt>
                <c:pt idx="19">
                  <c:v>0.39970321376582219</c:v>
                </c:pt>
                <c:pt idx="20">
                  <c:v>0.439016424024324</c:v>
                </c:pt>
                <c:pt idx="21">
                  <c:v>0.44636138750055243</c:v>
                </c:pt>
                <c:pt idx="22">
                  <c:v>0.44970154925175593</c:v>
                </c:pt>
                <c:pt idx="23">
                  <c:v>0.48315461929855957</c:v>
                </c:pt>
                <c:pt idx="24">
                  <c:v>0.56716679538121628</c:v>
                </c:pt>
                <c:pt idx="25">
                  <c:v>0.37162299211706185</c:v>
                </c:pt>
                <c:pt idx="26">
                  <c:v>0.4297623142885959</c:v>
                </c:pt>
                <c:pt idx="27">
                  <c:v>0.46869356327482131</c:v>
                </c:pt>
                <c:pt idx="28">
                  <c:v>0.51479238851625364</c:v>
                </c:pt>
                <c:pt idx="29">
                  <c:v>0.52340512162731101</c:v>
                </c:pt>
                <c:pt idx="30">
                  <c:v>0.52732180845686205</c:v>
                </c:pt>
                <c:pt idx="31">
                  <c:v>0.56654901019736326</c:v>
                </c:pt>
                <c:pt idx="32">
                  <c:v>0.66506201887615179</c:v>
                </c:pt>
                <c:pt idx="33">
                  <c:v>0.37162299211706185</c:v>
                </c:pt>
                <c:pt idx="34">
                  <c:v>0.4297623142885959</c:v>
                </c:pt>
                <c:pt idx="35">
                  <c:v>0.46869356327482131</c:v>
                </c:pt>
                <c:pt idx="36">
                  <c:v>0.51479238851625364</c:v>
                </c:pt>
                <c:pt idx="37">
                  <c:v>0.52340512162731101</c:v>
                </c:pt>
                <c:pt idx="38">
                  <c:v>0.52732180845686205</c:v>
                </c:pt>
                <c:pt idx="39">
                  <c:v>0.56654901019736326</c:v>
                </c:pt>
                <c:pt idx="40">
                  <c:v>0.66506201887615179</c:v>
                </c:pt>
                <c:pt idx="41">
                  <c:v>0.37162299211706185</c:v>
                </c:pt>
                <c:pt idx="42">
                  <c:v>0.4297623142885959</c:v>
                </c:pt>
                <c:pt idx="43">
                  <c:v>0.46869356327482131</c:v>
                </c:pt>
                <c:pt idx="44">
                  <c:v>0.51479238851625364</c:v>
                </c:pt>
                <c:pt idx="45">
                  <c:v>0.52340512162731101</c:v>
                </c:pt>
                <c:pt idx="46">
                  <c:v>0.52732180845686205</c:v>
                </c:pt>
                <c:pt idx="47">
                  <c:v>0.56654901019736326</c:v>
                </c:pt>
                <c:pt idx="48">
                  <c:v>0.66506201887615179</c:v>
                </c:pt>
                <c:pt idx="49">
                  <c:v>0.4039967852606674</c:v>
                </c:pt>
                <c:pt idx="50">
                  <c:v>0.46720089198379289</c:v>
                </c:pt>
                <c:pt idx="51">
                  <c:v>0.50952362165941889</c:v>
                </c:pt>
                <c:pt idx="52">
                  <c:v>0.55963832822193804</c:v>
                </c:pt>
                <c:pt idx="53">
                  <c:v>0.56900135624491677</c:v>
                </c:pt>
                <c:pt idx="54">
                  <c:v>0.57325924373190251</c:v>
                </c:pt>
                <c:pt idx="55">
                  <c:v>0.6159037079714621</c:v>
                </c:pt>
                <c:pt idx="56">
                  <c:v>0.72299863927767705</c:v>
                </c:pt>
                <c:pt idx="57">
                  <c:v>0.4039967852606674</c:v>
                </c:pt>
                <c:pt idx="58">
                  <c:v>0.46720089198379289</c:v>
                </c:pt>
                <c:pt idx="59">
                  <c:v>0.50952362165941889</c:v>
                </c:pt>
                <c:pt idx="60">
                  <c:v>0.55963832822193804</c:v>
                </c:pt>
                <c:pt idx="61">
                  <c:v>0.56900135624491677</c:v>
                </c:pt>
                <c:pt idx="62">
                  <c:v>0.57325924373190251</c:v>
                </c:pt>
                <c:pt idx="63">
                  <c:v>0.6159037079714621</c:v>
                </c:pt>
                <c:pt idx="64">
                  <c:v>0.72299863927767705</c:v>
                </c:pt>
                <c:pt idx="65">
                  <c:v>0.4039967852606674</c:v>
                </c:pt>
                <c:pt idx="66">
                  <c:v>0.46720089198379289</c:v>
                </c:pt>
                <c:pt idx="67">
                  <c:v>0.50952362165941889</c:v>
                </c:pt>
                <c:pt idx="68">
                  <c:v>0.55963832822193804</c:v>
                </c:pt>
                <c:pt idx="69">
                  <c:v>0.56900135624491677</c:v>
                </c:pt>
                <c:pt idx="70">
                  <c:v>0.57325924373190251</c:v>
                </c:pt>
                <c:pt idx="71">
                  <c:v>0.6159037079714621</c:v>
                </c:pt>
                <c:pt idx="72">
                  <c:v>0.72299863927767705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E-9D49-AA05-D561E956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0976"/>
        <c:axId val="-1545030432"/>
      </c:scatterChart>
      <c:valAx>
        <c:axId val="-15450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0432"/>
        <c:crosses val="autoZero"/>
        <c:crossBetween val="midCat"/>
      </c:valAx>
      <c:valAx>
        <c:axId val="-15450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วิเคราะห์ค่าทึบๆ!$BD$103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วิเคราะห์ค่าทึบๆ!$BD$104:$BD$176</c:f>
              <c:numCache>
                <c:formatCode>0.00</c:formatCode>
                <c:ptCount val="73"/>
                <c:pt idx="1">
                  <c:v>165.21420908995458</c:v>
                </c:pt>
                <c:pt idx="2">
                  <c:v>142.86361712263337</c:v>
                </c:pt>
                <c:pt idx="3">
                  <c:v>130.99688908307465</c:v>
                </c:pt>
                <c:pt idx="4">
                  <c:v>119.26632967364533</c:v>
                </c:pt>
                <c:pt idx="5">
                  <c:v>117.30377901418518</c:v>
                </c:pt>
                <c:pt idx="6">
                  <c:v>116.43250428411872</c:v>
                </c:pt>
                <c:pt idx="7">
                  <c:v>108.37085162477715</c:v>
                </c:pt>
                <c:pt idx="8">
                  <c:v>92.318305631126805</c:v>
                </c:pt>
                <c:pt idx="9">
                  <c:v>165.21420908995458</c:v>
                </c:pt>
                <c:pt idx="10">
                  <c:v>142.86361712263337</c:v>
                </c:pt>
                <c:pt idx="11">
                  <c:v>130.99688908307465</c:v>
                </c:pt>
                <c:pt idx="12">
                  <c:v>119.26632967364533</c:v>
                </c:pt>
                <c:pt idx="13">
                  <c:v>117.30377901418518</c:v>
                </c:pt>
                <c:pt idx="14">
                  <c:v>116.43250428411872</c:v>
                </c:pt>
                <c:pt idx="15">
                  <c:v>108.37085162477715</c:v>
                </c:pt>
                <c:pt idx="16">
                  <c:v>92.318305631126805</c:v>
                </c:pt>
                <c:pt idx="17">
                  <c:v>165.21420908995458</c:v>
                </c:pt>
                <c:pt idx="18">
                  <c:v>142.86361712263337</c:v>
                </c:pt>
                <c:pt idx="19">
                  <c:v>130.99688908307465</c:v>
                </c:pt>
                <c:pt idx="20">
                  <c:v>119.26632967364533</c:v>
                </c:pt>
                <c:pt idx="21">
                  <c:v>117.30377901418518</c:v>
                </c:pt>
                <c:pt idx="22">
                  <c:v>116.43250428411872</c:v>
                </c:pt>
                <c:pt idx="23">
                  <c:v>108.37085162477715</c:v>
                </c:pt>
                <c:pt idx="24">
                  <c:v>92.318305631126805</c:v>
                </c:pt>
                <c:pt idx="25">
                  <c:v>193.73083251557154</c:v>
                </c:pt>
                <c:pt idx="26">
                  <c:v>167.52244031434498</c:v>
                </c:pt>
                <c:pt idx="27">
                  <c:v>153.60746826077377</c:v>
                </c:pt>
                <c:pt idx="28">
                  <c:v>139.85216807939068</c:v>
                </c:pt>
                <c:pt idx="29">
                  <c:v>137.55087344374479</c:v>
                </c:pt>
                <c:pt idx="30">
                  <c:v>136.52921326248486</c:v>
                </c:pt>
                <c:pt idx="31">
                  <c:v>127.07608759158531</c:v>
                </c:pt>
                <c:pt idx="32">
                  <c:v>108.25280891310831</c:v>
                </c:pt>
                <c:pt idx="33">
                  <c:v>193.73083251557154</c:v>
                </c:pt>
                <c:pt idx="34">
                  <c:v>167.52244031434498</c:v>
                </c:pt>
                <c:pt idx="35">
                  <c:v>153.60746826077377</c:v>
                </c:pt>
                <c:pt idx="36">
                  <c:v>139.85216807939068</c:v>
                </c:pt>
                <c:pt idx="37">
                  <c:v>137.55087344374479</c:v>
                </c:pt>
                <c:pt idx="38">
                  <c:v>136.52921326248486</c:v>
                </c:pt>
                <c:pt idx="39">
                  <c:v>127.07608759158531</c:v>
                </c:pt>
                <c:pt idx="40">
                  <c:v>108.25280891310831</c:v>
                </c:pt>
                <c:pt idx="41">
                  <c:v>193.73083251557154</c:v>
                </c:pt>
                <c:pt idx="42">
                  <c:v>167.52244031434498</c:v>
                </c:pt>
                <c:pt idx="43">
                  <c:v>153.60746826077377</c:v>
                </c:pt>
                <c:pt idx="44">
                  <c:v>139.85216807939068</c:v>
                </c:pt>
                <c:pt idx="45">
                  <c:v>137.55087344374479</c:v>
                </c:pt>
                <c:pt idx="46">
                  <c:v>136.52921326248486</c:v>
                </c:pt>
                <c:pt idx="47">
                  <c:v>127.07608759158531</c:v>
                </c:pt>
                <c:pt idx="48">
                  <c:v>108.25280891310831</c:v>
                </c:pt>
                <c:pt idx="49">
                  <c:v>210.60761901811918</c:v>
                </c:pt>
                <c:pt idx="50">
                  <c:v>182.11609287268897</c:v>
                </c:pt>
                <c:pt idx="51">
                  <c:v>166.98892341363683</c:v>
                </c:pt>
                <c:pt idx="52">
                  <c:v>152.03533558012691</c:v>
                </c:pt>
                <c:pt idx="53">
                  <c:v>149.5335645528765</c:v>
                </c:pt>
                <c:pt idx="54">
                  <c:v>148.4229028402992</c:v>
                </c:pt>
                <c:pt idx="55">
                  <c:v>138.14627178485173</c:v>
                </c:pt>
                <c:pt idx="56">
                  <c:v>117.68321046873457</c:v>
                </c:pt>
                <c:pt idx="57">
                  <c:v>210.60761901811918</c:v>
                </c:pt>
                <c:pt idx="58">
                  <c:v>182.11609287268897</c:v>
                </c:pt>
                <c:pt idx="59">
                  <c:v>166.98892341363683</c:v>
                </c:pt>
                <c:pt idx="60">
                  <c:v>152.03533558012691</c:v>
                </c:pt>
                <c:pt idx="61">
                  <c:v>149.5335645528765</c:v>
                </c:pt>
                <c:pt idx="62">
                  <c:v>148.4229028402992</c:v>
                </c:pt>
                <c:pt idx="63">
                  <c:v>138.14627178485173</c:v>
                </c:pt>
                <c:pt idx="64">
                  <c:v>117.68321046873457</c:v>
                </c:pt>
                <c:pt idx="65">
                  <c:v>210.60761901811918</c:v>
                </c:pt>
                <c:pt idx="66">
                  <c:v>182.11609287268897</c:v>
                </c:pt>
                <c:pt idx="67">
                  <c:v>166.98892341363683</c:v>
                </c:pt>
                <c:pt idx="68">
                  <c:v>152.03533558012691</c:v>
                </c:pt>
                <c:pt idx="69">
                  <c:v>149.5335645528765</c:v>
                </c:pt>
                <c:pt idx="70">
                  <c:v>148.4229028402992</c:v>
                </c:pt>
                <c:pt idx="71">
                  <c:v>138.14627178485173</c:v>
                </c:pt>
                <c:pt idx="72">
                  <c:v>117.68321046873457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4-134D-81F5-CFDF0BEF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45120"/>
        <c:axId val="-1545044576"/>
      </c:scatterChart>
      <c:valAx>
        <c:axId val="-15450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4576"/>
        <c:crosses val="autoZero"/>
        <c:crossBetween val="midCat"/>
      </c:valAx>
      <c:valAx>
        <c:axId val="-1545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วิเคราะห์ค่าทึบๆ!$BE$103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วิเคราะห์ค่าทึบๆ!$BE$104:$BE$176</c:f>
              <c:numCache>
                <c:formatCode>0.000</c:formatCode>
                <c:ptCount val="73"/>
                <c:pt idx="1">
                  <c:v>31.72112814527128</c:v>
                </c:pt>
                <c:pt idx="2">
                  <c:v>27.42981448754561</c:v>
                </c:pt>
                <c:pt idx="3">
                  <c:v>25.151402703950335</c:v>
                </c:pt>
                <c:pt idx="4">
                  <c:v>22.899135297339903</c:v>
                </c:pt>
                <c:pt idx="5">
                  <c:v>22.522325570723556</c:v>
                </c:pt>
                <c:pt idx="6">
                  <c:v>22.355040822550794</c:v>
                </c:pt>
                <c:pt idx="7">
                  <c:v>20.807203511957212</c:v>
                </c:pt>
                <c:pt idx="8">
                  <c:v>17.725114681176347</c:v>
                </c:pt>
                <c:pt idx="9">
                  <c:v>31.72112814527128</c:v>
                </c:pt>
                <c:pt idx="10">
                  <c:v>27.42981448754561</c:v>
                </c:pt>
                <c:pt idx="11">
                  <c:v>25.151402703950335</c:v>
                </c:pt>
                <c:pt idx="12">
                  <c:v>22.899135297339903</c:v>
                </c:pt>
                <c:pt idx="13">
                  <c:v>22.522325570723556</c:v>
                </c:pt>
                <c:pt idx="14">
                  <c:v>22.355040822550794</c:v>
                </c:pt>
                <c:pt idx="15">
                  <c:v>20.807203511957212</c:v>
                </c:pt>
                <c:pt idx="16">
                  <c:v>17.725114681176347</c:v>
                </c:pt>
                <c:pt idx="17">
                  <c:v>31.72112814527128</c:v>
                </c:pt>
                <c:pt idx="18">
                  <c:v>27.42981448754561</c:v>
                </c:pt>
                <c:pt idx="19">
                  <c:v>25.151402703950335</c:v>
                </c:pt>
                <c:pt idx="20">
                  <c:v>22.899135297339903</c:v>
                </c:pt>
                <c:pt idx="21">
                  <c:v>22.522325570723556</c:v>
                </c:pt>
                <c:pt idx="22">
                  <c:v>22.355040822550794</c:v>
                </c:pt>
                <c:pt idx="23">
                  <c:v>20.807203511957212</c:v>
                </c:pt>
                <c:pt idx="24">
                  <c:v>17.725114681176347</c:v>
                </c:pt>
                <c:pt idx="25">
                  <c:v>37.196319842989737</c:v>
                </c:pt>
                <c:pt idx="26">
                  <c:v>32.164308540354234</c:v>
                </c:pt>
                <c:pt idx="27">
                  <c:v>29.492633906068566</c:v>
                </c:pt>
                <c:pt idx="28">
                  <c:v>26.85161627124301</c:v>
                </c:pt>
                <c:pt idx="29">
                  <c:v>26.409767701198998</c:v>
                </c:pt>
                <c:pt idx="30">
                  <c:v>26.213608946397091</c:v>
                </c:pt>
                <c:pt idx="31">
                  <c:v>24.398608817584378</c:v>
                </c:pt>
                <c:pt idx="32">
                  <c:v>20.784539311316795</c:v>
                </c:pt>
                <c:pt idx="33">
                  <c:v>37.196319842989737</c:v>
                </c:pt>
                <c:pt idx="34">
                  <c:v>32.164308540354234</c:v>
                </c:pt>
                <c:pt idx="35">
                  <c:v>29.492633906068566</c:v>
                </c:pt>
                <c:pt idx="36">
                  <c:v>26.85161627124301</c:v>
                </c:pt>
                <c:pt idx="37">
                  <c:v>26.409767701198998</c:v>
                </c:pt>
                <c:pt idx="38">
                  <c:v>26.213608946397091</c:v>
                </c:pt>
                <c:pt idx="39">
                  <c:v>24.398608817584378</c:v>
                </c:pt>
                <c:pt idx="40">
                  <c:v>20.784539311316795</c:v>
                </c:pt>
                <c:pt idx="41">
                  <c:v>37.196319842989737</c:v>
                </c:pt>
                <c:pt idx="42">
                  <c:v>32.164308540354234</c:v>
                </c:pt>
                <c:pt idx="43">
                  <c:v>29.492633906068566</c:v>
                </c:pt>
                <c:pt idx="44">
                  <c:v>26.85161627124301</c:v>
                </c:pt>
                <c:pt idx="45">
                  <c:v>26.409767701198998</c:v>
                </c:pt>
                <c:pt idx="46">
                  <c:v>26.213608946397091</c:v>
                </c:pt>
                <c:pt idx="47">
                  <c:v>24.398608817584378</c:v>
                </c:pt>
                <c:pt idx="48">
                  <c:v>20.784539311316795</c:v>
                </c:pt>
                <c:pt idx="49">
                  <c:v>40.436662851478886</c:v>
                </c:pt>
                <c:pt idx="50">
                  <c:v>34.966289831556281</c:v>
                </c:pt>
                <c:pt idx="51">
                  <c:v>32.061873295418273</c:v>
                </c:pt>
                <c:pt idx="52">
                  <c:v>29.190784431384369</c:v>
                </c:pt>
                <c:pt idx="53">
                  <c:v>28.71044439415229</c:v>
                </c:pt>
                <c:pt idx="54">
                  <c:v>28.497197345337447</c:v>
                </c:pt>
                <c:pt idx="55">
                  <c:v>26.524084182691535</c:v>
                </c:pt>
                <c:pt idx="56">
                  <c:v>22.595176409997038</c:v>
                </c:pt>
                <c:pt idx="57">
                  <c:v>40.436662851478886</c:v>
                </c:pt>
                <c:pt idx="58">
                  <c:v>34.966289831556281</c:v>
                </c:pt>
                <c:pt idx="59">
                  <c:v>32.061873295418273</c:v>
                </c:pt>
                <c:pt idx="60">
                  <c:v>29.190784431384369</c:v>
                </c:pt>
                <c:pt idx="61">
                  <c:v>28.71044439415229</c:v>
                </c:pt>
                <c:pt idx="62">
                  <c:v>28.497197345337447</c:v>
                </c:pt>
                <c:pt idx="63">
                  <c:v>26.524084182691535</c:v>
                </c:pt>
                <c:pt idx="64">
                  <c:v>22.595176409997038</c:v>
                </c:pt>
                <c:pt idx="65">
                  <c:v>40.436662851478886</c:v>
                </c:pt>
                <c:pt idx="66">
                  <c:v>34.966289831556281</c:v>
                </c:pt>
                <c:pt idx="67">
                  <c:v>32.061873295418273</c:v>
                </c:pt>
                <c:pt idx="68">
                  <c:v>29.190784431384369</c:v>
                </c:pt>
                <c:pt idx="69">
                  <c:v>28.71044439415229</c:v>
                </c:pt>
                <c:pt idx="70">
                  <c:v>28.497197345337447</c:v>
                </c:pt>
                <c:pt idx="71">
                  <c:v>26.524084182691535</c:v>
                </c:pt>
                <c:pt idx="72">
                  <c:v>22.595176409997038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A-DD47-9AEC-8EC8A60B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41856"/>
        <c:axId val="-1545037504"/>
      </c:scatterChart>
      <c:valAx>
        <c:axId val="-15450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7504"/>
        <c:crosses val="autoZero"/>
        <c:crossBetween val="midCat"/>
      </c:valAx>
      <c:valAx>
        <c:axId val="-15450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วิเคราะห์ค่าทึบๆ!$BF$103</c:f>
              <c:strCache>
                <c:ptCount val="1"/>
                <c:pt idx="0">
                  <c:v>L/GT^2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วิเคราะห์ค่าทึบๆ!$BF$104:$BF$176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BB4B-B097-027BE2FB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63072"/>
        <c:axId val="-1545058176"/>
      </c:scatterChart>
      <c:valAx>
        <c:axId val="-154506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8176"/>
        <c:crosses val="autoZero"/>
        <c:crossBetween val="midCat"/>
      </c:valAx>
      <c:valAx>
        <c:axId val="-15450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6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วิเคราะห์ค่าทึบๆ!$BG$103</c:f>
              <c:strCache>
                <c:ptCount val="1"/>
                <c:pt idx="0">
                  <c:v>Hi/GT^2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วิเคราะห์ค่าทึบๆ!$BG$104:$BG$176</c:f>
              <c:numCache>
                <c:formatCode>0.000</c:formatCode>
                <c:ptCount val="73"/>
                <c:pt idx="1">
                  <c:v>5.9363500458374128E-4</c:v>
                </c:pt>
                <c:pt idx="2">
                  <c:v>9.0732516584772255E-4</c:v>
                </c:pt>
                <c:pt idx="3">
                  <c:v>1.1803270005132805E-3</c:v>
                </c:pt>
                <c:pt idx="4">
                  <c:v>1.3425624397114581E-3</c:v>
                </c:pt>
                <c:pt idx="5">
                  <c:v>1.766369452465075E-3</c:v>
                </c:pt>
                <c:pt idx="6">
                  <c:v>1.7502159666225308E-3</c:v>
                </c:pt>
                <c:pt idx="7">
                  <c:v>2.2666743025885265E-3</c:v>
                </c:pt>
                <c:pt idx="8">
                  <c:v>2.3765593045540958E-3</c:v>
                </c:pt>
                <c:pt idx="9">
                  <c:v>6.1483625474744623E-4</c:v>
                </c:pt>
                <c:pt idx="10">
                  <c:v>8.7897125441498125E-4</c:v>
                </c:pt>
                <c:pt idx="11">
                  <c:v>1.1803270005132805E-3</c:v>
                </c:pt>
                <c:pt idx="12">
                  <c:v>1.6273484117714642E-3</c:v>
                </c:pt>
                <c:pt idx="13">
                  <c:v>1.6402002058604269E-3</c:v>
                </c:pt>
                <c:pt idx="14">
                  <c:v>1.8782805495461308E-3</c:v>
                </c:pt>
                <c:pt idx="15">
                  <c:v>2.069572189319959E-3</c:v>
                </c:pt>
                <c:pt idx="16">
                  <c:v>2.7839694710490841E-3</c:v>
                </c:pt>
                <c:pt idx="17">
                  <c:v>6.1483625474744623E-4</c:v>
                </c:pt>
                <c:pt idx="18">
                  <c:v>9.3567907728046395E-4</c:v>
                </c:pt>
                <c:pt idx="19">
                  <c:v>1.0791561147549993E-3</c:v>
                </c:pt>
                <c:pt idx="20">
                  <c:v>1.4646135705943177E-3</c:v>
                </c:pt>
                <c:pt idx="21">
                  <c:v>1.5140309592557785E-3</c:v>
                </c:pt>
                <c:pt idx="22">
                  <c:v>1.7075277723146644E-3</c:v>
                </c:pt>
                <c:pt idx="23">
                  <c:v>2.1188477176371009E-3</c:v>
                </c:pt>
                <c:pt idx="24">
                  <c:v>3.1234779431282412E-3</c:v>
                </c:pt>
                <c:pt idx="25">
                  <c:v>8.2684875638449674E-4</c:v>
                </c:pt>
                <c:pt idx="26">
                  <c:v>1.3326338373388425E-3</c:v>
                </c:pt>
                <c:pt idx="27">
                  <c:v>1.7199050578907806E-3</c:v>
                </c:pt>
                <c:pt idx="28">
                  <c:v>2.4410226176571964E-3</c:v>
                </c:pt>
                <c:pt idx="29">
                  <c:v>2.1448771922790199E-3</c:v>
                </c:pt>
                <c:pt idx="30">
                  <c:v>2.2624742983169302E-3</c:v>
                </c:pt>
                <c:pt idx="31">
                  <c:v>3.0058072273456541E-3</c:v>
                </c:pt>
                <c:pt idx="32">
                  <c:v>4.5494135258606983E-3</c:v>
                </c:pt>
                <c:pt idx="33">
                  <c:v>7.2084250556597154E-4</c:v>
                </c:pt>
                <c:pt idx="34">
                  <c:v>1.3893416602043253E-3</c:v>
                </c:pt>
                <c:pt idx="35">
                  <c:v>1.753628686476874E-3</c:v>
                </c:pt>
                <c:pt idx="36">
                  <c:v>1.9528180941257571E-3</c:v>
                </c:pt>
                <c:pt idx="37">
                  <c:v>2.1869336078139019E-3</c:v>
                </c:pt>
                <c:pt idx="38">
                  <c:v>2.2624742983169302E-3</c:v>
                </c:pt>
                <c:pt idx="39">
                  <c:v>3.0550827556627964E-3</c:v>
                </c:pt>
                <c:pt idx="40">
                  <c:v>4.3457084426132041E-3</c:v>
                </c:pt>
                <c:pt idx="41">
                  <c:v>8.2684875638449674E-4</c:v>
                </c:pt>
                <c:pt idx="42">
                  <c:v>1.3609877487715839E-3</c:v>
                </c:pt>
                <c:pt idx="43">
                  <c:v>1.652457800718593E-3</c:v>
                </c:pt>
                <c:pt idx="44">
                  <c:v>2.2376040661857633E-3</c:v>
                </c:pt>
                <c:pt idx="45">
                  <c:v>2.5654413476278465E-3</c:v>
                </c:pt>
                <c:pt idx="46">
                  <c:v>2.8601090186270626E-3</c:v>
                </c:pt>
                <c:pt idx="47">
                  <c:v>3.3014603972485058E-3</c:v>
                </c:pt>
                <c:pt idx="48">
                  <c:v>5.1605287756031799E-3</c:v>
                </c:pt>
                <c:pt idx="49">
                  <c:v>1.2084712593311876E-3</c:v>
                </c:pt>
                <c:pt idx="50">
                  <c:v>1.5594651288007731E-3</c:v>
                </c:pt>
                <c:pt idx="51">
                  <c:v>2.0571413437517174E-3</c:v>
                </c:pt>
                <c:pt idx="52">
                  <c:v>2.4003389073629098E-3</c:v>
                </c:pt>
                <c:pt idx="53">
                  <c:v>2.5654413476278465E-3</c:v>
                </c:pt>
                <c:pt idx="54">
                  <c:v>2.9454854072427962E-3</c:v>
                </c:pt>
                <c:pt idx="55">
                  <c:v>3.6463890954684989E-3</c:v>
                </c:pt>
                <c:pt idx="56">
                  <c:v>5.5000372476823375E-3</c:v>
                </c:pt>
                <c:pt idx="57">
                  <c:v>1.2720750098223028E-3</c:v>
                </c:pt>
                <c:pt idx="58">
                  <c:v>1.6445268630989971E-3</c:v>
                </c:pt>
                <c:pt idx="59">
                  <c:v>2.0234177151656242E-3</c:v>
                </c:pt>
                <c:pt idx="60">
                  <c:v>2.7664923000114893E-3</c:v>
                </c:pt>
                <c:pt idx="61">
                  <c:v>2.8598362563720262E-3</c:v>
                </c:pt>
                <c:pt idx="62">
                  <c:v>3.0735499901663956E-3</c:v>
                </c:pt>
                <c:pt idx="63">
                  <c:v>3.4985625105170737E-3</c:v>
                </c:pt>
                <c:pt idx="64">
                  <c:v>5.7716440253456625E-3</c:v>
                </c:pt>
                <c:pt idx="65">
                  <c:v>1.0812637583489573E-3</c:v>
                </c:pt>
                <c:pt idx="66">
                  <c:v>1.7579425088299625E-3</c:v>
                </c:pt>
                <c:pt idx="67">
                  <c:v>2.124588600923905E-3</c:v>
                </c:pt>
                <c:pt idx="68">
                  <c:v>2.4817063279514826E-3</c:v>
                </c:pt>
                <c:pt idx="69">
                  <c:v>2.9018926719069091E-3</c:v>
                </c:pt>
                <c:pt idx="70">
                  <c:v>2.6893562413955962E-3</c:v>
                </c:pt>
                <c:pt idx="71">
                  <c:v>3.4985625105170737E-3</c:v>
                </c:pt>
                <c:pt idx="72">
                  <c:v>5.5000372476823375E-3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2-BB4B-8CE3-950C5A77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9888"/>
        <c:axId val="-1545036416"/>
      </c:scatterChart>
      <c:valAx>
        <c:axId val="-154502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6416"/>
        <c:crosses val="autoZero"/>
        <c:crossBetween val="midCat"/>
      </c:valAx>
      <c:valAx>
        <c:axId val="-15450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วิเคราะห์ค่าทึบๆ!$BH$103</c:f>
              <c:strCache>
                <c:ptCount val="1"/>
                <c:pt idx="0">
                  <c:v>h/GT^2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วิเคราะห์ค่าทึบๆ!$BH$104:$BH$176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0-8349-B146-43C967069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51648"/>
        <c:axId val="-1545040768"/>
      </c:scatterChart>
      <c:valAx>
        <c:axId val="-1545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0768"/>
        <c:crosses val="autoZero"/>
        <c:crossBetween val="midCat"/>
      </c:valAx>
      <c:valAx>
        <c:axId val="-15450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วิเคราะห์ค่าทึบๆ!$BI$103</c:f>
              <c:strCache>
                <c:ptCount val="1"/>
                <c:pt idx="0">
                  <c:v>S/GT^2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วิเคราะห์ค่าทึบๆ!$BI$104:$BI$176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5-874F-A214-E73AAC9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40224"/>
        <c:axId val="-1545057632"/>
      </c:scatterChart>
      <c:valAx>
        <c:axId val="-154504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7632"/>
        <c:crosses val="autoZero"/>
        <c:crossBetween val="midCat"/>
      </c:valAx>
      <c:valAx>
        <c:axId val="-1545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4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วิเคราะห์ค่าทึบๆ!$BJ$103</c:f>
              <c:strCache>
                <c:ptCount val="1"/>
                <c:pt idx="0">
                  <c:v>D/GT^2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วิเคราะห์ค่าทึบๆ!$BJ$104:$BJ$176</c:f>
              <c:numCache>
                <c:formatCode>0.000</c:formatCode>
                <c:ptCount val="73"/>
                <c:pt idx="1">
                  <c:v>3.0529800235735267E-4</c:v>
                </c:pt>
                <c:pt idx="2">
                  <c:v>4.0829632463147518E-4</c:v>
                </c:pt>
                <c:pt idx="3">
                  <c:v>4.8562025163974976E-4</c:v>
                </c:pt>
                <c:pt idx="4">
                  <c:v>5.8584542823772717E-4</c:v>
                </c:pt>
                <c:pt idx="5">
                  <c:v>6.0561238370231141E-4</c:v>
                </c:pt>
                <c:pt idx="6">
                  <c:v>6.1470999803327913E-4</c:v>
                </c:pt>
                <c:pt idx="7">
                  <c:v>7.0956760776684307E-4</c:v>
                </c:pt>
                <c:pt idx="8">
                  <c:v>9.7778439958797099E-4</c:v>
                </c:pt>
                <c:pt idx="9">
                  <c:v>3.0529800235735267E-4</c:v>
                </c:pt>
                <c:pt idx="10">
                  <c:v>4.0829632463147518E-4</c:v>
                </c:pt>
                <c:pt idx="11">
                  <c:v>4.8562025163974976E-4</c:v>
                </c:pt>
                <c:pt idx="12">
                  <c:v>5.8584542823772717E-4</c:v>
                </c:pt>
                <c:pt idx="13">
                  <c:v>6.0561238370231141E-4</c:v>
                </c:pt>
                <c:pt idx="14">
                  <c:v>6.1470999803327913E-4</c:v>
                </c:pt>
                <c:pt idx="15">
                  <c:v>7.0956760776684307E-4</c:v>
                </c:pt>
                <c:pt idx="16">
                  <c:v>9.7778439958797099E-4</c:v>
                </c:pt>
                <c:pt idx="17">
                  <c:v>3.0529800235735267E-4</c:v>
                </c:pt>
                <c:pt idx="18">
                  <c:v>4.0829632463147518E-4</c:v>
                </c:pt>
                <c:pt idx="19">
                  <c:v>4.8562025163974976E-4</c:v>
                </c:pt>
                <c:pt idx="20">
                  <c:v>5.8584542823772717E-4</c:v>
                </c:pt>
                <c:pt idx="21">
                  <c:v>6.0561238370231141E-4</c:v>
                </c:pt>
                <c:pt idx="22">
                  <c:v>6.1470999803327913E-4</c:v>
                </c:pt>
                <c:pt idx="23">
                  <c:v>7.0956760776684307E-4</c:v>
                </c:pt>
                <c:pt idx="24">
                  <c:v>9.7778439958797099E-4</c:v>
                </c:pt>
                <c:pt idx="25">
                  <c:v>3.0529800235735267E-4</c:v>
                </c:pt>
                <c:pt idx="26">
                  <c:v>4.0829632463147518E-4</c:v>
                </c:pt>
                <c:pt idx="27">
                  <c:v>4.8562025163974976E-4</c:v>
                </c:pt>
                <c:pt idx="28">
                  <c:v>5.8584542823772717E-4</c:v>
                </c:pt>
                <c:pt idx="29">
                  <c:v>6.0561238370231141E-4</c:v>
                </c:pt>
                <c:pt idx="30">
                  <c:v>6.1470999803327913E-4</c:v>
                </c:pt>
                <c:pt idx="31">
                  <c:v>7.0956760776684307E-4</c:v>
                </c:pt>
                <c:pt idx="32">
                  <c:v>9.7778439958797099E-4</c:v>
                </c:pt>
                <c:pt idx="33">
                  <c:v>3.0529800235735267E-4</c:v>
                </c:pt>
                <c:pt idx="34">
                  <c:v>4.0829632463147518E-4</c:v>
                </c:pt>
                <c:pt idx="35">
                  <c:v>4.8562025163974976E-4</c:v>
                </c:pt>
                <c:pt idx="36">
                  <c:v>5.8584542823772717E-4</c:v>
                </c:pt>
                <c:pt idx="37">
                  <c:v>6.0561238370231141E-4</c:v>
                </c:pt>
                <c:pt idx="38">
                  <c:v>6.1470999803327913E-4</c:v>
                </c:pt>
                <c:pt idx="39">
                  <c:v>7.0956760776684307E-4</c:v>
                </c:pt>
                <c:pt idx="40">
                  <c:v>9.7778439958797099E-4</c:v>
                </c:pt>
                <c:pt idx="41">
                  <c:v>3.0529800235735267E-4</c:v>
                </c:pt>
                <c:pt idx="42">
                  <c:v>4.0829632463147518E-4</c:v>
                </c:pt>
                <c:pt idx="43">
                  <c:v>4.8562025163974976E-4</c:v>
                </c:pt>
                <c:pt idx="44">
                  <c:v>5.8584542823772717E-4</c:v>
                </c:pt>
                <c:pt idx="45">
                  <c:v>6.0561238370231141E-4</c:v>
                </c:pt>
                <c:pt idx="46">
                  <c:v>6.1470999803327913E-4</c:v>
                </c:pt>
                <c:pt idx="47">
                  <c:v>7.0956760776684307E-4</c:v>
                </c:pt>
                <c:pt idx="48">
                  <c:v>9.7778439958797099E-4</c:v>
                </c:pt>
                <c:pt idx="49">
                  <c:v>3.0529800235735267E-4</c:v>
                </c:pt>
                <c:pt idx="50">
                  <c:v>4.0829632463147518E-4</c:v>
                </c:pt>
                <c:pt idx="51">
                  <c:v>4.8562025163974976E-4</c:v>
                </c:pt>
                <c:pt idx="52">
                  <c:v>5.8584542823772717E-4</c:v>
                </c:pt>
                <c:pt idx="53">
                  <c:v>6.0561238370231141E-4</c:v>
                </c:pt>
                <c:pt idx="54">
                  <c:v>6.1470999803327913E-4</c:v>
                </c:pt>
                <c:pt idx="55">
                  <c:v>7.0956760776684307E-4</c:v>
                </c:pt>
                <c:pt idx="56">
                  <c:v>9.7778439958797099E-4</c:v>
                </c:pt>
                <c:pt idx="57">
                  <c:v>3.0529800235735267E-4</c:v>
                </c:pt>
                <c:pt idx="58">
                  <c:v>4.0829632463147518E-4</c:v>
                </c:pt>
                <c:pt idx="59">
                  <c:v>4.8562025163974976E-4</c:v>
                </c:pt>
                <c:pt idx="60">
                  <c:v>5.8584542823772717E-4</c:v>
                </c:pt>
                <c:pt idx="61">
                  <c:v>6.0561238370231141E-4</c:v>
                </c:pt>
                <c:pt idx="62">
                  <c:v>6.1470999803327913E-4</c:v>
                </c:pt>
                <c:pt idx="63">
                  <c:v>7.0956760776684307E-4</c:v>
                </c:pt>
                <c:pt idx="64">
                  <c:v>9.7778439958797099E-4</c:v>
                </c:pt>
                <c:pt idx="65">
                  <c:v>3.0529800235735267E-4</c:v>
                </c:pt>
                <c:pt idx="66">
                  <c:v>4.0829632463147518E-4</c:v>
                </c:pt>
                <c:pt idx="67">
                  <c:v>4.8562025163974976E-4</c:v>
                </c:pt>
                <c:pt idx="68">
                  <c:v>5.8584542823772717E-4</c:v>
                </c:pt>
                <c:pt idx="69">
                  <c:v>6.0561238370231141E-4</c:v>
                </c:pt>
                <c:pt idx="70">
                  <c:v>6.1470999803327913E-4</c:v>
                </c:pt>
                <c:pt idx="71">
                  <c:v>7.0956760776684307E-4</c:v>
                </c:pt>
                <c:pt idx="72">
                  <c:v>9.7778439958797099E-4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8-394B-B18A-140C856C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9680"/>
        <c:axId val="-1545038592"/>
      </c:scatterChart>
      <c:valAx>
        <c:axId val="-15450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8592"/>
        <c:crosses val="autoZero"/>
        <c:crossBetween val="midCat"/>
      </c:valAx>
      <c:valAx>
        <c:axId val="-1545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วิเคราะห์ค่ากลวงทึบ!$BB$15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วิเคราะห์ค่ากลวงทึบ!$BB$16:$BB$88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E-42AC-9525-8287538D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61888"/>
        <c:axId val="-1579251008"/>
      </c:scatterChart>
      <c:valAx>
        <c:axId val="-15792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1008"/>
        <c:crosses val="autoZero"/>
        <c:crossBetween val="midCat"/>
      </c:valAx>
      <c:valAx>
        <c:axId val="-1579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วิเคราะห์ค่าทึบๆ!$BN$103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วิเคราะห์ค่าทึบๆ!$BN$104:$BN$176</c:f>
              <c:numCache>
                <c:formatCode>0.000</c:formatCode>
                <c:ptCount val="73"/>
                <c:pt idx="1">
                  <c:v>3.8795745606422454</c:v>
                </c:pt>
                <c:pt idx="2">
                  <c:v>3.8795745606422454</c:v>
                </c:pt>
                <c:pt idx="3">
                  <c:v>3.8795745606422454</c:v>
                </c:pt>
                <c:pt idx="4">
                  <c:v>3.8795745606422454</c:v>
                </c:pt>
                <c:pt idx="5">
                  <c:v>3.8795745606422454</c:v>
                </c:pt>
                <c:pt idx="6">
                  <c:v>3.8795745606422454</c:v>
                </c:pt>
                <c:pt idx="7">
                  <c:v>3.8795745606422454</c:v>
                </c:pt>
                <c:pt idx="8">
                  <c:v>3.8795745606422454</c:v>
                </c:pt>
                <c:pt idx="9">
                  <c:v>7.7591491212844907</c:v>
                </c:pt>
                <c:pt idx="10">
                  <c:v>7.7591491212844907</c:v>
                </c:pt>
                <c:pt idx="11">
                  <c:v>7.7591491212844907</c:v>
                </c:pt>
                <c:pt idx="12">
                  <c:v>7.7591491212844907</c:v>
                </c:pt>
                <c:pt idx="13">
                  <c:v>7.7591491212844907</c:v>
                </c:pt>
                <c:pt idx="14">
                  <c:v>7.7591491212844907</c:v>
                </c:pt>
                <c:pt idx="15">
                  <c:v>7.7591491212844907</c:v>
                </c:pt>
                <c:pt idx="16">
                  <c:v>7.7591491212844907</c:v>
                </c:pt>
                <c:pt idx="17">
                  <c:v>9.6989364016056143</c:v>
                </c:pt>
                <c:pt idx="18">
                  <c:v>9.6989364016056143</c:v>
                </c:pt>
                <c:pt idx="19">
                  <c:v>9.6989364016056143</c:v>
                </c:pt>
                <c:pt idx="20">
                  <c:v>9.6989364016056143</c:v>
                </c:pt>
                <c:pt idx="21">
                  <c:v>9.6989364016056143</c:v>
                </c:pt>
                <c:pt idx="22">
                  <c:v>9.6989364016056143</c:v>
                </c:pt>
                <c:pt idx="23">
                  <c:v>9.6989364016056143</c:v>
                </c:pt>
                <c:pt idx="24">
                  <c:v>9.6989364016056143</c:v>
                </c:pt>
                <c:pt idx="25">
                  <c:v>3.8795745606422454</c:v>
                </c:pt>
                <c:pt idx="26">
                  <c:v>3.8795745606422454</c:v>
                </c:pt>
                <c:pt idx="27">
                  <c:v>3.8795745606422454</c:v>
                </c:pt>
                <c:pt idx="28">
                  <c:v>3.8795745606422454</c:v>
                </c:pt>
                <c:pt idx="29">
                  <c:v>3.8795745606422454</c:v>
                </c:pt>
                <c:pt idx="30">
                  <c:v>3.8795745606422454</c:v>
                </c:pt>
                <c:pt idx="31">
                  <c:v>3.8795745606422454</c:v>
                </c:pt>
                <c:pt idx="32">
                  <c:v>3.8795745606422454</c:v>
                </c:pt>
                <c:pt idx="33">
                  <c:v>7.7591491212844907</c:v>
                </c:pt>
                <c:pt idx="34">
                  <c:v>7.7591491212844907</c:v>
                </c:pt>
                <c:pt idx="35">
                  <c:v>7.7591491212844907</c:v>
                </c:pt>
                <c:pt idx="36">
                  <c:v>7.7591491212844907</c:v>
                </c:pt>
                <c:pt idx="37">
                  <c:v>7.7591491212844907</c:v>
                </c:pt>
                <c:pt idx="38">
                  <c:v>7.7591491212844907</c:v>
                </c:pt>
                <c:pt idx="39">
                  <c:v>7.7591491212844907</c:v>
                </c:pt>
                <c:pt idx="40">
                  <c:v>7.7591491212844907</c:v>
                </c:pt>
                <c:pt idx="41">
                  <c:v>9.6989364016056143</c:v>
                </c:pt>
                <c:pt idx="42">
                  <c:v>9.6989364016056143</c:v>
                </c:pt>
                <c:pt idx="43">
                  <c:v>9.6989364016056143</c:v>
                </c:pt>
                <c:pt idx="44">
                  <c:v>9.6989364016056143</c:v>
                </c:pt>
                <c:pt idx="45">
                  <c:v>9.6989364016056143</c:v>
                </c:pt>
                <c:pt idx="46">
                  <c:v>9.6989364016056143</c:v>
                </c:pt>
                <c:pt idx="47">
                  <c:v>9.6989364016056143</c:v>
                </c:pt>
                <c:pt idx="48">
                  <c:v>9.6989364016056143</c:v>
                </c:pt>
                <c:pt idx="49">
                  <c:v>3.8795745606422454</c:v>
                </c:pt>
                <c:pt idx="50">
                  <c:v>3.8795745606422454</c:v>
                </c:pt>
                <c:pt idx="51">
                  <c:v>3.8795745606422454</c:v>
                </c:pt>
                <c:pt idx="52">
                  <c:v>3.8795745606422454</c:v>
                </c:pt>
                <c:pt idx="53">
                  <c:v>3.8795745606422454</c:v>
                </c:pt>
                <c:pt idx="54">
                  <c:v>3.8795745606422454</c:v>
                </c:pt>
                <c:pt idx="55">
                  <c:v>3.8795745606422454</c:v>
                </c:pt>
                <c:pt idx="56">
                  <c:v>3.8795745606422454</c:v>
                </c:pt>
                <c:pt idx="57">
                  <c:v>7.7591491212844907</c:v>
                </c:pt>
                <c:pt idx="58">
                  <c:v>7.7591491212844907</c:v>
                </c:pt>
                <c:pt idx="59">
                  <c:v>7.7591491212844907</c:v>
                </c:pt>
                <c:pt idx="60">
                  <c:v>7.7591491212844907</c:v>
                </c:pt>
                <c:pt idx="61">
                  <c:v>7.7591491212844907</c:v>
                </c:pt>
                <c:pt idx="62">
                  <c:v>7.7591491212844907</c:v>
                </c:pt>
                <c:pt idx="63">
                  <c:v>7.7591491212844907</c:v>
                </c:pt>
                <c:pt idx="64">
                  <c:v>7.7591491212844907</c:v>
                </c:pt>
                <c:pt idx="65">
                  <c:v>9.6989364016056143</c:v>
                </c:pt>
                <c:pt idx="66">
                  <c:v>9.6989364016056143</c:v>
                </c:pt>
                <c:pt idx="67">
                  <c:v>9.6989364016056143</c:v>
                </c:pt>
                <c:pt idx="68">
                  <c:v>9.6989364016056143</c:v>
                </c:pt>
                <c:pt idx="69">
                  <c:v>9.6989364016056143</c:v>
                </c:pt>
                <c:pt idx="70">
                  <c:v>9.6989364016056143</c:v>
                </c:pt>
                <c:pt idx="71">
                  <c:v>9.6989364016056143</c:v>
                </c:pt>
                <c:pt idx="72">
                  <c:v>9.6989364016056143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4-B144-B7AA-A71CC5A5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57088"/>
        <c:axId val="-1545061984"/>
      </c:scatterChart>
      <c:valAx>
        <c:axId val="-15450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61984"/>
        <c:crosses val="autoZero"/>
        <c:crossBetween val="midCat"/>
      </c:valAx>
      <c:valAx>
        <c:axId val="-15450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วิเคราะห์ค่าทึบๆ!$BO$103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วิเคราะห์ค่าทึบๆ!$BO$104:$BO$176</c:f>
              <c:numCache>
                <c:formatCode>0.000</c:formatCode>
                <c:ptCount val="73"/>
                <c:pt idx="1">
                  <c:v>0.10277613764191457</c:v>
                </c:pt>
                <c:pt idx="2">
                  <c:v>0.10277613764191457</c:v>
                </c:pt>
                <c:pt idx="3">
                  <c:v>0.10277613764191457</c:v>
                </c:pt>
                <c:pt idx="4">
                  <c:v>0.10277613764191457</c:v>
                </c:pt>
                <c:pt idx="5">
                  <c:v>0.10277613764191457</c:v>
                </c:pt>
                <c:pt idx="6">
                  <c:v>0.10277613764191457</c:v>
                </c:pt>
                <c:pt idx="7">
                  <c:v>0.10277613764191457</c:v>
                </c:pt>
                <c:pt idx="8">
                  <c:v>0.10277613764191457</c:v>
                </c:pt>
                <c:pt idx="9">
                  <c:v>0.20555227528382913</c:v>
                </c:pt>
                <c:pt idx="10">
                  <c:v>0.20555227528382913</c:v>
                </c:pt>
                <c:pt idx="11">
                  <c:v>0.20555227528382913</c:v>
                </c:pt>
                <c:pt idx="12">
                  <c:v>0.20555227528382913</c:v>
                </c:pt>
                <c:pt idx="13">
                  <c:v>0.20555227528382913</c:v>
                </c:pt>
                <c:pt idx="14">
                  <c:v>0.20555227528382913</c:v>
                </c:pt>
                <c:pt idx="15">
                  <c:v>0.20555227528382913</c:v>
                </c:pt>
                <c:pt idx="16">
                  <c:v>0.20555227528382913</c:v>
                </c:pt>
                <c:pt idx="17">
                  <c:v>0.25694034410478644</c:v>
                </c:pt>
                <c:pt idx="18">
                  <c:v>0.25694034410478644</c:v>
                </c:pt>
                <c:pt idx="19">
                  <c:v>0.25694034410478644</c:v>
                </c:pt>
                <c:pt idx="20">
                  <c:v>0.25694034410478644</c:v>
                </c:pt>
                <c:pt idx="21">
                  <c:v>0.25694034410478644</c:v>
                </c:pt>
                <c:pt idx="22">
                  <c:v>0.25694034410478644</c:v>
                </c:pt>
                <c:pt idx="23">
                  <c:v>0.25694034410478644</c:v>
                </c:pt>
                <c:pt idx="24">
                  <c:v>0.25694034410478644</c:v>
                </c:pt>
                <c:pt idx="25">
                  <c:v>0.10277613764191457</c:v>
                </c:pt>
                <c:pt idx="26">
                  <c:v>0.10277613764191457</c:v>
                </c:pt>
                <c:pt idx="27">
                  <c:v>0.10277613764191457</c:v>
                </c:pt>
                <c:pt idx="28">
                  <c:v>0.10277613764191457</c:v>
                </c:pt>
                <c:pt idx="29">
                  <c:v>0.10277613764191457</c:v>
                </c:pt>
                <c:pt idx="30">
                  <c:v>0.10277613764191457</c:v>
                </c:pt>
                <c:pt idx="31">
                  <c:v>0.10277613764191457</c:v>
                </c:pt>
                <c:pt idx="32">
                  <c:v>0.10277613764191457</c:v>
                </c:pt>
                <c:pt idx="33">
                  <c:v>0.20555227528382913</c:v>
                </c:pt>
                <c:pt idx="34">
                  <c:v>0.20555227528382913</c:v>
                </c:pt>
                <c:pt idx="35">
                  <c:v>0.20555227528382913</c:v>
                </c:pt>
                <c:pt idx="36">
                  <c:v>0.20555227528382913</c:v>
                </c:pt>
                <c:pt idx="37">
                  <c:v>0.20555227528382913</c:v>
                </c:pt>
                <c:pt idx="38">
                  <c:v>0.20555227528382913</c:v>
                </c:pt>
                <c:pt idx="39">
                  <c:v>0.20555227528382913</c:v>
                </c:pt>
                <c:pt idx="40">
                  <c:v>0.20555227528382913</c:v>
                </c:pt>
                <c:pt idx="41">
                  <c:v>0.25694034410478644</c:v>
                </c:pt>
                <c:pt idx="42">
                  <c:v>0.25694034410478644</c:v>
                </c:pt>
                <c:pt idx="43">
                  <c:v>0.25694034410478644</c:v>
                </c:pt>
                <c:pt idx="44">
                  <c:v>0.25694034410478644</c:v>
                </c:pt>
                <c:pt idx="45">
                  <c:v>0.25694034410478644</c:v>
                </c:pt>
                <c:pt idx="46">
                  <c:v>0.25694034410478644</c:v>
                </c:pt>
                <c:pt idx="47">
                  <c:v>0.25694034410478644</c:v>
                </c:pt>
                <c:pt idx="48">
                  <c:v>0.25694034410478644</c:v>
                </c:pt>
                <c:pt idx="49">
                  <c:v>0.10277613764191457</c:v>
                </c:pt>
                <c:pt idx="50">
                  <c:v>0.10277613764191457</c:v>
                </c:pt>
                <c:pt idx="51">
                  <c:v>0.10277613764191457</c:v>
                </c:pt>
                <c:pt idx="52">
                  <c:v>0.10277613764191457</c:v>
                </c:pt>
                <c:pt idx="53">
                  <c:v>0.10277613764191457</c:v>
                </c:pt>
                <c:pt idx="54">
                  <c:v>0.10277613764191457</c:v>
                </c:pt>
                <c:pt idx="55">
                  <c:v>0.10277613764191457</c:v>
                </c:pt>
                <c:pt idx="56">
                  <c:v>0.10277613764191457</c:v>
                </c:pt>
                <c:pt idx="57">
                  <c:v>0.20555227528382913</c:v>
                </c:pt>
                <c:pt idx="58">
                  <c:v>0.20555227528382913</c:v>
                </c:pt>
                <c:pt idx="59">
                  <c:v>0.20555227528382913</c:v>
                </c:pt>
                <c:pt idx="60">
                  <c:v>0.20555227528382913</c:v>
                </c:pt>
                <c:pt idx="61">
                  <c:v>0.20555227528382913</c:v>
                </c:pt>
                <c:pt idx="62">
                  <c:v>0.20555227528382913</c:v>
                </c:pt>
                <c:pt idx="63">
                  <c:v>0.20555227528382913</c:v>
                </c:pt>
                <c:pt idx="64">
                  <c:v>0.20555227528382913</c:v>
                </c:pt>
                <c:pt idx="65">
                  <c:v>0.25694034410478644</c:v>
                </c:pt>
                <c:pt idx="66">
                  <c:v>0.25694034410478644</c:v>
                </c:pt>
                <c:pt idx="67">
                  <c:v>0.25694034410478644</c:v>
                </c:pt>
                <c:pt idx="68">
                  <c:v>0.25694034410478644</c:v>
                </c:pt>
                <c:pt idx="69">
                  <c:v>0.25694034410478644</c:v>
                </c:pt>
                <c:pt idx="70">
                  <c:v>0.25694034410478644</c:v>
                </c:pt>
                <c:pt idx="71">
                  <c:v>0.25694034410478644</c:v>
                </c:pt>
                <c:pt idx="72">
                  <c:v>0.25694034410478644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0-B64C-A645-E5E8D72E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34240"/>
        <c:axId val="-1545033696"/>
      </c:scatterChart>
      <c:valAx>
        <c:axId val="-15450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3696"/>
        <c:crosses val="autoZero"/>
        <c:crossBetween val="midCat"/>
      </c:valAx>
      <c:valAx>
        <c:axId val="-15450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วิเคราะห์ค่าทึบๆ!$BP$103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วิเคราะห์ค่าทึบๆ!$BP$104:$BP$176</c:f>
              <c:numCache>
                <c:formatCode>0.000</c:formatCode>
                <c:ptCount val="73"/>
                <c:pt idx="1">
                  <c:v>0.95125912650924271</c:v>
                </c:pt>
                <c:pt idx="2">
                  <c:v>0.87560752027950273</c:v>
                </c:pt>
                <c:pt idx="3">
                  <c:v>0.82533182829149621</c:v>
                </c:pt>
                <c:pt idx="4">
                  <c:v>0.85828365917317462</c:v>
                </c:pt>
                <c:pt idx="5">
                  <c:v>0.72526981044267647</c:v>
                </c:pt>
                <c:pt idx="6">
                  <c:v>0.73827850428648734</c:v>
                </c:pt>
                <c:pt idx="7">
                  <c:v>0.67688413519381752</c:v>
                </c:pt>
                <c:pt idx="8">
                  <c:v>0.82533182829149621</c:v>
                </c:pt>
                <c:pt idx="9">
                  <c:v>1.8626525163522856</c:v>
                </c:pt>
                <c:pt idx="10">
                  <c:v>1.7870696821353222</c:v>
                </c:pt>
                <c:pt idx="11">
                  <c:v>1.6506636565829924</c:v>
                </c:pt>
                <c:pt idx="12">
                  <c:v>1.5033686594034781</c:v>
                </c:pt>
                <c:pt idx="13">
                  <c:v>1.5310101317785076</c:v>
                </c:pt>
                <c:pt idx="14">
                  <c:v>1.4007551972773467</c:v>
                </c:pt>
                <c:pt idx="15">
                  <c:v>1.4505396208853529</c:v>
                </c:pt>
                <c:pt idx="16">
                  <c:v>1.4765570085729747</c:v>
                </c:pt>
                <c:pt idx="17">
                  <c:v>2.3283156454403571</c:v>
                </c:pt>
                <c:pt idx="18">
                  <c:v>2.1457091479329367</c:v>
                </c:pt>
                <c:pt idx="19">
                  <c:v>2.189018800698757</c:v>
                </c:pt>
                <c:pt idx="20">
                  <c:v>2.024127601003967</c:v>
                </c:pt>
                <c:pt idx="21">
                  <c:v>2.024127601003967</c:v>
                </c:pt>
                <c:pt idx="22">
                  <c:v>1.8792108242543477</c:v>
                </c:pt>
                <c:pt idx="23">
                  <c:v>1.7816036555427694</c:v>
                </c:pt>
                <c:pt idx="24">
                  <c:v>1.6922103379845439</c:v>
                </c:pt>
                <c:pt idx="25">
                  <c:v>0.57879651323333825</c:v>
                </c:pt>
                <c:pt idx="26">
                  <c:v>0.50672392542759814</c:v>
                </c:pt>
                <c:pt idx="27">
                  <c:v>0.47627095716240408</c:v>
                </c:pt>
                <c:pt idx="28">
                  <c:v>0.41812332315125605</c:v>
                </c:pt>
                <c:pt idx="29">
                  <c:v>0.47627095716240408</c:v>
                </c:pt>
                <c:pt idx="30">
                  <c:v>0.46219994405811476</c:v>
                </c:pt>
                <c:pt idx="31">
                  <c:v>0.41240970065260979</c:v>
                </c:pt>
                <c:pt idx="32">
                  <c:v>0.38073775990529962</c:v>
                </c:pt>
                <c:pt idx="33">
                  <c:v>1.2669250828877912</c:v>
                </c:pt>
                <c:pt idx="34">
                  <c:v>0.98218467807817234</c:v>
                </c:pt>
                <c:pt idx="35">
                  <c:v>0.93829032498148746</c:v>
                </c:pt>
                <c:pt idx="36">
                  <c:v>0.99760574620909792</c:v>
                </c:pt>
                <c:pt idx="37">
                  <c:v>0.93829032498148746</c:v>
                </c:pt>
                <c:pt idx="38">
                  <c:v>0.92439988811622953</c:v>
                </c:pt>
                <c:pt idx="39">
                  <c:v>0.81365452931843374</c:v>
                </c:pt>
                <c:pt idx="40">
                  <c:v>0.79207765881401504</c:v>
                </c:pt>
                <c:pt idx="41">
                  <c:v>1.4469912830833456</c:v>
                </c:pt>
                <c:pt idx="42">
                  <c:v>1.2470071827613725</c:v>
                </c:pt>
                <c:pt idx="43">
                  <c:v>1.2277308475977156</c:v>
                </c:pt>
                <c:pt idx="44">
                  <c:v>1.122062961238439</c:v>
                </c:pt>
                <c:pt idx="45">
                  <c:v>1.0310242516315244</c:v>
                </c:pt>
                <c:pt idx="46">
                  <c:v>0.95184439976324908</c:v>
                </c:pt>
                <c:pt idx="47">
                  <c:v>0.95184439976324908</c:v>
                </c:pt>
                <c:pt idx="48">
                  <c:v>0.85081406099433488</c:v>
                </c:pt>
                <c:pt idx="49">
                  <c:v>0.37756102395598473</c:v>
                </c:pt>
                <c:pt idx="50">
                  <c:v>0.38830942928251583</c:v>
                </c:pt>
                <c:pt idx="51">
                  <c:v>0.35754366508906954</c:v>
                </c:pt>
                <c:pt idx="52">
                  <c:v>0.3673170682350122</c:v>
                </c:pt>
                <c:pt idx="53">
                  <c:v>0.35754366508906954</c:v>
                </c:pt>
                <c:pt idx="54">
                  <c:v>0.32257479198966149</c:v>
                </c:pt>
                <c:pt idx="55">
                  <c:v>0.3035784023080953</c:v>
                </c:pt>
                <c:pt idx="56">
                  <c:v>0.28000044333403534</c:v>
                </c:pt>
                <c:pt idx="57">
                  <c:v>0.72474709346217714</c:v>
                </c:pt>
                <c:pt idx="58">
                  <c:v>0.7447563635293728</c:v>
                </c:pt>
                <c:pt idx="59">
                  <c:v>0.72474709346217714</c:v>
                </c:pt>
                <c:pt idx="60">
                  <c:v>0.65323752785080191</c:v>
                </c:pt>
                <c:pt idx="61">
                  <c:v>0.65323752785080191</c:v>
                </c:pt>
                <c:pt idx="62">
                  <c:v>0.62188410153294427</c:v>
                </c:pt>
                <c:pt idx="63">
                  <c:v>0.62947791145737464</c:v>
                </c:pt>
                <c:pt idx="64">
                  <c:v>0.53576716038754224</c:v>
                </c:pt>
                <c:pt idx="65">
                  <c:v>1.0286804687011109</c:v>
                </c:pt>
                <c:pt idx="66">
                  <c:v>0.88205911364166478</c:v>
                </c:pt>
                <c:pt idx="67">
                  <c:v>0.87052468699196739</c:v>
                </c:pt>
                <c:pt idx="68">
                  <c:v>0.89385916272267396</c:v>
                </c:pt>
                <c:pt idx="69">
                  <c:v>0.80643697997415364</c:v>
                </c:pt>
                <c:pt idx="70">
                  <c:v>0.87052468699196739</c:v>
                </c:pt>
                <c:pt idx="71">
                  <c:v>0.78684738932171827</c:v>
                </c:pt>
                <c:pt idx="72">
                  <c:v>0.70000110833508833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C-CE48-BB6B-1592C5258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60896"/>
        <c:axId val="-1545060352"/>
      </c:scatterChart>
      <c:valAx>
        <c:axId val="-15450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60352"/>
        <c:crosses val="autoZero"/>
        <c:crossBetween val="midCat"/>
      </c:valAx>
      <c:valAx>
        <c:axId val="-15450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6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วิเคราะห์ค่าทึบๆ!$BQ$103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วิเคราะห์ค่าทึบๆ!$BQ$104:$BQ$176</c:f>
              <c:numCache>
                <c:formatCode>0.000</c:formatCode>
                <c:ptCount val="73"/>
                <c:pt idx="1">
                  <c:v>4.078357255692044</c:v>
                </c:pt>
                <c:pt idx="2">
                  <c:v>4.4307232073610399</c:v>
                </c:pt>
                <c:pt idx="3">
                  <c:v>4.7006239522753885</c:v>
                </c:pt>
                <c:pt idx="4">
                  <c:v>4.5201542860312918</c:v>
                </c:pt>
                <c:pt idx="5">
                  <c:v>5.349146627617527</c:v>
                </c:pt>
                <c:pt idx="6">
                  <c:v>5.2548930222364776</c:v>
                </c:pt>
                <c:pt idx="7">
                  <c:v>5.7315194121537161</c:v>
                </c:pt>
                <c:pt idx="8">
                  <c:v>4.7006239522753885</c:v>
                </c:pt>
                <c:pt idx="9">
                  <c:v>4.1656449891574914</c:v>
                </c:pt>
                <c:pt idx="10">
                  <c:v>4.3418279649919915</c:v>
                </c:pt>
                <c:pt idx="11">
                  <c:v>4.7006239522753885</c:v>
                </c:pt>
                <c:pt idx="12">
                  <c:v>5.1611752531566308</c:v>
                </c:pt>
                <c:pt idx="13">
                  <c:v>5.0679933203779823</c:v>
                </c:pt>
                <c:pt idx="14">
                  <c:v>5.5392613472832224</c:v>
                </c:pt>
                <c:pt idx="15">
                  <c:v>5.349146627617527</c:v>
                </c:pt>
                <c:pt idx="16">
                  <c:v>5.2548930222364776</c:v>
                </c:pt>
                <c:pt idx="17">
                  <c:v>4.1656449891574914</c:v>
                </c:pt>
                <c:pt idx="18">
                  <c:v>4.5201542860312918</c:v>
                </c:pt>
                <c:pt idx="19">
                  <c:v>4.4307232073610399</c:v>
                </c:pt>
                <c:pt idx="20">
                  <c:v>4.7916625398492378</c:v>
                </c:pt>
                <c:pt idx="21">
                  <c:v>4.7916625398492378</c:v>
                </c:pt>
                <c:pt idx="22">
                  <c:v>5.1611752531566308</c:v>
                </c:pt>
                <c:pt idx="23">
                  <c:v>5.4439360692997747</c:v>
                </c:pt>
                <c:pt idx="24">
                  <c:v>5.7315194121537161</c:v>
                </c:pt>
                <c:pt idx="25">
                  <c:v>6.7028298753386224</c:v>
                </c:pt>
                <c:pt idx="26">
                  <c:v>7.656189822433336</c:v>
                </c:pt>
                <c:pt idx="27">
                  <c:v>8.1457298672094876</c:v>
                </c:pt>
                <c:pt idx="28">
                  <c:v>9.2785413915760202</c:v>
                </c:pt>
                <c:pt idx="29">
                  <c:v>8.1457298672094876</c:v>
                </c:pt>
                <c:pt idx="30">
                  <c:v>8.3937149074047639</c:v>
                </c:pt>
                <c:pt idx="31">
                  <c:v>9.4070885202338541</c:v>
                </c:pt>
                <c:pt idx="32">
                  <c:v>10.189623854506069</c:v>
                </c:pt>
                <c:pt idx="33">
                  <c:v>6.1243945881934225</c:v>
                </c:pt>
                <c:pt idx="34">
                  <c:v>7.8998881722190113</c:v>
                </c:pt>
                <c:pt idx="35">
                  <c:v>8.2694544691565266</c:v>
                </c:pt>
                <c:pt idx="36">
                  <c:v>7.7777710791755759</c:v>
                </c:pt>
                <c:pt idx="37">
                  <c:v>8.2694544691565266</c:v>
                </c:pt>
                <c:pt idx="38">
                  <c:v>8.3937149074047639</c:v>
                </c:pt>
                <c:pt idx="39">
                  <c:v>9.5361714851928916</c:v>
                </c:pt>
                <c:pt idx="40">
                  <c:v>9.7959449240145648</c:v>
                </c:pt>
                <c:pt idx="41">
                  <c:v>6.7028298753386224</c:v>
                </c:pt>
                <c:pt idx="42">
                  <c:v>7.7777710791755759</c:v>
                </c:pt>
                <c:pt idx="43">
                  <c:v>7.8998881722190113</c:v>
                </c:pt>
                <c:pt idx="44">
                  <c:v>8.6438432928048368</c:v>
                </c:pt>
                <c:pt idx="45">
                  <c:v>9.4070885202338541</c:v>
                </c:pt>
                <c:pt idx="46">
                  <c:v>10.189623854506069</c:v>
                </c:pt>
                <c:pt idx="47">
                  <c:v>10.189623854506069</c:v>
                </c:pt>
                <c:pt idx="48">
                  <c:v>11.399595806245372</c:v>
                </c:pt>
                <c:pt idx="49">
                  <c:v>10.275357662698038</c:v>
                </c:pt>
                <c:pt idx="50">
                  <c:v>9.9909357540211783</c:v>
                </c:pt>
                <c:pt idx="51">
                  <c:v>10.850631515666162</c:v>
                </c:pt>
                <c:pt idx="52">
                  <c:v>10.561922916579702</c:v>
                </c:pt>
                <c:pt idx="53">
                  <c:v>10.850631515666162</c:v>
                </c:pt>
                <c:pt idx="54">
                  <c:v>12.026899364059998</c:v>
                </c:pt>
                <c:pt idx="55">
                  <c:v>12.77948144909514</c:v>
                </c:pt>
                <c:pt idx="56">
                  <c:v>13.855601492794728</c:v>
                </c:pt>
                <c:pt idx="57">
                  <c:v>10.706009297972333</c:v>
                </c:pt>
                <c:pt idx="58">
                  <c:v>10.418372371488269</c:v>
                </c:pt>
                <c:pt idx="59">
                  <c:v>10.706009297972333</c:v>
                </c:pt>
                <c:pt idx="60">
                  <c:v>11.877990455956573</c:v>
                </c:pt>
                <c:pt idx="61">
                  <c:v>11.877990455956573</c:v>
                </c:pt>
                <c:pt idx="62">
                  <c:v>12.476841106177485</c:v>
                </c:pt>
                <c:pt idx="63">
                  <c:v>12.326324689170455</c:v>
                </c:pt>
                <c:pt idx="64">
                  <c:v>14.482315630678038</c:v>
                </c:pt>
                <c:pt idx="65">
                  <c:v>9.4285219722818479</c:v>
                </c:pt>
                <c:pt idx="66">
                  <c:v>10.995789569661191</c:v>
                </c:pt>
                <c:pt idx="67">
                  <c:v>11.141483459957419</c:v>
                </c:pt>
                <c:pt idx="68">
                  <c:v>10.850631515666162</c:v>
                </c:pt>
                <c:pt idx="69">
                  <c:v>12.026899364059998</c:v>
                </c:pt>
                <c:pt idx="70">
                  <c:v>11.141483459957419</c:v>
                </c:pt>
                <c:pt idx="71">
                  <c:v>12.326324689170455</c:v>
                </c:pt>
                <c:pt idx="72">
                  <c:v>13.855601492794728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5-1549-8D50-69C2355C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56000"/>
        <c:axId val="-1542117952"/>
      </c:scatterChart>
      <c:valAx>
        <c:axId val="-15450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7952"/>
        <c:crosses val="autoZero"/>
        <c:crossBetween val="midCat"/>
      </c:valAx>
      <c:valAx>
        <c:axId val="-1542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วิเคราะห์ค่าทึบๆ!$BR$103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วิเคราะห์ค่าทึบๆ!$BR$104:$BR$176</c:f>
              <c:numCache>
                <c:formatCode>0.000</c:formatCode>
                <c:ptCount val="73"/>
                <c:pt idx="1">
                  <c:v>1.0598940732027613</c:v>
                </c:pt>
                <c:pt idx="2">
                  <c:v>1.1514678516526944</c:v>
                </c:pt>
                <c:pt idx="3">
                  <c:v>1.2216103580475115</c:v>
                </c:pt>
                <c:pt idx="4">
                  <c:v>1.1747094325883607</c:v>
                </c:pt>
                <c:pt idx="5">
                  <c:v>1.39015011482664</c:v>
                </c:pt>
                <c:pt idx="6">
                  <c:v>1.3656552431275164</c:v>
                </c:pt>
                <c:pt idx="7">
                  <c:v>1.4895221469158624</c:v>
                </c:pt>
                <c:pt idx="8">
                  <c:v>1.2216103580475115</c:v>
                </c:pt>
                <c:pt idx="9">
                  <c:v>1.0825786360213345</c:v>
                </c:pt>
                <c:pt idx="10">
                  <c:v>1.1283655252463014</c:v>
                </c:pt>
                <c:pt idx="11">
                  <c:v>1.2216103580475115</c:v>
                </c:pt>
                <c:pt idx="12">
                  <c:v>1.3412996259576666</c:v>
                </c:pt>
                <c:pt idx="13">
                  <c:v>1.3170832633170892</c:v>
                </c:pt>
                <c:pt idx="14">
                  <c:v>1.4395576218127053</c:v>
                </c:pt>
                <c:pt idx="15">
                  <c:v>1.39015011482664</c:v>
                </c:pt>
                <c:pt idx="16">
                  <c:v>1.3656552431275164</c:v>
                </c:pt>
                <c:pt idx="17">
                  <c:v>1.0825786360213345</c:v>
                </c:pt>
                <c:pt idx="18">
                  <c:v>1.1747094325883607</c:v>
                </c:pt>
                <c:pt idx="19">
                  <c:v>1.1514678516526944</c:v>
                </c:pt>
                <c:pt idx="20">
                  <c:v>1.2452697025709967</c:v>
                </c:pt>
                <c:pt idx="21">
                  <c:v>1.2452697025709967</c:v>
                </c:pt>
                <c:pt idx="22">
                  <c:v>1.3412996259576666</c:v>
                </c:pt>
                <c:pt idx="23">
                  <c:v>1.414784241055036</c:v>
                </c:pt>
                <c:pt idx="24">
                  <c:v>1.4895221469158624</c:v>
                </c:pt>
                <c:pt idx="25">
                  <c:v>1.7419488321290539</c:v>
                </c:pt>
                <c:pt idx="26">
                  <c:v>1.9897104906115997</c:v>
                </c:pt>
                <c:pt idx="27">
                  <c:v>2.1169334285554249</c:v>
                </c:pt>
                <c:pt idx="28">
                  <c:v>2.4113314288915033</c:v>
                </c:pt>
                <c:pt idx="29">
                  <c:v>2.1169334285554249</c:v>
                </c:pt>
                <c:pt idx="30">
                  <c:v>2.1813804247029758</c:v>
                </c:pt>
                <c:pt idx="31">
                  <c:v>2.4447385904640986</c:v>
                </c:pt>
                <c:pt idx="32">
                  <c:v>2.6481059050144085</c:v>
                </c:pt>
                <c:pt idx="33">
                  <c:v>1.5916235677788362</c:v>
                </c:pt>
                <c:pt idx="34">
                  <c:v>2.053043450524966</c:v>
                </c:pt>
                <c:pt idx="35">
                  <c:v>2.149087299364564</c:v>
                </c:pt>
                <c:pt idx="36">
                  <c:v>2.021307343303647</c:v>
                </c:pt>
                <c:pt idx="37">
                  <c:v>2.149087299364564</c:v>
                </c:pt>
                <c:pt idx="38">
                  <c:v>2.1813804247029758</c:v>
                </c:pt>
                <c:pt idx="39">
                  <c:v>2.4782850065659678</c:v>
                </c:pt>
                <c:pt idx="40">
                  <c:v>2.5457956023575252</c:v>
                </c:pt>
                <c:pt idx="41">
                  <c:v>1.7419488321290539</c:v>
                </c:pt>
                <c:pt idx="42">
                  <c:v>2.021307343303647</c:v>
                </c:pt>
                <c:pt idx="43">
                  <c:v>2.053043450524966</c:v>
                </c:pt>
                <c:pt idx="44">
                  <c:v>2.2463844389676182</c:v>
                </c:pt>
                <c:pt idx="45">
                  <c:v>2.4447385904640986</c:v>
                </c:pt>
                <c:pt idx="46">
                  <c:v>2.6481059050144085</c:v>
                </c:pt>
                <c:pt idx="47">
                  <c:v>2.6481059050144085</c:v>
                </c:pt>
                <c:pt idx="48">
                  <c:v>2.9625565575657999</c:v>
                </c:pt>
                <c:pt idx="49">
                  <c:v>2.6703866296980903</c:v>
                </c:pt>
                <c:pt idx="50">
                  <c:v>2.596470325559975</c:v>
                </c:pt>
                <c:pt idx="51">
                  <c:v>2.819890292325598</c:v>
                </c:pt>
                <c:pt idx="52">
                  <c:v>2.7448599519532983</c:v>
                </c:pt>
                <c:pt idx="53">
                  <c:v>2.819890292325598</c:v>
                </c:pt>
                <c:pt idx="54">
                  <c:v>3.125581834985717</c:v>
                </c:pt>
                <c:pt idx="55">
                  <c:v>3.3211648213496647</c:v>
                </c:pt>
                <c:pt idx="56">
                  <c:v>3.6008296924886567</c:v>
                </c:pt>
                <c:pt idx="57">
                  <c:v>2.7823054948748118</c:v>
                </c:pt>
                <c:pt idx="58">
                  <c:v>2.7075536635610571</c:v>
                </c:pt>
                <c:pt idx="59">
                  <c:v>2.7823054948748118</c:v>
                </c:pt>
                <c:pt idx="60">
                  <c:v>3.0868830013007473</c:v>
                </c:pt>
                <c:pt idx="61">
                  <c:v>3.0868830013007473</c:v>
                </c:pt>
                <c:pt idx="62">
                  <c:v>3.2425138632162667</c:v>
                </c:pt>
                <c:pt idx="63">
                  <c:v>3.2033972659434768</c:v>
                </c:pt>
                <c:pt idx="64">
                  <c:v>3.7637017899263747</c:v>
                </c:pt>
                <c:pt idx="65">
                  <c:v>2.4503087716350191</c:v>
                </c:pt>
                <c:pt idx="66">
                  <c:v>2.8576143443056572</c:v>
                </c:pt>
                <c:pt idx="67">
                  <c:v>2.8954776508149886</c:v>
                </c:pt>
                <c:pt idx="68">
                  <c:v>2.819890292325598</c:v>
                </c:pt>
                <c:pt idx="69">
                  <c:v>3.125581834985717</c:v>
                </c:pt>
                <c:pt idx="70">
                  <c:v>2.8954776508149886</c:v>
                </c:pt>
                <c:pt idx="71">
                  <c:v>3.2033972659434768</c:v>
                </c:pt>
                <c:pt idx="72">
                  <c:v>3.6008296924886567</c:v>
                </c:pt>
              </c:numCache>
            </c:numRef>
          </c:xVal>
          <c:yVal>
            <c:numRef>
              <c:f>วิเคราะห์ค่าทึบๆ!$AL$104:$AL$176</c:f>
              <c:numCache>
                <c:formatCode>0.00</c:formatCode>
                <c:ptCount val="73"/>
                <c:pt idx="1">
                  <c:v>24.81481481481482</c:v>
                </c:pt>
                <c:pt idx="2">
                  <c:v>31.212121212121215</c:v>
                </c:pt>
                <c:pt idx="3">
                  <c:v>19.949494949494952</c:v>
                </c:pt>
                <c:pt idx="4">
                  <c:v>26.754726754726757</c:v>
                </c:pt>
                <c:pt idx="5">
                  <c:v>30.952380952380949</c:v>
                </c:pt>
                <c:pt idx="6">
                  <c:v>33.846153846153847</c:v>
                </c:pt>
                <c:pt idx="7">
                  <c:v>36.607142857142854</c:v>
                </c:pt>
                <c:pt idx="8">
                  <c:v>7.6923076923076872</c:v>
                </c:pt>
                <c:pt idx="9">
                  <c:v>27.609427609427609</c:v>
                </c:pt>
                <c:pt idx="10">
                  <c:v>31.649831649831651</c:v>
                </c:pt>
                <c:pt idx="11">
                  <c:v>27.97202797202797</c:v>
                </c:pt>
                <c:pt idx="12">
                  <c:v>22.527472527472526</c:v>
                </c:pt>
                <c:pt idx="13">
                  <c:v>24.864024864024866</c:v>
                </c:pt>
                <c:pt idx="14">
                  <c:v>36.011904761904759</c:v>
                </c:pt>
                <c:pt idx="15">
                  <c:v>28.327228327228326</c:v>
                </c:pt>
                <c:pt idx="16">
                  <c:v>24.047619047619051</c:v>
                </c:pt>
                <c:pt idx="17">
                  <c:v>20.740740740740744</c:v>
                </c:pt>
                <c:pt idx="18">
                  <c:v>36.363636363636367</c:v>
                </c:pt>
                <c:pt idx="19">
                  <c:v>18.18181818181818</c:v>
                </c:pt>
                <c:pt idx="20">
                  <c:v>19.522144522144519</c:v>
                </c:pt>
                <c:pt idx="21">
                  <c:v>15.705128205128204</c:v>
                </c:pt>
                <c:pt idx="22">
                  <c:v>24.358974358974354</c:v>
                </c:pt>
                <c:pt idx="23">
                  <c:v>27.936507936507937</c:v>
                </c:pt>
                <c:pt idx="24">
                  <c:v>30.05952380952381</c:v>
                </c:pt>
                <c:pt idx="25">
                  <c:v>17.429792429792432</c:v>
                </c:pt>
                <c:pt idx="26">
                  <c:v>20.846560846560845</c:v>
                </c:pt>
                <c:pt idx="27">
                  <c:v>23.543171654626772</c:v>
                </c:pt>
                <c:pt idx="28">
                  <c:v>31.294903926482878</c:v>
                </c:pt>
                <c:pt idx="29">
                  <c:v>15.836056644880179</c:v>
                </c:pt>
                <c:pt idx="30">
                  <c:v>24.400871459694986</c:v>
                </c:pt>
                <c:pt idx="31">
                  <c:v>19.832535885167463</c:v>
                </c:pt>
                <c:pt idx="32">
                  <c:v>20.544733044733043</c:v>
                </c:pt>
                <c:pt idx="33">
                  <c:v>15.259740259740262</c:v>
                </c:pt>
                <c:pt idx="34">
                  <c:v>32.475490196078432</c:v>
                </c:pt>
                <c:pt idx="35">
                  <c:v>32.679738562091501</c:v>
                </c:pt>
                <c:pt idx="36">
                  <c:v>15.625</c:v>
                </c:pt>
                <c:pt idx="37">
                  <c:v>15.312177502579983</c:v>
                </c:pt>
                <c:pt idx="38">
                  <c:v>23.333333333333336</c:v>
                </c:pt>
                <c:pt idx="39">
                  <c:v>22.362724994303942</c:v>
                </c:pt>
                <c:pt idx="40">
                  <c:v>22.350877192982455</c:v>
                </c:pt>
                <c:pt idx="41">
                  <c:v>14.28571428571429</c:v>
                </c:pt>
                <c:pt idx="42">
                  <c:v>27.116402116402117</c:v>
                </c:pt>
                <c:pt idx="43">
                  <c:v>25.458442486306264</c:v>
                </c:pt>
                <c:pt idx="44">
                  <c:v>19.917440660474714</c:v>
                </c:pt>
                <c:pt idx="45">
                  <c:v>27.777777777777782</c:v>
                </c:pt>
                <c:pt idx="46">
                  <c:v>27.983091787439616</c:v>
                </c:pt>
                <c:pt idx="47">
                  <c:v>23.684210526315791</c:v>
                </c:pt>
                <c:pt idx="48">
                  <c:v>22.178867831041742</c:v>
                </c:pt>
                <c:pt idx="49">
                  <c:v>17.582846003898634</c:v>
                </c:pt>
                <c:pt idx="50">
                  <c:v>14.327485380116963</c:v>
                </c:pt>
                <c:pt idx="51">
                  <c:v>16.01731601731602</c:v>
                </c:pt>
                <c:pt idx="52">
                  <c:v>5.0000000000000044</c:v>
                </c:pt>
                <c:pt idx="53">
                  <c:v>4.7619047619047672</c:v>
                </c:pt>
                <c:pt idx="54">
                  <c:v>12.93368467281511</c:v>
                </c:pt>
                <c:pt idx="55">
                  <c:v>23.076923076923077</c:v>
                </c:pt>
                <c:pt idx="56">
                  <c:v>14.736806403473073</c:v>
                </c:pt>
                <c:pt idx="57">
                  <c:v>12.912111195864057</c:v>
                </c:pt>
                <c:pt idx="58">
                  <c:v>12.238930659983291</c:v>
                </c:pt>
                <c:pt idx="59">
                  <c:v>12.406015037593987</c:v>
                </c:pt>
                <c:pt idx="60">
                  <c:v>4.7619047619047672</c:v>
                </c:pt>
                <c:pt idx="61">
                  <c:v>14.624505928853756</c:v>
                </c:pt>
                <c:pt idx="62">
                  <c:v>9.8478260869565251</c:v>
                </c:pt>
                <c:pt idx="63">
                  <c:v>16.968599033816428</c:v>
                </c:pt>
                <c:pt idx="64">
                  <c:v>13.793103448275868</c:v>
                </c:pt>
                <c:pt idx="65">
                  <c:v>9.8039215686274535</c:v>
                </c:pt>
                <c:pt idx="66">
                  <c:v>6.5151515151515156</c:v>
                </c:pt>
                <c:pt idx="67">
                  <c:v>16.59090909090909</c:v>
                </c:pt>
                <c:pt idx="68">
                  <c:v>4.7619047619047672</c:v>
                </c:pt>
                <c:pt idx="69">
                  <c:v>15.777338603425562</c:v>
                </c:pt>
                <c:pt idx="70">
                  <c:v>9.1991341991342015</c:v>
                </c:pt>
                <c:pt idx="71">
                  <c:v>18.236714975845413</c:v>
                </c:pt>
                <c:pt idx="72">
                  <c:v>8.5605752272418965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2-A14A-BB32-EA14B833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01088"/>
        <c:axId val="-1542103808"/>
      </c:scatterChart>
      <c:valAx>
        <c:axId val="-15421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3808"/>
        <c:crosses val="autoZero"/>
        <c:crossBetween val="midCat"/>
      </c:valAx>
      <c:valAx>
        <c:axId val="-1542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วิเคราะห์ค่าทึบๆ!$AM$191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วิเคราะห์ค่าทึบๆ!$AM$192:$AM$264</c:f>
              <c:numCache>
                <c:formatCode>0.000</c:formatCode>
                <c:ptCount val="73"/>
                <c:pt idx="1">
                  <c:v>4.5291870397626312E-3</c:v>
                </c:pt>
                <c:pt idx="2">
                  <c:v>1.0154714143770484E-2</c:v>
                </c:pt>
                <c:pt idx="3">
                  <c:v>1.1018373997120131E-2</c:v>
                </c:pt>
                <c:pt idx="4">
                  <c:v>1.3803657701181072E-2</c:v>
                </c:pt>
                <c:pt idx="5">
                  <c:v>1.5590646877523458E-2</c:v>
                </c:pt>
                <c:pt idx="6">
                  <c:v>1.7970594962769385E-2</c:v>
                </c:pt>
                <c:pt idx="7">
                  <c:v>2.2291723837855978E-2</c:v>
                </c:pt>
                <c:pt idx="8">
                  <c:v>2.6878252507227418E-2</c:v>
                </c:pt>
                <c:pt idx="9">
                  <c:v>5.0620325738523521E-3</c:v>
                </c:pt>
                <c:pt idx="10">
                  <c:v>8.3731853466177657E-3</c:v>
                </c:pt>
                <c:pt idx="11">
                  <c:v>1.0382698574209356E-2</c:v>
                </c:pt>
                <c:pt idx="12">
                  <c:v>1.5081774154994136E-2</c:v>
                </c:pt>
                <c:pt idx="13">
                  <c:v>1.8497377651299014E-2</c:v>
                </c:pt>
                <c:pt idx="14">
                  <c:v>1.7165941456973741E-2</c:v>
                </c:pt>
                <c:pt idx="15">
                  <c:v>2.1982116562330203E-2</c:v>
                </c:pt>
                <c:pt idx="16">
                  <c:v>2.6024974649855117E-2</c:v>
                </c:pt>
                <c:pt idx="17">
                  <c:v>5.4616667244196436E-3</c:v>
                </c:pt>
                <c:pt idx="18">
                  <c:v>9.0857968654788537E-3</c:v>
                </c:pt>
                <c:pt idx="19">
                  <c:v>1.2925400265852462E-2</c:v>
                </c:pt>
                <c:pt idx="20">
                  <c:v>1.4314904282706299E-2</c:v>
                </c:pt>
                <c:pt idx="21">
                  <c:v>1.6119143381846283E-2</c:v>
                </c:pt>
                <c:pt idx="22">
                  <c:v>1.3679109598525951E-2</c:v>
                </c:pt>
                <c:pt idx="23">
                  <c:v>1.8886043807072424E-2</c:v>
                </c:pt>
                <c:pt idx="24">
                  <c:v>2.4318418935110522E-2</c:v>
                </c:pt>
                <c:pt idx="25">
                  <c:v>2.7974390539710374E-3</c:v>
                </c:pt>
                <c:pt idx="26">
                  <c:v>1.0332867023485754E-2</c:v>
                </c:pt>
                <c:pt idx="27">
                  <c:v>1.4620534726947869E-2</c:v>
                </c:pt>
                <c:pt idx="28">
                  <c:v>1.9171746807195935E-2</c:v>
                </c:pt>
                <c:pt idx="29">
                  <c:v>1.9025874155621843E-2</c:v>
                </c:pt>
                <c:pt idx="30">
                  <c:v>2.1725644656482392E-2</c:v>
                </c:pt>
                <c:pt idx="31">
                  <c:v>2.7555047521794197E-2</c:v>
                </c:pt>
                <c:pt idx="32">
                  <c:v>2.3891780006424373E-2</c:v>
                </c:pt>
                <c:pt idx="33">
                  <c:v>6.9269919431663761E-3</c:v>
                </c:pt>
                <c:pt idx="34">
                  <c:v>1.0154714143770484E-2</c:v>
                </c:pt>
                <c:pt idx="35">
                  <c:v>1.3772967496400166E-2</c:v>
                </c:pt>
                <c:pt idx="36">
                  <c:v>1.8660500225670708E-2</c:v>
                </c:pt>
                <c:pt idx="37">
                  <c:v>2.1668356677235989E-2</c:v>
                </c:pt>
                <c:pt idx="38">
                  <c:v>1.9848119809625888E-2</c:v>
                </c:pt>
                <c:pt idx="39">
                  <c:v>2.7864654797319973E-2</c:v>
                </c:pt>
                <c:pt idx="40">
                  <c:v>3.5411031080950409E-2</c:v>
                </c:pt>
                <c:pt idx="41">
                  <c:v>5.9945122585093645E-3</c:v>
                </c:pt>
                <c:pt idx="42">
                  <c:v>1.0332867023485754E-2</c:v>
                </c:pt>
                <c:pt idx="43">
                  <c:v>1.2925400265852462E-2</c:v>
                </c:pt>
                <c:pt idx="44">
                  <c:v>1.8660500225670708E-2</c:v>
                </c:pt>
                <c:pt idx="45">
                  <c:v>1.9554370659944673E-2</c:v>
                </c:pt>
                <c:pt idx="46">
                  <c:v>2.0920991150686748E-2</c:v>
                </c:pt>
                <c:pt idx="47">
                  <c:v>2.3839760215484864E-2</c:v>
                </c:pt>
                <c:pt idx="48">
                  <c:v>3.7544225724381153E-2</c:v>
                </c:pt>
                <c:pt idx="49">
                  <c:v>8.3923171619131112E-3</c:v>
                </c:pt>
                <c:pt idx="50">
                  <c:v>1.4074077497506457E-2</c:v>
                </c:pt>
                <c:pt idx="51">
                  <c:v>1.6527560995680198E-2</c:v>
                </c:pt>
                <c:pt idx="52">
                  <c:v>2.0961109842534222E-2</c:v>
                </c:pt>
                <c:pt idx="53">
                  <c:v>2.0875611920751744E-2</c:v>
                </c:pt>
                <c:pt idx="54">
                  <c:v>2.1993862491747604E-2</c:v>
                </c:pt>
                <c:pt idx="55">
                  <c:v>2.6935832970742639E-2</c:v>
                </c:pt>
                <c:pt idx="56">
                  <c:v>4.1810615011242648E-2</c:v>
                </c:pt>
                <c:pt idx="57">
                  <c:v>1.0124065147704704E-2</c:v>
                </c:pt>
                <c:pt idx="58">
                  <c:v>1.3539618858360643E-2</c:v>
                </c:pt>
                <c:pt idx="59">
                  <c:v>1.4832426534584792E-2</c:v>
                </c:pt>
                <c:pt idx="60">
                  <c:v>1.8916123516433323E-2</c:v>
                </c:pt>
                <c:pt idx="61">
                  <c:v>2.1404108425074578E-2</c:v>
                </c:pt>
                <c:pt idx="62">
                  <c:v>1.9848119809625888E-2</c:v>
                </c:pt>
                <c:pt idx="63">
                  <c:v>2.5697403868639532E-2</c:v>
                </c:pt>
                <c:pt idx="64">
                  <c:v>3.839750358175345E-2</c:v>
                </c:pt>
                <c:pt idx="65">
                  <c:v>7.4598374772560988E-3</c:v>
                </c:pt>
                <c:pt idx="66">
                  <c:v>9.9765612640552118E-3</c:v>
                </c:pt>
                <c:pt idx="67">
                  <c:v>1.546810195749557E-2</c:v>
                </c:pt>
                <c:pt idx="68">
                  <c:v>1.8404876934908096E-2</c:v>
                </c:pt>
                <c:pt idx="69">
                  <c:v>2.00828671642675E-2</c:v>
                </c:pt>
                <c:pt idx="70">
                  <c:v>1.9848119809625888E-2</c:v>
                </c:pt>
                <c:pt idx="71">
                  <c:v>2.4149367491010643E-2</c:v>
                </c:pt>
                <c:pt idx="72">
                  <c:v>3.4557753223578111E-2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4-A243-9345-EA80E0832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90208"/>
        <c:axId val="-1542101632"/>
      </c:scatterChart>
      <c:valAx>
        <c:axId val="-15420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1632"/>
        <c:crosses val="autoZero"/>
        <c:crossBetween val="midCat"/>
      </c:valAx>
      <c:valAx>
        <c:axId val="-1542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วิเคราะห์ค่าทึบๆ!$AN$191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วิเคราะห์ค่าทึบๆ!$AN$192:$AN$264</c:f>
              <c:numCache>
                <c:formatCode>0.000</c:formatCode>
                <c:ptCount val="73"/>
                <c:pt idx="1">
                  <c:v>0.28333333333333333</c:v>
                </c:pt>
                <c:pt idx="2">
                  <c:v>0.47499999999999998</c:v>
                </c:pt>
                <c:pt idx="3">
                  <c:v>0.43333333333333324</c:v>
                </c:pt>
                <c:pt idx="4">
                  <c:v>0.44999999999999996</c:v>
                </c:pt>
                <c:pt idx="5">
                  <c:v>0.4916666666666667</c:v>
                </c:pt>
                <c:pt idx="6">
                  <c:v>0.55833333333333324</c:v>
                </c:pt>
                <c:pt idx="7">
                  <c:v>0.6</c:v>
                </c:pt>
                <c:pt idx="8">
                  <c:v>0.52499999999999991</c:v>
                </c:pt>
                <c:pt idx="9">
                  <c:v>0.3166666666666666</c:v>
                </c:pt>
                <c:pt idx="10">
                  <c:v>0.39166666666666661</c:v>
                </c:pt>
                <c:pt idx="11">
                  <c:v>0.40833333333333333</c:v>
                </c:pt>
                <c:pt idx="12">
                  <c:v>0.4916666666666667</c:v>
                </c:pt>
                <c:pt idx="13">
                  <c:v>0.58333333333333326</c:v>
                </c:pt>
                <c:pt idx="14">
                  <c:v>0.53333333333333321</c:v>
                </c:pt>
                <c:pt idx="15">
                  <c:v>0.59166666666666667</c:v>
                </c:pt>
                <c:pt idx="16">
                  <c:v>0.50833333333333319</c:v>
                </c:pt>
                <c:pt idx="17">
                  <c:v>0.34166666666666662</c:v>
                </c:pt>
                <c:pt idx="18">
                  <c:v>0.42499999999999999</c:v>
                </c:pt>
                <c:pt idx="19">
                  <c:v>0.50833333333333319</c:v>
                </c:pt>
                <c:pt idx="20">
                  <c:v>0.46666666666666667</c:v>
                </c:pt>
                <c:pt idx="21">
                  <c:v>0.50833333333333319</c:v>
                </c:pt>
                <c:pt idx="22">
                  <c:v>0.42499999999999999</c:v>
                </c:pt>
                <c:pt idx="23">
                  <c:v>0.50833333333333319</c:v>
                </c:pt>
                <c:pt idx="24">
                  <c:v>0.47499999999999998</c:v>
                </c:pt>
                <c:pt idx="25">
                  <c:v>0.12727272727272729</c:v>
                </c:pt>
                <c:pt idx="26">
                  <c:v>0.3515151515151515</c:v>
                </c:pt>
                <c:pt idx="27">
                  <c:v>0.41818181818181815</c:v>
                </c:pt>
                <c:pt idx="28">
                  <c:v>0.45454545454545453</c:v>
                </c:pt>
                <c:pt idx="29">
                  <c:v>0.43636363636363629</c:v>
                </c:pt>
                <c:pt idx="30">
                  <c:v>0.49090909090909091</c:v>
                </c:pt>
                <c:pt idx="31">
                  <c:v>0.53939393939393943</c:v>
                </c:pt>
                <c:pt idx="32">
                  <c:v>0.33939393939393936</c:v>
                </c:pt>
                <c:pt idx="33">
                  <c:v>0.31515151515151507</c:v>
                </c:pt>
                <c:pt idx="34">
                  <c:v>0.3454545454545454</c:v>
                </c:pt>
                <c:pt idx="35">
                  <c:v>0.39393939393939392</c:v>
                </c:pt>
                <c:pt idx="36">
                  <c:v>0.44242424242424239</c:v>
                </c:pt>
                <c:pt idx="37">
                  <c:v>0.49696969696969689</c:v>
                </c:pt>
                <c:pt idx="38">
                  <c:v>0.44848484848484849</c:v>
                </c:pt>
                <c:pt idx="39">
                  <c:v>0.54545454545454541</c:v>
                </c:pt>
                <c:pt idx="40">
                  <c:v>0.50303030303030305</c:v>
                </c:pt>
                <c:pt idx="41">
                  <c:v>0.27272727272727271</c:v>
                </c:pt>
                <c:pt idx="42">
                  <c:v>0.3515151515151515</c:v>
                </c:pt>
                <c:pt idx="43">
                  <c:v>0.36969696969696964</c:v>
                </c:pt>
                <c:pt idx="44">
                  <c:v>0.44242424242424239</c:v>
                </c:pt>
                <c:pt idx="45">
                  <c:v>0.44848484848484849</c:v>
                </c:pt>
                <c:pt idx="46">
                  <c:v>0.47272727272727272</c:v>
                </c:pt>
                <c:pt idx="47">
                  <c:v>0.46666666666666662</c:v>
                </c:pt>
                <c:pt idx="48">
                  <c:v>0.53333333333333333</c:v>
                </c:pt>
                <c:pt idx="49">
                  <c:v>0.32307692307692304</c:v>
                </c:pt>
                <c:pt idx="50">
                  <c:v>0.40512820512820508</c:v>
                </c:pt>
                <c:pt idx="51">
                  <c:v>0.4</c:v>
                </c:pt>
                <c:pt idx="52">
                  <c:v>0.42051282051282046</c:v>
                </c:pt>
                <c:pt idx="53">
                  <c:v>0.40512820512820508</c:v>
                </c:pt>
                <c:pt idx="54">
                  <c:v>0.42051282051282046</c:v>
                </c:pt>
                <c:pt idx="55">
                  <c:v>0.44615384615384612</c:v>
                </c:pt>
                <c:pt idx="56">
                  <c:v>0.50256410256410255</c:v>
                </c:pt>
                <c:pt idx="57">
                  <c:v>0.38974358974358969</c:v>
                </c:pt>
                <c:pt idx="58">
                  <c:v>0.38974358974358969</c:v>
                </c:pt>
                <c:pt idx="59">
                  <c:v>0.35897435897435892</c:v>
                </c:pt>
                <c:pt idx="60">
                  <c:v>0.37948717948717947</c:v>
                </c:pt>
                <c:pt idx="61">
                  <c:v>0.41538461538461541</c:v>
                </c:pt>
                <c:pt idx="62">
                  <c:v>0.37948717948717947</c:v>
                </c:pt>
                <c:pt idx="63">
                  <c:v>0.42564102564102563</c:v>
                </c:pt>
                <c:pt idx="64">
                  <c:v>0.46153846153846151</c:v>
                </c:pt>
                <c:pt idx="65">
                  <c:v>0.28717948717948716</c:v>
                </c:pt>
                <c:pt idx="66">
                  <c:v>0.28717948717948716</c:v>
                </c:pt>
                <c:pt idx="67">
                  <c:v>0.37435897435897431</c:v>
                </c:pt>
                <c:pt idx="68">
                  <c:v>0.3692307692307692</c:v>
                </c:pt>
                <c:pt idx="69">
                  <c:v>0.38974358974358969</c:v>
                </c:pt>
                <c:pt idx="70">
                  <c:v>0.37948717948717947</c:v>
                </c:pt>
                <c:pt idx="71">
                  <c:v>0.4</c:v>
                </c:pt>
                <c:pt idx="72">
                  <c:v>0.41538461538461541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1-3448-9770-9154F0F7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00544"/>
        <c:axId val="-1542098368"/>
      </c:scatterChart>
      <c:valAx>
        <c:axId val="-15421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8368"/>
        <c:crosses val="autoZero"/>
        <c:crossBetween val="midCat"/>
      </c:valAx>
      <c:valAx>
        <c:axId val="-1542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วิเคราะห์ค่าทึบๆ!$AO$191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วิเคราะห์ค่าทึบๆ!$AO$192:$AO$264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2-8344-BE87-A230422C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1424"/>
        <c:axId val="-1542113600"/>
      </c:scatterChart>
      <c:valAx>
        <c:axId val="-154211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3600"/>
        <c:crosses val="autoZero"/>
        <c:crossBetween val="midCat"/>
      </c:valAx>
      <c:valAx>
        <c:axId val="-15421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วิเคราะห์ค่าทึบๆ!$AP$191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วิเคราะห์ค่าทึบๆ!$AP$192:$AP$264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6-DB48-8C54-B64DFB61B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04896"/>
        <c:axId val="-1542094016"/>
      </c:scatterChart>
      <c:valAx>
        <c:axId val="-15421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4016"/>
        <c:crosses val="autoZero"/>
        <c:crossBetween val="midCat"/>
      </c:valAx>
      <c:valAx>
        <c:axId val="-15420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วิเคราะห์ค่าทึบๆ!$AQ$191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วิเคราะห์ค่าทึบๆ!$AQ$192:$AQ$264</c:f>
              <c:numCache>
                <c:formatCode>0.000</c:formatCode>
                <c:ptCount val="73"/>
                <c:pt idx="1">
                  <c:v>1.1456178982929008E-2</c:v>
                </c:pt>
                <c:pt idx="2">
                  <c:v>1.1223631422062114E-2</c:v>
                </c:pt>
                <c:pt idx="3">
                  <c:v>1.4408642919310946E-2</c:v>
                </c:pt>
                <c:pt idx="4">
                  <c:v>1.6871137190332425E-2</c:v>
                </c:pt>
                <c:pt idx="5">
                  <c:v>1.6119143381846286E-2</c:v>
                </c:pt>
                <c:pt idx="6">
                  <c:v>1.4215545269056381E-2</c:v>
                </c:pt>
                <c:pt idx="7">
                  <c:v>1.4861149225237322E-2</c:v>
                </c:pt>
                <c:pt idx="8">
                  <c:v>2.4318418935110525E-2</c:v>
                </c:pt>
                <c:pt idx="9">
                  <c:v>1.0923333448839289E-2</c:v>
                </c:pt>
                <c:pt idx="10">
                  <c:v>1.3005160219214832E-2</c:v>
                </c:pt>
                <c:pt idx="11">
                  <c:v>1.5044318342221721E-2</c:v>
                </c:pt>
                <c:pt idx="12">
                  <c:v>1.559302073651936E-2</c:v>
                </c:pt>
                <c:pt idx="13">
                  <c:v>1.3212412608070729E-2</c:v>
                </c:pt>
                <c:pt idx="14">
                  <c:v>1.5020198774852027E-2</c:v>
                </c:pt>
                <c:pt idx="15">
                  <c:v>1.5170756500763096E-2</c:v>
                </c:pt>
                <c:pt idx="16">
                  <c:v>2.5171696792482826E-2</c:v>
                </c:pt>
                <c:pt idx="17">
                  <c:v>1.0523699298271997E-2</c:v>
                </c:pt>
                <c:pt idx="18">
                  <c:v>1.2292548700353742E-2</c:v>
                </c:pt>
                <c:pt idx="19">
                  <c:v>1.2501616650578615E-2</c:v>
                </c:pt>
                <c:pt idx="20">
                  <c:v>1.6359890608807198E-2</c:v>
                </c:pt>
                <c:pt idx="21">
                  <c:v>1.559064687752346E-2</c:v>
                </c:pt>
                <c:pt idx="22">
                  <c:v>1.8507030633299816E-2</c:v>
                </c:pt>
                <c:pt idx="23">
                  <c:v>1.8266829256020876E-2</c:v>
                </c:pt>
                <c:pt idx="24">
                  <c:v>2.6878252507227422E-2</c:v>
                </c:pt>
                <c:pt idx="25">
                  <c:v>1.918243922722997E-2</c:v>
                </c:pt>
                <c:pt idx="26">
                  <c:v>1.9062358129534065E-2</c:v>
                </c:pt>
                <c:pt idx="27">
                  <c:v>2.0341613533144863E-2</c:v>
                </c:pt>
                <c:pt idx="28">
                  <c:v>2.3006096168635127E-2</c:v>
                </c:pt>
                <c:pt idx="29">
                  <c:v>2.4575087451011553E-2</c:v>
                </c:pt>
                <c:pt idx="30">
                  <c:v>2.2530298162278039E-2</c:v>
                </c:pt>
                <c:pt idx="31">
                  <c:v>2.3530152939959092E-2</c:v>
                </c:pt>
                <c:pt idx="32">
                  <c:v>4.6503643226790299E-2</c:v>
                </c:pt>
                <c:pt idx="33">
                  <c:v>1.5052886338034629E-2</c:v>
                </c:pt>
                <c:pt idx="34">
                  <c:v>1.9240511009249339E-2</c:v>
                </c:pt>
                <c:pt idx="35">
                  <c:v>2.1189180763692566E-2</c:v>
                </c:pt>
                <c:pt idx="36">
                  <c:v>2.3517342750160354E-2</c:v>
                </c:pt>
                <c:pt idx="37">
                  <c:v>2.1932604929397411E-2</c:v>
                </c:pt>
                <c:pt idx="38">
                  <c:v>2.4407823009134539E-2</c:v>
                </c:pt>
                <c:pt idx="39">
                  <c:v>2.3220545664433316E-2</c:v>
                </c:pt>
                <c:pt idx="40">
                  <c:v>3.498439215226426E-2</c:v>
                </c:pt>
                <c:pt idx="41">
                  <c:v>1.5985366022691641E-2</c:v>
                </c:pt>
                <c:pt idx="42">
                  <c:v>1.9062358129534065E-2</c:v>
                </c:pt>
                <c:pt idx="43">
                  <c:v>2.2036747994240269E-2</c:v>
                </c:pt>
                <c:pt idx="44">
                  <c:v>2.3517342750160354E-2</c:v>
                </c:pt>
                <c:pt idx="45">
                  <c:v>2.4046590946688724E-2</c:v>
                </c:pt>
                <c:pt idx="46">
                  <c:v>2.3334951668073683E-2</c:v>
                </c:pt>
                <c:pt idx="47">
                  <c:v>2.7245440246268422E-2</c:v>
                </c:pt>
                <c:pt idx="48">
                  <c:v>3.2851197508833516E-2</c:v>
                </c:pt>
                <c:pt idx="49">
                  <c:v>1.7583902624960807E-2</c:v>
                </c:pt>
                <c:pt idx="50">
                  <c:v>2.0665734046971512E-2</c:v>
                </c:pt>
                <c:pt idx="51">
                  <c:v>2.4791341493520299E-2</c:v>
                </c:pt>
                <c:pt idx="52">
                  <c:v>2.888543185617521E-2</c:v>
                </c:pt>
                <c:pt idx="53">
                  <c:v>3.0652797250724086E-2</c:v>
                </c:pt>
                <c:pt idx="54">
                  <c:v>3.0308615384969265E-2</c:v>
                </c:pt>
                <c:pt idx="55">
                  <c:v>3.3437585756783975E-2</c:v>
                </c:pt>
                <c:pt idx="56">
                  <c:v>4.1383976082556506E-2</c:v>
                </c:pt>
                <c:pt idx="57">
                  <c:v>1.5852154639169211E-2</c:v>
                </c:pt>
                <c:pt idx="58">
                  <c:v>2.1200192686117326E-2</c:v>
                </c:pt>
                <c:pt idx="59">
                  <c:v>2.6486475954615708E-2</c:v>
                </c:pt>
                <c:pt idx="60">
                  <c:v>3.0930418182276109E-2</c:v>
                </c:pt>
                <c:pt idx="61">
                  <c:v>3.0124300746401256E-2</c:v>
                </c:pt>
                <c:pt idx="62">
                  <c:v>3.2454358067090981E-2</c:v>
                </c:pt>
                <c:pt idx="63">
                  <c:v>3.4676014858887078E-2</c:v>
                </c:pt>
                <c:pt idx="64">
                  <c:v>4.4797087512045697E-2</c:v>
                </c:pt>
                <c:pt idx="65">
                  <c:v>1.8516382309617819E-2</c:v>
                </c:pt>
                <c:pt idx="66">
                  <c:v>2.4763250280422758E-2</c:v>
                </c:pt>
                <c:pt idx="67">
                  <c:v>2.585080053170493E-2</c:v>
                </c:pt>
                <c:pt idx="68">
                  <c:v>3.1441664763801336E-2</c:v>
                </c:pt>
                <c:pt idx="69">
                  <c:v>3.1445542007208331E-2</c:v>
                </c:pt>
                <c:pt idx="70">
                  <c:v>3.2454358067090981E-2</c:v>
                </c:pt>
                <c:pt idx="71">
                  <c:v>3.6224051236515967E-2</c:v>
                </c:pt>
                <c:pt idx="72">
                  <c:v>4.8636837870221043E-2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5-344C-B3F2-51C8A503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98912"/>
        <c:axId val="-1542119584"/>
      </c:scatterChart>
      <c:valAx>
        <c:axId val="-15420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9584"/>
        <c:crosses val="autoZero"/>
        <c:crossBetween val="midCat"/>
      </c:valAx>
      <c:valAx>
        <c:axId val="-15421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วิเคราะห์ค่ากลวงทึบ!$BC$15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วิเคราะห์ค่ากลวงทึบ!$BC$16:$BC$88</c:f>
              <c:numCache>
                <c:formatCode>0.000</c:formatCode>
                <c:ptCount val="73"/>
                <c:pt idx="1">
                  <c:v>0.14042361027990971</c:v>
                </c:pt>
                <c:pt idx="2">
                  <c:v>0.15446605023807802</c:v>
                </c:pt>
                <c:pt idx="3">
                  <c:v>0.16648845325962963</c:v>
                </c:pt>
                <c:pt idx="4">
                  <c:v>0.17680012114763793</c:v>
                </c:pt>
                <c:pt idx="5">
                  <c:v>0.18174441262436877</c:v>
                </c:pt>
                <c:pt idx="6">
                  <c:v>0.1831044221425355</c:v>
                </c:pt>
                <c:pt idx="7">
                  <c:v>0.19047861454944764</c:v>
                </c:pt>
                <c:pt idx="8">
                  <c:v>0.22130614006345953</c:v>
                </c:pt>
                <c:pt idx="9">
                  <c:v>0.15302308162431644</c:v>
                </c:pt>
                <c:pt idx="10">
                  <c:v>0.15633843436115649</c:v>
                </c:pt>
                <c:pt idx="11">
                  <c:v>0.16845879939685876</c:v>
                </c:pt>
                <c:pt idx="12">
                  <c:v>0.18502773347719262</c:v>
                </c:pt>
                <c:pt idx="13">
                  <c:v>0.17783547371322628</c:v>
                </c:pt>
                <c:pt idx="14">
                  <c:v>0.16715070397735851</c:v>
                </c:pt>
                <c:pt idx="15">
                  <c:v>0.19249431739788758</c:v>
                </c:pt>
                <c:pt idx="16">
                  <c:v>0.21692340628278292</c:v>
                </c:pt>
                <c:pt idx="17">
                  <c:v>0.15547160640198962</c:v>
                </c:pt>
                <c:pt idx="18">
                  <c:v>0.16457233260611059</c:v>
                </c:pt>
                <c:pt idx="19">
                  <c:v>0.16845879939685876</c:v>
                </c:pt>
                <c:pt idx="20">
                  <c:v>0.17490915639327259</c:v>
                </c:pt>
                <c:pt idx="21">
                  <c:v>0.16746705778050666</c:v>
                </c:pt>
                <c:pt idx="22">
                  <c:v>0.1831044221425355</c:v>
                </c:pt>
                <c:pt idx="23">
                  <c:v>0.19047861454944764</c:v>
                </c:pt>
                <c:pt idx="24">
                  <c:v>0.23093260074265973</c:v>
                </c:pt>
                <c:pt idx="25">
                  <c:v>0.12241846529945315</c:v>
                </c:pt>
                <c:pt idx="26">
                  <c:v>0.13032618455104847</c:v>
                </c:pt>
                <c:pt idx="27">
                  <c:v>0.13646722465701852</c:v>
                </c:pt>
                <c:pt idx="28">
                  <c:v>0.14988959533497559</c:v>
                </c:pt>
                <c:pt idx="29">
                  <c:v>0.13804479105914699</c:v>
                </c:pt>
                <c:pt idx="30">
                  <c:v>0.15475148143337025</c:v>
                </c:pt>
                <c:pt idx="31">
                  <c:v>0.14663050584665407</c:v>
                </c:pt>
                <c:pt idx="32">
                  <c:v>0.16239430963138718</c:v>
                </c:pt>
                <c:pt idx="33">
                  <c:v>0.12121234263122879</c:v>
                </c:pt>
                <c:pt idx="34">
                  <c:v>0.12513180228752818</c:v>
                </c:pt>
                <c:pt idx="35">
                  <c:v>0.13541340792367343</c:v>
                </c:pt>
                <c:pt idx="36">
                  <c:v>0.14649542861492326</c:v>
                </c:pt>
                <c:pt idx="37">
                  <c:v>0.14368157397561634</c:v>
                </c:pt>
                <c:pt idx="38">
                  <c:v>0.14475675590484507</c:v>
                </c:pt>
                <c:pt idx="39">
                  <c:v>0.16003404623210365</c:v>
                </c:pt>
                <c:pt idx="40">
                  <c:v>0.16902535643321706</c:v>
                </c:pt>
                <c:pt idx="41">
                  <c:v>0.11465539767507375</c:v>
                </c:pt>
                <c:pt idx="42">
                  <c:v>0.12817188436220101</c:v>
                </c:pt>
                <c:pt idx="43">
                  <c:v>0.13337700007356024</c:v>
                </c:pt>
                <c:pt idx="44">
                  <c:v>0.14541426676404529</c:v>
                </c:pt>
                <c:pt idx="45">
                  <c:v>0.14571971228589869</c:v>
                </c:pt>
                <c:pt idx="46">
                  <c:v>0.14089587996697722</c:v>
                </c:pt>
                <c:pt idx="47">
                  <c:v>0.15552513751947422</c:v>
                </c:pt>
                <c:pt idx="48">
                  <c:v>0.17107422343859102</c:v>
                </c:pt>
                <c:pt idx="49">
                  <c:v>0.11366269156448822</c:v>
                </c:pt>
                <c:pt idx="50">
                  <c:v>0.12139567951891395</c:v>
                </c:pt>
                <c:pt idx="51">
                  <c:v>0.12606302222606525</c:v>
                </c:pt>
                <c:pt idx="52">
                  <c:v>0.13846207714459557</c:v>
                </c:pt>
                <c:pt idx="53">
                  <c:v>0.1371683073337627</c:v>
                </c:pt>
                <c:pt idx="54">
                  <c:v>0.13997798172712889</c:v>
                </c:pt>
                <c:pt idx="55">
                  <c:v>0.15039087275567711</c:v>
                </c:pt>
                <c:pt idx="56">
                  <c:v>0.15810874336261124</c:v>
                </c:pt>
                <c:pt idx="57">
                  <c:v>0.10655159742511369</c:v>
                </c:pt>
                <c:pt idx="58">
                  <c:v>0.12229826205416289</c:v>
                </c:pt>
                <c:pt idx="59">
                  <c:v>0.12866253328624777</c:v>
                </c:pt>
                <c:pt idx="60">
                  <c:v>0.14230897799811837</c:v>
                </c:pt>
                <c:pt idx="61">
                  <c:v>0.14784711988720151</c:v>
                </c:pt>
                <c:pt idx="62">
                  <c:v>0.14278718445819197</c:v>
                </c:pt>
                <c:pt idx="63">
                  <c:v>0.14663050584665407</c:v>
                </c:pt>
                <c:pt idx="64">
                  <c:v>0.15729163844377006</c:v>
                </c:pt>
                <c:pt idx="65">
                  <c:v>0.11366269156448822</c:v>
                </c:pt>
                <c:pt idx="66">
                  <c:v>0.12051279013235111</c:v>
                </c:pt>
                <c:pt idx="67">
                  <c:v>0.12606302222606525</c:v>
                </c:pt>
                <c:pt idx="68">
                  <c:v>0.13242029404466044</c:v>
                </c:pt>
                <c:pt idx="69">
                  <c:v>0.13893829418023573</c:v>
                </c:pt>
                <c:pt idx="70">
                  <c:v>0.13997798172712889</c:v>
                </c:pt>
                <c:pt idx="71">
                  <c:v>0.14942371884765415</c:v>
                </c:pt>
                <c:pt idx="72">
                  <c:v>0.16513919658398618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6-4CFA-B526-A2EBC06E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55904"/>
        <c:axId val="-1579250464"/>
      </c:scatterChart>
      <c:valAx>
        <c:axId val="-15792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0464"/>
        <c:crosses val="autoZero"/>
        <c:crossBetween val="midCat"/>
      </c:valAx>
      <c:valAx>
        <c:axId val="-15792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วิเคราะห์ค่าทึบๆ!$AR$191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วิเคราะห์ค่าทึบๆ!$AR$192:$AR$264</c:f>
              <c:numCache>
                <c:formatCode>0.000</c:formatCode>
                <c:ptCount val="73"/>
                <c:pt idx="1">
                  <c:v>1.1466666666666667</c:v>
                </c:pt>
                <c:pt idx="2">
                  <c:v>0.84000000000000008</c:v>
                </c:pt>
                <c:pt idx="3">
                  <c:v>0.90666666666666684</c:v>
                </c:pt>
                <c:pt idx="4">
                  <c:v>0.88000000000000012</c:v>
                </c:pt>
                <c:pt idx="5">
                  <c:v>0.81333333333333335</c:v>
                </c:pt>
                <c:pt idx="6">
                  <c:v>0.70666666666666678</c:v>
                </c:pt>
                <c:pt idx="7">
                  <c:v>0.64000000000000012</c:v>
                </c:pt>
                <c:pt idx="8">
                  <c:v>0.76000000000000012</c:v>
                </c:pt>
                <c:pt idx="9">
                  <c:v>1.0933333333333335</c:v>
                </c:pt>
                <c:pt idx="10">
                  <c:v>0.97333333333333349</c:v>
                </c:pt>
                <c:pt idx="11">
                  <c:v>0.94666666666666677</c:v>
                </c:pt>
                <c:pt idx="12">
                  <c:v>0.81333333333333335</c:v>
                </c:pt>
                <c:pt idx="13">
                  <c:v>0.66666666666666685</c:v>
                </c:pt>
                <c:pt idx="14">
                  <c:v>0.74666666666666681</c:v>
                </c:pt>
                <c:pt idx="15">
                  <c:v>0.65333333333333332</c:v>
                </c:pt>
                <c:pt idx="16">
                  <c:v>0.78666666666666685</c:v>
                </c:pt>
                <c:pt idx="17">
                  <c:v>1.0533333333333335</c:v>
                </c:pt>
                <c:pt idx="18">
                  <c:v>0.92</c:v>
                </c:pt>
                <c:pt idx="19">
                  <c:v>0.78666666666666685</c:v>
                </c:pt>
                <c:pt idx="20">
                  <c:v>0.85333333333333339</c:v>
                </c:pt>
                <c:pt idx="21">
                  <c:v>0.78666666666666685</c:v>
                </c:pt>
                <c:pt idx="22">
                  <c:v>0.92</c:v>
                </c:pt>
                <c:pt idx="23">
                  <c:v>0.78666666666666685</c:v>
                </c:pt>
                <c:pt idx="24">
                  <c:v>0.84000000000000008</c:v>
                </c:pt>
                <c:pt idx="25">
                  <c:v>1.9200000000000002</c:v>
                </c:pt>
                <c:pt idx="26">
                  <c:v>1.4266666666666667</c:v>
                </c:pt>
                <c:pt idx="27">
                  <c:v>1.2800000000000002</c:v>
                </c:pt>
                <c:pt idx="28">
                  <c:v>1.2000000000000002</c:v>
                </c:pt>
                <c:pt idx="29">
                  <c:v>1.2400000000000002</c:v>
                </c:pt>
                <c:pt idx="30">
                  <c:v>1.1200000000000001</c:v>
                </c:pt>
                <c:pt idx="31">
                  <c:v>1.0133333333333334</c:v>
                </c:pt>
                <c:pt idx="32">
                  <c:v>1.4533333333333336</c:v>
                </c:pt>
                <c:pt idx="33">
                  <c:v>1.5066666666666668</c:v>
                </c:pt>
                <c:pt idx="34">
                  <c:v>1.4400000000000002</c:v>
                </c:pt>
                <c:pt idx="35">
                  <c:v>1.3333333333333335</c:v>
                </c:pt>
                <c:pt idx="36">
                  <c:v>1.226666666666667</c:v>
                </c:pt>
                <c:pt idx="37">
                  <c:v>1.1066666666666669</c:v>
                </c:pt>
                <c:pt idx="38">
                  <c:v>1.2133333333333334</c:v>
                </c:pt>
                <c:pt idx="39">
                  <c:v>1.0000000000000002</c:v>
                </c:pt>
                <c:pt idx="40">
                  <c:v>1.0933333333333335</c:v>
                </c:pt>
                <c:pt idx="41">
                  <c:v>1.6</c:v>
                </c:pt>
                <c:pt idx="42">
                  <c:v>1.4266666666666667</c:v>
                </c:pt>
                <c:pt idx="43">
                  <c:v>1.3866666666666669</c:v>
                </c:pt>
                <c:pt idx="44">
                  <c:v>1.226666666666667</c:v>
                </c:pt>
                <c:pt idx="45">
                  <c:v>1.2133333333333334</c:v>
                </c:pt>
                <c:pt idx="46">
                  <c:v>1.1600000000000001</c:v>
                </c:pt>
                <c:pt idx="47">
                  <c:v>1.1733333333333336</c:v>
                </c:pt>
                <c:pt idx="48">
                  <c:v>1.0266666666666668</c:v>
                </c:pt>
                <c:pt idx="49">
                  <c:v>1.7600000000000002</c:v>
                </c:pt>
                <c:pt idx="50">
                  <c:v>1.5466666666666669</c:v>
                </c:pt>
                <c:pt idx="51">
                  <c:v>1.56</c:v>
                </c:pt>
                <c:pt idx="52">
                  <c:v>1.5066666666666668</c:v>
                </c:pt>
                <c:pt idx="53">
                  <c:v>1.5466666666666669</c:v>
                </c:pt>
                <c:pt idx="54">
                  <c:v>1.5066666666666668</c:v>
                </c:pt>
                <c:pt idx="55">
                  <c:v>1.4400000000000002</c:v>
                </c:pt>
                <c:pt idx="56">
                  <c:v>1.2933333333333334</c:v>
                </c:pt>
                <c:pt idx="57">
                  <c:v>1.5866666666666669</c:v>
                </c:pt>
                <c:pt idx="58">
                  <c:v>1.5866666666666669</c:v>
                </c:pt>
                <c:pt idx="59">
                  <c:v>1.666666666666667</c:v>
                </c:pt>
                <c:pt idx="60">
                  <c:v>1.6133333333333333</c:v>
                </c:pt>
                <c:pt idx="61">
                  <c:v>1.52</c:v>
                </c:pt>
                <c:pt idx="62">
                  <c:v>1.6133333333333333</c:v>
                </c:pt>
                <c:pt idx="63">
                  <c:v>1.4933333333333334</c:v>
                </c:pt>
                <c:pt idx="64">
                  <c:v>1.4000000000000001</c:v>
                </c:pt>
                <c:pt idx="65">
                  <c:v>1.8533333333333335</c:v>
                </c:pt>
                <c:pt idx="66">
                  <c:v>1.8533333333333335</c:v>
                </c:pt>
                <c:pt idx="67">
                  <c:v>1.6266666666666669</c:v>
                </c:pt>
                <c:pt idx="68">
                  <c:v>1.6400000000000001</c:v>
                </c:pt>
                <c:pt idx="69">
                  <c:v>1.5866666666666669</c:v>
                </c:pt>
                <c:pt idx="70">
                  <c:v>1.6133333333333333</c:v>
                </c:pt>
                <c:pt idx="71">
                  <c:v>1.56</c:v>
                </c:pt>
                <c:pt idx="72">
                  <c:v>1.52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A-D24F-8D82-24D82FCD4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09248"/>
        <c:axId val="-1542106528"/>
      </c:scatterChart>
      <c:valAx>
        <c:axId val="-15421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6528"/>
        <c:crosses val="autoZero"/>
        <c:crossBetween val="midCat"/>
      </c:valAx>
      <c:valAx>
        <c:axId val="-15421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วิเคราะห์ค่าทึบๆ!$AS$191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วิเคราะห์ค่าทึบๆ!$AS$192:$AS$264</c:f>
              <c:numCache>
                <c:formatCode>0.00</c:formatCode>
                <c:ptCount val="73"/>
                <c:pt idx="1">
                  <c:v>218.58429284203348</c:v>
                </c:pt>
                <c:pt idx="2">
                  <c:v>97.160640866155589</c:v>
                </c:pt>
                <c:pt idx="3">
                  <c:v>89.315185224648076</c:v>
                </c:pt>
                <c:pt idx="4">
                  <c:v>71.055677735972992</c:v>
                </c:pt>
                <c:pt idx="5">
                  <c:v>62.869833996496347</c:v>
                </c:pt>
                <c:pt idx="6">
                  <c:v>54.527057361494421</c:v>
                </c:pt>
                <c:pt idx="7">
                  <c:v>43.818031366277395</c:v>
                </c:pt>
                <c:pt idx="8">
                  <c:v>36.014323479111908</c:v>
                </c:pt>
                <c:pt idx="9">
                  <c:v>195.57541991129315</c:v>
                </c:pt>
                <c:pt idx="10">
                  <c:v>117.83311764618871</c:v>
                </c:pt>
                <c:pt idx="11">
                  <c:v>94.783461871055096</c:v>
                </c:pt>
                <c:pt idx="12">
                  <c:v>65.034010131229508</c:v>
                </c:pt>
                <c:pt idx="13">
                  <c:v>52.99028865418979</c:v>
                </c:pt>
                <c:pt idx="14">
                  <c:v>57.08301317531447</c:v>
                </c:pt>
                <c:pt idx="15">
                  <c:v>44.435186737633408</c:v>
                </c:pt>
                <c:pt idx="16">
                  <c:v>37.195120970230334</c:v>
                </c:pt>
                <c:pt idx="17">
                  <c:v>181.26502333241802</c:v>
                </c:pt>
                <c:pt idx="18">
                  <c:v>108.59130449746802</c:v>
                </c:pt>
                <c:pt idx="19">
                  <c:v>76.137534945601644</c:v>
                </c:pt>
                <c:pt idx="20">
                  <c:v>68.517974959688232</c:v>
                </c:pt>
                <c:pt idx="21">
                  <c:v>60.808527963824346</c:v>
                </c:pt>
                <c:pt idx="22">
                  <c:v>71.633585161178928</c:v>
                </c:pt>
                <c:pt idx="23">
                  <c:v>51.719643579868404</c:v>
                </c:pt>
                <c:pt idx="24">
                  <c:v>39.80530489796579</c:v>
                </c:pt>
                <c:pt idx="25">
                  <c:v>353.89837888710179</c:v>
                </c:pt>
                <c:pt idx="26">
                  <c:v>95.485457402946025</c:v>
                </c:pt>
                <c:pt idx="27">
                  <c:v>67.309994662053612</c:v>
                </c:pt>
                <c:pt idx="28">
                  <c:v>51.160087969900552</c:v>
                </c:pt>
                <c:pt idx="29">
                  <c:v>51.518336191573404</c:v>
                </c:pt>
                <c:pt idx="30">
                  <c:v>45.102627694075629</c:v>
                </c:pt>
                <c:pt idx="31">
                  <c:v>35.448295037887327</c:v>
                </c:pt>
                <c:pt idx="32">
                  <c:v>40.51611391400089</c:v>
                </c:pt>
                <c:pt idx="33">
                  <c:v>142.92049916594499</c:v>
                </c:pt>
                <c:pt idx="34">
                  <c:v>97.160640866155589</c:v>
                </c:pt>
                <c:pt idx="35">
                  <c:v>71.452148179718449</c:v>
                </c:pt>
                <c:pt idx="36">
                  <c:v>52.561734215651256</c:v>
                </c:pt>
                <c:pt idx="37">
                  <c:v>45.235612265771771</c:v>
                </c:pt>
                <c:pt idx="38">
                  <c:v>49.369092475947646</c:v>
                </c:pt>
                <c:pt idx="39">
                  <c:v>35.054425093021912</c:v>
                </c:pt>
                <c:pt idx="40">
                  <c:v>27.336173243181324</c:v>
                </c:pt>
                <c:pt idx="41">
                  <c:v>165.15257681398086</c:v>
                </c:pt>
                <c:pt idx="42">
                  <c:v>95.485457402946025</c:v>
                </c:pt>
                <c:pt idx="43">
                  <c:v>76.137534945601644</c:v>
                </c:pt>
                <c:pt idx="44">
                  <c:v>52.561734215651256</c:v>
                </c:pt>
                <c:pt idx="45">
                  <c:v>50.125948726936279</c:v>
                </c:pt>
                <c:pt idx="46">
                  <c:v>46.837344143847766</c:v>
                </c:pt>
                <c:pt idx="47">
                  <c:v>40.972704654181456</c:v>
                </c:pt>
                <c:pt idx="48">
                  <c:v>25.782981581636932</c:v>
                </c:pt>
                <c:pt idx="49">
                  <c:v>117.96612629570062</c:v>
                </c:pt>
                <c:pt idx="50">
                  <c:v>70.10324720722619</c:v>
                </c:pt>
                <c:pt idx="51">
                  <c:v>59.543456816432041</c:v>
                </c:pt>
                <c:pt idx="52">
                  <c:v>46.792763387104166</c:v>
                </c:pt>
                <c:pt idx="53">
                  <c:v>46.95342032649728</c:v>
                </c:pt>
                <c:pt idx="54">
                  <c:v>44.552595649025932</c:v>
                </c:pt>
                <c:pt idx="55">
                  <c:v>36.263198372091637</c:v>
                </c:pt>
                <c:pt idx="56">
                  <c:v>23.152065093714796</c:v>
                </c:pt>
                <c:pt idx="57">
                  <c:v>97.787709955646577</c:v>
                </c:pt>
                <c:pt idx="58">
                  <c:v>72.870480649616709</c:v>
                </c:pt>
                <c:pt idx="59">
                  <c:v>66.348423309738578</c:v>
                </c:pt>
                <c:pt idx="60">
                  <c:v>51.851440510034344</c:v>
                </c:pt>
                <c:pt idx="61">
                  <c:v>45.794076614731907</c:v>
                </c:pt>
                <c:pt idx="62">
                  <c:v>49.369092475947646</c:v>
                </c:pt>
                <c:pt idx="63">
                  <c:v>38.010822390023762</c:v>
                </c:pt>
                <c:pt idx="64">
                  <c:v>25.210026435378335</c:v>
                </c:pt>
                <c:pt idx="65">
                  <c:v>132.71189208266318</c:v>
                </c:pt>
                <c:pt idx="66">
                  <c:v>98.89565231019408</c:v>
                </c:pt>
                <c:pt idx="67">
                  <c:v>63.621775776461639</c:v>
                </c:pt>
                <c:pt idx="68">
                  <c:v>53.291758301979741</c:v>
                </c:pt>
                <c:pt idx="69">
                  <c:v>48.806844813069546</c:v>
                </c:pt>
                <c:pt idx="70">
                  <c:v>49.369092475947646</c:v>
                </c:pt>
                <c:pt idx="71">
                  <c:v>40.44741356887144</c:v>
                </c:pt>
                <c:pt idx="72">
                  <c:v>28.011140483753703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1E-1143-8204-278583CF2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92928"/>
        <c:axId val="-1542105984"/>
      </c:scatterChart>
      <c:valAx>
        <c:axId val="-15420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5984"/>
        <c:crosses val="autoZero"/>
        <c:crossBetween val="midCat"/>
      </c:valAx>
      <c:valAx>
        <c:axId val="-15421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วิเคราะห์ค่าทึบๆ!$AT$191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วิเคราะห์ค่าทึบๆ!$AT$192:$AT$264</c:f>
              <c:numCache>
                <c:formatCode>0.00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5-6C4A-A353-031B4B0B2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97280"/>
        <c:axId val="-1542097824"/>
      </c:scatterChart>
      <c:valAx>
        <c:axId val="-154209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7824"/>
        <c:crosses val="autoZero"/>
        <c:crossBetween val="midCat"/>
      </c:valAx>
      <c:valAx>
        <c:axId val="-1542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วิเคราะห์ค่าทึบๆ!$AU$191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วิเคราะห์ค่าทึบๆ!$AU$192:$AU$264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3-024A-A0A1-8AB23B31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0336"/>
        <c:axId val="-1542096736"/>
      </c:scatterChart>
      <c:valAx>
        <c:axId val="-15421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6736"/>
        <c:crosses val="autoZero"/>
        <c:crossBetween val="midCat"/>
      </c:valAx>
      <c:valAx>
        <c:axId val="-1542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วิเคราะห์ค่าทึบๆ!$AV$191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วิเคราะห์ค่าทึบๆ!$AV$192:$AV$264</c:f>
              <c:numCache>
                <c:formatCode>0.000</c:formatCode>
                <c:ptCount val="73"/>
                <c:pt idx="1">
                  <c:v>0.14845419498695753</c:v>
                </c:pt>
                <c:pt idx="2">
                  <c:v>0.13259289682215741</c:v>
                </c:pt>
                <c:pt idx="3">
                  <c:v>0.15139679259112121</c:v>
                </c:pt>
                <c:pt idx="4">
                  <c:v>0.16317912281019736</c:v>
                </c:pt>
                <c:pt idx="5">
                  <c:v>0.1587235320739592</c:v>
                </c:pt>
                <c:pt idx="6">
                  <c:v>0.15006094897894051</c:v>
                </c:pt>
                <c:pt idx="7">
                  <c:v>0.15552513751947422</c:v>
                </c:pt>
                <c:pt idx="8">
                  <c:v>0.19517367007318068</c:v>
                </c:pt>
                <c:pt idx="9">
                  <c:v>0.14042361027990971</c:v>
                </c:pt>
                <c:pt idx="10">
                  <c:v>0.1460187942142922</c:v>
                </c:pt>
                <c:pt idx="11">
                  <c:v>0.15596254246516403</c:v>
                </c:pt>
                <c:pt idx="12">
                  <c:v>0.15611170547213479</c:v>
                </c:pt>
                <c:pt idx="13">
                  <c:v>0.14571971228589869</c:v>
                </c:pt>
                <c:pt idx="14">
                  <c:v>0.15353772558432263</c:v>
                </c:pt>
                <c:pt idx="15">
                  <c:v>0.15661655538344607</c:v>
                </c:pt>
                <c:pt idx="16">
                  <c:v>0.19834743378602482</c:v>
                </c:pt>
                <c:pt idx="17">
                  <c:v>0.13518857942759258</c:v>
                </c:pt>
                <c:pt idx="18">
                  <c:v>0.14017565649740502</c:v>
                </c:pt>
                <c:pt idx="19">
                  <c:v>0.13978270126548978</c:v>
                </c:pt>
                <c:pt idx="20">
                  <c:v>0.16023871759590522</c:v>
                </c:pt>
                <c:pt idx="21">
                  <c:v>0.1560998219093489</c:v>
                </c:pt>
                <c:pt idx="22">
                  <c:v>0.17199665542614784</c:v>
                </c:pt>
                <c:pt idx="23">
                  <c:v>0.16896701224429067</c:v>
                </c:pt>
                <c:pt idx="24">
                  <c:v>0.20518900033185455</c:v>
                </c:pt>
                <c:pt idx="25">
                  <c:v>0.18889579292923722</c:v>
                </c:pt>
                <c:pt idx="26">
                  <c:v>0.13144488476546717</c:v>
                </c:pt>
                <c:pt idx="27">
                  <c:v>0.13142978606865996</c:v>
                </c:pt>
                <c:pt idx="28">
                  <c:v>0.13846207714459557</c:v>
                </c:pt>
                <c:pt idx="29">
                  <c:v>0.14368157397561634</c:v>
                </c:pt>
                <c:pt idx="30">
                  <c:v>0.13647797829717567</c:v>
                </c:pt>
                <c:pt idx="31">
                  <c:v>0.13988522280754215</c:v>
                </c:pt>
                <c:pt idx="32">
                  <c:v>0.20701293842671797</c:v>
                </c:pt>
                <c:pt idx="33">
                  <c:v>0.12004118142038321</c:v>
                </c:pt>
                <c:pt idx="34">
                  <c:v>0.13259289682215741</c:v>
                </c:pt>
                <c:pt idx="35">
                  <c:v>0.13541340792367343</c:v>
                </c:pt>
                <c:pt idx="36">
                  <c:v>0.14034600152615459</c:v>
                </c:pt>
                <c:pt idx="37">
                  <c:v>0.13463575153108825</c:v>
                </c:pt>
                <c:pt idx="38">
                  <c:v>0.14278718445819197</c:v>
                </c:pt>
                <c:pt idx="39">
                  <c:v>0.13910591188141894</c:v>
                </c:pt>
                <c:pt idx="40">
                  <c:v>0.1700405328666828</c:v>
                </c:pt>
                <c:pt idx="41">
                  <c:v>0.12904039266951955</c:v>
                </c:pt>
                <c:pt idx="42">
                  <c:v>0.13144488476546717</c:v>
                </c:pt>
                <c:pt idx="43">
                  <c:v>0.13978270126548978</c:v>
                </c:pt>
                <c:pt idx="44">
                  <c:v>0.14034600152615459</c:v>
                </c:pt>
                <c:pt idx="45">
                  <c:v>0.14172663153618661</c:v>
                </c:pt>
                <c:pt idx="46">
                  <c:v>0.13907779244313892</c:v>
                </c:pt>
                <c:pt idx="47">
                  <c:v>0.15039087275567711</c:v>
                </c:pt>
                <c:pt idx="48">
                  <c:v>0.16513919658398618</c:v>
                </c:pt>
                <c:pt idx="49">
                  <c:v>0.10905903689648293</c:v>
                </c:pt>
                <c:pt idx="50">
                  <c:v>0.11262742141981227</c:v>
                </c:pt>
                <c:pt idx="51">
                  <c:v>0.12361496351407457</c:v>
                </c:pt>
                <c:pt idx="52">
                  <c:v>0.13242029404466044</c:v>
                </c:pt>
                <c:pt idx="53">
                  <c:v>0.1371683073337627</c:v>
                </c:pt>
                <c:pt idx="54">
                  <c:v>0.13564324277070205</c:v>
                </c:pt>
                <c:pt idx="55">
                  <c:v>0.14148396297702398</c:v>
                </c:pt>
                <c:pt idx="56">
                  <c:v>0.15648707235709211</c:v>
                </c:pt>
                <c:pt idx="57">
                  <c:v>9.9294487067621146E-2</c:v>
                </c:pt>
                <c:pt idx="58">
                  <c:v>0.11482881700935728</c:v>
                </c:pt>
                <c:pt idx="59">
                  <c:v>0.13048762491722604</c:v>
                </c:pt>
                <c:pt idx="60">
                  <c:v>0.13939449223966002</c:v>
                </c:pt>
                <c:pt idx="61">
                  <c:v>0.13546428705295319</c:v>
                </c:pt>
                <c:pt idx="62">
                  <c:v>0.14278718445819197</c:v>
                </c:pt>
                <c:pt idx="63">
                  <c:v>0.14485310069554755</c:v>
                </c:pt>
                <c:pt idx="64">
                  <c:v>0.16329400798218022</c:v>
                </c:pt>
                <c:pt idx="65">
                  <c:v>0.11567457680876544</c:v>
                </c:pt>
                <c:pt idx="66">
                  <c:v>0.13377152352841892</c:v>
                </c:pt>
                <c:pt idx="67">
                  <c:v>0.12777824422823619</c:v>
                </c:pt>
                <c:pt idx="68">
                  <c:v>0.14131726572089168</c:v>
                </c:pt>
                <c:pt idx="69">
                  <c:v>0.13984937472377562</c:v>
                </c:pt>
                <c:pt idx="70">
                  <c:v>0.14278718445819197</c:v>
                </c:pt>
                <c:pt idx="71">
                  <c:v>0.14942371884765415</c:v>
                </c:pt>
                <c:pt idx="72">
                  <c:v>0.1721269978271352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79-C24E-98EE-C4AEEBF1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3056"/>
        <c:axId val="-1542092384"/>
      </c:scatterChart>
      <c:valAx>
        <c:axId val="-15421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2384"/>
        <c:crosses val="autoZero"/>
        <c:crossBetween val="midCat"/>
      </c:valAx>
      <c:valAx>
        <c:axId val="-15420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วิเคราะห์ค่าทึบๆ!$AW$191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วิเคราะห์ค่าทึบๆ!$AW$192:$AW$264</c:f>
              <c:numCache>
                <c:formatCode>0.000</c:formatCode>
                <c:ptCount val="73"/>
                <c:pt idx="1">
                  <c:v>1.1741705457846552</c:v>
                </c:pt>
                <c:pt idx="2">
                  <c:v>0.90684531263751456</c:v>
                </c:pt>
                <c:pt idx="3">
                  <c:v>0.94944315664093748</c:v>
                </c:pt>
                <c:pt idx="4">
                  <c:v>0.93169499062491234</c:v>
                </c:pt>
                <c:pt idx="5">
                  <c:v>0.89134254101536559</c:v>
                </c:pt>
                <c:pt idx="6">
                  <c:v>0.8364370063977572</c:v>
                </c:pt>
                <c:pt idx="7">
                  <c:v>0.80687153045987847</c:v>
                </c:pt>
                <c:pt idx="8">
                  <c:v>0.86258194917794284</c:v>
                </c:pt>
                <c:pt idx="9">
                  <c:v>1.1106541457982981</c:v>
                </c:pt>
                <c:pt idx="10">
                  <c:v>0.99866932742120151</c:v>
                </c:pt>
                <c:pt idx="11">
                  <c:v>0.9780759955449394</c:v>
                </c:pt>
                <c:pt idx="12">
                  <c:v>0.89134254101536559</c:v>
                </c:pt>
                <c:pt idx="13">
                  <c:v>0.81831708838497141</c:v>
                </c:pt>
                <c:pt idx="14">
                  <c:v>0.85581649610182209</c:v>
                </c:pt>
                <c:pt idx="15">
                  <c:v>0.81253385628269892</c:v>
                </c:pt>
                <c:pt idx="16">
                  <c:v>0.87660859164784577</c:v>
                </c:pt>
                <c:pt idx="17">
                  <c:v>1.0692486534603769</c:v>
                </c:pt>
                <c:pt idx="18">
                  <c:v>0.9587062360592129</c:v>
                </c:pt>
                <c:pt idx="19">
                  <c:v>0.87660859164784577</c:v>
                </c:pt>
                <c:pt idx="20">
                  <c:v>0.91490631838924974</c:v>
                </c:pt>
                <c:pt idx="21">
                  <c:v>0.87660859164784577</c:v>
                </c:pt>
                <c:pt idx="22">
                  <c:v>0.9587062360592129</c:v>
                </c:pt>
                <c:pt idx="23">
                  <c:v>0.87660859164784577</c:v>
                </c:pt>
                <c:pt idx="24">
                  <c:v>0.90684531263751456</c:v>
                </c:pt>
                <c:pt idx="25">
                  <c:v>1.2741179785940637</c:v>
                </c:pt>
                <c:pt idx="26">
                  <c:v>0.76666439507182438</c:v>
                </c:pt>
                <c:pt idx="27">
                  <c:v>0.7029019463944165</c:v>
                </c:pt>
                <c:pt idx="28">
                  <c:v>0.67419986246324204</c:v>
                </c:pt>
                <c:pt idx="29">
                  <c:v>0.68810235320397528</c:v>
                </c:pt>
                <c:pt idx="30">
                  <c:v>0.6487491201346024</c:v>
                </c:pt>
                <c:pt idx="31">
                  <c:v>0.6189054227988029</c:v>
                </c:pt>
                <c:pt idx="32">
                  <c:v>0.78023472991544895</c:v>
                </c:pt>
                <c:pt idx="33">
                  <c:v>0.80968784453911968</c:v>
                </c:pt>
                <c:pt idx="34">
                  <c:v>0.77336028111218247</c:v>
                </c:pt>
                <c:pt idx="35">
                  <c:v>0.7242068243779014</c:v>
                </c:pt>
                <c:pt idx="36">
                  <c:v>0.68337307136730774</c:v>
                </c:pt>
                <c:pt idx="37">
                  <c:v>0.64478119838560299</c:v>
                </c:pt>
                <c:pt idx="38">
                  <c:v>0.67873998017500092</c:v>
                </c:pt>
                <c:pt idx="39">
                  <c:v>0.6154574548966637</c:v>
                </c:pt>
                <c:pt idx="40">
                  <c:v>0.64088520381483627</c:v>
                </c:pt>
                <c:pt idx="41">
                  <c:v>0.8703882797784892</c:v>
                </c:pt>
                <c:pt idx="42">
                  <c:v>0.76666439507182438</c:v>
                </c:pt>
                <c:pt idx="43">
                  <c:v>0.74757431881121406</c:v>
                </c:pt>
                <c:pt idx="44">
                  <c:v>0.68337307136730774</c:v>
                </c:pt>
                <c:pt idx="45">
                  <c:v>0.67873998017500092</c:v>
                </c:pt>
                <c:pt idx="46">
                  <c:v>0.66110735668493126</c:v>
                </c:pt>
                <c:pt idx="47">
                  <c:v>0.66538641337399984</c:v>
                </c:pt>
                <c:pt idx="48">
                  <c:v>0.62241199716496143</c:v>
                </c:pt>
                <c:pt idx="49">
                  <c:v>0.67666495245095848</c:v>
                </c:pt>
                <c:pt idx="50">
                  <c:v>0.60426913534119719</c:v>
                </c:pt>
                <c:pt idx="51">
                  <c:v>0.60813031926314987</c:v>
                </c:pt>
                <c:pt idx="52">
                  <c:v>0.59311243788803303</c:v>
                </c:pt>
                <c:pt idx="53">
                  <c:v>0.60426913534119719</c:v>
                </c:pt>
                <c:pt idx="54">
                  <c:v>0.59311243788803303</c:v>
                </c:pt>
                <c:pt idx="55">
                  <c:v>0.57581679963109833</c:v>
                </c:pt>
                <c:pt idx="56">
                  <c:v>0.54253894665196423</c:v>
                </c:pt>
                <c:pt idx="57">
                  <c:v>0.61608007261268027</c:v>
                </c:pt>
                <c:pt idx="58">
                  <c:v>0.61608007261268027</c:v>
                </c:pt>
                <c:pt idx="59">
                  <c:v>0.64194073876636937</c:v>
                </c:pt>
                <c:pt idx="60">
                  <c:v>0.62434997382308721</c:v>
                </c:pt>
                <c:pt idx="61">
                  <c:v>0.59676239503286066</c:v>
                </c:pt>
                <c:pt idx="62">
                  <c:v>0.62434997382308721</c:v>
                </c:pt>
                <c:pt idx="63">
                  <c:v>0.58952864412411499</c:v>
                </c:pt>
                <c:pt idx="64">
                  <c:v>0.5661385170722979</c:v>
                </c:pt>
                <c:pt idx="65">
                  <c:v>0.7177115647040182</c:v>
                </c:pt>
                <c:pt idx="66">
                  <c:v>0.7177115647040182</c:v>
                </c:pt>
                <c:pt idx="67">
                  <c:v>0.62861179786340826</c:v>
                </c:pt>
                <c:pt idx="68">
                  <c:v>0.63296210442729162</c:v>
                </c:pt>
                <c:pt idx="69">
                  <c:v>0.61608007261268027</c:v>
                </c:pt>
                <c:pt idx="70">
                  <c:v>0.62434997382308721</c:v>
                </c:pt>
                <c:pt idx="71">
                  <c:v>0.60813031926314987</c:v>
                </c:pt>
                <c:pt idx="72">
                  <c:v>0.59676239503286066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7-A740-B355-12FE65F2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1968"/>
        <c:axId val="-1542109792"/>
      </c:scatterChart>
      <c:valAx>
        <c:axId val="-15421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9792"/>
        <c:crosses val="autoZero"/>
        <c:crossBetween val="midCat"/>
      </c:valAx>
      <c:valAx>
        <c:axId val="-1542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245370370370371"/>
          <c:w val="0.880710848643919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วิเคราะห์ค่าทึบๆ!$AX$191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วิเคราะห์ค่าทึบๆ!$AX$192:$AX$264</c:f>
              <c:numCache>
                <c:formatCode>0.000</c:formatCode>
                <c:ptCount val="73"/>
                <c:pt idx="1">
                  <c:v>4.5312597122938413E-2</c:v>
                </c:pt>
                <c:pt idx="2">
                  <c:v>8.7849773757623109E-2</c:v>
                </c:pt>
                <c:pt idx="3">
                  <c:v>8.7403695410071897E-2</c:v>
                </c:pt>
                <c:pt idx="4">
                  <c:v>9.9692695544108811E-2</c:v>
                </c:pt>
                <c:pt idx="5">
                  <c:v>0.11074584511537422</c:v>
                </c:pt>
                <c:pt idx="6">
                  <c:v>0.12670332079339508</c:v>
                </c:pt>
                <c:pt idx="7">
                  <c:v>0.14628757597397579</c:v>
                </c:pt>
                <c:pt idx="8">
                  <c:v>0.15025888361781153</c:v>
                </c:pt>
                <c:pt idx="9">
                  <c:v>5.0643490902107631E-2</c:v>
                </c:pt>
                <c:pt idx="10">
                  <c:v>7.2437532747513786E-2</c:v>
                </c:pt>
                <c:pt idx="11">
                  <c:v>8.2361174521029298E-2</c:v>
                </c:pt>
                <c:pt idx="12">
                  <c:v>0.10892350068708186</c:v>
                </c:pt>
                <c:pt idx="13">
                  <c:v>0.13139337556061345</c:v>
                </c:pt>
                <c:pt idx="14">
                  <c:v>0.12103003777279529</c:v>
                </c:pt>
                <c:pt idx="15">
                  <c:v>0.14425580408544839</c:v>
                </c:pt>
                <c:pt idx="16">
                  <c:v>0.1454887603283572</c:v>
                </c:pt>
                <c:pt idx="17">
                  <c:v>5.4641661236484555E-2</c:v>
                </c:pt>
                <c:pt idx="18">
                  <c:v>7.8602429151557518E-2</c:v>
                </c:pt>
                <c:pt idx="19">
                  <c:v>0.10253125807719972</c:v>
                </c:pt>
                <c:pt idx="20">
                  <c:v>0.10338501760129803</c:v>
                </c:pt>
                <c:pt idx="21">
                  <c:v>0.11449994155996315</c:v>
                </c:pt>
                <c:pt idx="22">
                  <c:v>9.6445811350196267E-2</c:v>
                </c:pt>
                <c:pt idx="23">
                  <c:v>0.12393808520017392</c:v>
                </c:pt>
                <c:pt idx="24">
                  <c:v>0.13594851374944852</c:v>
                </c:pt>
                <c:pt idx="25">
                  <c:v>2.7987192340638435E-2</c:v>
                </c:pt>
                <c:pt idx="26">
                  <c:v>8.9390997858634039E-2</c:v>
                </c:pt>
                <c:pt idx="27">
                  <c:v>0.11597798044798004</c:v>
                </c:pt>
                <c:pt idx="28">
                  <c:v>0.13846207714459557</c:v>
                </c:pt>
                <c:pt idx="29">
                  <c:v>0.13514747200520241</c:v>
                </c:pt>
                <c:pt idx="30">
                  <c:v>0.15317864155619407</c:v>
                </c:pt>
                <c:pt idx="31">
                  <c:v>0.18082769807894233</c:v>
                </c:pt>
                <c:pt idx="32">
                  <c:v>0.13356345210472137</c:v>
                </c:pt>
                <c:pt idx="33">
                  <c:v>6.930161912919991E-2</c:v>
                </c:pt>
                <c:pt idx="34">
                  <c:v>8.7849773757623109E-2</c:v>
                </c:pt>
                <c:pt idx="35">
                  <c:v>0.10925461926258989</c:v>
                </c:pt>
                <c:pt idx="36">
                  <c:v>0.13476975508740635</c:v>
                </c:pt>
                <c:pt idx="37">
                  <c:v>0.15391795422814719</c:v>
                </c:pt>
                <c:pt idx="38">
                  <c:v>0.13994098117479456</c:v>
                </c:pt>
                <c:pt idx="39">
                  <c:v>0.18285946996746974</c:v>
                </c:pt>
                <c:pt idx="40">
                  <c:v>0.1979601165123549</c:v>
                </c:pt>
                <c:pt idx="41">
                  <c:v>5.9972555015653781E-2</c:v>
                </c:pt>
                <c:pt idx="42">
                  <c:v>8.9390997858634039E-2</c:v>
                </c:pt>
                <c:pt idx="43">
                  <c:v>0.10253125807719972</c:v>
                </c:pt>
                <c:pt idx="44">
                  <c:v>0.13476975508740635</c:v>
                </c:pt>
                <c:pt idx="45">
                  <c:v>0.13890156844979137</c:v>
                </c:pt>
                <c:pt idx="46">
                  <c:v>0.14750535853559427</c:v>
                </c:pt>
                <c:pt idx="47">
                  <c:v>0.15644643541661299</c:v>
                </c:pt>
                <c:pt idx="48">
                  <c:v>0.20988542473599073</c:v>
                </c:pt>
                <c:pt idx="49">
                  <c:v>8.3961577021915285E-2</c:v>
                </c:pt>
                <c:pt idx="50">
                  <c:v>0.12175670397986359</c:v>
                </c:pt>
                <c:pt idx="51">
                  <c:v>0.13110554311510786</c:v>
                </c:pt>
                <c:pt idx="52">
                  <c:v>0.15138520434475783</c:v>
                </c:pt>
                <c:pt idx="53">
                  <c:v>0.14828680956126375</c:v>
                </c:pt>
                <c:pt idx="54">
                  <c:v>0.15506973589639397</c:v>
                </c:pt>
                <c:pt idx="55">
                  <c:v>0.17676415430188741</c:v>
                </c:pt>
                <c:pt idx="56">
                  <c:v>0.23373604118326238</c:v>
                </c:pt>
                <c:pt idx="57">
                  <c:v>0.10128698180421526</c:v>
                </c:pt>
                <c:pt idx="58">
                  <c:v>0.1171330316768308</c:v>
                </c:pt>
                <c:pt idx="59">
                  <c:v>0.11765882074432756</c:v>
                </c:pt>
                <c:pt idx="60">
                  <c:v>0.13661591611600096</c:v>
                </c:pt>
                <c:pt idx="61">
                  <c:v>0.15204090600585274</c:v>
                </c:pt>
                <c:pt idx="62">
                  <c:v>0.13994098117479456</c:v>
                </c:pt>
                <c:pt idx="63">
                  <c:v>0.16863706674777765</c:v>
                </c:pt>
                <c:pt idx="64">
                  <c:v>0.21465554802544504</c:v>
                </c:pt>
                <c:pt idx="65">
                  <c:v>7.4632512908369156E-2</c:v>
                </c:pt>
                <c:pt idx="66">
                  <c:v>8.630854965661218E-2</c:v>
                </c:pt>
                <c:pt idx="67">
                  <c:v>0.12270134163337017</c:v>
                </c:pt>
                <c:pt idx="68">
                  <c:v>0.13292359405881174</c:v>
                </c:pt>
                <c:pt idx="69">
                  <c:v>0.14265566489438031</c:v>
                </c:pt>
                <c:pt idx="70">
                  <c:v>0.13994098117479456</c:v>
                </c:pt>
                <c:pt idx="71">
                  <c:v>0.15847820730514045</c:v>
                </c:pt>
                <c:pt idx="72">
                  <c:v>0.19318999322290056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9-2C49-8F0E-A967E0C1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99456"/>
        <c:axId val="-1542089664"/>
      </c:scatterChart>
      <c:valAx>
        <c:axId val="-15420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9664"/>
        <c:crosses val="autoZero"/>
        <c:crossBetween val="midCat"/>
      </c:valAx>
      <c:valAx>
        <c:axId val="-1542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วิเคราะห์ค่าทึบๆ!$AY$191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วิเคราะห์ค่าทึบๆ!$AY$192:$AY$264</c:f>
              <c:numCache>
                <c:formatCode>0.000</c:formatCode>
                <c:ptCount val="73"/>
                <c:pt idx="1">
                  <c:v>1.3058823529411763</c:v>
                </c:pt>
                <c:pt idx="2">
                  <c:v>0.77894736842105261</c:v>
                </c:pt>
                <c:pt idx="3">
                  <c:v>0.85384615384615392</c:v>
                </c:pt>
                <c:pt idx="4">
                  <c:v>0.82222222222222219</c:v>
                </c:pt>
                <c:pt idx="5">
                  <c:v>0.75254237288135584</c:v>
                </c:pt>
                <c:pt idx="6">
                  <c:v>0.66268656716417906</c:v>
                </c:pt>
                <c:pt idx="7">
                  <c:v>0.6166666666666667</c:v>
                </c:pt>
                <c:pt idx="8">
                  <c:v>0.7047619047619047</c:v>
                </c:pt>
                <c:pt idx="9">
                  <c:v>1.168421052631579</c:v>
                </c:pt>
                <c:pt idx="10">
                  <c:v>0.94468085106382982</c:v>
                </c:pt>
                <c:pt idx="11">
                  <c:v>0.90612244897959182</c:v>
                </c:pt>
                <c:pt idx="12">
                  <c:v>0.75254237288135584</c:v>
                </c:pt>
                <c:pt idx="13">
                  <c:v>0.63428571428571434</c:v>
                </c:pt>
                <c:pt idx="14">
                  <c:v>0.69374999999999998</c:v>
                </c:pt>
                <c:pt idx="15">
                  <c:v>0.62535211267605628</c:v>
                </c:pt>
                <c:pt idx="16">
                  <c:v>0.72786885245901645</c:v>
                </c:pt>
                <c:pt idx="17">
                  <c:v>1.0829268292682928</c:v>
                </c:pt>
                <c:pt idx="18">
                  <c:v>0.87058823529411755</c:v>
                </c:pt>
                <c:pt idx="19">
                  <c:v>0.72786885245901645</c:v>
                </c:pt>
                <c:pt idx="20">
                  <c:v>0.79285714285714282</c:v>
                </c:pt>
                <c:pt idx="21">
                  <c:v>0.72786885245901645</c:v>
                </c:pt>
                <c:pt idx="22">
                  <c:v>0.87058823529411755</c:v>
                </c:pt>
                <c:pt idx="23">
                  <c:v>0.72786885245901645</c:v>
                </c:pt>
                <c:pt idx="24">
                  <c:v>0.77894736842105261</c:v>
                </c:pt>
                <c:pt idx="25">
                  <c:v>2.1142857142857139</c:v>
                </c:pt>
                <c:pt idx="26">
                  <c:v>0.76551724137931032</c:v>
                </c:pt>
                <c:pt idx="27">
                  <c:v>0.64347826086956517</c:v>
                </c:pt>
                <c:pt idx="28">
                  <c:v>0.59199999999999997</c:v>
                </c:pt>
                <c:pt idx="29">
                  <c:v>0.6166666666666667</c:v>
                </c:pt>
                <c:pt idx="30">
                  <c:v>0.54814814814814805</c:v>
                </c:pt>
                <c:pt idx="31">
                  <c:v>0.49887640449438198</c:v>
                </c:pt>
                <c:pt idx="32">
                  <c:v>0.79285714285714282</c:v>
                </c:pt>
                <c:pt idx="33">
                  <c:v>0.85384615384615392</c:v>
                </c:pt>
                <c:pt idx="34">
                  <c:v>0.77894736842105261</c:v>
                </c:pt>
                <c:pt idx="35">
                  <c:v>0.68307692307692303</c:v>
                </c:pt>
                <c:pt idx="36">
                  <c:v>0.60821917808219184</c:v>
                </c:pt>
                <c:pt idx="37">
                  <c:v>0.54146341463414638</c:v>
                </c:pt>
                <c:pt idx="38">
                  <c:v>0.6</c:v>
                </c:pt>
                <c:pt idx="39">
                  <c:v>0.49333333333333335</c:v>
                </c:pt>
                <c:pt idx="40">
                  <c:v>0.53493975903614455</c:v>
                </c:pt>
                <c:pt idx="41">
                  <c:v>0.98666666666666669</c:v>
                </c:pt>
                <c:pt idx="42">
                  <c:v>0.76551724137931032</c:v>
                </c:pt>
                <c:pt idx="43">
                  <c:v>0.72786885245901645</c:v>
                </c:pt>
                <c:pt idx="44">
                  <c:v>0.60821917808219184</c:v>
                </c:pt>
                <c:pt idx="45">
                  <c:v>0.6</c:v>
                </c:pt>
                <c:pt idx="46">
                  <c:v>0.56923076923076921</c:v>
                </c:pt>
                <c:pt idx="47">
                  <c:v>0.57662337662337659</c:v>
                </c:pt>
                <c:pt idx="48">
                  <c:v>0.50454545454545452</c:v>
                </c:pt>
                <c:pt idx="49">
                  <c:v>0.7047619047619047</c:v>
                </c:pt>
                <c:pt idx="50">
                  <c:v>0.5620253164556962</c:v>
                </c:pt>
                <c:pt idx="51">
                  <c:v>0.56923076923076921</c:v>
                </c:pt>
                <c:pt idx="52">
                  <c:v>0.54146341463414638</c:v>
                </c:pt>
                <c:pt idx="53">
                  <c:v>0.5620253164556962</c:v>
                </c:pt>
                <c:pt idx="54">
                  <c:v>0.54146341463414638</c:v>
                </c:pt>
                <c:pt idx="55">
                  <c:v>0.51034482758620692</c:v>
                </c:pt>
                <c:pt idx="56">
                  <c:v>0.45306122448979591</c:v>
                </c:pt>
                <c:pt idx="57">
                  <c:v>0.58421052631578951</c:v>
                </c:pt>
                <c:pt idx="58">
                  <c:v>0.58421052631578951</c:v>
                </c:pt>
                <c:pt idx="59">
                  <c:v>0.63428571428571434</c:v>
                </c:pt>
                <c:pt idx="60">
                  <c:v>0.6</c:v>
                </c:pt>
                <c:pt idx="61">
                  <c:v>0.54814814814814805</c:v>
                </c:pt>
                <c:pt idx="62">
                  <c:v>0.6</c:v>
                </c:pt>
                <c:pt idx="63">
                  <c:v>0.53493975903614455</c:v>
                </c:pt>
                <c:pt idx="64">
                  <c:v>0.49333333333333335</c:v>
                </c:pt>
                <c:pt idx="65">
                  <c:v>0.79285714285714282</c:v>
                </c:pt>
                <c:pt idx="66">
                  <c:v>0.79285714285714282</c:v>
                </c:pt>
                <c:pt idx="67">
                  <c:v>0.60821917808219184</c:v>
                </c:pt>
                <c:pt idx="68">
                  <c:v>0.6166666666666667</c:v>
                </c:pt>
                <c:pt idx="69">
                  <c:v>0.58421052631578951</c:v>
                </c:pt>
                <c:pt idx="70">
                  <c:v>0.6</c:v>
                </c:pt>
                <c:pt idx="71">
                  <c:v>0.56923076923076921</c:v>
                </c:pt>
                <c:pt idx="72">
                  <c:v>0.54814814814814805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3-5C4A-A130-F2C3EDAC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22848"/>
        <c:axId val="-1542089120"/>
      </c:scatterChart>
      <c:valAx>
        <c:axId val="-15421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9120"/>
        <c:crosses val="autoZero"/>
        <c:crossBetween val="midCat"/>
      </c:valAx>
      <c:valAx>
        <c:axId val="-1542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วิเคราะห์ค่าทึบๆ!$AZ$191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วิเคราะห์ค่าทึบๆ!$AZ$192:$AZ$264</c:f>
              <c:numCache>
                <c:formatCode>0.000</c:formatCode>
                <c:ptCount val="73"/>
                <c:pt idx="1">
                  <c:v>0.36999999999999994</c:v>
                </c:pt>
                <c:pt idx="2">
                  <c:v>0.36999999999999994</c:v>
                </c:pt>
                <c:pt idx="3">
                  <c:v>0.36999999999999994</c:v>
                </c:pt>
                <c:pt idx="4">
                  <c:v>0.36999999999999994</c:v>
                </c:pt>
                <c:pt idx="5">
                  <c:v>0.36999999999999994</c:v>
                </c:pt>
                <c:pt idx="6">
                  <c:v>0.36999999999999994</c:v>
                </c:pt>
                <c:pt idx="7">
                  <c:v>0.36999999999999994</c:v>
                </c:pt>
                <c:pt idx="8">
                  <c:v>0.36999999999999994</c:v>
                </c:pt>
                <c:pt idx="9">
                  <c:v>0.36999999999999994</c:v>
                </c:pt>
                <c:pt idx="10">
                  <c:v>0.36999999999999994</c:v>
                </c:pt>
                <c:pt idx="11">
                  <c:v>0.36999999999999994</c:v>
                </c:pt>
                <c:pt idx="12">
                  <c:v>0.36999999999999994</c:v>
                </c:pt>
                <c:pt idx="13">
                  <c:v>0.36999999999999994</c:v>
                </c:pt>
                <c:pt idx="14">
                  <c:v>0.36999999999999994</c:v>
                </c:pt>
                <c:pt idx="15">
                  <c:v>0.36999999999999994</c:v>
                </c:pt>
                <c:pt idx="16">
                  <c:v>0.36999999999999994</c:v>
                </c:pt>
                <c:pt idx="17">
                  <c:v>0.36999999999999994</c:v>
                </c:pt>
                <c:pt idx="18">
                  <c:v>0.36999999999999994</c:v>
                </c:pt>
                <c:pt idx="19">
                  <c:v>0.36999999999999994</c:v>
                </c:pt>
                <c:pt idx="20">
                  <c:v>0.36999999999999994</c:v>
                </c:pt>
                <c:pt idx="21">
                  <c:v>0.36999999999999994</c:v>
                </c:pt>
                <c:pt idx="22">
                  <c:v>0.36999999999999994</c:v>
                </c:pt>
                <c:pt idx="23">
                  <c:v>0.36999999999999994</c:v>
                </c:pt>
                <c:pt idx="24">
                  <c:v>0.36999999999999994</c:v>
                </c:pt>
                <c:pt idx="25">
                  <c:v>0.26909090909090905</c:v>
                </c:pt>
                <c:pt idx="26">
                  <c:v>0.26909090909090905</c:v>
                </c:pt>
                <c:pt idx="27">
                  <c:v>0.26909090909090905</c:v>
                </c:pt>
                <c:pt idx="28">
                  <c:v>0.26909090909090905</c:v>
                </c:pt>
                <c:pt idx="29">
                  <c:v>0.26909090909090905</c:v>
                </c:pt>
                <c:pt idx="30">
                  <c:v>0.26909090909090905</c:v>
                </c:pt>
                <c:pt idx="31">
                  <c:v>0.26909090909090905</c:v>
                </c:pt>
                <c:pt idx="32">
                  <c:v>0.26909090909090905</c:v>
                </c:pt>
                <c:pt idx="33">
                  <c:v>0.26909090909090905</c:v>
                </c:pt>
                <c:pt idx="34">
                  <c:v>0.26909090909090905</c:v>
                </c:pt>
                <c:pt idx="35">
                  <c:v>0.26909090909090905</c:v>
                </c:pt>
                <c:pt idx="36">
                  <c:v>0.26909090909090905</c:v>
                </c:pt>
                <c:pt idx="37">
                  <c:v>0.26909090909090905</c:v>
                </c:pt>
                <c:pt idx="38">
                  <c:v>0.26909090909090905</c:v>
                </c:pt>
                <c:pt idx="39">
                  <c:v>0.26909090909090905</c:v>
                </c:pt>
                <c:pt idx="40">
                  <c:v>0.26909090909090905</c:v>
                </c:pt>
                <c:pt idx="41">
                  <c:v>0.26909090909090905</c:v>
                </c:pt>
                <c:pt idx="42">
                  <c:v>0.26909090909090905</c:v>
                </c:pt>
                <c:pt idx="43">
                  <c:v>0.26909090909090905</c:v>
                </c:pt>
                <c:pt idx="44">
                  <c:v>0.26909090909090905</c:v>
                </c:pt>
                <c:pt idx="45">
                  <c:v>0.26909090909090905</c:v>
                </c:pt>
                <c:pt idx="46">
                  <c:v>0.26909090909090905</c:v>
                </c:pt>
                <c:pt idx="47">
                  <c:v>0.26909090909090905</c:v>
                </c:pt>
                <c:pt idx="48">
                  <c:v>0.26909090909090905</c:v>
                </c:pt>
                <c:pt idx="49">
                  <c:v>0.22769230769230767</c:v>
                </c:pt>
                <c:pt idx="50">
                  <c:v>0.22769230769230767</c:v>
                </c:pt>
                <c:pt idx="51">
                  <c:v>0.22769230769230767</c:v>
                </c:pt>
                <c:pt idx="52">
                  <c:v>0.22769230769230767</c:v>
                </c:pt>
                <c:pt idx="53">
                  <c:v>0.22769230769230767</c:v>
                </c:pt>
                <c:pt idx="54">
                  <c:v>0.22769230769230767</c:v>
                </c:pt>
                <c:pt idx="55">
                  <c:v>0.22769230769230767</c:v>
                </c:pt>
                <c:pt idx="56">
                  <c:v>0.22769230769230767</c:v>
                </c:pt>
                <c:pt idx="57">
                  <c:v>0.22769230769230767</c:v>
                </c:pt>
                <c:pt idx="58">
                  <c:v>0.22769230769230767</c:v>
                </c:pt>
                <c:pt idx="59">
                  <c:v>0.22769230769230767</c:v>
                </c:pt>
                <c:pt idx="60">
                  <c:v>0.22769230769230767</c:v>
                </c:pt>
                <c:pt idx="61">
                  <c:v>0.22769230769230767</c:v>
                </c:pt>
                <c:pt idx="62">
                  <c:v>0.22769230769230767</c:v>
                </c:pt>
                <c:pt idx="63">
                  <c:v>0.22769230769230767</c:v>
                </c:pt>
                <c:pt idx="64">
                  <c:v>0.22769230769230767</c:v>
                </c:pt>
                <c:pt idx="65">
                  <c:v>0.22769230769230767</c:v>
                </c:pt>
                <c:pt idx="66">
                  <c:v>0.22769230769230767</c:v>
                </c:pt>
                <c:pt idx="67">
                  <c:v>0.22769230769230767</c:v>
                </c:pt>
                <c:pt idx="68">
                  <c:v>0.22769230769230767</c:v>
                </c:pt>
                <c:pt idx="69">
                  <c:v>0.22769230769230767</c:v>
                </c:pt>
                <c:pt idx="70">
                  <c:v>0.22769230769230767</c:v>
                </c:pt>
                <c:pt idx="71">
                  <c:v>0.22769230769230767</c:v>
                </c:pt>
                <c:pt idx="72">
                  <c:v>0.22769230769230767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6-3349-A655-2515D2AB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6320"/>
        <c:axId val="-1542108160"/>
      </c:scatterChart>
      <c:valAx>
        <c:axId val="-15421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08160"/>
        <c:crosses val="autoZero"/>
        <c:crossBetween val="midCat"/>
      </c:valAx>
      <c:valAx>
        <c:axId val="-15421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วิเคราะห์ค่าทึบๆ!$BA$191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วิเคราะห์ค่าทึบๆ!$BA$192:$BA$264</c:f>
              <c:numCache>
                <c:formatCode>0.000</c:formatCode>
                <c:ptCount val="73"/>
                <c:pt idx="1">
                  <c:v>5.9145854283959064E-3</c:v>
                </c:pt>
                <c:pt idx="2">
                  <c:v>7.9099878593580607E-3</c:v>
                </c:pt>
                <c:pt idx="3">
                  <c:v>9.4079962590794975E-3</c:v>
                </c:pt>
                <c:pt idx="4">
                  <c:v>1.1349674109859993E-2</c:v>
                </c:pt>
                <c:pt idx="5">
                  <c:v>1.1732622395966804E-2</c:v>
                </c:pt>
                <c:pt idx="6">
                  <c:v>1.1908871885775532E-2</c:v>
                </c:pt>
                <c:pt idx="7">
                  <c:v>1.374656303334452E-2</c:v>
                </c:pt>
                <c:pt idx="8">
                  <c:v>1.8942768433665037E-2</c:v>
                </c:pt>
                <c:pt idx="9">
                  <c:v>5.9145854283959064E-3</c:v>
                </c:pt>
                <c:pt idx="10">
                  <c:v>7.9099878593580607E-3</c:v>
                </c:pt>
                <c:pt idx="11">
                  <c:v>9.4079962590794975E-3</c:v>
                </c:pt>
                <c:pt idx="12">
                  <c:v>1.1349674109859993E-2</c:v>
                </c:pt>
                <c:pt idx="13">
                  <c:v>1.1732622395966804E-2</c:v>
                </c:pt>
                <c:pt idx="14">
                  <c:v>1.1908871885775532E-2</c:v>
                </c:pt>
                <c:pt idx="15">
                  <c:v>1.374656303334452E-2</c:v>
                </c:pt>
                <c:pt idx="16">
                  <c:v>1.8942768433665037E-2</c:v>
                </c:pt>
                <c:pt idx="17">
                  <c:v>5.9145854283959064E-3</c:v>
                </c:pt>
                <c:pt idx="18">
                  <c:v>7.9099878593580607E-3</c:v>
                </c:pt>
                <c:pt idx="19">
                  <c:v>9.4079962590794975E-3</c:v>
                </c:pt>
                <c:pt idx="20">
                  <c:v>1.1349674109859993E-2</c:v>
                </c:pt>
                <c:pt idx="21">
                  <c:v>1.1732622395966804E-2</c:v>
                </c:pt>
                <c:pt idx="22">
                  <c:v>1.1908871885775532E-2</c:v>
                </c:pt>
                <c:pt idx="23">
                  <c:v>1.374656303334452E-2</c:v>
                </c:pt>
                <c:pt idx="24">
                  <c:v>1.8942768433665037E-2</c:v>
                </c:pt>
                <c:pt idx="25">
                  <c:v>5.9145854283959064E-3</c:v>
                </c:pt>
                <c:pt idx="26">
                  <c:v>7.9099878593580607E-3</c:v>
                </c:pt>
                <c:pt idx="27">
                  <c:v>9.4079962590794975E-3</c:v>
                </c:pt>
                <c:pt idx="28">
                  <c:v>1.1349674109859993E-2</c:v>
                </c:pt>
                <c:pt idx="29">
                  <c:v>1.1732622395966804E-2</c:v>
                </c:pt>
                <c:pt idx="30">
                  <c:v>1.1908871885775532E-2</c:v>
                </c:pt>
                <c:pt idx="31">
                  <c:v>1.374656303334452E-2</c:v>
                </c:pt>
                <c:pt idx="32">
                  <c:v>1.8942768433665037E-2</c:v>
                </c:pt>
                <c:pt idx="33">
                  <c:v>5.9145854283959064E-3</c:v>
                </c:pt>
                <c:pt idx="34">
                  <c:v>7.9099878593580607E-3</c:v>
                </c:pt>
                <c:pt idx="35">
                  <c:v>9.4079962590794975E-3</c:v>
                </c:pt>
                <c:pt idx="36">
                  <c:v>1.1349674109859993E-2</c:v>
                </c:pt>
                <c:pt idx="37">
                  <c:v>1.1732622395966804E-2</c:v>
                </c:pt>
                <c:pt idx="38">
                  <c:v>1.1908871885775532E-2</c:v>
                </c:pt>
                <c:pt idx="39">
                  <c:v>1.374656303334452E-2</c:v>
                </c:pt>
                <c:pt idx="40">
                  <c:v>1.8942768433665037E-2</c:v>
                </c:pt>
                <c:pt idx="41">
                  <c:v>5.9145854283959064E-3</c:v>
                </c:pt>
                <c:pt idx="42">
                  <c:v>7.9099878593580607E-3</c:v>
                </c:pt>
                <c:pt idx="43">
                  <c:v>9.4079962590794975E-3</c:v>
                </c:pt>
                <c:pt idx="44">
                  <c:v>1.1349674109859993E-2</c:v>
                </c:pt>
                <c:pt idx="45">
                  <c:v>1.1732622395966804E-2</c:v>
                </c:pt>
                <c:pt idx="46">
                  <c:v>1.1908871885775532E-2</c:v>
                </c:pt>
                <c:pt idx="47">
                  <c:v>1.374656303334452E-2</c:v>
                </c:pt>
                <c:pt idx="48">
                  <c:v>1.8942768433665037E-2</c:v>
                </c:pt>
                <c:pt idx="49">
                  <c:v>5.9145854283959064E-3</c:v>
                </c:pt>
                <c:pt idx="50">
                  <c:v>7.9099878593580607E-3</c:v>
                </c:pt>
                <c:pt idx="51">
                  <c:v>9.4079962590794975E-3</c:v>
                </c:pt>
                <c:pt idx="52">
                  <c:v>1.1349674109859993E-2</c:v>
                </c:pt>
                <c:pt idx="53">
                  <c:v>1.1732622395966804E-2</c:v>
                </c:pt>
                <c:pt idx="54">
                  <c:v>1.1908871885775532E-2</c:v>
                </c:pt>
                <c:pt idx="55">
                  <c:v>1.374656303334452E-2</c:v>
                </c:pt>
                <c:pt idx="56">
                  <c:v>1.8942768433665037E-2</c:v>
                </c:pt>
                <c:pt idx="57">
                  <c:v>5.9145854283959064E-3</c:v>
                </c:pt>
                <c:pt idx="58">
                  <c:v>7.9099878593580607E-3</c:v>
                </c:pt>
                <c:pt idx="59">
                  <c:v>9.4079962590794975E-3</c:v>
                </c:pt>
                <c:pt idx="60">
                  <c:v>1.1349674109859993E-2</c:v>
                </c:pt>
                <c:pt idx="61">
                  <c:v>1.1732622395966804E-2</c:v>
                </c:pt>
                <c:pt idx="62">
                  <c:v>1.1908871885775532E-2</c:v>
                </c:pt>
                <c:pt idx="63">
                  <c:v>1.374656303334452E-2</c:v>
                </c:pt>
                <c:pt idx="64">
                  <c:v>1.8942768433665037E-2</c:v>
                </c:pt>
                <c:pt idx="65">
                  <c:v>5.9145854283959064E-3</c:v>
                </c:pt>
                <c:pt idx="66">
                  <c:v>7.9099878593580607E-3</c:v>
                </c:pt>
                <c:pt idx="67">
                  <c:v>9.4079962590794975E-3</c:v>
                </c:pt>
                <c:pt idx="68">
                  <c:v>1.1349674109859993E-2</c:v>
                </c:pt>
                <c:pt idx="69">
                  <c:v>1.1732622395966804E-2</c:v>
                </c:pt>
                <c:pt idx="70">
                  <c:v>1.1908871885775532E-2</c:v>
                </c:pt>
                <c:pt idx="71">
                  <c:v>1.374656303334452E-2</c:v>
                </c:pt>
                <c:pt idx="72">
                  <c:v>1.8942768433665037E-2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8-874C-BE0E-37100DFC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114144"/>
        <c:axId val="-1542077152"/>
      </c:scatterChart>
      <c:valAx>
        <c:axId val="-15421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7152"/>
        <c:crosses val="autoZero"/>
        <c:crossBetween val="midCat"/>
      </c:valAx>
      <c:valAx>
        <c:axId val="-15420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11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วิเคราะห์ค่ากลวงทึบ!$BD$15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วิเคราะห์ค่ากลวงทึบ!$BD$16:$BD$88</c:f>
              <c:numCache>
                <c:formatCode>0.000</c:formatCode>
                <c:ptCount val="73"/>
                <c:pt idx="1">
                  <c:v>1.1106541457982981</c:v>
                </c:pt>
                <c:pt idx="2">
                  <c:v>1.0564428184106458</c:v>
                </c:pt>
                <c:pt idx="3">
                  <c:v>1.0440863369806959</c:v>
                </c:pt>
                <c:pt idx="4">
                  <c:v>1.0094660663590602</c:v>
                </c:pt>
                <c:pt idx="5">
                  <c:v>1.0206207261596576</c:v>
                </c:pt>
                <c:pt idx="6">
                  <c:v>1.0206207261596576</c:v>
                </c:pt>
                <c:pt idx="7">
                  <c:v>0.98821176880261863</c:v>
                </c:pt>
                <c:pt idx="8">
                  <c:v>0.9780759955449394</c:v>
                </c:pt>
                <c:pt idx="9">
                  <c:v>1.2103072956898178</c:v>
                </c:pt>
                <c:pt idx="10">
                  <c:v>1.0692486534603769</c:v>
                </c:pt>
                <c:pt idx="11">
                  <c:v>1.0564428184106458</c:v>
                </c:pt>
                <c:pt idx="12">
                  <c:v>1.0564428184106458</c:v>
                </c:pt>
                <c:pt idx="13">
                  <c:v>0.99866932742120151</c:v>
                </c:pt>
                <c:pt idx="14">
                  <c:v>0.93169499062491234</c:v>
                </c:pt>
                <c:pt idx="15">
                  <c:v>0.99866932742120151</c:v>
                </c:pt>
                <c:pt idx="16">
                  <c:v>0.9587062360592129</c:v>
                </c:pt>
                <c:pt idx="17">
                  <c:v>1.2296734420949118</c:v>
                </c:pt>
                <c:pt idx="18">
                  <c:v>1.1255629222268704</c:v>
                </c:pt>
                <c:pt idx="19">
                  <c:v>1.0564428184106458</c:v>
                </c:pt>
                <c:pt idx="20">
                  <c:v>0.99866932742120151</c:v>
                </c:pt>
                <c:pt idx="21">
                  <c:v>0.94044349232909841</c:v>
                </c:pt>
                <c:pt idx="22">
                  <c:v>1.0206207261596576</c:v>
                </c:pt>
                <c:pt idx="23">
                  <c:v>0.98821176880261863</c:v>
                </c:pt>
                <c:pt idx="24">
                  <c:v>1.0206207261596576</c:v>
                </c:pt>
                <c:pt idx="25">
                  <c:v>0.82572282384477036</c:v>
                </c:pt>
                <c:pt idx="26">
                  <c:v>0.76013947305082408</c:v>
                </c:pt>
                <c:pt idx="27">
                  <c:v>0.72984276015142768</c:v>
                </c:pt>
                <c:pt idx="28">
                  <c:v>0.72984276015142768</c:v>
                </c:pt>
                <c:pt idx="29">
                  <c:v>0.66110735668493126</c:v>
                </c:pt>
                <c:pt idx="30">
                  <c:v>0.73561235792062452</c:v>
                </c:pt>
                <c:pt idx="31">
                  <c:v>0.6487491201346024</c:v>
                </c:pt>
                <c:pt idx="32">
                  <c:v>0.61206647892641086</c:v>
                </c:pt>
                <c:pt idx="33">
                  <c:v>0.81758742520966066</c:v>
                </c:pt>
                <c:pt idx="34">
                  <c:v>0.72984276015142768</c:v>
                </c:pt>
                <c:pt idx="35">
                  <c:v>0.7242068243779014</c:v>
                </c:pt>
                <c:pt idx="36">
                  <c:v>0.71331587580137656</c:v>
                </c:pt>
                <c:pt idx="37">
                  <c:v>0.68810235320397528</c:v>
                </c:pt>
                <c:pt idx="38">
                  <c:v>0.68810235320397528</c:v>
                </c:pt>
                <c:pt idx="39">
                  <c:v>0.70805148004627583</c:v>
                </c:pt>
                <c:pt idx="40">
                  <c:v>0.63705898929703186</c:v>
                </c:pt>
                <c:pt idx="41">
                  <c:v>0.77336028111218247</c:v>
                </c:pt>
                <c:pt idx="42">
                  <c:v>0.74757431881121406</c:v>
                </c:pt>
                <c:pt idx="43">
                  <c:v>0.71331587580137656</c:v>
                </c:pt>
                <c:pt idx="44">
                  <c:v>0.70805148004627583</c:v>
                </c:pt>
                <c:pt idx="45">
                  <c:v>0.69786315779885311</c:v>
                </c:pt>
                <c:pt idx="46">
                  <c:v>0.6697496497210248</c:v>
                </c:pt>
                <c:pt idx="47">
                  <c:v>0.68810235320397528</c:v>
                </c:pt>
                <c:pt idx="48">
                  <c:v>0.64478119838560299</c:v>
                </c:pt>
                <c:pt idx="49">
                  <c:v>0.70522867220930596</c:v>
                </c:pt>
                <c:pt idx="50">
                  <c:v>0.65131263214863266</c:v>
                </c:pt>
                <c:pt idx="51">
                  <c:v>0.6201736729460422</c:v>
                </c:pt>
                <c:pt idx="52">
                  <c:v>0.6201736729460422</c:v>
                </c:pt>
                <c:pt idx="53">
                  <c:v>0.60426913534119719</c:v>
                </c:pt>
                <c:pt idx="54">
                  <c:v>0.61206647892641086</c:v>
                </c:pt>
                <c:pt idx="55">
                  <c:v>0.61206647892641086</c:v>
                </c:pt>
                <c:pt idx="56">
                  <c:v>0.5481612620668932</c:v>
                </c:pt>
                <c:pt idx="57">
                  <c:v>0.66110735668493126</c:v>
                </c:pt>
                <c:pt idx="58">
                  <c:v>0.65615517192512263</c:v>
                </c:pt>
                <c:pt idx="59">
                  <c:v>0.63296210442729162</c:v>
                </c:pt>
                <c:pt idx="60">
                  <c:v>0.63740399825235039</c:v>
                </c:pt>
                <c:pt idx="61">
                  <c:v>0.65131263214863266</c:v>
                </c:pt>
                <c:pt idx="62">
                  <c:v>0.62434997382308721</c:v>
                </c:pt>
                <c:pt idx="63">
                  <c:v>0.59676239503286066</c:v>
                </c:pt>
                <c:pt idx="64">
                  <c:v>0.54532836836331211</c:v>
                </c:pt>
                <c:pt idx="65">
                  <c:v>0.70522867220930596</c:v>
                </c:pt>
                <c:pt idx="66">
                  <c:v>0.64657575013983959</c:v>
                </c:pt>
                <c:pt idx="67">
                  <c:v>0.6201736729460422</c:v>
                </c:pt>
                <c:pt idx="68">
                  <c:v>0.59311243788803303</c:v>
                </c:pt>
                <c:pt idx="69">
                  <c:v>0.61206647892641086</c:v>
                </c:pt>
                <c:pt idx="70">
                  <c:v>0.61206647892641086</c:v>
                </c:pt>
                <c:pt idx="71">
                  <c:v>0.60813031926314987</c:v>
                </c:pt>
                <c:pt idx="72">
                  <c:v>0.57253576551793062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C-4475-BF27-31A374D1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57536"/>
        <c:axId val="-1579265152"/>
      </c:scatterChart>
      <c:valAx>
        <c:axId val="-157925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65152"/>
        <c:crosses val="autoZero"/>
        <c:crossBetween val="midCat"/>
      </c:valAx>
      <c:valAx>
        <c:axId val="-15792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วิเคราะห์ค่าทึบๆ!$BB$191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วิเคราะห์ค่าทึบๆ!$BB$192:$BB$264</c:f>
              <c:numCache>
                <c:formatCode>0.000</c:formatCode>
                <c:ptCount val="73"/>
                <c:pt idx="1">
                  <c:v>1.8786728732554487</c:v>
                </c:pt>
                <c:pt idx="2">
                  <c:v>1.4509525002200234</c:v>
                </c:pt>
                <c:pt idx="3">
                  <c:v>1.5191090506255001</c:v>
                </c:pt>
                <c:pt idx="4">
                  <c:v>1.49071198499986</c:v>
                </c:pt>
                <c:pt idx="5">
                  <c:v>1.4261480656245851</c:v>
                </c:pt>
                <c:pt idx="6">
                  <c:v>1.3382992102364115</c:v>
                </c:pt>
                <c:pt idx="7">
                  <c:v>1.2909944487358056</c:v>
                </c:pt>
                <c:pt idx="8">
                  <c:v>1.3801311186847085</c:v>
                </c:pt>
                <c:pt idx="9">
                  <c:v>1.7770466332772774</c:v>
                </c:pt>
                <c:pt idx="10">
                  <c:v>1.5978709238739224</c:v>
                </c:pt>
                <c:pt idx="11">
                  <c:v>1.5649215928719034</c:v>
                </c:pt>
                <c:pt idx="12">
                  <c:v>1.4261480656245851</c:v>
                </c:pt>
                <c:pt idx="13">
                  <c:v>1.3093073414159544</c:v>
                </c:pt>
                <c:pt idx="14">
                  <c:v>1.3693063937629153</c:v>
                </c:pt>
                <c:pt idx="15">
                  <c:v>1.3000541700523185</c:v>
                </c:pt>
                <c:pt idx="16">
                  <c:v>1.4025737466365535</c:v>
                </c:pt>
                <c:pt idx="17">
                  <c:v>1.7107978455366031</c:v>
                </c:pt>
                <c:pt idx="18">
                  <c:v>1.533929977694741</c:v>
                </c:pt>
                <c:pt idx="19">
                  <c:v>1.4025737466365535</c:v>
                </c:pt>
                <c:pt idx="20">
                  <c:v>1.4638501094227998</c:v>
                </c:pt>
                <c:pt idx="21">
                  <c:v>1.4025737466365535</c:v>
                </c:pt>
                <c:pt idx="22">
                  <c:v>1.533929977694741</c:v>
                </c:pt>
                <c:pt idx="23">
                  <c:v>1.4025737466365535</c:v>
                </c:pt>
                <c:pt idx="24">
                  <c:v>1.4509525002200234</c:v>
                </c:pt>
                <c:pt idx="25">
                  <c:v>2.8030595529069404</c:v>
                </c:pt>
                <c:pt idx="26">
                  <c:v>1.6866616691580136</c:v>
                </c:pt>
                <c:pt idx="27">
                  <c:v>1.5463842820677165</c:v>
                </c:pt>
                <c:pt idx="28">
                  <c:v>1.4832396974191326</c:v>
                </c:pt>
                <c:pt idx="29">
                  <c:v>1.5138251770487456</c:v>
                </c:pt>
                <c:pt idx="30">
                  <c:v>1.4272480642961254</c:v>
                </c:pt>
                <c:pt idx="31">
                  <c:v>1.3615919301573665</c:v>
                </c:pt>
                <c:pt idx="32">
                  <c:v>1.7165164058139879</c:v>
                </c:pt>
                <c:pt idx="33">
                  <c:v>1.7813132579860633</c:v>
                </c:pt>
                <c:pt idx="34">
                  <c:v>1.7013926184468016</c:v>
                </c:pt>
                <c:pt idx="35">
                  <c:v>1.593255013631383</c:v>
                </c:pt>
                <c:pt idx="36">
                  <c:v>1.5034207570080773</c:v>
                </c:pt>
                <c:pt idx="37">
                  <c:v>1.4185186364483264</c:v>
                </c:pt>
                <c:pt idx="38">
                  <c:v>1.4932279563850019</c:v>
                </c:pt>
                <c:pt idx="39">
                  <c:v>1.3540064007726602</c:v>
                </c:pt>
                <c:pt idx="40">
                  <c:v>1.4099474483926397</c:v>
                </c:pt>
                <c:pt idx="41">
                  <c:v>1.9148542155126762</c:v>
                </c:pt>
                <c:pt idx="42">
                  <c:v>1.6866616691580136</c:v>
                </c:pt>
                <c:pt idx="43">
                  <c:v>1.6446635013846711</c:v>
                </c:pt>
                <c:pt idx="44">
                  <c:v>1.5034207570080773</c:v>
                </c:pt>
                <c:pt idx="45">
                  <c:v>1.4932279563850019</c:v>
                </c:pt>
                <c:pt idx="46">
                  <c:v>1.454436184706849</c:v>
                </c:pt>
                <c:pt idx="47">
                  <c:v>1.4638501094227998</c:v>
                </c:pt>
                <c:pt idx="48">
                  <c:v>1.3693063937629153</c:v>
                </c:pt>
                <c:pt idx="49">
                  <c:v>1.7593288763724919</c:v>
                </c:pt>
                <c:pt idx="50">
                  <c:v>1.5710997518871126</c:v>
                </c:pt>
                <c:pt idx="51">
                  <c:v>1.5811388300841895</c:v>
                </c:pt>
                <c:pt idx="52">
                  <c:v>1.5420923385088861</c:v>
                </c:pt>
                <c:pt idx="53">
                  <c:v>1.5710997518871126</c:v>
                </c:pt>
                <c:pt idx="54">
                  <c:v>1.5420923385088861</c:v>
                </c:pt>
                <c:pt idx="55">
                  <c:v>1.4971236790408557</c:v>
                </c:pt>
                <c:pt idx="56">
                  <c:v>1.4106012612951071</c:v>
                </c:pt>
                <c:pt idx="57">
                  <c:v>1.6018081887929687</c:v>
                </c:pt>
                <c:pt idx="58">
                  <c:v>1.6018081887929687</c:v>
                </c:pt>
                <c:pt idx="59">
                  <c:v>1.6690459207925605</c:v>
                </c:pt>
                <c:pt idx="60">
                  <c:v>1.6233099319400268</c:v>
                </c:pt>
                <c:pt idx="61">
                  <c:v>1.5515822270854378</c:v>
                </c:pt>
                <c:pt idx="62">
                  <c:v>1.6233099319400268</c:v>
                </c:pt>
                <c:pt idx="63">
                  <c:v>1.5327744747226988</c:v>
                </c:pt>
                <c:pt idx="64">
                  <c:v>1.4719601443879746</c:v>
                </c:pt>
                <c:pt idx="65">
                  <c:v>1.8660500682304473</c:v>
                </c:pt>
                <c:pt idx="66">
                  <c:v>1.8660500682304473</c:v>
                </c:pt>
                <c:pt idx="67">
                  <c:v>1.6343906744448615</c:v>
                </c:pt>
                <c:pt idx="68">
                  <c:v>1.6457014715109581</c:v>
                </c:pt>
                <c:pt idx="69">
                  <c:v>1.6018081887929687</c:v>
                </c:pt>
                <c:pt idx="70">
                  <c:v>1.6233099319400268</c:v>
                </c:pt>
                <c:pt idx="71">
                  <c:v>1.5811388300841895</c:v>
                </c:pt>
                <c:pt idx="72">
                  <c:v>1.5515822270854378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D-5F43-80A9-C9E7577F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70624"/>
        <c:axId val="-1542065728"/>
      </c:scatterChart>
      <c:valAx>
        <c:axId val="-15420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5728"/>
        <c:crosses val="autoZero"/>
        <c:crossBetween val="midCat"/>
      </c:valAx>
      <c:valAx>
        <c:axId val="-15420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วิเคราะห์ค่าทึบๆ!$BC$191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วิเคราะห์ค่าทึบๆ!$BC$192:$BC$264</c:f>
              <c:numCache>
                <c:formatCode>0.000</c:formatCode>
                <c:ptCount val="73"/>
                <c:pt idx="1">
                  <c:v>0.31692115253429187</c:v>
                </c:pt>
                <c:pt idx="2">
                  <c:v>0.36650253307589459</c:v>
                </c:pt>
                <c:pt idx="3">
                  <c:v>0.39970321376582219</c:v>
                </c:pt>
                <c:pt idx="4">
                  <c:v>0.439016424024324</c:v>
                </c:pt>
                <c:pt idx="5">
                  <c:v>0.44636138750055243</c:v>
                </c:pt>
                <c:pt idx="6">
                  <c:v>0.44970154925175593</c:v>
                </c:pt>
                <c:pt idx="7">
                  <c:v>0.48315461929855957</c:v>
                </c:pt>
                <c:pt idx="8">
                  <c:v>0.56716679538121628</c:v>
                </c:pt>
                <c:pt idx="9">
                  <c:v>0.31692115253429187</c:v>
                </c:pt>
                <c:pt idx="10">
                  <c:v>0.36650253307589459</c:v>
                </c:pt>
                <c:pt idx="11">
                  <c:v>0.39970321376582219</c:v>
                </c:pt>
                <c:pt idx="12">
                  <c:v>0.439016424024324</c:v>
                </c:pt>
                <c:pt idx="13">
                  <c:v>0.44636138750055243</c:v>
                </c:pt>
                <c:pt idx="14">
                  <c:v>0.44970154925175593</c:v>
                </c:pt>
                <c:pt idx="15">
                  <c:v>0.48315461929855957</c:v>
                </c:pt>
                <c:pt idx="16">
                  <c:v>0.56716679538121628</c:v>
                </c:pt>
                <c:pt idx="17">
                  <c:v>0.31692115253429187</c:v>
                </c:pt>
                <c:pt idx="18">
                  <c:v>0.36650253307589459</c:v>
                </c:pt>
                <c:pt idx="19">
                  <c:v>0.39970321376582219</c:v>
                </c:pt>
                <c:pt idx="20">
                  <c:v>0.439016424024324</c:v>
                </c:pt>
                <c:pt idx="21">
                  <c:v>0.44636138750055243</c:v>
                </c:pt>
                <c:pt idx="22">
                  <c:v>0.44970154925175593</c:v>
                </c:pt>
                <c:pt idx="23">
                  <c:v>0.48315461929855957</c:v>
                </c:pt>
                <c:pt idx="24">
                  <c:v>0.56716679538121628</c:v>
                </c:pt>
                <c:pt idx="25">
                  <c:v>0.37162299211706185</c:v>
                </c:pt>
                <c:pt idx="26">
                  <c:v>0.4297623142885959</c:v>
                </c:pt>
                <c:pt idx="27">
                  <c:v>0.46869356327482131</c:v>
                </c:pt>
                <c:pt idx="28">
                  <c:v>0.51479238851625364</c:v>
                </c:pt>
                <c:pt idx="29">
                  <c:v>0.52340512162731101</c:v>
                </c:pt>
                <c:pt idx="30">
                  <c:v>0.52732180845686205</c:v>
                </c:pt>
                <c:pt idx="31">
                  <c:v>0.56654901019736326</c:v>
                </c:pt>
                <c:pt idx="32">
                  <c:v>0.66506201887615179</c:v>
                </c:pt>
                <c:pt idx="33">
                  <c:v>0.37162299211706185</c:v>
                </c:pt>
                <c:pt idx="34">
                  <c:v>0.4297623142885959</c:v>
                </c:pt>
                <c:pt idx="35">
                  <c:v>0.46869356327482131</c:v>
                </c:pt>
                <c:pt idx="36">
                  <c:v>0.51479238851625364</c:v>
                </c:pt>
                <c:pt idx="37">
                  <c:v>0.52340512162731101</c:v>
                </c:pt>
                <c:pt idx="38">
                  <c:v>0.52732180845686205</c:v>
                </c:pt>
                <c:pt idx="39">
                  <c:v>0.56654901019736326</c:v>
                </c:pt>
                <c:pt idx="40">
                  <c:v>0.66506201887615179</c:v>
                </c:pt>
                <c:pt idx="41">
                  <c:v>0.37162299211706185</c:v>
                </c:pt>
                <c:pt idx="42">
                  <c:v>0.4297623142885959</c:v>
                </c:pt>
                <c:pt idx="43">
                  <c:v>0.46869356327482131</c:v>
                </c:pt>
                <c:pt idx="44">
                  <c:v>0.51479238851625364</c:v>
                </c:pt>
                <c:pt idx="45">
                  <c:v>0.52340512162731101</c:v>
                </c:pt>
                <c:pt idx="46">
                  <c:v>0.52732180845686205</c:v>
                </c:pt>
                <c:pt idx="47">
                  <c:v>0.56654901019736326</c:v>
                </c:pt>
                <c:pt idx="48">
                  <c:v>0.66506201887615179</c:v>
                </c:pt>
                <c:pt idx="49">
                  <c:v>0.4039967852606674</c:v>
                </c:pt>
                <c:pt idx="50">
                  <c:v>0.46720089198379289</c:v>
                </c:pt>
                <c:pt idx="51">
                  <c:v>0.50952362165941889</c:v>
                </c:pt>
                <c:pt idx="52">
                  <c:v>0.55963832822193804</c:v>
                </c:pt>
                <c:pt idx="53">
                  <c:v>0.56900135624491677</c:v>
                </c:pt>
                <c:pt idx="54">
                  <c:v>0.57325924373190251</c:v>
                </c:pt>
                <c:pt idx="55">
                  <c:v>0.6159037079714621</c:v>
                </c:pt>
                <c:pt idx="56">
                  <c:v>0.72299863927767705</c:v>
                </c:pt>
                <c:pt idx="57">
                  <c:v>0.4039967852606674</c:v>
                </c:pt>
                <c:pt idx="58">
                  <c:v>0.46720089198379289</c:v>
                </c:pt>
                <c:pt idx="59">
                  <c:v>0.50952362165941889</c:v>
                </c:pt>
                <c:pt idx="60">
                  <c:v>0.55963832822193804</c:v>
                </c:pt>
                <c:pt idx="61">
                  <c:v>0.56900135624491677</c:v>
                </c:pt>
                <c:pt idx="62">
                  <c:v>0.57325924373190251</c:v>
                </c:pt>
                <c:pt idx="63">
                  <c:v>0.6159037079714621</c:v>
                </c:pt>
                <c:pt idx="64">
                  <c:v>0.72299863927767705</c:v>
                </c:pt>
                <c:pt idx="65">
                  <c:v>0.4039967852606674</c:v>
                </c:pt>
                <c:pt idx="66">
                  <c:v>0.46720089198379289</c:v>
                </c:pt>
                <c:pt idx="67">
                  <c:v>0.50952362165941889</c:v>
                </c:pt>
                <c:pt idx="68">
                  <c:v>0.55963832822193804</c:v>
                </c:pt>
                <c:pt idx="69">
                  <c:v>0.56900135624491677</c:v>
                </c:pt>
                <c:pt idx="70">
                  <c:v>0.57325924373190251</c:v>
                </c:pt>
                <c:pt idx="71">
                  <c:v>0.6159037079714621</c:v>
                </c:pt>
                <c:pt idx="72">
                  <c:v>0.72299863927767705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2-374D-9353-A3C630DC2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9536"/>
        <c:axId val="-1542079328"/>
      </c:scatterChart>
      <c:valAx>
        <c:axId val="-15420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9328"/>
        <c:crosses val="autoZero"/>
        <c:crossBetween val="midCat"/>
      </c:valAx>
      <c:valAx>
        <c:axId val="-15420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วิเคราะห์ค่าทึบๆ!$BD$191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วิเคราะห์ค่าทึบๆ!$BD$192:$BD$264</c:f>
              <c:numCache>
                <c:formatCode>0.00</c:formatCode>
                <c:ptCount val="73"/>
                <c:pt idx="1">
                  <c:v>53.582986731877163</c:v>
                </c:pt>
                <c:pt idx="2">
                  <c:v>46.334146093827044</c:v>
                </c:pt>
                <c:pt idx="3">
                  <c:v>42.48547754045665</c:v>
                </c:pt>
                <c:pt idx="4">
                  <c:v>38.680971786047138</c:v>
                </c:pt>
                <c:pt idx="5">
                  <c:v>38.044468869465469</c:v>
                </c:pt>
                <c:pt idx="6">
                  <c:v>37.761893281335801</c:v>
                </c:pt>
                <c:pt idx="7">
                  <c:v>35.147303229657453</c:v>
                </c:pt>
                <c:pt idx="8">
                  <c:v>29.941072096581667</c:v>
                </c:pt>
                <c:pt idx="9">
                  <c:v>53.582986731877163</c:v>
                </c:pt>
                <c:pt idx="10">
                  <c:v>46.334146093827044</c:v>
                </c:pt>
                <c:pt idx="11">
                  <c:v>42.48547754045665</c:v>
                </c:pt>
                <c:pt idx="12">
                  <c:v>38.680971786047138</c:v>
                </c:pt>
                <c:pt idx="13">
                  <c:v>38.044468869465469</c:v>
                </c:pt>
                <c:pt idx="14">
                  <c:v>37.761893281335801</c:v>
                </c:pt>
                <c:pt idx="15">
                  <c:v>35.147303229657453</c:v>
                </c:pt>
                <c:pt idx="16">
                  <c:v>29.941072096581667</c:v>
                </c:pt>
                <c:pt idx="17">
                  <c:v>53.582986731877163</c:v>
                </c:pt>
                <c:pt idx="18">
                  <c:v>46.334146093827044</c:v>
                </c:pt>
                <c:pt idx="19">
                  <c:v>42.48547754045665</c:v>
                </c:pt>
                <c:pt idx="20">
                  <c:v>38.680971786047138</c:v>
                </c:pt>
                <c:pt idx="21">
                  <c:v>38.044468869465469</c:v>
                </c:pt>
                <c:pt idx="22">
                  <c:v>37.761893281335801</c:v>
                </c:pt>
                <c:pt idx="23">
                  <c:v>35.147303229657453</c:v>
                </c:pt>
                <c:pt idx="24">
                  <c:v>29.941072096581667</c:v>
                </c:pt>
                <c:pt idx="25">
                  <c:v>62.831621356401584</c:v>
                </c:pt>
                <c:pt idx="26">
                  <c:v>54.331602264111886</c:v>
                </c:pt>
                <c:pt idx="27">
                  <c:v>49.818638354845554</c:v>
                </c:pt>
                <c:pt idx="28">
                  <c:v>45.35745991764022</c:v>
                </c:pt>
                <c:pt idx="29">
                  <c:v>44.611094089863172</c:v>
                </c:pt>
                <c:pt idx="30">
                  <c:v>44.279744841886981</c:v>
                </c:pt>
                <c:pt idx="31">
                  <c:v>41.213866245919561</c:v>
                </c:pt>
                <c:pt idx="32">
                  <c:v>35.109019106954051</c:v>
                </c:pt>
                <c:pt idx="33">
                  <c:v>62.831621356401584</c:v>
                </c:pt>
                <c:pt idx="34">
                  <c:v>54.331602264111886</c:v>
                </c:pt>
                <c:pt idx="35">
                  <c:v>49.818638354845554</c:v>
                </c:pt>
                <c:pt idx="36">
                  <c:v>45.35745991764022</c:v>
                </c:pt>
                <c:pt idx="37">
                  <c:v>44.611094089863172</c:v>
                </c:pt>
                <c:pt idx="38">
                  <c:v>44.279744841886981</c:v>
                </c:pt>
                <c:pt idx="39">
                  <c:v>41.213866245919561</c:v>
                </c:pt>
                <c:pt idx="40">
                  <c:v>35.109019106954051</c:v>
                </c:pt>
                <c:pt idx="41">
                  <c:v>62.831621356401584</c:v>
                </c:pt>
                <c:pt idx="42">
                  <c:v>54.331602264111886</c:v>
                </c:pt>
                <c:pt idx="43">
                  <c:v>49.818638354845554</c:v>
                </c:pt>
                <c:pt idx="44">
                  <c:v>45.35745991764022</c:v>
                </c:pt>
                <c:pt idx="45">
                  <c:v>44.611094089863172</c:v>
                </c:pt>
                <c:pt idx="46">
                  <c:v>44.279744841886981</c:v>
                </c:pt>
                <c:pt idx="47">
                  <c:v>41.213866245919561</c:v>
                </c:pt>
                <c:pt idx="48">
                  <c:v>35.109019106954051</c:v>
                </c:pt>
                <c:pt idx="49">
                  <c:v>68.305173735606232</c:v>
                </c:pt>
                <c:pt idx="50">
                  <c:v>59.064678769520746</c:v>
                </c:pt>
                <c:pt idx="51">
                  <c:v>54.15856975577411</c:v>
                </c:pt>
                <c:pt idx="52">
                  <c:v>49.30875748544657</c:v>
                </c:pt>
                <c:pt idx="53">
                  <c:v>48.49737228741941</c:v>
                </c:pt>
                <c:pt idx="54">
                  <c:v>48.13715767793488</c:v>
                </c:pt>
                <c:pt idx="55">
                  <c:v>44.804196254546511</c:v>
                </c:pt>
                <c:pt idx="56">
                  <c:v>38.167527719589593</c:v>
                </c:pt>
                <c:pt idx="57">
                  <c:v>68.305173735606232</c:v>
                </c:pt>
                <c:pt idx="58">
                  <c:v>59.064678769520746</c:v>
                </c:pt>
                <c:pt idx="59">
                  <c:v>54.15856975577411</c:v>
                </c:pt>
                <c:pt idx="60">
                  <c:v>49.30875748544657</c:v>
                </c:pt>
                <c:pt idx="61">
                  <c:v>48.49737228741941</c:v>
                </c:pt>
                <c:pt idx="62">
                  <c:v>48.13715767793488</c:v>
                </c:pt>
                <c:pt idx="63">
                  <c:v>44.804196254546511</c:v>
                </c:pt>
                <c:pt idx="64">
                  <c:v>38.167527719589593</c:v>
                </c:pt>
                <c:pt idx="65">
                  <c:v>68.305173735606232</c:v>
                </c:pt>
                <c:pt idx="66">
                  <c:v>59.064678769520746</c:v>
                </c:pt>
                <c:pt idx="67">
                  <c:v>54.15856975577411</c:v>
                </c:pt>
                <c:pt idx="68">
                  <c:v>49.30875748544657</c:v>
                </c:pt>
                <c:pt idx="69">
                  <c:v>48.49737228741941</c:v>
                </c:pt>
                <c:pt idx="70">
                  <c:v>48.13715767793488</c:v>
                </c:pt>
                <c:pt idx="71">
                  <c:v>44.804196254546511</c:v>
                </c:pt>
                <c:pt idx="72">
                  <c:v>38.167527719589593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7-1949-B219-032287567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78240"/>
        <c:axId val="-1542061376"/>
      </c:scatterChart>
      <c:valAx>
        <c:axId val="-15420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1376"/>
        <c:crosses val="autoZero"/>
        <c:crossBetween val="midCat"/>
      </c:valAx>
      <c:valAx>
        <c:axId val="-1542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วิเคราะห์ค่าทึบๆ!$BE$191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วิเคราะห์ค่าทึบๆ!$BE$192:$BE$264</c:f>
              <c:numCache>
                <c:formatCode>0.00</c:formatCode>
                <c:ptCount val="73"/>
                <c:pt idx="1">
                  <c:v>31.72112814527128</c:v>
                </c:pt>
                <c:pt idx="2">
                  <c:v>27.42981448754561</c:v>
                </c:pt>
                <c:pt idx="3">
                  <c:v>25.151402703950335</c:v>
                </c:pt>
                <c:pt idx="4">
                  <c:v>22.899135297339903</c:v>
                </c:pt>
                <c:pt idx="5">
                  <c:v>22.522325570723556</c:v>
                </c:pt>
                <c:pt idx="6">
                  <c:v>22.355040822550794</c:v>
                </c:pt>
                <c:pt idx="7">
                  <c:v>20.807203511957212</c:v>
                </c:pt>
                <c:pt idx="8">
                  <c:v>17.725114681176347</c:v>
                </c:pt>
                <c:pt idx="9">
                  <c:v>31.72112814527128</c:v>
                </c:pt>
                <c:pt idx="10">
                  <c:v>27.42981448754561</c:v>
                </c:pt>
                <c:pt idx="11">
                  <c:v>25.151402703950335</c:v>
                </c:pt>
                <c:pt idx="12">
                  <c:v>22.899135297339903</c:v>
                </c:pt>
                <c:pt idx="13">
                  <c:v>22.522325570723556</c:v>
                </c:pt>
                <c:pt idx="14">
                  <c:v>22.355040822550794</c:v>
                </c:pt>
                <c:pt idx="15">
                  <c:v>20.807203511957212</c:v>
                </c:pt>
                <c:pt idx="16">
                  <c:v>17.725114681176347</c:v>
                </c:pt>
                <c:pt idx="17">
                  <c:v>31.72112814527128</c:v>
                </c:pt>
                <c:pt idx="18">
                  <c:v>27.42981448754561</c:v>
                </c:pt>
                <c:pt idx="19">
                  <c:v>25.151402703950335</c:v>
                </c:pt>
                <c:pt idx="20">
                  <c:v>22.899135297339903</c:v>
                </c:pt>
                <c:pt idx="21">
                  <c:v>22.522325570723556</c:v>
                </c:pt>
                <c:pt idx="22">
                  <c:v>22.355040822550794</c:v>
                </c:pt>
                <c:pt idx="23">
                  <c:v>20.807203511957212</c:v>
                </c:pt>
                <c:pt idx="24">
                  <c:v>17.725114681176347</c:v>
                </c:pt>
                <c:pt idx="25">
                  <c:v>37.196319842989737</c:v>
                </c:pt>
                <c:pt idx="26">
                  <c:v>32.164308540354234</c:v>
                </c:pt>
                <c:pt idx="27">
                  <c:v>29.492633906068566</c:v>
                </c:pt>
                <c:pt idx="28">
                  <c:v>26.85161627124301</c:v>
                </c:pt>
                <c:pt idx="29">
                  <c:v>26.409767701198998</c:v>
                </c:pt>
                <c:pt idx="30">
                  <c:v>26.213608946397091</c:v>
                </c:pt>
                <c:pt idx="31">
                  <c:v>24.398608817584378</c:v>
                </c:pt>
                <c:pt idx="32">
                  <c:v>20.784539311316795</c:v>
                </c:pt>
                <c:pt idx="33">
                  <c:v>37.196319842989737</c:v>
                </c:pt>
                <c:pt idx="34">
                  <c:v>32.164308540354234</c:v>
                </c:pt>
                <c:pt idx="35">
                  <c:v>29.492633906068566</c:v>
                </c:pt>
                <c:pt idx="36">
                  <c:v>26.85161627124301</c:v>
                </c:pt>
                <c:pt idx="37">
                  <c:v>26.409767701198998</c:v>
                </c:pt>
                <c:pt idx="38">
                  <c:v>26.213608946397091</c:v>
                </c:pt>
                <c:pt idx="39">
                  <c:v>24.398608817584378</c:v>
                </c:pt>
                <c:pt idx="40">
                  <c:v>20.784539311316795</c:v>
                </c:pt>
                <c:pt idx="41">
                  <c:v>37.196319842989737</c:v>
                </c:pt>
                <c:pt idx="42">
                  <c:v>32.164308540354234</c:v>
                </c:pt>
                <c:pt idx="43">
                  <c:v>29.492633906068566</c:v>
                </c:pt>
                <c:pt idx="44">
                  <c:v>26.85161627124301</c:v>
                </c:pt>
                <c:pt idx="45">
                  <c:v>26.409767701198998</c:v>
                </c:pt>
                <c:pt idx="46">
                  <c:v>26.213608946397091</c:v>
                </c:pt>
                <c:pt idx="47">
                  <c:v>24.398608817584378</c:v>
                </c:pt>
                <c:pt idx="48">
                  <c:v>20.784539311316795</c:v>
                </c:pt>
                <c:pt idx="49">
                  <c:v>40.436662851478886</c:v>
                </c:pt>
                <c:pt idx="50">
                  <c:v>34.966289831556281</c:v>
                </c:pt>
                <c:pt idx="51">
                  <c:v>32.061873295418273</c:v>
                </c:pt>
                <c:pt idx="52">
                  <c:v>29.190784431384369</c:v>
                </c:pt>
                <c:pt idx="53">
                  <c:v>28.71044439415229</c:v>
                </c:pt>
                <c:pt idx="54">
                  <c:v>28.497197345337447</c:v>
                </c:pt>
                <c:pt idx="55">
                  <c:v>26.524084182691535</c:v>
                </c:pt>
                <c:pt idx="56">
                  <c:v>22.595176409997038</c:v>
                </c:pt>
                <c:pt idx="57">
                  <c:v>40.436662851478886</c:v>
                </c:pt>
                <c:pt idx="58">
                  <c:v>34.966289831556281</c:v>
                </c:pt>
                <c:pt idx="59">
                  <c:v>32.061873295418273</c:v>
                </c:pt>
                <c:pt idx="60">
                  <c:v>29.190784431384369</c:v>
                </c:pt>
                <c:pt idx="61">
                  <c:v>28.71044439415229</c:v>
                </c:pt>
                <c:pt idx="62">
                  <c:v>28.497197345337447</c:v>
                </c:pt>
                <c:pt idx="63">
                  <c:v>26.524084182691535</c:v>
                </c:pt>
                <c:pt idx="64">
                  <c:v>22.595176409997038</c:v>
                </c:pt>
                <c:pt idx="65">
                  <c:v>40.436662851478886</c:v>
                </c:pt>
                <c:pt idx="66">
                  <c:v>34.966289831556281</c:v>
                </c:pt>
                <c:pt idx="67">
                  <c:v>32.061873295418273</c:v>
                </c:pt>
                <c:pt idx="68">
                  <c:v>29.190784431384369</c:v>
                </c:pt>
                <c:pt idx="69">
                  <c:v>28.71044439415229</c:v>
                </c:pt>
                <c:pt idx="70">
                  <c:v>28.497197345337447</c:v>
                </c:pt>
                <c:pt idx="71">
                  <c:v>26.524084182691535</c:v>
                </c:pt>
                <c:pt idx="72">
                  <c:v>22.595176409997038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C-644E-9BF6-EB402930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0288"/>
        <c:axId val="-1542079872"/>
      </c:scatterChart>
      <c:valAx>
        <c:axId val="-15420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9872"/>
        <c:crosses val="autoZero"/>
        <c:crossBetween val="midCat"/>
      </c:valAx>
      <c:valAx>
        <c:axId val="-15420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วิเคราะห์ค่าทึบๆ!$BF$191</c:f>
              <c:strCache>
                <c:ptCount val="1"/>
                <c:pt idx="0">
                  <c:v>L/GT^2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วิเคราะห์ค่าทึบๆ!$BF$192:$BF$264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F-3C43-B90D-6D3330CF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73344"/>
        <c:axId val="-1542072800"/>
      </c:scatterChart>
      <c:valAx>
        <c:axId val="-15420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2800"/>
        <c:crosses val="autoZero"/>
        <c:crossBetween val="midCat"/>
      </c:valAx>
      <c:valAx>
        <c:axId val="-15420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วิเคราะห์ค่าทึบๆ!$BG$191</c:f>
              <c:strCache>
                <c:ptCount val="1"/>
                <c:pt idx="0">
                  <c:v>Hi/GT^2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วิเคราะห์ค่าทึบๆ!$BG$192:$BG$264</c:f>
              <c:numCache>
                <c:formatCode>0.000</c:formatCode>
                <c:ptCount val="73"/>
                <c:pt idx="1">
                  <c:v>7.2084250556597154E-4</c:v>
                </c:pt>
                <c:pt idx="2">
                  <c:v>1.6161729516662559E-3</c:v>
                </c:pt>
                <c:pt idx="3">
                  <c:v>1.753628686476874E-3</c:v>
                </c:pt>
                <c:pt idx="4">
                  <c:v>2.1969203558914767E-3</c:v>
                </c:pt>
                <c:pt idx="5">
                  <c:v>2.4813285165580816E-3</c:v>
                </c:pt>
                <c:pt idx="6">
                  <c:v>2.8601090186270626E-3</c:v>
                </c:pt>
                <c:pt idx="7">
                  <c:v>3.5478380388342151E-3</c:v>
                </c:pt>
                <c:pt idx="8">
                  <c:v>4.2778067481973733E-3</c:v>
                </c:pt>
                <c:pt idx="9">
                  <c:v>8.0564750622079157E-4</c:v>
                </c:pt>
                <c:pt idx="10">
                  <c:v>1.3326338373388425E-3</c:v>
                </c:pt>
                <c:pt idx="11">
                  <c:v>1.652457800718593E-3</c:v>
                </c:pt>
                <c:pt idx="12">
                  <c:v>2.4003389073629098E-3</c:v>
                </c:pt>
                <c:pt idx="13">
                  <c:v>2.9439490874417912E-3</c:v>
                </c:pt>
                <c:pt idx="14">
                  <c:v>2.7320444357034628E-3</c:v>
                </c:pt>
                <c:pt idx="15">
                  <c:v>3.4985625105170737E-3</c:v>
                </c:pt>
                <c:pt idx="16">
                  <c:v>4.1420033593657099E-3</c:v>
                </c:pt>
                <c:pt idx="17">
                  <c:v>8.6925125671190675E-4</c:v>
                </c:pt>
                <c:pt idx="18">
                  <c:v>1.4460494830698079E-3</c:v>
                </c:pt>
                <c:pt idx="19">
                  <c:v>2.0571413437517174E-3</c:v>
                </c:pt>
                <c:pt idx="20">
                  <c:v>2.2782877764800499E-3</c:v>
                </c:pt>
                <c:pt idx="21">
                  <c:v>2.5654413476278465E-3</c:v>
                </c:pt>
                <c:pt idx="22">
                  <c:v>2.177097909701197E-3</c:v>
                </c:pt>
                <c:pt idx="23">
                  <c:v>3.0058072273456541E-3</c:v>
                </c:pt>
                <c:pt idx="24">
                  <c:v>3.8703965817023854E-3</c:v>
                </c:pt>
                <c:pt idx="25">
                  <c:v>4.4522625343780596E-4</c:v>
                </c:pt>
                <c:pt idx="26">
                  <c:v>1.6445268630989971E-3</c:v>
                </c:pt>
                <c:pt idx="27">
                  <c:v>2.3269303724404678E-3</c:v>
                </c:pt>
                <c:pt idx="28">
                  <c:v>3.0512782720714953E-3</c:v>
                </c:pt>
                <c:pt idx="29">
                  <c:v>3.028061918511557E-3</c:v>
                </c:pt>
                <c:pt idx="30">
                  <c:v>3.4577437389371954E-3</c:v>
                </c:pt>
                <c:pt idx="31">
                  <c:v>4.3855220202256269E-3</c:v>
                </c:pt>
                <c:pt idx="32">
                  <c:v>3.8024948872865541E-3</c:v>
                </c:pt>
                <c:pt idx="33">
                  <c:v>1.1024650085126621E-3</c:v>
                </c:pt>
                <c:pt idx="34">
                  <c:v>1.6161729516662559E-3</c:v>
                </c:pt>
                <c:pt idx="35">
                  <c:v>2.1920358580960926E-3</c:v>
                </c:pt>
                <c:pt idx="36">
                  <c:v>2.969910851482922E-3</c:v>
                </c:pt>
                <c:pt idx="37">
                  <c:v>3.4486260738603842E-3</c:v>
                </c:pt>
                <c:pt idx="38">
                  <c:v>3.1589263787821292E-3</c:v>
                </c:pt>
                <c:pt idx="39">
                  <c:v>4.4347975485427684E-3</c:v>
                </c:pt>
                <c:pt idx="40">
                  <c:v>5.635840636514E-3</c:v>
                </c:pt>
                <c:pt idx="41">
                  <c:v>9.5405625736672689E-4</c:v>
                </c:pt>
                <c:pt idx="42">
                  <c:v>1.6445268630989971E-3</c:v>
                </c:pt>
                <c:pt idx="43">
                  <c:v>2.0571413437517174E-3</c:v>
                </c:pt>
                <c:pt idx="44">
                  <c:v>2.969910851482922E-3</c:v>
                </c:pt>
                <c:pt idx="45">
                  <c:v>3.1121747495813225E-3</c:v>
                </c:pt>
                <c:pt idx="46">
                  <c:v>3.3296791560135956E-3</c:v>
                </c:pt>
                <c:pt idx="47">
                  <c:v>3.7942156804199245E-3</c:v>
                </c:pt>
                <c:pt idx="48">
                  <c:v>5.9753491085931566E-3</c:v>
                </c:pt>
                <c:pt idx="49">
                  <c:v>1.3356787603134178E-3</c:v>
                </c:pt>
                <c:pt idx="50">
                  <c:v>2.2399590031865649E-3</c:v>
                </c:pt>
                <c:pt idx="51">
                  <c:v>2.630443029715311E-3</c:v>
                </c:pt>
                <c:pt idx="52">
                  <c:v>3.3360642441315012E-3</c:v>
                </c:pt>
                <c:pt idx="53">
                  <c:v>3.3224568272557358E-3</c:v>
                </c:pt>
                <c:pt idx="54">
                  <c:v>3.5004319332450616E-3</c:v>
                </c:pt>
                <c:pt idx="55">
                  <c:v>4.2869709635913432E-3</c:v>
                </c:pt>
                <c:pt idx="56">
                  <c:v>6.6543660527514691E-3</c:v>
                </c:pt>
                <c:pt idx="57">
                  <c:v>1.6112950124415831E-3</c:v>
                </c:pt>
                <c:pt idx="58">
                  <c:v>2.1548972688883411E-3</c:v>
                </c:pt>
                <c:pt idx="59">
                  <c:v>2.360654001026561E-3</c:v>
                </c:pt>
                <c:pt idx="60">
                  <c:v>3.0105945617772086E-3</c:v>
                </c:pt>
                <c:pt idx="61">
                  <c:v>3.4065696583255021E-3</c:v>
                </c:pt>
                <c:pt idx="62">
                  <c:v>3.1589263787821292E-3</c:v>
                </c:pt>
                <c:pt idx="63">
                  <c:v>4.0898688503227757E-3</c:v>
                </c:pt>
                <c:pt idx="64">
                  <c:v>6.1111524974248183E-3</c:v>
                </c:pt>
                <c:pt idx="65">
                  <c:v>1.1872700091674826E-3</c:v>
                </c:pt>
                <c:pt idx="66">
                  <c:v>1.5878190402335147E-3</c:v>
                </c:pt>
                <c:pt idx="67">
                  <c:v>2.4618248867848422E-3</c:v>
                </c:pt>
                <c:pt idx="68">
                  <c:v>2.9292271411886354E-3</c:v>
                </c:pt>
                <c:pt idx="69">
                  <c:v>3.1962875806510875E-3</c:v>
                </c:pt>
                <c:pt idx="70">
                  <c:v>3.1589263787821292E-3</c:v>
                </c:pt>
                <c:pt idx="71">
                  <c:v>3.8434912087370664E-3</c:v>
                </c:pt>
                <c:pt idx="72">
                  <c:v>5.5000372476823375E-3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2-C044-B065-0BCE5803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81504"/>
        <c:axId val="-1542063552"/>
      </c:scatterChart>
      <c:valAx>
        <c:axId val="-15420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3552"/>
        <c:crosses val="autoZero"/>
        <c:crossBetween val="midCat"/>
      </c:valAx>
      <c:valAx>
        <c:axId val="-15420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วิเคราะห์ค่าทึบๆ!$BH$191</c:f>
              <c:strCache>
                <c:ptCount val="1"/>
                <c:pt idx="0">
                  <c:v>h/GT^2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วิเคราะห์ค่าทึบๆ!$BH$192:$BH$264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8-9946-AB40-7844AAA8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8448"/>
        <c:axId val="-1542086944"/>
      </c:scatterChart>
      <c:valAx>
        <c:axId val="-154206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6944"/>
        <c:crosses val="autoZero"/>
        <c:crossBetween val="midCat"/>
      </c:valAx>
      <c:valAx>
        <c:axId val="-154208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วิเคราะห์ค่าทึบๆ!$BI$191</c:f>
              <c:strCache>
                <c:ptCount val="1"/>
                <c:pt idx="0">
                  <c:v>S/GT^2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วิเคราะห์ค่าทึบๆ!$BI$192:$BI$264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9-6747-A230-DBC5EA32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7904"/>
        <c:axId val="-1542076608"/>
      </c:scatterChart>
      <c:valAx>
        <c:axId val="-15420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6608"/>
        <c:crosses val="autoZero"/>
        <c:crossBetween val="midCat"/>
      </c:valAx>
      <c:valAx>
        <c:axId val="-15420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วิเคราะห์ค่าทึบๆ!$BJ$191</c:f>
              <c:strCache>
                <c:ptCount val="1"/>
                <c:pt idx="0">
                  <c:v>D/GT^2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วิเคราะห์ค่าทึบๆ!$BJ$192:$BJ$264</c:f>
              <c:numCache>
                <c:formatCode>0.000</c:formatCode>
                <c:ptCount val="73"/>
                <c:pt idx="1">
                  <c:v>9.4133550726850385E-4</c:v>
                </c:pt>
                <c:pt idx="2">
                  <c:v>1.2589136676137151E-3</c:v>
                </c:pt>
                <c:pt idx="3">
                  <c:v>1.4973291092225617E-3</c:v>
                </c:pt>
                <c:pt idx="4">
                  <c:v>1.8063567370663251E-3</c:v>
                </c:pt>
                <c:pt idx="5">
                  <c:v>1.8673048497487934E-3</c:v>
                </c:pt>
                <c:pt idx="6">
                  <c:v>1.8953558272692772E-3</c:v>
                </c:pt>
                <c:pt idx="7">
                  <c:v>2.1878334572810994E-3</c:v>
                </c:pt>
                <c:pt idx="8">
                  <c:v>3.0148352320629106E-3</c:v>
                </c:pt>
                <c:pt idx="9">
                  <c:v>9.4133550726850385E-4</c:v>
                </c:pt>
                <c:pt idx="10">
                  <c:v>1.2589136676137151E-3</c:v>
                </c:pt>
                <c:pt idx="11">
                  <c:v>1.4973291092225617E-3</c:v>
                </c:pt>
                <c:pt idx="12">
                  <c:v>1.8063567370663251E-3</c:v>
                </c:pt>
                <c:pt idx="13">
                  <c:v>1.8673048497487934E-3</c:v>
                </c:pt>
                <c:pt idx="14">
                  <c:v>1.8953558272692772E-3</c:v>
                </c:pt>
                <c:pt idx="15">
                  <c:v>2.1878334572810994E-3</c:v>
                </c:pt>
                <c:pt idx="16">
                  <c:v>3.0148352320629106E-3</c:v>
                </c:pt>
                <c:pt idx="17">
                  <c:v>9.4133550726850385E-4</c:v>
                </c:pt>
                <c:pt idx="18">
                  <c:v>1.2589136676137151E-3</c:v>
                </c:pt>
                <c:pt idx="19">
                  <c:v>1.4973291092225617E-3</c:v>
                </c:pt>
                <c:pt idx="20">
                  <c:v>1.8063567370663251E-3</c:v>
                </c:pt>
                <c:pt idx="21">
                  <c:v>1.8673048497487934E-3</c:v>
                </c:pt>
                <c:pt idx="22">
                  <c:v>1.8953558272692772E-3</c:v>
                </c:pt>
                <c:pt idx="23">
                  <c:v>2.1878334572810994E-3</c:v>
                </c:pt>
                <c:pt idx="24">
                  <c:v>3.0148352320629106E-3</c:v>
                </c:pt>
                <c:pt idx="25">
                  <c:v>9.4133550726850385E-4</c:v>
                </c:pt>
                <c:pt idx="26">
                  <c:v>1.2589136676137151E-3</c:v>
                </c:pt>
                <c:pt idx="27">
                  <c:v>1.4973291092225617E-3</c:v>
                </c:pt>
                <c:pt idx="28">
                  <c:v>1.8063567370663251E-3</c:v>
                </c:pt>
                <c:pt idx="29">
                  <c:v>1.8673048497487934E-3</c:v>
                </c:pt>
                <c:pt idx="30">
                  <c:v>1.8953558272692772E-3</c:v>
                </c:pt>
                <c:pt idx="31">
                  <c:v>2.1878334572810994E-3</c:v>
                </c:pt>
                <c:pt idx="32">
                  <c:v>3.0148352320629106E-3</c:v>
                </c:pt>
                <c:pt idx="33">
                  <c:v>9.4133550726850385E-4</c:v>
                </c:pt>
                <c:pt idx="34">
                  <c:v>1.2589136676137151E-3</c:v>
                </c:pt>
                <c:pt idx="35">
                  <c:v>1.4973291092225617E-3</c:v>
                </c:pt>
                <c:pt idx="36">
                  <c:v>1.8063567370663251E-3</c:v>
                </c:pt>
                <c:pt idx="37">
                  <c:v>1.8673048497487934E-3</c:v>
                </c:pt>
                <c:pt idx="38">
                  <c:v>1.8953558272692772E-3</c:v>
                </c:pt>
                <c:pt idx="39">
                  <c:v>2.1878334572810994E-3</c:v>
                </c:pt>
                <c:pt idx="40">
                  <c:v>3.0148352320629106E-3</c:v>
                </c:pt>
                <c:pt idx="41">
                  <c:v>9.4133550726850385E-4</c:v>
                </c:pt>
                <c:pt idx="42">
                  <c:v>1.2589136676137151E-3</c:v>
                </c:pt>
                <c:pt idx="43">
                  <c:v>1.4973291092225617E-3</c:v>
                </c:pt>
                <c:pt idx="44">
                  <c:v>1.8063567370663251E-3</c:v>
                </c:pt>
                <c:pt idx="45">
                  <c:v>1.8673048497487934E-3</c:v>
                </c:pt>
                <c:pt idx="46">
                  <c:v>1.8953558272692772E-3</c:v>
                </c:pt>
                <c:pt idx="47">
                  <c:v>2.1878334572810994E-3</c:v>
                </c:pt>
                <c:pt idx="48">
                  <c:v>3.0148352320629106E-3</c:v>
                </c:pt>
                <c:pt idx="49">
                  <c:v>9.4133550726850385E-4</c:v>
                </c:pt>
                <c:pt idx="50">
                  <c:v>1.2589136676137151E-3</c:v>
                </c:pt>
                <c:pt idx="51">
                  <c:v>1.4973291092225617E-3</c:v>
                </c:pt>
                <c:pt idx="52">
                  <c:v>1.8063567370663251E-3</c:v>
                </c:pt>
                <c:pt idx="53">
                  <c:v>1.8673048497487934E-3</c:v>
                </c:pt>
                <c:pt idx="54">
                  <c:v>1.8953558272692772E-3</c:v>
                </c:pt>
                <c:pt idx="55">
                  <c:v>2.1878334572810994E-3</c:v>
                </c:pt>
                <c:pt idx="56">
                  <c:v>3.0148352320629106E-3</c:v>
                </c:pt>
                <c:pt idx="57">
                  <c:v>9.4133550726850385E-4</c:v>
                </c:pt>
                <c:pt idx="58">
                  <c:v>1.2589136676137151E-3</c:v>
                </c:pt>
                <c:pt idx="59">
                  <c:v>1.4973291092225617E-3</c:v>
                </c:pt>
                <c:pt idx="60">
                  <c:v>1.8063567370663251E-3</c:v>
                </c:pt>
                <c:pt idx="61">
                  <c:v>1.8673048497487934E-3</c:v>
                </c:pt>
                <c:pt idx="62">
                  <c:v>1.8953558272692772E-3</c:v>
                </c:pt>
                <c:pt idx="63">
                  <c:v>2.1878334572810994E-3</c:v>
                </c:pt>
                <c:pt idx="64">
                  <c:v>3.0148352320629106E-3</c:v>
                </c:pt>
                <c:pt idx="65">
                  <c:v>9.4133550726850385E-4</c:v>
                </c:pt>
                <c:pt idx="66">
                  <c:v>1.2589136676137151E-3</c:v>
                </c:pt>
                <c:pt idx="67">
                  <c:v>1.4973291092225617E-3</c:v>
                </c:pt>
                <c:pt idx="68">
                  <c:v>1.8063567370663251E-3</c:v>
                </c:pt>
                <c:pt idx="69">
                  <c:v>1.8673048497487934E-3</c:v>
                </c:pt>
                <c:pt idx="70">
                  <c:v>1.8953558272692772E-3</c:v>
                </c:pt>
                <c:pt idx="71">
                  <c:v>2.1878334572810994E-3</c:v>
                </c:pt>
                <c:pt idx="72">
                  <c:v>3.0148352320629106E-3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4-9C41-B111-0A10D60D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76064"/>
        <c:axId val="-1542062464"/>
      </c:scatterChart>
      <c:valAx>
        <c:axId val="-15420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2464"/>
        <c:crosses val="autoZero"/>
        <c:crossBetween val="midCat"/>
      </c:valAx>
      <c:valAx>
        <c:axId val="-1542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วิเคราะห์ค่าทึบๆ!$BN$191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วิเคราะห์ค่าทึบๆ!$BN$192:$BN$264</c:f>
              <c:numCache>
                <c:formatCode>0.000</c:formatCode>
                <c:ptCount val="73"/>
                <c:pt idx="1">
                  <c:v>0.83484624985816414</c:v>
                </c:pt>
                <c:pt idx="2">
                  <c:v>0.83484624985816414</c:v>
                </c:pt>
                <c:pt idx="3">
                  <c:v>0.83484624985816414</c:v>
                </c:pt>
                <c:pt idx="4">
                  <c:v>0.83484624985816414</c:v>
                </c:pt>
                <c:pt idx="5">
                  <c:v>0.83484624985816414</c:v>
                </c:pt>
                <c:pt idx="6">
                  <c:v>0.83484624985816414</c:v>
                </c:pt>
                <c:pt idx="7">
                  <c:v>0.83484624985816414</c:v>
                </c:pt>
                <c:pt idx="8">
                  <c:v>0.83484624985816414</c:v>
                </c:pt>
                <c:pt idx="9">
                  <c:v>1.6696924997163283</c:v>
                </c:pt>
                <c:pt idx="10">
                  <c:v>1.6696924997163283</c:v>
                </c:pt>
                <c:pt idx="11">
                  <c:v>1.6696924997163283</c:v>
                </c:pt>
                <c:pt idx="12">
                  <c:v>1.6696924997163283</c:v>
                </c:pt>
                <c:pt idx="13">
                  <c:v>1.6696924997163283</c:v>
                </c:pt>
                <c:pt idx="14">
                  <c:v>1.6696924997163283</c:v>
                </c:pt>
                <c:pt idx="15">
                  <c:v>1.6696924997163283</c:v>
                </c:pt>
                <c:pt idx="16">
                  <c:v>1.6696924997163283</c:v>
                </c:pt>
                <c:pt idx="17">
                  <c:v>2.0871156246454103</c:v>
                </c:pt>
                <c:pt idx="18">
                  <c:v>2.0871156246454103</c:v>
                </c:pt>
                <c:pt idx="19">
                  <c:v>2.0871156246454103</c:v>
                </c:pt>
                <c:pt idx="20">
                  <c:v>2.0871156246454103</c:v>
                </c:pt>
                <c:pt idx="21">
                  <c:v>2.0871156246454103</c:v>
                </c:pt>
                <c:pt idx="22">
                  <c:v>2.0871156246454103</c:v>
                </c:pt>
                <c:pt idx="23">
                  <c:v>2.0871156246454103</c:v>
                </c:pt>
                <c:pt idx="24">
                  <c:v>2.0871156246454103</c:v>
                </c:pt>
                <c:pt idx="25">
                  <c:v>0.83484624985816414</c:v>
                </c:pt>
                <c:pt idx="26">
                  <c:v>0.83484624985816414</c:v>
                </c:pt>
                <c:pt idx="27">
                  <c:v>0.83484624985816414</c:v>
                </c:pt>
                <c:pt idx="28">
                  <c:v>0.83484624985816414</c:v>
                </c:pt>
                <c:pt idx="29">
                  <c:v>0.83484624985816414</c:v>
                </c:pt>
                <c:pt idx="30">
                  <c:v>0.83484624985816414</c:v>
                </c:pt>
                <c:pt idx="31">
                  <c:v>0.83484624985816414</c:v>
                </c:pt>
                <c:pt idx="32">
                  <c:v>0.83484624985816414</c:v>
                </c:pt>
                <c:pt idx="33">
                  <c:v>1.6696924997163283</c:v>
                </c:pt>
                <c:pt idx="34">
                  <c:v>1.6696924997163283</c:v>
                </c:pt>
                <c:pt idx="35">
                  <c:v>1.6696924997163283</c:v>
                </c:pt>
                <c:pt idx="36">
                  <c:v>1.6696924997163283</c:v>
                </c:pt>
                <c:pt idx="37">
                  <c:v>1.6696924997163283</c:v>
                </c:pt>
                <c:pt idx="38">
                  <c:v>1.6696924997163283</c:v>
                </c:pt>
                <c:pt idx="39">
                  <c:v>1.6696924997163283</c:v>
                </c:pt>
                <c:pt idx="40">
                  <c:v>1.6696924997163283</c:v>
                </c:pt>
                <c:pt idx="41">
                  <c:v>2.0871156246454103</c:v>
                </c:pt>
                <c:pt idx="42">
                  <c:v>2.0871156246454103</c:v>
                </c:pt>
                <c:pt idx="43">
                  <c:v>2.0871156246454103</c:v>
                </c:pt>
                <c:pt idx="44">
                  <c:v>2.0871156246454103</c:v>
                </c:pt>
                <c:pt idx="45">
                  <c:v>2.0871156246454103</c:v>
                </c:pt>
                <c:pt idx="46">
                  <c:v>2.0871156246454103</c:v>
                </c:pt>
                <c:pt idx="47">
                  <c:v>2.0871156246454103</c:v>
                </c:pt>
                <c:pt idx="48">
                  <c:v>2.0871156246454103</c:v>
                </c:pt>
                <c:pt idx="49">
                  <c:v>0.83484624985816414</c:v>
                </c:pt>
                <c:pt idx="50">
                  <c:v>0.83484624985816414</c:v>
                </c:pt>
                <c:pt idx="51">
                  <c:v>0.83484624985816414</c:v>
                </c:pt>
                <c:pt idx="52">
                  <c:v>0.83484624985816414</c:v>
                </c:pt>
                <c:pt idx="53">
                  <c:v>0.83484624985816414</c:v>
                </c:pt>
                <c:pt idx="54">
                  <c:v>0.83484624985816414</c:v>
                </c:pt>
                <c:pt idx="55">
                  <c:v>0.83484624985816414</c:v>
                </c:pt>
                <c:pt idx="56">
                  <c:v>0.83484624985816414</c:v>
                </c:pt>
                <c:pt idx="57">
                  <c:v>1.6696924997163283</c:v>
                </c:pt>
                <c:pt idx="58">
                  <c:v>1.6696924997163283</c:v>
                </c:pt>
                <c:pt idx="59">
                  <c:v>1.6696924997163283</c:v>
                </c:pt>
                <c:pt idx="60">
                  <c:v>1.6696924997163283</c:v>
                </c:pt>
                <c:pt idx="61">
                  <c:v>1.6696924997163283</c:v>
                </c:pt>
                <c:pt idx="62">
                  <c:v>1.6696924997163283</c:v>
                </c:pt>
                <c:pt idx="63">
                  <c:v>1.6696924997163283</c:v>
                </c:pt>
                <c:pt idx="64">
                  <c:v>1.6696924997163283</c:v>
                </c:pt>
                <c:pt idx="65">
                  <c:v>2.0871156246454103</c:v>
                </c:pt>
                <c:pt idx="66">
                  <c:v>2.0871156246454103</c:v>
                </c:pt>
                <c:pt idx="67">
                  <c:v>2.0871156246454103</c:v>
                </c:pt>
                <c:pt idx="68">
                  <c:v>2.0871156246454103</c:v>
                </c:pt>
                <c:pt idx="69">
                  <c:v>2.0871156246454103</c:v>
                </c:pt>
                <c:pt idx="70">
                  <c:v>2.0871156246454103</c:v>
                </c:pt>
                <c:pt idx="71">
                  <c:v>2.0871156246454103</c:v>
                </c:pt>
                <c:pt idx="72">
                  <c:v>2.0871156246454103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3-8B4F-A78E-10CAD2240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87488"/>
        <c:axId val="-1542071168"/>
      </c:scatterChart>
      <c:valAx>
        <c:axId val="-154208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1168"/>
        <c:crosses val="autoZero"/>
        <c:crossBetween val="midCat"/>
      </c:valAx>
      <c:valAx>
        <c:axId val="-15420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วิเคราะห์ค่ากลวงทึบ!$BE$15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วิเคราะห์ค่ากลวงทึบ!$BE$16:$BE$88</c:f>
              <c:numCache>
                <c:formatCode>0.000</c:formatCode>
                <c:ptCount val="73"/>
                <c:pt idx="1">
                  <c:v>5.0643490902107631E-2</c:v>
                </c:pt>
                <c:pt idx="2">
                  <c:v>6.4731412242459138E-2</c:v>
                </c:pt>
                <c:pt idx="3">
                  <c:v>7.2276132742944074E-2</c:v>
                </c:pt>
                <c:pt idx="4">
                  <c:v>8.4923407315351959E-2</c:v>
                </c:pt>
                <c:pt idx="5">
                  <c:v>8.4467170003251504E-2</c:v>
                </c:pt>
                <c:pt idx="6">
                  <c:v>8.5099245308996693E-2</c:v>
                </c:pt>
                <c:pt idx="7">
                  <c:v>9.7525050649317199E-2</c:v>
                </c:pt>
                <c:pt idx="8">
                  <c:v>0.11686802059163119</c:v>
                </c:pt>
                <c:pt idx="9">
                  <c:v>4.2647150233353796E-2</c:v>
                </c:pt>
                <c:pt idx="10">
                  <c:v>6.3190188141448195E-2</c:v>
                </c:pt>
                <c:pt idx="11">
                  <c:v>7.0595292446596541E-2</c:v>
                </c:pt>
                <c:pt idx="12">
                  <c:v>7.7538763200973526E-2</c:v>
                </c:pt>
                <c:pt idx="13">
                  <c:v>8.8221266447840452E-2</c:v>
                </c:pt>
                <c:pt idx="14">
                  <c:v>0.10211909437079603</c:v>
                </c:pt>
                <c:pt idx="15">
                  <c:v>9.5493278760789752E-2</c:v>
                </c:pt>
                <c:pt idx="16">
                  <c:v>0.12163814388108554</c:v>
                </c:pt>
                <c:pt idx="17">
                  <c:v>4.1314426788561495E-2</c:v>
                </c:pt>
                <c:pt idx="18">
                  <c:v>5.7025291737404477E-2</c:v>
                </c:pt>
                <c:pt idx="19">
                  <c:v>7.0595292446596541E-2</c:v>
                </c:pt>
                <c:pt idx="20">
                  <c:v>8.6769568343946543E-2</c:v>
                </c:pt>
                <c:pt idx="21">
                  <c:v>9.9483555781607336E-2</c:v>
                </c:pt>
                <c:pt idx="22">
                  <c:v>8.5099245308996693E-2</c:v>
                </c:pt>
                <c:pt idx="23">
                  <c:v>9.7525050649317199E-2</c:v>
                </c:pt>
                <c:pt idx="24">
                  <c:v>0.10732777401272252</c:v>
                </c:pt>
                <c:pt idx="25">
                  <c:v>6.6636172239615321E-2</c:v>
                </c:pt>
                <c:pt idx="26">
                  <c:v>9.0932221959644982E-2</c:v>
                </c:pt>
                <c:pt idx="27">
                  <c:v>0.10757377896624234</c:v>
                </c:pt>
                <c:pt idx="28">
                  <c:v>0.11815430583005489</c:v>
                </c:pt>
                <c:pt idx="29">
                  <c:v>0.1464097613389693</c:v>
                </c:pt>
                <c:pt idx="30">
                  <c:v>0.11913894343259537</c:v>
                </c:pt>
                <c:pt idx="31">
                  <c:v>0.16457352297072278</c:v>
                </c:pt>
                <c:pt idx="32">
                  <c:v>0.21704060967017222</c:v>
                </c:pt>
                <c:pt idx="33">
                  <c:v>6.7968895684407629E-2</c:v>
                </c:pt>
                <c:pt idx="34">
                  <c:v>9.8638342464699616E-2</c:v>
                </c:pt>
                <c:pt idx="35">
                  <c:v>0.10925461926258989</c:v>
                </c:pt>
                <c:pt idx="36">
                  <c:v>0.12369278891583871</c:v>
                </c:pt>
                <c:pt idx="37">
                  <c:v>0.13514747200520241</c:v>
                </c:pt>
                <c:pt idx="38">
                  <c:v>0.13615879249439472</c:v>
                </c:pt>
                <c:pt idx="39">
                  <c:v>0.13816048841986606</c:v>
                </c:pt>
                <c:pt idx="40">
                  <c:v>0.20034517815708208</c:v>
                </c:pt>
                <c:pt idx="41">
                  <c:v>7.596523635316145E-2</c:v>
                </c:pt>
                <c:pt idx="42">
                  <c:v>9.4014670161666827E-2</c:v>
                </c:pt>
                <c:pt idx="43">
                  <c:v>0.11261629985528496</c:v>
                </c:pt>
                <c:pt idx="44">
                  <c:v>0.12553894994443332</c:v>
                </c:pt>
                <c:pt idx="45">
                  <c:v>0.13139337556061345</c:v>
                </c:pt>
                <c:pt idx="46">
                  <c:v>0.1437231698551944</c:v>
                </c:pt>
                <c:pt idx="47">
                  <c:v>0.14628757597397579</c:v>
                </c:pt>
                <c:pt idx="48">
                  <c:v>0.19557505486762772</c:v>
                </c:pt>
                <c:pt idx="49">
                  <c:v>7.7297959797953758E-2</c:v>
                </c:pt>
                <c:pt idx="50">
                  <c:v>0.10480323886874336</c:v>
                </c:pt>
                <c:pt idx="51">
                  <c:v>0.12606302222606525</c:v>
                </c:pt>
                <c:pt idx="52">
                  <c:v>0.13846207714459557</c:v>
                </c:pt>
                <c:pt idx="53">
                  <c:v>0.14828680956126375</c:v>
                </c:pt>
                <c:pt idx="54">
                  <c:v>0.14561426419539433</c:v>
                </c:pt>
                <c:pt idx="55">
                  <c:v>0.15644643541661299</c:v>
                </c:pt>
                <c:pt idx="56">
                  <c:v>0.22896591789380807</c:v>
                </c:pt>
                <c:pt idx="57">
                  <c:v>8.7959747356292209E-2</c:v>
                </c:pt>
                <c:pt idx="58">
                  <c:v>0.10326201476773242</c:v>
                </c:pt>
                <c:pt idx="59">
                  <c:v>0.12102050133702263</c:v>
                </c:pt>
                <c:pt idx="60">
                  <c:v>0.13107743303021716</c:v>
                </c:pt>
                <c:pt idx="61">
                  <c:v>0.12763927911602452</c:v>
                </c:pt>
                <c:pt idx="62">
                  <c:v>0.13994098117479456</c:v>
                </c:pt>
                <c:pt idx="63">
                  <c:v>0.16457352297072278</c:v>
                </c:pt>
                <c:pt idx="64">
                  <c:v>0.23135097953853526</c:v>
                </c:pt>
                <c:pt idx="65">
                  <c:v>7.7297959797953758E-2</c:v>
                </c:pt>
                <c:pt idx="66">
                  <c:v>0.10634446296975429</c:v>
                </c:pt>
                <c:pt idx="67">
                  <c:v>0.12606302222606525</c:v>
                </c:pt>
                <c:pt idx="68">
                  <c:v>0.15138520434475783</c:v>
                </c:pt>
                <c:pt idx="69">
                  <c:v>0.14453271311667479</c:v>
                </c:pt>
                <c:pt idx="70">
                  <c:v>0.14561426419539433</c:v>
                </c:pt>
                <c:pt idx="71">
                  <c:v>0.15847820730514045</c:v>
                </c:pt>
                <c:pt idx="72">
                  <c:v>0.20988542473599073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7-42A2-BC92-47FCFA712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62976"/>
        <c:axId val="-1579259168"/>
      </c:scatterChart>
      <c:valAx>
        <c:axId val="-15792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9168"/>
        <c:crosses val="autoZero"/>
        <c:crossBetween val="midCat"/>
      </c:valAx>
      <c:valAx>
        <c:axId val="-1579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วิเคราะห์ค่าทึบๆ!$BO$191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วิเคราะห์ค่าทึบๆ!$BO$192:$BO$264</c:f>
              <c:numCache>
                <c:formatCode>0.000</c:formatCode>
                <c:ptCount val="73"/>
                <c:pt idx="1">
                  <c:v>1.008233910267182</c:v>
                </c:pt>
                <c:pt idx="2">
                  <c:v>1.008233910267182</c:v>
                </c:pt>
                <c:pt idx="3">
                  <c:v>1.008233910267182</c:v>
                </c:pt>
                <c:pt idx="4">
                  <c:v>1.008233910267182</c:v>
                </c:pt>
                <c:pt idx="5">
                  <c:v>1.008233910267182</c:v>
                </c:pt>
                <c:pt idx="6">
                  <c:v>1.008233910267182</c:v>
                </c:pt>
                <c:pt idx="7">
                  <c:v>1.008233910267182</c:v>
                </c:pt>
                <c:pt idx="8">
                  <c:v>1.008233910267182</c:v>
                </c:pt>
                <c:pt idx="9">
                  <c:v>2.016467820534364</c:v>
                </c:pt>
                <c:pt idx="10">
                  <c:v>2.016467820534364</c:v>
                </c:pt>
                <c:pt idx="11">
                  <c:v>2.016467820534364</c:v>
                </c:pt>
                <c:pt idx="12">
                  <c:v>2.016467820534364</c:v>
                </c:pt>
                <c:pt idx="13">
                  <c:v>2.016467820534364</c:v>
                </c:pt>
                <c:pt idx="14">
                  <c:v>2.016467820534364</c:v>
                </c:pt>
                <c:pt idx="15">
                  <c:v>2.016467820534364</c:v>
                </c:pt>
                <c:pt idx="16">
                  <c:v>2.016467820534364</c:v>
                </c:pt>
                <c:pt idx="17">
                  <c:v>2.5205847756679547</c:v>
                </c:pt>
                <c:pt idx="18">
                  <c:v>2.5205847756679547</c:v>
                </c:pt>
                <c:pt idx="19">
                  <c:v>2.5205847756679547</c:v>
                </c:pt>
                <c:pt idx="20">
                  <c:v>2.5205847756679547</c:v>
                </c:pt>
                <c:pt idx="21">
                  <c:v>2.5205847756679547</c:v>
                </c:pt>
                <c:pt idx="22">
                  <c:v>2.5205847756679547</c:v>
                </c:pt>
                <c:pt idx="23">
                  <c:v>2.5205847756679547</c:v>
                </c:pt>
                <c:pt idx="24">
                  <c:v>2.5205847756679547</c:v>
                </c:pt>
                <c:pt idx="25">
                  <c:v>1.008233910267182</c:v>
                </c:pt>
                <c:pt idx="26">
                  <c:v>1.008233910267182</c:v>
                </c:pt>
                <c:pt idx="27">
                  <c:v>1.008233910267182</c:v>
                </c:pt>
                <c:pt idx="28">
                  <c:v>1.008233910267182</c:v>
                </c:pt>
                <c:pt idx="29">
                  <c:v>1.008233910267182</c:v>
                </c:pt>
                <c:pt idx="30">
                  <c:v>1.008233910267182</c:v>
                </c:pt>
                <c:pt idx="31">
                  <c:v>1.008233910267182</c:v>
                </c:pt>
                <c:pt idx="32">
                  <c:v>1.008233910267182</c:v>
                </c:pt>
                <c:pt idx="33">
                  <c:v>2.016467820534364</c:v>
                </c:pt>
                <c:pt idx="34">
                  <c:v>2.016467820534364</c:v>
                </c:pt>
                <c:pt idx="35">
                  <c:v>2.016467820534364</c:v>
                </c:pt>
                <c:pt idx="36">
                  <c:v>2.016467820534364</c:v>
                </c:pt>
                <c:pt idx="37">
                  <c:v>2.016467820534364</c:v>
                </c:pt>
                <c:pt idx="38">
                  <c:v>2.016467820534364</c:v>
                </c:pt>
                <c:pt idx="39">
                  <c:v>2.016467820534364</c:v>
                </c:pt>
                <c:pt idx="40">
                  <c:v>2.016467820534364</c:v>
                </c:pt>
                <c:pt idx="41">
                  <c:v>2.5205847756679547</c:v>
                </c:pt>
                <c:pt idx="42">
                  <c:v>2.5205847756679547</c:v>
                </c:pt>
                <c:pt idx="43">
                  <c:v>2.5205847756679547</c:v>
                </c:pt>
                <c:pt idx="44">
                  <c:v>2.5205847756679547</c:v>
                </c:pt>
                <c:pt idx="45">
                  <c:v>2.5205847756679547</c:v>
                </c:pt>
                <c:pt idx="46">
                  <c:v>2.5205847756679547</c:v>
                </c:pt>
                <c:pt idx="47">
                  <c:v>2.5205847756679547</c:v>
                </c:pt>
                <c:pt idx="48">
                  <c:v>2.5205847756679547</c:v>
                </c:pt>
                <c:pt idx="49">
                  <c:v>1.008233910267182</c:v>
                </c:pt>
                <c:pt idx="50">
                  <c:v>1.008233910267182</c:v>
                </c:pt>
                <c:pt idx="51">
                  <c:v>1.008233910267182</c:v>
                </c:pt>
                <c:pt idx="52">
                  <c:v>1.008233910267182</c:v>
                </c:pt>
                <c:pt idx="53">
                  <c:v>1.008233910267182</c:v>
                </c:pt>
                <c:pt idx="54">
                  <c:v>1.008233910267182</c:v>
                </c:pt>
                <c:pt idx="55">
                  <c:v>1.008233910267182</c:v>
                </c:pt>
                <c:pt idx="56">
                  <c:v>1.008233910267182</c:v>
                </c:pt>
                <c:pt idx="57">
                  <c:v>2.016467820534364</c:v>
                </c:pt>
                <c:pt idx="58">
                  <c:v>2.016467820534364</c:v>
                </c:pt>
                <c:pt idx="59">
                  <c:v>2.016467820534364</c:v>
                </c:pt>
                <c:pt idx="60">
                  <c:v>2.016467820534364</c:v>
                </c:pt>
                <c:pt idx="61">
                  <c:v>2.016467820534364</c:v>
                </c:pt>
                <c:pt idx="62">
                  <c:v>2.016467820534364</c:v>
                </c:pt>
                <c:pt idx="63">
                  <c:v>2.016467820534364</c:v>
                </c:pt>
                <c:pt idx="64">
                  <c:v>2.016467820534364</c:v>
                </c:pt>
                <c:pt idx="65">
                  <c:v>2.5205847756679547</c:v>
                </c:pt>
                <c:pt idx="66">
                  <c:v>2.5205847756679547</c:v>
                </c:pt>
                <c:pt idx="67">
                  <c:v>2.5205847756679547</c:v>
                </c:pt>
                <c:pt idx="68">
                  <c:v>2.5205847756679547</c:v>
                </c:pt>
                <c:pt idx="69">
                  <c:v>2.5205847756679547</c:v>
                </c:pt>
                <c:pt idx="70">
                  <c:v>2.5205847756679547</c:v>
                </c:pt>
                <c:pt idx="71">
                  <c:v>2.5205847756679547</c:v>
                </c:pt>
                <c:pt idx="72">
                  <c:v>2.5205847756679547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3-0E44-9FE8-7862947B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4096"/>
        <c:axId val="-1542065184"/>
      </c:scatterChart>
      <c:valAx>
        <c:axId val="-15420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5184"/>
        <c:crosses val="autoZero"/>
        <c:crossBetween val="midCat"/>
      </c:valAx>
      <c:valAx>
        <c:axId val="-15420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วิเคราะห์ค่าทึบๆ!$BP$191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วิเคราะห์ค่าทึบๆ!$BP$192:$BP$264</c:f>
              <c:numCache>
                <c:formatCode>0.000</c:formatCode>
                <c:ptCount val="73"/>
                <c:pt idx="1">
                  <c:v>0.4303611274452051</c:v>
                </c:pt>
                <c:pt idx="2">
                  <c:v>0.33440132757327051</c:v>
                </c:pt>
                <c:pt idx="3">
                  <c:v>0.35220576469524206</c:v>
                </c:pt>
                <c:pt idx="4">
                  <c:v>0.34491051009390195</c:v>
                </c:pt>
                <c:pt idx="5">
                  <c:v>0.3276697455065441</c:v>
                </c:pt>
                <c:pt idx="6">
                  <c:v>0.30274441314502221</c:v>
                </c:pt>
                <c:pt idx="7">
                  <c:v>0.28862990590665066</c:v>
                </c:pt>
                <c:pt idx="8">
                  <c:v>0.31482380688882589</c:v>
                </c:pt>
                <c:pt idx="9">
                  <c:v>0.82157631841762357</c:v>
                </c:pt>
                <c:pt idx="10">
                  <c:v>0.74307097070267836</c:v>
                </c:pt>
                <c:pt idx="11">
                  <c:v>0.72721847155118258</c:v>
                </c:pt>
                <c:pt idx="12">
                  <c:v>0.65533949101308819</c:v>
                </c:pt>
                <c:pt idx="13">
                  <c:v>0.58830124836980158</c:v>
                </c:pt>
                <c:pt idx="14">
                  <c:v>0.62346922909954106</c:v>
                </c:pt>
                <c:pt idx="15">
                  <c:v>0.58273995739748241</c:v>
                </c:pt>
                <c:pt idx="16">
                  <c:v>0.64229368626049788</c:v>
                </c:pt>
                <c:pt idx="17">
                  <c:v>0.99252387517713436</c:v>
                </c:pt>
                <c:pt idx="18">
                  <c:v>0.88986026474825985</c:v>
                </c:pt>
                <c:pt idx="19">
                  <c:v>0.80286710782562243</c:v>
                </c:pt>
                <c:pt idx="20">
                  <c:v>0.84462066313357997</c:v>
                </c:pt>
                <c:pt idx="21">
                  <c:v>0.80286710782562243</c:v>
                </c:pt>
                <c:pt idx="22">
                  <c:v>0.88986026474825985</c:v>
                </c:pt>
                <c:pt idx="23">
                  <c:v>0.80286710782562243</c:v>
                </c:pt>
                <c:pt idx="24">
                  <c:v>0.83600331893317636</c:v>
                </c:pt>
                <c:pt idx="25">
                  <c:v>0.37572709062772253</c:v>
                </c:pt>
                <c:pt idx="26">
                  <c:v>0.25422847073257498</c:v>
                </c:pt>
                <c:pt idx="27">
                  <c:v>0.22998635574002022</c:v>
                </c:pt>
                <c:pt idx="28">
                  <c:v>0.21827954788848644</c:v>
                </c:pt>
                <c:pt idx="29">
                  <c:v>0.22401127025590797</c:v>
                </c:pt>
                <c:pt idx="30">
                  <c:v>0.20749252630652201</c:v>
                </c:pt>
                <c:pt idx="31">
                  <c:v>0.1943731113956351</c:v>
                </c:pt>
                <c:pt idx="32">
                  <c:v>0.25907535366584433</c:v>
                </c:pt>
                <c:pt idx="33">
                  <c:v>0.53845069785869459</c:v>
                </c:pt>
                <c:pt idx="34">
                  <c:v>0.51326715394967093</c:v>
                </c:pt>
                <c:pt idx="35">
                  <c:v>0.47671468543313861</c:v>
                </c:pt>
                <c:pt idx="36">
                  <c:v>0.44414870324771566</c:v>
                </c:pt>
                <c:pt idx="37">
                  <c:v>0.41155404968549775</c:v>
                </c:pt>
                <c:pt idx="38">
                  <c:v>0.44032789206747946</c:v>
                </c:pt>
                <c:pt idx="39">
                  <c:v>0.38565161732647013</c:v>
                </c:pt>
                <c:pt idx="40">
                  <c:v>0.40816780950241427</c:v>
                </c:pt>
                <c:pt idx="41">
                  <c:v>0.72149710649597931</c:v>
                </c:pt>
                <c:pt idx="42">
                  <c:v>0.63557117683143749</c:v>
                </c:pt>
                <c:pt idx="43">
                  <c:v>0.61806393722637432</c:v>
                </c:pt>
                <c:pt idx="44">
                  <c:v>0.55518587905964456</c:v>
                </c:pt>
                <c:pt idx="45">
                  <c:v>0.5504098650843493</c:v>
                </c:pt>
                <c:pt idx="46">
                  <c:v>0.53194381727611673</c:v>
                </c:pt>
                <c:pt idx="47">
                  <c:v>0.53646703376134408</c:v>
                </c:pt>
                <c:pt idx="48">
                  <c:v>0.48985036099552576</c:v>
                </c:pt>
                <c:pt idx="49">
                  <c:v>0.21057751321702925</c:v>
                </c:pt>
                <c:pt idx="50">
                  <c:v>0.18399972206955562</c:v>
                </c:pt>
                <c:pt idx="51">
                  <c:v>0.18549835679372273</c:v>
                </c:pt>
                <c:pt idx="52">
                  <c:v>0.17961892846443336</c:v>
                </c:pt>
                <c:pt idx="53">
                  <c:v>0.18399972206955562</c:v>
                </c:pt>
                <c:pt idx="54">
                  <c:v>0.17961892846443336</c:v>
                </c:pt>
                <c:pt idx="55">
                  <c:v>0.17268106419022836</c:v>
                </c:pt>
                <c:pt idx="56">
                  <c:v>0.15884928791394212</c:v>
                </c:pt>
                <c:pt idx="57">
                  <c:v>0.37711068501224798</c:v>
                </c:pt>
                <c:pt idx="58">
                  <c:v>0.37711068501224798</c:v>
                </c:pt>
                <c:pt idx="59">
                  <c:v>0.39646388477095335</c:v>
                </c:pt>
                <c:pt idx="60">
                  <c:v>0.38338894050702943</c:v>
                </c:pt>
                <c:pt idx="61">
                  <c:v>0.36212071470055435</c:v>
                </c:pt>
                <c:pt idx="62">
                  <c:v>0.38338894050702943</c:v>
                </c:pt>
                <c:pt idx="63">
                  <c:v>0.35639176601373596</c:v>
                </c:pt>
                <c:pt idx="64">
                  <c:v>0.33744516516066131</c:v>
                </c:pt>
                <c:pt idx="65">
                  <c:v>0.56055541768506656</c:v>
                </c:pt>
                <c:pt idx="66">
                  <c:v>0.56055541768506656</c:v>
                </c:pt>
                <c:pt idx="67">
                  <c:v>0.48323954484025228</c:v>
                </c:pt>
                <c:pt idx="68">
                  <c:v>0.48729724373850103</c:v>
                </c:pt>
                <c:pt idx="69">
                  <c:v>0.47138835626531</c:v>
                </c:pt>
                <c:pt idx="70">
                  <c:v>0.47923617563378684</c:v>
                </c:pt>
                <c:pt idx="71">
                  <c:v>0.46374589198430682</c:v>
                </c:pt>
                <c:pt idx="72">
                  <c:v>0.45265089337569298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9-FA41-A7A8-B65EB2FB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64640"/>
        <c:axId val="-1542071712"/>
      </c:scatterChart>
      <c:valAx>
        <c:axId val="-15420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71712"/>
        <c:crosses val="autoZero"/>
        <c:crossBetween val="midCat"/>
      </c:valAx>
      <c:valAx>
        <c:axId val="-15420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วิเคราะห์ค่าทึบๆ!$BQ$191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วิเคราะห์ค่าทึบๆ!$BQ$192:$BQ$264</c:f>
              <c:numCache>
                <c:formatCode>0.000</c:formatCode>
                <c:ptCount val="73"/>
                <c:pt idx="1">
                  <c:v>1.9398737400242065</c:v>
                </c:pt>
                <c:pt idx="2">
                  <c:v>2.4965398789430382</c:v>
                </c:pt>
                <c:pt idx="3">
                  <c:v>2.3703366995726012</c:v>
                </c:pt>
                <c:pt idx="4">
                  <c:v>2.4204720512311355</c:v>
                </c:pt>
                <c:pt idx="5">
                  <c:v>2.5478282975670421</c:v>
                </c:pt>
                <c:pt idx="6">
                  <c:v>2.7575942399249223</c:v>
                </c:pt>
                <c:pt idx="7">
                  <c:v>2.8924454215363666</c:v>
                </c:pt>
                <c:pt idx="8">
                  <c:v>2.6517888151736071</c:v>
                </c:pt>
                <c:pt idx="9">
                  <c:v>2.0323035879760964</c:v>
                </c:pt>
                <c:pt idx="10">
                  <c:v>2.2470161876158325</c:v>
                </c:pt>
                <c:pt idx="11">
                  <c:v>2.2959984723088995</c:v>
                </c:pt>
                <c:pt idx="12">
                  <c:v>2.5478282975670421</c:v>
                </c:pt>
                <c:pt idx="13">
                  <c:v>2.8381590288021501</c:v>
                </c:pt>
                <c:pt idx="14">
                  <c:v>2.6780672113166162</c:v>
                </c:pt>
                <c:pt idx="15">
                  <c:v>2.8652445718209849</c:v>
                </c:pt>
                <c:pt idx="16">
                  <c:v>2.599577942977231</c:v>
                </c:pt>
                <c:pt idx="17">
                  <c:v>2.1028366942537535</c:v>
                </c:pt>
                <c:pt idx="18">
                  <c:v>2.3454419837881537</c:v>
                </c:pt>
                <c:pt idx="19">
                  <c:v>2.599577942977231</c:v>
                </c:pt>
                <c:pt idx="20">
                  <c:v>2.4710686296758588</c:v>
                </c:pt>
                <c:pt idx="21">
                  <c:v>2.599577942977231</c:v>
                </c:pt>
                <c:pt idx="22">
                  <c:v>2.3454419837881537</c:v>
                </c:pt>
                <c:pt idx="23">
                  <c:v>2.599577942977231</c:v>
                </c:pt>
                <c:pt idx="24">
                  <c:v>2.4965398789430382</c:v>
                </c:pt>
                <c:pt idx="25">
                  <c:v>2.2219485117865658</c:v>
                </c:pt>
                <c:pt idx="26">
                  <c:v>3.2838424722947166</c:v>
                </c:pt>
                <c:pt idx="27">
                  <c:v>3.6299816446584594</c:v>
                </c:pt>
                <c:pt idx="28">
                  <c:v>3.8246654711080224</c:v>
                </c:pt>
                <c:pt idx="29">
                  <c:v>3.7268046777487807</c:v>
                </c:pt>
                <c:pt idx="30">
                  <c:v>4.0235003386332702</c:v>
                </c:pt>
                <c:pt idx="31">
                  <c:v>4.2950706703402171</c:v>
                </c:pt>
                <c:pt idx="32">
                  <c:v>3.2224070643745981</c:v>
                </c:pt>
                <c:pt idx="33">
                  <c:v>3.1009199288929237</c:v>
                </c:pt>
                <c:pt idx="34">
                  <c:v>3.2530671149863841</c:v>
                </c:pt>
                <c:pt idx="35">
                  <c:v>3.5024985609563526</c:v>
                </c:pt>
                <c:pt idx="36">
                  <c:v>3.7593096355053151</c:v>
                </c:pt>
                <c:pt idx="37">
                  <c:v>4.0570430566587241</c:v>
                </c:pt>
                <c:pt idx="38">
                  <c:v>3.791929899958395</c:v>
                </c:pt>
                <c:pt idx="39">
                  <c:v>4.3295358419380463</c:v>
                </c:pt>
                <c:pt idx="40">
                  <c:v>4.0907010813807263</c:v>
                </c:pt>
                <c:pt idx="41">
                  <c:v>2.892756749617043</c:v>
                </c:pt>
                <c:pt idx="42">
                  <c:v>3.2838424722947166</c:v>
                </c:pt>
                <c:pt idx="43">
                  <c:v>3.3768603843989942</c:v>
                </c:pt>
                <c:pt idx="44">
                  <c:v>3.7593096355053151</c:v>
                </c:pt>
                <c:pt idx="45">
                  <c:v>3.791929899958395</c:v>
                </c:pt>
                <c:pt idx="46">
                  <c:v>3.9235640247361854</c:v>
                </c:pt>
                <c:pt idx="47">
                  <c:v>3.8904825334969177</c:v>
                </c:pt>
                <c:pt idx="48">
                  <c:v>4.2607208054389369</c:v>
                </c:pt>
                <c:pt idx="49">
                  <c:v>3.9645555553585612</c:v>
                </c:pt>
                <c:pt idx="50">
                  <c:v>4.5372147330884305</c:v>
                </c:pt>
                <c:pt idx="51">
                  <c:v>4.500558734256213</c:v>
                </c:pt>
                <c:pt idx="52">
                  <c:v>4.6478745697643626</c:v>
                </c:pt>
                <c:pt idx="53">
                  <c:v>4.5372147330884305</c:v>
                </c:pt>
                <c:pt idx="54">
                  <c:v>4.6478745697643626</c:v>
                </c:pt>
                <c:pt idx="55">
                  <c:v>4.8346137648218539</c:v>
                </c:pt>
                <c:pt idx="56">
                  <c:v>5.2555869832444504</c:v>
                </c:pt>
                <c:pt idx="57">
                  <c:v>4.4275926566814174</c:v>
                </c:pt>
                <c:pt idx="58">
                  <c:v>4.4275926566814174</c:v>
                </c:pt>
                <c:pt idx="59">
                  <c:v>4.2114617846741567</c:v>
                </c:pt>
                <c:pt idx="60">
                  <c:v>4.3550878058928104</c:v>
                </c:pt>
                <c:pt idx="61">
                  <c:v>4.6108726508425066</c:v>
                </c:pt>
                <c:pt idx="62">
                  <c:v>4.3550878058928104</c:v>
                </c:pt>
                <c:pt idx="63">
                  <c:v>4.6849917953827678</c:v>
                </c:pt>
                <c:pt idx="64">
                  <c:v>4.9480409622149111</c:v>
                </c:pt>
                <c:pt idx="65">
                  <c:v>3.7232993541737596</c:v>
                </c:pt>
                <c:pt idx="66">
                  <c:v>3.7232993541737596</c:v>
                </c:pt>
                <c:pt idx="67">
                  <c:v>4.3190083405433262</c:v>
                </c:pt>
                <c:pt idx="68">
                  <c:v>4.2830441818903902</c:v>
                </c:pt>
                <c:pt idx="69">
                  <c:v>4.4275926566814174</c:v>
                </c:pt>
                <c:pt idx="70">
                  <c:v>4.3550878058928104</c:v>
                </c:pt>
                <c:pt idx="71">
                  <c:v>4.500558734256213</c:v>
                </c:pt>
                <c:pt idx="72">
                  <c:v>4.6108726508425066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6-0C49-AC5F-4877E491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82592"/>
        <c:axId val="-1542082048"/>
      </c:scatterChart>
      <c:valAx>
        <c:axId val="-15420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2048"/>
        <c:crosses val="autoZero"/>
        <c:crossBetween val="midCat"/>
      </c:valAx>
      <c:valAx>
        <c:axId val="-15420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วิเคราะห์ค่าทึบๆ!$BR$191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วิเคราะห์ค่าทึบๆ!$BR$192:$BR$264</c:f>
              <c:numCache>
                <c:formatCode>0.000</c:formatCode>
                <c:ptCount val="73"/>
                <c:pt idx="1">
                  <c:v>2.3427624986774704</c:v>
                </c:pt>
                <c:pt idx="2">
                  <c:v>3.0150415896487979</c:v>
                </c:pt>
                <c:pt idx="3">
                  <c:v>2.8626275073594845</c:v>
                </c:pt>
                <c:pt idx="4">
                  <c:v>2.9231753766873911</c:v>
                </c:pt>
                <c:pt idx="5">
                  <c:v>3.0769820042694356</c:v>
                </c:pt>
                <c:pt idx="6">
                  <c:v>3.3303138439229016</c:v>
                </c:pt>
                <c:pt idx="7">
                  <c:v>3.4931720159076907</c:v>
                </c:pt>
                <c:pt idx="8">
                  <c:v>3.2025338878619838</c:v>
                </c:pt>
                <c:pt idx="9">
                  <c:v>2.454388929342719</c:v>
                </c:pt>
                <c:pt idx="10">
                  <c:v>2.7136947883019968</c:v>
                </c:pt>
                <c:pt idx="11">
                  <c:v>2.7728501123371729</c:v>
                </c:pt>
                <c:pt idx="12">
                  <c:v>3.0769820042694356</c:v>
                </c:pt>
                <c:pt idx="13">
                  <c:v>3.4276109835259572</c:v>
                </c:pt>
                <c:pt idx="14">
                  <c:v>3.234269995083304</c:v>
                </c:pt>
                <c:pt idx="15">
                  <c:v>3.4603218724521874</c:v>
                </c:pt>
                <c:pt idx="16">
                  <c:v>3.1394794370071635</c:v>
                </c:pt>
                <c:pt idx="17">
                  <c:v>2.5395709248990204</c:v>
                </c:pt>
                <c:pt idx="18">
                  <c:v>2.832562454489441</c:v>
                </c:pt>
                <c:pt idx="19">
                  <c:v>3.1394794370071635</c:v>
                </c:pt>
                <c:pt idx="20">
                  <c:v>2.9842802641323907</c:v>
                </c:pt>
                <c:pt idx="21">
                  <c:v>3.1394794370071635</c:v>
                </c:pt>
                <c:pt idx="22">
                  <c:v>2.832562454489441</c:v>
                </c:pt>
                <c:pt idx="23">
                  <c:v>3.1394794370071635</c:v>
                </c:pt>
                <c:pt idx="24">
                  <c:v>3.0150415896487979</c:v>
                </c:pt>
                <c:pt idx="25">
                  <c:v>2.6834208536380442</c:v>
                </c:pt>
                <c:pt idx="26">
                  <c:v>3.9658575900720079</c:v>
                </c:pt>
                <c:pt idx="27">
                  <c:v>4.3838857614966678</c:v>
                </c:pt>
                <c:pt idx="28">
                  <c:v>4.6190031087212224</c:v>
                </c:pt>
                <c:pt idx="29">
                  <c:v>4.5008177897272175</c:v>
                </c:pt>
                <c:pt idx="30">
                  <c:v>4.8591336189996088</c:v>
                </c:pt>
                <c:pt idx="31">
                  <c:v>5.1871058863434092</c:v>
                </c:pt>
                <c:pt idx="32">
                  <c:v>3.8916627768753456</c:v>
                </c:pt>
                <c:pt idx="33">
                  <c:v>3.744944204833299</c:v>
                </c:pt>
                <c:pt idx="34">
                  <c:v>3.9286905562090406</c:v>
                </c:pt>
                <c:pt idx="35">
                  <c:v>4.2299259539324234</c:v>
                </c:pt>
                <c:pt idx="36">
                  <c:v>4.5400736415292799</c:v>
                </c:pt>
                <c:pt idx="37">
                  <c:v>4.8996427615651283</c:v>
                </c:pt>
                <c:pt idx="38">
                  <c:v>4.5794687478606138</c:v>
                </c:pt>
                <c:pt idx="39">
                  <c:v>5.2287290651431126</c:v>
                </c:pt>
                <c:pt idx="40">
                  <c:v>4.9402911586599201</c:v>
                </c:pt>
                <c:pt idx="41">
                  <c:v>3.4935480031367274</c:v>
                </c:pt>
                <c:pt idx="42">
                  <c:v>3.9658575900720079</c:v>
                </c:pt>
                <c:pt idx="43">
                  <c:v>4.0781942188365479</c:v>
                </c:pt>
                <c:pt idx="44">
                  <c:v>4.5400736415292799</c:v>
                </c:pt>
                <c:pt idx="45">
                  <c:v>4.5794687478606138</c:v>
                </c:pt>
                <c:pt idx="46">
                  <c:v>4.7384417184786871</c:v>
                </c:pt>
                <c:pt idx="47">
                  <c:v>4.6984895940302591</c:v>
                </c:pt>
                <c:pt idx="48">
                  <c:v>5.1456219620729797</c:v>
                </c:pt>
                <c:pt idx="49">
                  <c:v>4.7879467036352423</c:v>
                </c:pt>
                <c:pt idx="50">
                  <c:v>5.479540397816737</c:v>
                </c:pt>
                <c:pt idx="51">
                  <c:v>5.4352713829608472</c:v>
                </c:pt>
                <c:pt idx="52">
                  <c:v>5.6131829695600484</c:v>
                </c:pt>
                <c:pt idx="53">
                  <c:v>5.479540397816737</c:v>
                </c:pt>
                <c:pt idx="54">
                  <c:v>5.6131829695600484</c:v>
                </c:pt>
                <c:pt idx="55">
                  <c:v>5.8387056797176937</c:v>
                </c:pt>
                <c:pt idx="56">
                  <c:v>6.3471100406405396</c:v>
                </c:pt>
                <c:pt idx="57">
                  <c:v>5.3471511168368835</c:v>
                </c:pt>
                <c:pt idx="58">
                  <c:v>5.3471511168368835</c:v>
                </c:pt>
                <c:pt idx="59">
                  <c:v>5.0861324271675477</c:v>
                </c:pt>
                <c:pt idx="60">
                  <c:v>5.2595878688300139</c:v>
                </c:pt>
                <c:pt idx="61">
                  <c:v>5.5684961911163402</c:v>
                </c:pt>
                <c:pt idx="62">
                  <c:v>5.2595878688300139</c:v>
                </c:pt>
                <c:pt idx="63">
                  <c:v>5.6580090025330314</c:v>
                </c:pt>
                <c:pt idx="64">
                  <c:v>5.9756903601635587</c:v>
                </c:pt>
                <c:pt idx="65">
                  <c:v>4.4965844520373182</c:v>
                </c:pt>
                <c:pt idx="66">
                  <c:v>4.4965844520373182</c:v>
                </c:pt>
                <c:pt idx="67">
                  <c:v>5.2160151266204871</c:v>
                </c:pt>
                <c:pt idx="68">
                  <c:v>5.172581638940235</c:v>
                </c:pt>
                <c:pt idx="69">
                  <c:v>5.3471511168368835</c:v>
                </c:pt>
                <c:pt idx="70">
                  <c:v>5.2595878688300139</c:v>
                </c:pt>
                <c:pt idx="71">
                  <c:v>5.4352713829608472</c:v>
                </c:pt>
                <c:pt idx="72">
                  <c:v>5.5684961911163402</c:v>
                </c:pt>
              </c:numCache>
            </c:numRef>
          </c:xVal>
          <c:yVal>
            <c:numRef>
              <c:f>วิเคราะห์ค่าทึบๆ!$AL$192:$AL$264</c:f>
              <c:numCache>
                <c:formatCode>0.00</c:formatCode>
                <c:ptCount val="73"/>
                <c:pt idx="1">
                  <c:v>8.8383838383838427</c:v>
                </c:pt>
                <c:pt idx="2">
                  <c:v>47.61904761904762</c:v>
                </c:pt>
                <c:pt idx="3">
                  <c:v>46.064814814814817</c:v>
                </c:pt>
                <c:pt idx="4">
                  <c:v>37.84461152882205</c:v>
                </c:pt>
                <c:pt idx="5">
                  <c:v>32.222222222222221</c:v>
                </c:pt>
                <c:pt idx="6">
                  <c:v>45.735129068462406</c:v>
                </c:pt>
                <c:pt idx="7">
                  <c:v>49.22027290448343</c:v>
                </c:pt>
                <c:pt idx="8">
                  <c:v>36.296296296296298</c:v>
                </c:pt>
                <c:pt idx="9">
                  <c:v>18.589743589743588</c:v>
                </c:pt>
                <c:pt idx="10">
                  <c:v>36.046918767507002</c:v>
                </c:pt>
                <c:pt idx="11">
                  <c:v>36.88725490196078</c:v>
                </c:pt>
                <c:pt idx="12">
                  <c:v>40.614035087719294</c:v>
                </c:pt>
                <c:pt idx="13">
                  <c:v>46.698412698412703</c:v>
                </c:pt>
                <c:pt idx="14">
                  <c:v>32.525252525252519</c:v>
                </c:pt>
                <c:pt idx="15">
                  <c:v>46.285714285714285</c:v>
                </c:pt>
                <c:pt idx="16">
                  <c:v>25.956937799043065</c:v>
                </c:pt>
                <c:pt idx="17">
                  <c:v>31.501831501831493</c:v>
                </c:pt>
                <c:pt idx="18">
                  <c:v>38.665290677674584</c:v>
                </c:pt>
                <c:pt idx="19">
                  <c:v>44.026733500417713</c:v>
                </c:pt>
                <c:pt idx="20">
                  <c:v>32.163742690058477</c:v>
                </c:pt>
                <c:pt idx="21">
                  <c:v>41.618966427150575</c:v>
                </c:pt>
                <c:pt idx="22">
                  <c:v>25.036119711042314</c:v>
                </c:pt>
                <c:pt idx="23">
                  <c:v>35.858585858585862</c:v>
                </c:pt>
                <c:pt idx="24">
                  <c:v>20.8187134502924</c:v>
                </c:pt>
                <c:pt idx="26">
                  <c:v>20.509607351712614</c:v>
                </c:pt>
                <c:pt idx="27">
                  <c:v>30.303030303030305</c:v>
                </c:pt>
                <c:pt idx="28">
                  <c:v>27.724358974358974</c:v>
                </c:pt>
                <c:pt idx="29">
                  <c:v>29.144620811287481</c:v>
                </c:pt>
                <c:pt idx="30">
                  <c:v>28.730158730158735</c:v>
                </c:pt>
                <c:pt idx="31">
                  <c:v>32.307098765432102</c:v>
                </c:pt>
                <c:pt idx="33">
                  <c:v>14.899380804953564</c:v>
                </c:pt>
                <c:pt idx="34">
                  <c:v>18.627450980392158</c:v>
                </c:pt>
                <c:pt idx="35">
                  <c:v>23.112128146453095</c:v>
                </c:pt>
                <c:pt idx="36">
                  <c:v>27.452619843924197</c:v>
                </c:pt>
                <c:pt idx="37">
                  <c:v>34.249084249084248</c:v>
                </c:pt>
                <c:pt idx="38">
                  <c:v>23.543123543123542</c:v>
                </c:pt>
                <c:pt idx="39">
                  <c:v>30.194805194805195</c:v>
                </c:pt>
                <c:pt idx="40">
                  <c:v>26.79435483870968</c:v>
                </c:pt>
                <c:pt idx="41">
                  <c:v>18.75</c:v>
                </c:pt>
                <c:pt idx="42">
                  <c:v>27.222222222222218</c:v>
                </c:pt>
                <c:pt idx="43">
                  <c:v>15.126811594202898</c:v>
                </c:pt>
                <c:pt idx="44">
                  <c:v>22.260869565217391</c:v>
                </c:pt>
                <c:pt idx="45">
                  <c:v>25.858585858585858</c:v>
                </c:pt>
                <c:pt idx="46">
                  <c:v>35.478260869565219</c:v>
                </c:pt>
                <c:pt idx="47">
                  <c:v>29.833572224876576</c:v>
                </c:pt>
                <c:pt idx="48">
                  <c:v>33.968253968253968</c:v>
                </c:pt>
                <c:pt idx="49">
                  <c:v>17.041847041847046</c:v>
                </c:pt>
                <c:pt idx="50">
                  <c:v>28.695107574417921</c:v>
                </c:pt>
                <c:pt idx="51">
                  <c:v>19.54226020892688</c:v>
                </c:pt>
                <c:pt idx="52">
                  <c:v>29.100529100529098</c:v>
                </c:pt>
                <c:pt idx="53">
                  <c:v>24.137931034482762</c:v>
                </c:pt>
                <c:pt idx="54">
                  <c:v>22.043750204669749</c:v>
                </c:pt>
                <c:pt idx="55">
                  <c:v>13.793103448275863</c:v>
                </c:pt>
                <c:pt idx="56">
                  <c:v>26.202250206045267</c:v>
                </c:pt>
                <c:pt idx="57">
                  <c:v>22.660493827160494</c:v>
                </c:pt>
                <c:pt idx="58">
                  <c:v>26.3641975308642</c:v>
                </c:pt>
                <c:pt idx="59">
                  <c:v>16.792929292929291</c:v>
                </c:pt>
                <c:pt idx="60">
                  <c:v>17.991081382385733</c:v>
                </c:pt>
                <c:pt idx="61">
                  <c:v>16.666666666666668</c:v>
                </c:pt>
                <c:pt idx="62">
                  <c:v>5.8776167471819623</c:v>
                </c:pt>
                <c:pt idx="63">
                  <c:v>8.9285714285714253</c:v>
                </c:pt>
                <c:pt idx="64">
                  <c:v>18.874452409398646</c:v>
                </c:pt>
                <c:pt idx="65">
                  <c:v>11.868686868686867</c:v>
                </c:pt>
                <c:pt idx="66">
                  <c:v>9.9206349206349245</c:v>
                </c:pt>
                <c:pt idx="67">
                  <c:v>12.545454545454549</c:v>
                </c:pt>
                <c:pt idx="69">
                  <c:v>7.6923076923076872</c:v>
                </c:pt>
                <c:pt idx="70">
                  <c:v>4.1666666666666625</c:v>
                </c:pt>
                <c:pt idx="71">
                  <c:v>3.8461538461538436</c:v>
                </c:pt>
                <c:pt idx="72">
                  <c:v>7.4074074074074066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7-9A44-AA9D-466606F8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2080960"/>
        <c:axId val="-1539559488"/>
      </c:scatterChart>
      <c:valAx>
        <c:axId val="-154208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559488"/>
        <c:crosses val="autoZero"/>
        <c:crossBetween val="midCat"/>
      </c:valAx>
      <c:valAx>
        <c:axId val="-1539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20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DEGREE=0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(วิเคราะห์ค่าทึบๆ!$AM$15:$BJ$15,วิเคราะห์ค่าทึบๆ!$BN$15:$BR$15)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(วิเคราะห์ค่าทึบๆ!$AM$16:$BJ$16,วิเคราะห์ค่าทึบๆ!$BN$16:$BR$16)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E5EC-2C4A-B7F0-6DD5E7E003D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(วิเคราะห์ค่าทึบๆ!$AM$15:$BJ$15,วิเคราะห์ค่าทึบๆ!$BN$15:$BR$15)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(วิเคราะห์ค่าทึบๆ!$AM$89:$BJ$89,วิเคราะห์ค่าทึบๆ!$BN$89:$BR$89)</c:f>
              <c:numCache>
                <c:formatCode>0.000</c:formatCode>
                <c:ptCount val="29"/>
                <c:pt idx="0">
                  <c:v>3.0402509821620987E-5</c:v>
                </c:pt>
                <c:pt idx="1">
                  <c:v>0.2515848211442907</c:v>
                </c:pt>
                <c:pt idx="2">
                  <c:v>4.8918785014813497E-2</c:v>
                </c:pt>
                <c:pt idx="3">
                  <c:v>1.1142644985052673E-2</c:v>
                </c:pt>
                <c:pt idx="4">
                  <c:v>0.18961784549989252</c:v>
                </c:pt>
                <c:pt idx="5">
                  <c:v>0.23402582818263676</c:v>
                </c:pt>
                <c:pt idx="6">
                  <c:v>7.3863732761930458E-3</c:v>
                </c:pt>
                <c:pt idx="7">
                  <c:v>1.2161802663141775E-2</c:v>
                </c:pt>
                <c:pt idx="8">
                  <c:v>3.4197882457205557E-2</c:v>
                </c:pt>
                <c:pt idx="9">
                  <c:v>3.7589807564901469E-2</c:v>
                </c:pt>
                <c:pt idx="10">
                  <c:v>1.3740828584794023E-4</c:v>
                </c:pt>
                <c:pt idx="11">
                  <c:v>2.7480085872610815E-3</c:v>
                </c:pt>
                <c:pt idx="12">
                  <c:v>2.047318035551722E-2</c:v>
                </c:pt>
                <c:pt idx="13">
                  <c:v>3.4197882457205536E-2</c:v>
                </c:pt>
                <c:pt idx="14">
                  <c:v>1.1142644985052668E-2</c:v>
                </c:pt>
                <c:pt idx="15">
                  <c:v>0.23126669161463043</c:v>
                </c:pt>
                <c:pt idx="16">
                  <c:v>4.1150747941970073E-2</c:v>
                </c:pt>
                <c:pt idx="17">
                  <c:v>3.3930889500114816E-3</c:v>
                </c:pt>
                <c:pt idx="18">
                  <c:v>3.3930889500114816E-3</c:v>
                </c:pt>
                <c:pt idx="19">
                  <c:v>7.9162899021526683E-33</c:v>
                </c:pt>
                <c:pt idx="20">
                  <c:v>3.0402509821621458E-5</c:v>
                </c:pt>
                <c:pt idx="21">
                  <c:v>4.8918785014813518E-2</c:v>
                </c:pt>
                <c:pt idx="22">
                  <c:v>1.1142644985052673E-2</c:v>
                </c:pt>
                <c:pt idx="23">
                  <c:v>1.1142644985052685E-2</c:v>
                </c:pt>
                <c:pt idx="24">
                  <c:v>0.11186468270886153</c:v>
                </c:pt>
                <c:pt idx="25">
                  <c:v>0.11186468270886135</c:v>
                </c:pt>
                <c:pt idx="26">
                  <c:v>3.3109847808965261E-2</c:v>
                </c:pt>
                <c:pt idx="27">
                  <c:v>2.7626360774569473E-3</c:v>
                </c:pt>
                <c:pt idx="28">
                  <c:v>2.7626360774569451E-3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C-2C4A-B7F0-6DD5E7E00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1297264"/>
        <c:axId val="1390777488"/>
      </c:barChart>
      <c:catAx>
        <c:axId val="139129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Parameters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77488"/>
        <c:crosses val="autoZero"/>
        <c:auto val="1"/>
        <c:lblAlgn val="ctr"/>
        <c:lblOffset val="100"/>
        <c:noMultiLvlLbl val="0"/>
      </c:catAx>
      <c:valAx>
        <c:axId val="13907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R^2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9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DEGREE=0</a:t>
            </a:r>
            <a:endParaRPr lang="th-T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(วิเคราะห์ค่าทึบๆ!$AM$103:$BJ$103,วิเคราะห์ค่าทึบๆ!$BN$103:$BR$103)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(วิเคราะห์ค่าทึบๆ!$AM$104:$BJ$104,วิเคราะห์ค่าทึบๆ!$BN$104:$BR$104)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0750-F643-87E0-5C5427F387F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6576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(วิเคราะห์ค่าทึบๆ!$AM$103:$BJ$103,วิเคราะห์ค่าทึบๆ!$BN$103:$BR$103)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(วิเคราะห์ค่าทึบๆ!$AM$177:$BJ$177,วิเคราะห์ค่าทึบๆ!$BN$177:$BR$177)</c:f>
              <c:numCache>
                <c:formatCode>0.000</c:formatCode>
                <c:ptCount val="29"/>
                <c:pt idx="0">
                  <c:v>5.4814913784449935E-2</c:v>
                </c:pt>
                <c:pt idx="1">
                  <c:v>3.1521878606298867E-3</c:v>
                </c:pt>
                <c:pt idx="2">
                  <c:v>0.11768395165075812</c:v>
                </c:pt>
                <c:pt idx="3">
                  <c:v>7.0219632694633544E-4</c:v>
                </c:pt>
                <c:pt idx="4">
                  <c:v>0.1816915451121707</c:v>
                </c:pt>
                <c:pt idx="5">
                  <c:v>0.47273620487346368</c:v>
                </c:pt>
                <c:pt idx="6">
                  <c:v>3.9707201870215057E-2</c:v>
                </c:pt>
                <c:pt idx="7">
                  <c:v>9.2967949937997119E-2</c:v>
                </c:pt>
                <c:pt idx="8">
                  <c:v>0.39029866148240577</c:v>
                </c:pt>
                <c:pt idx="9">
                  <c:v>0.11755224314756799</c:v>
                </c:pt>
                <c:pt idx="10">
                  <c:v>0.26560291711857437</c:v>
                </c:pt>
                <c:pt idx="11">
                  <c:v>9.6630288249768631E-2</c:v>
                </c:pt>
                <c:pt idx="12">
                  <c:v>0.16168580802533819</c:v>
                </c:pt>
                <c:pt idx="13">
                  <c:v>0.39029866148240649</c:v>
                </c:pt>
                <c:pt idx="14">
                  <c:v>7.0219632694633468E-4</c:v>
                </c:pt>
                <c:pt idx="15">
                  <c:v>2.7040645481291622E-3</c:v>
                </c:pt>
                <c:pt idx="16">
                  <c:v>0.11854716986012045</c:v>
                </c:pt>
                <c:pt idx="17">
                  <c:v>0.1163597767397296</c:v>
                </c:pt>
                <c:pt idx="18">
                  <c:v>0.1163597767397296</c:v>
                </c:pt>
                <c:pt idx="19">
                  <c:v>7.8162538149620876E-31</c:v>
                </c:pt>
                <c:pt idx="20">
                  <c:v>5.4814913784449977E-2</c:v>
                </c:pt>
                <c:pt idx="21">
                  <c:v>0.1176839516507581</c:v>
                </c:pt>
                <c:pt idx="22">
                  <c:v>7.021963269463362E-4</c:v>
                </c:pt>
                <c:pt idx="23">
                  <c:v>7.0219632694633631E-4</c:v>
                </c:pt>
                <c:pt idx="24">
                  <c:v>1.5546339325528786E-3</c:v>
                </c:pt>
                <c:pt idx="25">
                  <c:v>1.554633932552879E-3</c:v>
                </c:pt>
                <c:pt idx="26">
                  <c:v>0.12292116335846527</c:v>
                </c:pt>
                <c:pt idx="27">
                  <c:v>0.31893202314116265</c:v>
                </c:pt>
                <c:pt idx="28">
                  <c:v>0.31893202314116292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0-F643-87E0-5C5427F387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3539456"/>
        <c:axId val="1401354448"/>
      </c:barChart>
      <c:catAx>
        <c:axId val="14035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54448"/>
        <c:crosses val="autoZero"/>
        <c:auto val="1"/>
        <c:lblAlgn val="ctr"/>
        <c:lblOffset val="100"/>
        <c:noMultiLvlLbl val="0"/>
      </c:catAx>
      <c:valAx>
        <c:axId val="1401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5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DEGREE=+5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(วิเคราะห์ค่าทึบๆ!$AM$191:$BJ$191,วิเคราะห์ค่าทึบๆ!$BN$191:$BR$191)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(วิเคราะห์ค่าทึบๆ!$AM$192:$BJ$192,วิเคราะห์ค่าทึบๆ!$BN$192:$BR$192)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765C-3C47-A407-71C5FB2D88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(วิเคราะห์ค่าทึบๆ!$AM$191:$BJ$191,วิเคราะห์ค่าทึบๆ!$BN$191:$BR$191)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CT/D</c:v>
                </c:pt>
                <c:pt idx="18">
                  <c:v>CT/S</c:v>
                </c:pt>
                <c:pt idx="19">
                  <c:v>L/GT^2</c:v>
                </c:pt>
                <c:pt idx="20">
                  <c:v>Hi/GT^2</c:v>
                </c:pt>
                <c:pt idx="21">
                  <c:v>h/GT^2</c:v>
                </c:pt>
                <c:pt idx="22">
                  <c:v>S/GT^2</c:v>
                </c:pt>
                <c:pt idx="23">
                  <c:v>D/GT^2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(วิเคราะห์ค่าทึบๆ!$AM$265:$BJ$265,วิเคราะห์ค่าทึบๆ!$BN$265:$BR$265)</c:f>
              <c:numCache>
                <c:formatCode>0.000</c:formatCode>
                <c:ptCount val="29"/>
                <c:pt idx="0">
                  <c:v>6.828773038480031E-4</c:v>
                </c:pt>
                <c:pt idx="1">
                  <c:v>0.47312085939225618</c:v>
                </c:pt>
                <c:pt idx="2">
                  <c:v>9.452116042141602E-2</c:v>
                </c:pt>
                <c:pt idx="3">
                  <c:v>5.6323802859038442E-3</c:v>
                </c:pt>
                <c:pt idx="4">
                  <c:v>0.30291689378208553</c:v>
                </c:pt>
                <c:pt idx="5">
                  <c:v>0.6567344815391285</c:v>
                </c:pt>
                <c:pt idx="6">
                  <c:v>1.2837401049862548E-2</c:v>
                </c:pt>
                <c:pt idx="7">
                  <c:v>3.6753927841007235E-2</c:v>
                </c:pt>
                <c:pt idx="8">
                  <c:v>0.46850047077377743</c:v>
                </c:pt>
                <c:pt idx="9">
                  <c:v>4.7779202460624164E-2</c:v>
                </c:pt>
                <c:pt idx="10">
                  <c:v>0.15732896176899189</c:v>
                </c:pt>
                <c:pt idx="11">
                  <c:v>2.3843579113369071E-3</c:v>
                </c:pt>
                <c:pt idx="12">
                  <c:v>2.9521148713848957E-3</c:v>
                </c:pt>
                <c:pt idx="13">
                  <c:v>0.46850047077377732</c:v>
                </c:pt>
                <c:pt idx="14">
                  <c:v>5.6323802859038277E-3</c:v>
                </c:pt>
                <c:pt idx="15">
                  <c:v>0.43287911933267159</c:v>
                </c:pt>
                <c:pt idx="16">
                  <c:v>8.601934461808429E-2</c:v>
                </c:pt>
                <c:pt idx="17">
                  <c:v>0.22240324251364116</c:v>
                </c:pt>
                <c:pt idx="18">
                  <c:v>0.22240324251364116</c:v>
                </c:pt>
                <c:pt idx="19">
                  <c:v>8.3234563143776015E-32</c:v>
                </c:pt>
                <c:pt idx="20">
                  <c:v>6.8287730384800256E-4</c:v>
                </c:pt>
                <c:pt idx="21">
                  <c:v>9.4521160421416048E-2</c:v>
                </c:pt>
                <c:pt idx="22">
                  <c:v>5.6323802859038295E-3</c:v>
                </c:pt>
                <c:pt idx="23">
                  <c:v>5.6323802859038442E-3</c:v>
                </c:pt>
                <c:pt idx="24">
                  <c:v>5.1928665991087551E-2</c:v>
                </c:pt>
                <c:pt idx="25">
                  <c:v>5.1928665991087496E-2</c:v>
                </c:pt>
                <c:pt idx="26">
                  <c:v>1.8040418884960354E-2</c:v>
                </c:pt>
                <c:pt idx="27">
                  <c:v>0.25689759590815753</c:v>
                </c:pt>
                <c:pt idx="28">
                  <c:v>0.25689759590815764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C-3C47-A407-71C5FB2D8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608640"/>
        <c:axId val="1391257984"/>
      </c:barChart>
      <c:catAx>
        <c:axId val="13906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7984"/>
        <c:crosses val="autoZero"/>
        <c:auto val="1"/>
        <c:lblAlgn val="ctr"/>
        <c:lblOffset val="100"/>
        <c:noMultiLvlLbl val="0"/>
      </c:catAx>
      <c:valAx>
        <c:axId val="13912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วิเคราะห์ค่ากลวงทึบ!$BF$15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วิเคราะห์ค่ากลวงทึบ!$BF$16:$BF$88</c:f>
              <c:numCache>
                <c:formatCode>0.000</c:formatCode>
                <c:ptCount val="73"/>
                <c:pt idx="1">
                  <c:v>0.77368421052631597</c:v>
                </c:pt>
                <c:pt idx="2">
                  <c:v>0.7</c:v>
                </c:pt>
                <c:pt idx="3">
                  <c:v>0.68372093023255809</c:v>
                </c:pt>
                <c:pt idx="4">
                  <c:v>0.63913043478260867</c:v>
                </c:pt>
                <c:pt idx="5">
                  <c:v>0.65333333333333343</c:v>
                </c:pt>
                <c:pt idx="6">
                  <c:v>0.65333333333333343</c:v>
                </c:pt>
                <c:pt idx="7">
                  <c:v>0.61250000000000004</c:v>
                </c:pt>
                <c:pt idx="8">
                  <c:v>0.60000000000000009</c:v>
                </c:pt>
                <c:pt idx="9">
                  <c:v>0.91875000000000007</c:v>
                </c:pt>
                <c:pt idx="10">
                  <c:v>0.7170731707317074</c:v>
                </c:pt>
                <c:pt idx="11">
                  <c:v>0.7</c:v>
                </c:pt>
                <c:pt idx="12">
                  <c:v>0.7</c:v>
                </c:pt>
                <c:pt idx="13">
                  <c:v>0.62553191489361715</c:v>
                </c:pt>
                <c:pt idx="14">
                  <c:v>0.54444444444444451</c:v>
                </c:pt>
                <c:pt idx="15">
                  <c:v>0.62553191489361715</c:v>
                </c:pt>
                <c:pt idx="16">
                  <c:v>0.57647058823529407</c:v>
                </c:pt>
                <c:pt idx="17">
                  <c:v>0.94838709677419364</c:v>
                </c:pt>
                <c:pt idx="18">
                  <c:v>0.79459459459459458</c:v>
                </c:pt>
                <c:pt idx="19">
                  <c:v>0.7</c:v>
                </c:pt>
                <c:pt idx="20">
                  <c:v>0.62553191489361715</c:v>
                </c:pt>
                <c:pt idx="21">
                  <c:v>0.55471698113207546</c:v>
                </c:pt>
                <c:pt idx="22">
                  <c:v>0.65333333333333343</c:v>
                </c:pt>
                <c:pt idx="23">
                  <c:v>0.61250000000000004</c:v>
                </c:pt>
                <c:pt idx="24">
                  <c:v>0.65333333333333343</c:v>
                </c:pt>
                <c:pt idx="25">
                  <c:v>0.58799999999999997</c:v>
                </c:pt>
                <c:pt idx="26">
                  <c:v>0.49830508474576268</c:v>
                </c:pt>
                <c:pt idx="27">
                  <c:v>0.45937500000000003</c:v>
                </c:pt>
                <c:pt idx="28">
                  <c:v>0.45937500000000003</c:v>
                </c:pt>
                <c:pt idx="29">
                  <c:v>0.37692307692307692</c:v>
                </c:pt>
                <c:pt idx="30">
                  <c:v>0.46666666666666673</c:v>
                </c:pt>
                <c:pt idx="31">
                  <c:v>0.36296296296296293</c:v>
                </c:pt>
                <c:pt idx="32">
                  <c:v>0.32307692307692309</c:v>
                </c:pt>
                <c:pt idx="33">
                  <c:v>0.57647058823529407</c:v>
                </c:pt>
                <c:pt idx="34">
                  <c:v>0.45937500000000003</c:v>
                </c:pt>
                <c:pt idx="35">
                  <c:v>0.4523076923076923</c:v>
                </c:pt>
                <c:pt idx="36">
                  <c:v>0.43880597014925377</c:v>
                </c:pt>
                <c:pt idx="37">
                  <c:v>0.40833333333333338</c:v>
                </c:pt>
                <c:pt idx="38">
                  <c:v>0.40833333333333338</c:v>
                </c:pt>
                <c:pt idx="39">
                  <c:v>0.43235294117647055</c:v>
                </c:pt>
                <c:pt idx="40">
                  <c:v>0.35</c:v>
                </c:pt>
                <c:pt idx="41">
                  <c:v>0.51578947368421058</c:v>
                </c:pt>
                <c:pt idx="42">
                  <c:v>0.48196721311475416</c:v>
                </c:pt>
                <c:pt idx="43">
                  <c:v>0.43880597014925377</c:v>
                </c:pt>
                <c:pt idx="44">
                  <c:v>0.43235294117647055</c:v>
                </c:pt>
                <c:pt idx="45">
                  <c:v>0.42000000000000004</c:v>
                </c:pt>
                <c:pt idx="46">
                  <c:v>0.38684210526315799</c:v>
                </c:pt>
                <c:pt idx="47">
                  <c:v>0.40833333333333338</c:v>
                </c:pt>
                <c:pt idx="48">
                  <c:v>0.3585365853658537</c:v>
                </c:pt>
                <c:pt idx="49">
                  <c:v>0.50689655172413794</c:v>
                </c:pt>
                <c:pt idx="50">
                  <c:v>0.43235294117647055</c:v>
                </c:pt>
                <c:pt idx="51">
                  <c:v>0.39200000000000002</c:v>
                </c:pt>
                <c:pt idx="52">
                  <c:v>0.39200000000000002</c:v>
                </c:pt>
                <c:pt idx="53">
                  <c:v>0.37215189873417726</c:v>
                </c:pt>
                <c:pt idx="54">
                  <c:v>0.38181818181818183</c:v>
                </c:pt>
                <c:pt idx="55">
                  <c:v>0.38181818181818183</c:v>
                </c:pt>
                <c:pt idx="56">
                  <c:v>0.30625000000000002</c:v>
                </c:pt>
                <c:pt idx="57">
                  <c:v>0.44545454545454549</c:v>
                </c:pt>
                <c:pt idx="58">
                  <c:v>0.43880597014925377</c:v>
                </c:pt>
                <c:pt idx="59">
                  <c:v>0.40833333333333338</c:v>
                </c:pt>
                <c:pt idx="60">
                  <c:v>0.41408450704225347</c:v>
                </c:pt>
                <c:pt idx="61">
                  <c:v>0.43235294117647055</c:v>
                </c:pt>
                <c:pt idx="62">
                  <c:v>0.39729729729729729</c:v>
                </c:pt>
                <c:pt idx="63">
                  <c:v>0.36296296296296293</c:v>
                </c:pt>
                <c:pt idx="64">
                  <c:v>0.30309278350515462</c:v>
                </c:pt>
                <c:pt idx="65">
                  <c:v>0.50689655172413794</c:v>
                </c:pt>
                <c:pt idx="66">
                  <c:v>0.42608695652173911</c:v>
                </c:pt>
                <c:pt idx="67">
                  <c:v>0.39200000000000002</c:v>
                </c:pt>
                <c:pt idx="68">
                  <c:v>0.3585365853658537</c:v>
                </c:pt>
                <c:pt idx="69">
                  <c:v>0.38181818181818183</c:v>
                </c:pt>
                <c:pt idx="70">
                  <c:v>0.38181818181818183</c:v>
                </c:pt>
                <c:pt idx="71">
                  <c:v>0.37692307692307692</c:v>
                </c:pt>
                <c:pt idx="72">
                  <c:v>0.33409090909090911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9-47CB-88F5-9CEE352B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60800"/>
        <c:axId val="-1579260256"/>
      </c:scatterChart>
      <c:valAx>
        <c:axId val="-15792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60256"/>
        <c:crosses val="autoZero"/>
        <c:crossBetween val="midCat"/>
      </c:valAx>
      <c:valAx>
        <c:axId val="-15792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วิเคราะห์ค่ากลวงทึบ!$AD$25:$AD$32</c:f>
              <c:numCache>
                <c:formatCode>0.00</c:formatCode>
                <c:ptCount val="8"/>
                <c:pt idx="0">
                  <c:v>0.10666666666666667</c:v>
                </c:pt>
                <c:pt idx="1">
                  <c:v>0.13666666666666666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0.15666666666666668</c:v>
                </c:pt>
                <c:pt idx="5">
                  <c:v>0.18</c:v>
                </c:pt>
                <c:pt idx="6">
                  <c:v>0.15666666666666668</c:v>
                </c:pt>
                <c:pt idx="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4-46F2-8331-815373B1F90E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วิเคราะห์ค่ากลวงทึบ!$AE$25:$AE$32</c:f>
              <c:numCache>
                <c:formatCode>0.00</c:formatCode>
                <c:ptCount val="8"/>
                <c:pt idx="0">
                  <c:v>8.666666666666667E-2</c:v>
                </c:pt>
                <c:pt idx="1">
                  <c:v>0.09</c:v>
                </c:pt>
                <c:pt idx="2">
                  <c:v>9.3333333333333338E-2</c:v>
                </c:pt>
                <c:pt idx="3">
                  <c:v>0.10333333333333333</c:v>
                </c:pt>
                <c:pt idx="4">
                  <c:v>0.11333333333333333</c:v>
                </c:pt>
                <c:pt idx="5">
                  <c:v>0.13333333333333333</c:v>
                </c:pt>
                <c:pt idx="6">
                  <c:v>0.11666666666666667</c:v>
                </c:pt>
                <c:pt idx="7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4-46F2-8331-815373B1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559392"/>
        <c:axId val="-1624552864"/>
      </c:scatterChart>
      <c:valAx>
        <c:axId val="-1624559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2864"/>
        <c:crosses val="autoZero"/>
        <c:crossBetween val="midCat"/>
      </c:valAx>
      <c:valAx>
        <c:axId val="-16245528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วิเคราะห์ค่ากลวงทึบ!$BG$15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วิเคราะห์ค่ากลวงทึบ!$BG$16:$BG$88</c:f>
              <c:numCache>
                <c:formatCode>0.000</c:formatCode>
                <c:ptCount val="73"/>
                <c:pt idx="1">
                  <c:v>0.245</c:v>
                </c:pt>
                <c:pt idx="2">
                  <c:v>0.245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>
                  <c:v>0.245</c:v>
                </c:pt>
                <c:pt idx="9">
                  <c:v>0.245</c:v>
                </c:pt>
                <c:pt idx="10">
                  <c:v>0.245</c:v>
                </c:pt>
                <c:pt idx="11">
                  <c:v>0.245</c:v>
                </c:pt>
                <c:pt idx="12">
                  <c:v>0.245</c:v>
                </c:pt>
                <c:pt idx="13">
                  <c:v>0.245</c:v>
                </c:pt>
                <c:pt idx="14">
                  <c:v>0.245</c:v>
                </c:pt>
                <c:pt idx="15">
                  <c:v>0.245</c:v>
                </c:pt>
                <c:pt idx="16">
                  <c:v>0.245</c:v>
                </c:pt>
                <c:pt idx="17">
                  <c:v>0.245</c:v>
                </c:pt>
                <c:pt idx="18">
                  <c:v>0.245</c:v>
                </c:pt>
                <c:pt idx="19">
                  <c:v>0.245</c:v>
                </c:pt>
                <c:pt idx="20">
                  <c:v>0.245</c:v>
                </c:pt>
                <c:pt idx="21">
                  <c:v>0.245</c:v>
                </c:pt>
                <c:pt idx="22">
                  <c:v>0.245</c:v>
                </c:pt>
                <c:pt idx="23">
                  <c:v>0.245</c:v>
                </c:pt>
                <c:pt idx="24">
                  <c:v>0.245</c:v>
                </c:pt>
                <c:pt idx="25">
                  <c:v>0.17818181818181816</c:v>
                </c:pt>
                <c:pt idx="26">
                  <c:v>0.17818181818181816</c:v>
                </c:pt>
                <c:pt idx="27">
                  <c:v>0.17818181818181816</c:v>
                </c:pt>
                <c:pt idx="28">
                  <c:v>0.17818181818181816</c:v>
                </c:pt>
                <c:pt idx="29">
                  <c:v>0.17818181818181816</c:v>
                </c:pt>
                <c:pt idx="30">
                  <c:v>0.17818181818181816</c:v>
                </c:pt>
                <c:pt idx="31">
                  <c:v>0.17818181818181816</c:v>
                </c:pt>
                <c:pt idx="32">
                  <c:v>0.17818181818181816</c:v>
                </c:pt>
                <c:pt idx="33">
                  <c:v>0.17818181818181816</c:v>
                </c:pt>
                <c:pt idx="34">
                  <c:v>0.17818181818181816</c:v>
                </c:pt>
                <c:pt idx="35">
                  <c:v>0.17818181818181816</c:v>
                </c:pt>
                <c:pt idx="36">
                  <c:v>0.17818181818181816</c:v>
                </c:pt>
                <c:pt idx="37">
                  <c:v>0.17818181818181816</c:v>
                </c:pt>
                <c:pt idx="38">
                  <c:v>0.17818181818181816</c:v>
                </c:pt>
                <c:pt idx="39">
                  <c:v>0.17818181818181816</c:v>
                </c:pt>
                <c:pt idx="40">
                  <c:v>0.17818181818181816</c:v>
                </c:pt>
                <c:pt idx="41">
                  <c:v>0.17818181818181816</c:v>
                </c:pt>
                <c:pt idx="42">
                  <c:v>0.17818181818181816</c:v>
                </c:pt>
                <c:pt idx="43">
                  <c:v>0.17818181818181816</c:v>
                </c:pt>
                <c:pt idx="44">
                  <c:v>0.17818181818181816</c:v>
                </c:pt>
                <c:pt idx="45">
                  <c:v>0.17818181818181816</c:v>
                </c:pt>
                <c:pt idx="46">
                  <c:v>0.17818181818181816</c:v>
                </c:pt>
                <c:pt idx="47">
                  <c:v>0.17818181818181816</c:v>
                </c:pt>
                <c:pt idx="48">
                  <c:v>0.17818181818181816</c:v>
                </c:pt>
                <c:pt idx="49">
                  <c:v>0.15076923076923077</c:v>
                </c:pt>
                <c:pt idx="50">
                  <c:v>0.15076923076923077</c:v>
                </c:pt>
                <c:pt idx="51">
                  <c:v>0.15076923076923077</c:v>
                </c:pt>
                <c:pt idx="52">
                  <c:v>0.15076923076923077</c:v>
                </c:pt>
                <c:pt idx="53">
                  <c:v>0.15076923076923077</c:v>
                </c:pt>
                <c:pt idx="54">
                  <c:v>0.15076923076923077</c:v>
                </c:pt>
                <c:pt idx="55">
                  <c:v>0.15076923076923077</c:v>
                </c:pt>
                <c:pt idx="56">
                  <c:v>0.15076923076923077</c:v>
                </c:pt>
                <c:pt idx="57">
                  <c:v>0.15076923076923077</c:v>
                </c:pt>
                <c:pt idx="58">
                  <c:v>0.15076923076923077</c:v>
                </c:pt>
                <c:pt idx="59">
                  <c:v>0.15076923076923077</c:v>
                </c:pt>
                <c:pt idx="60">
                  <c:v>0.15076923076923077</c:v>
                </c:pt>
                <c:pt idx="61">
                  <c:v>0.15076923076923077</c:v>
                </c:pt>
                <c:pt idx="62">
                  <c:v>0.15076923076923077</c:v>
                </c:pt>
                <c:pt idx="63">
                  <c:v>0.15076923076923077</c:v>
                </c:pt>
                <c:pt idx="64">
                  <c:v>0.15076923076923077</c:v>
                </c:pt>
                <c:pt idx="65">
                  <c:v>0.15076923076923077</c:v>
                </c:pt>
                <c:pt idx="66">
                  <c:v>0.15076923076923077</c:v>
                </c:pt>
                <c:pt idx="67">
                  <c:v>0.15076923076923077</c:v>
                </c:pt>
                <c:pt idx="68">
                  <c:v>0.15076923076923077</c:v>
                </c:pt>
                <c:pt idx="69">
                  <c:v>0.15076923076923077</c:v>
                </c:pt>
                <c:pt idx="70">
                  <c:v>0.15076923076923077</c:v>
                </c:pt>
                <c:pt idx="71">
                  <c:v>0.15076923076923077</c:v>
                </c:pt>
                <c:pt idx="72">
                  <c:v>0.15076923076923077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7-47BE-8D42-8FA7AEB6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9254272"/>
        <c:axId val="-1579254816"/>
      </c:scatterChart>
      <c:valAx>
        <c:axId val="-15792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4816"/>
        <c:crosses val="autoZero"/>
        <c:crossBetween val="midCat"/>
      </c:valAx>
      <c:valAx>
        <c:axId val="-1579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92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วิเคราะห์ค่ากลวงทึบ!$BH$15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วิเคราะห์ค่ากลวงทึบ!$BH$16:$BH$88</c:f>
              <c:numCache>
                <c:formatCode>0.000</c:formatCode>
                <c:ptCount val="73"/>
                <c:pt idx="1">
                  <c:v>3.9164146755594521E-3</c:v>
                </c:pt>
                <c:pt idx="2">
                  <c:v>5.2376946636289862E-3</c:v>
                </c:pt>
                <c:pt idx="3">
                  <c:v>6.2296191445256142E-3</c:v>
                </c:pt>
                <c:pt idx="4">
                  <c:v>7.5153247484208065E-3</c:v>
                </c:pt>
                <c:pt idx="5">
                  <c:v>7.7688986135455874E-3</c:v>
                </c:pt>
                <c:pt idx="6">
                  <c:v>7.8856043567973131E-3</c:v>
                </c:pt>
                <c:pt idx="7">
                  <c:v>9.1024539004578575E-3</c:v>
                </c:pt>
                <c:pt idx="8">
                  <c:v>1.2543184503372795E-2</c:v>
                </c:pt>
                <c:pt idx="9">
                  <c:v>3.9164146755594521E-3</c:v>
                </c:pt>
                <c:pt idx="10">
                  <c:v>5.2376946636289862E-3</c:v>
                </c:pt>
                <c:pt idx="11">
                  <c:v>6.2296191445256142E-3</c:v>
                </c:pt>
                <c:pt idx="12">
                  <c:v>7.5153247484208065E-3</c:v>
                </c:pt>
                <c:pt idx="13">
                  <c:v>7.7688986135455874E-3</c:v>
                </c:pt>
                <c:pt idx="14">
                  <c:v>7.8856043567973131E-3</c:v>
                </c:pt>
                <c:pt idx="15">
                  <c:v>9.1024539004578575E-3</c:v>
                </c:pt>
                <c:pt idx="16">
                  <c:v>1.2543184503372795E-2</c:v>
                </c:pt>
                <c:pt idx="17">
                  <c:v>3.9164146755594521E-3</c:v>
                </c:pt>
                <c:pt idx="18">
                  <c:v>5.2376946636289862E-3</c:v>
                </c:pt>
                <c:pt idx="19">
                  <c:v>6.2296191445256142E-3</c:v>
                </c:pt>
                <c:pt idx="20">
                  <c:v>7.5153247484208065E-3</c:v>
                </c:pt>
                <c:pt idx="21">
                  <c:v>7.7688986135455874E-3</c:v>
                </c:pt>
                <c:pt idx="22">
                  <c:v>7.8856043567973131E-3</c:v>
                </c:pt>
                <c:pt idx="23">
                  <c:v>9.1024539004578575E-3</c:v>
                </c:pt>
                <c:pt idx="24">
                  <c:v>1.2543184503372795E-2</c:v>
                </c:pt>
                <c:pt idx="25">
                  <c:v>3.9164146755594521E-3</c:v>
                </c:pt>
                <c:pt idx="26">
                  <c:v>5.2376946636289862E-3</c:v>
                </c:pt>
                <c:pt idx="27">
                  <c:v>6.2296191445256142E-3</c:v>
                </c:pt>
                <c:pt idx="28">
                  <c:v>7.5153247484208065E-3</c:v>
                </c:pt>
                <c:pt idx="29">
                  <c:v>7.7688986135455874E-3</c:v>
                </c:pt>
                <c:pt idx="30">
                  <c:v>7.8856043567973131E-3</c:v>
                </c:pt>
                <c:pt idx="31">
                  <c:v>9.1024539004578575E-3</c:v>
                </c:pt>
                <c:pt idx="32">
                  <c:v>1.2543184503372795E-2</c:v>
                </c:pt>
                <c:pt idx="33">
                  <c:v>3.9164146755594521E-3</c:v>
                </c:pt>
                <c:pt idx="34">
                  <c:v>5.2376946636289862E-3</c:v>
                </c:pt>
                <c:pt idx="35">
                  <c:v>6.2296191445256142E-3</c:v>
                </c:pt>
                <c:pt idx="36">
                  <c:v>7.5153247484208065E-3</c:v>
                </c:pt>
                <c:pt idx="37">
                  <c:v>7.7688986135455874E-3</c:v>
                </c:pt>
                <c:pt idx="38">
                  <c:v>7.8856043567973131E-3</c:v>
                </c:pt>
                <c:pt idx="39">
                  <c:v>9.1024539004578575E-3</c:v>
                </c:pt>
                <c:pt idx="40">
                  <c:v>1.2543184503372795E-2</c:v>
                </c:pt>
                <c:pt idx="41">
                  <c:v>3.9164146755594521E-3</c:v>
                </c:pt>
                <c:pt idx="42">
                  <c:v>5.2376946636289862E-3</c:v>
                </c:pt>
                <c:pt idx="43">
                  <c:v>6.2296191445256142E-3</c:v>
                </c:pt>
                <c:pt idx="44">
                  <c:v>7.5153247484208065E-3</c:v>
                </c:pt>
                <c:pt idx="45">
                  <c:v>7.7688986135455874E-3</c:v>
                </c:pt>
                <c:pt idx="46">
                  <c:v>7.8856043567973131E-3</c:v>
                </c:pt>
                <c:pt idx="47">
                  <c:v>9.1024539004578575E-3</c:v>
                </c:pt>
                <c:pt idx="48">
                  <c:v>1.2543184503372795E-2</c:v>
                </c:pt>
                <c:pt idx="49">
                  <c:v>3.9164146755594521E-3</c:v>
                </c:pt>
                <c:pt idx="50">
                  <c:v>5.2376946636289862E-3</c:v>
                </c:pt>
                <c:pt idx="51">
                  <c:v>6.2296191445256142E-3</c:v>
                </c:pt>
                <c:pt idx="52">
                  <c:v>7.5153247484208065E-3</c:v>
                </c:pt>
                <c:pt idx="53">
                  <c:v>7.7688986135455874E-3</c:v>
                </c:pt>
                <c:pt idx="54">
                  <c:v>7.8856043567973131E-3</c:v>
                </c:pt>
                <c:pt idx="55">
                  <c:v>9.1024539004578575E-3</c:v>
                </c:pt>
                <c:pt idx="56">
                  <c:v>1.2543184503372795E-2</c:v>
                </c:pt>
                <c:pt idx="57">
                  <c:v>3.9164146755594521E-3</c:v>
                </c:pt>
                <c:pt idx="58">
                  <c:v>5.2376946636289862E-3</c:v>
                </c:pt>
                <c:pt idx="59">
                  <c:v>6.2296191445256142E-3</c:v>
                </c:pt>
                <c:pt idx="60">
                  <c:v>7.5153247484208065E-3</c:v>
                </c:pt>
                <c:pt idx="61">
                  <c:v>7.7688986135455874E-3</c:v>
                </c:pt>
                <c:pt idx="62">
                  <c:v>7.8856043567973131E-3</c:v>
                </c:pt>
                <c:pt idx="63">
                  <c:v>9.1024539004578575E-3</c:v>
                </c:pt>
                <c:pt idx="64">
                  <c:v>1.2543184503372795E-2</c:v>
                </c:pt>
                <c:pt idx="65">
                  <c:v>3.9164146755594521E-3</c:v>
                </c:pt>
                <c:pt idx="66">
                  <c:v>5.2376946636289862E-3</c:v>
                </c:pt>
                <c:pt idx="67">
                  <c:v>6.2296191445256142E-3</c:v>
                </c:pt>
                <c:pt idx="68">
                  <c:v>7.5153247484208065E-3</c:v>
                </c:pt>
                <c:pt idx="69">
                  <c:v>7.7688986135455874E-3</c:v>
                </c:pt>
                <c:pt idx="70">
                  <c:v>7.8856043567973131E-3</c:v>
                </c:pt>
                <c:pt idx="71">
                  <c:v>9.1024539004578575E-3</c:v>
                </c:pt>
                <c:pt idx="72">
                  <c:v>1.2543184503372795E-2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8-4C45-BD70-D918D2813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579520"/>
        <c:axId val="-1578578432"/>
      </c:scatterChart>
      <c:valAx>
        <c:axId val="-15785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78432"/>
        <c:crosses val="autoZero"/>
        <c:crossBetween val="midCat"/>
      </c:valAx>
      <c:valAx>
        <c:axId val="-1578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วิเคราะห์ค่ากลวงทึบ!$BI$15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วิเคราะห์ค่ากลวงทึบ!$BI$16:$BI$88</c:f>
              <c:numCache>
                <c:formatCode>0.000</c:formatCode>
                <c:ptCount val="73"/>
                <c:pt idx="1">
                  <c:v>1.7770466332772774</c:v>
                </c:pt>
                <c:pt idx="2">
                  <c:v>1.6903085094570331</c:v>
                </c:pt>
                <c:pt idx="3">
                  <c:v>1.6705381391691136</c:v>
                </c:pt>
                <c:pt idx="4">
                  <c:v>1.6151457061744965</c:v>
                </c:pt>
                <c:pt idx="5">
                  <c:v>1.6329931618554523</c:v>
                </c:pt>
                <c:pt idx="6">
                  <c:v>1.6329931618554523</c:v>
                </c:pt>
                <c:pt idx="7">
                  <c:v>1.5811388300841898</c:v>
                </c:pt>
                <c:pt idx="8">
                  <c:v>1.5649215928719034</c:v>
                </c:pt>
                <c:pt idx="9">
                  <c:v>1.9364916731037085</c:v>
                </c:pt>
                <c:pt idx="10">
                  <c:v>1.7107978455366031</c:v>
                </c:pt>
                <c:pt idx="11">
                  <c:v>1.6903085094570331</c:v>
                </c:pt>
                <c:pt idx="12">
                  <c:v>1.6903085094570331</c:v>
                </c:pt>
                <c:pt idx="13">
                  <c:v>1.5978709238739224</c:v>
                </c:pt>
                <c:pt idx="14">
                  <c:v>1.49071198499986</c:v>
                </c:pt>
                <c:pt idx="15">
                  <c:v>1.5978709238739224</c:v>
                </c:pt>
                <c:pt idx="16">
                  <c:v>1.533929977694741</c:v>
                </c:pt>
                <c:pt idx="17">
                  <c:v>1.9674775073518591</c:v>
                </c:pt>
                <c:pt idx="18">
                  <c:v>1.8009006755629924</c:v>
                </c:pt>
                <c:pt idx="19">
                  <c:v>1.6903085094570331</c:v>
                </c:pt>
                <c:pt idx="20">
                  <c:v>1.5978709238739224</c:v>
                </c:pt>
                <c:pt idx="21">
                  <c:v>1.5047095877265575</c:v>
                </c:pt>
                <c:pt idx="22">
                  <c:v>1.6329931618554523</c:v>
                </c:pt>
                <c:pt idx="23">
                  <c:v>1.5811388300841898</c:v>
                </c:pt>
                <c:pt idx="24">
                  <c:v>1.6329931618554523</c:v>
                </c:pt>
                <c:pt idx="25">
                  <c:v>1.8165902124584947</c:v>
                </c:pt>
                <c:pt idx="26">
                  <c:v>1.6723068407118131</c:v>
                </c:pt>
                <c:pt idx="27">
                  <c:v>1.6056540723331409</c:v>
                </c:pt>
                <c:pt idx="28">
                  <c:v>1.6056540723331409</c:v>
                </c:pt>
                <c:pt idx="29">
                  <c:v>1.454436184706849</c:v>
                </c:pt>
                <c:pt idx="30">
                  <c:v>1.6183471874253741</c:v>
                </c:pt>
                <c:pt idx="31">
                  <c:v>1.4272480642961254</c:v>
                </c:pt>
                <c:pt idx="32">
                  <c:v>1.3465462536381039</c:v>
                </c:pt>
                <c:pt idx="33">
                  <c:v>1.7986923354612536</c:v>
                </c:pt>
                <c:pt idx="34">
                  <c:v>1.6056540723331409</c:v>
                </c:pt>
                <c:pt idx="35">
                  <c:v>1.593255013631383</c:v>
                </c:pt>
                <c:pt idx="36">
                  <c:v>1.5692949267630285</c:v>
                </c:pt>
                <c:pt idx="37">
                  <c:v>1.5138251770487456</c:v>
                </c:pt>
                <c:pt idx="38">
                  <c:v>1.5138251770487456</c:v>
                </c:pt>
                <c:pt idx="39">
                  <c:v>1.557713256101807</c:v>
                </c:pt>
                <c:pt idx="40">
                  <c:v>1.4015297764534702</c:v>
                </c:pt>
                <c:pt idx="41">
                  <c:v>1.7013926184468016</c:v>
                </c:pt>
                <c:pt idx="42">
                  <c:v>1.6446635013846711</c:v>
                </c:pt>
                <c:pt idx="43">
                  <c:v>1.5692949267630285</c:v>
                </c:pt>
                <c:pt idx="44">
                  <c:v>1.557713256101807</c:v>
                </c:pt>
                <c:pt idx="45">
                  <c:v>1.5352989471574772</c:v>
                </c:pt>
                <c:pt idx="46">
                  <c:v>1.4734492293862547</c:v>
                </c:pt>
                <c:pt idx="47">
                  <c:v>1.5138251770487456</c:v>
                </c:pt>
                <c:pt idx="48">
                  <c:v>1.4185186364483264</c:v>
                </c:pt>
                <c:pt idx="49">
                  <c:v>1.8335945477441955</c:v>
                </c:pt>
                <c:pt idx="50">
                  <c:v>1.6934128435864448</c:v>
                </c:pt>
                <c:pt idx="51">
                  <c:v>1.6124515496597098</c:v>
                </c:pt>
                <c:pt idx="52">
                  <c:v>1.6124515496597098</c:v>
                </c:pt>
                <c:pt idx="53">
                  <c:v>1.5710997518871126</c:v>
                </c:pt>
                <c:pt idx="54">
                  <c:v>1.5913728452086684</c:v>
                </c:pt>
                <c:pt idx="55">
                  <c:v>1.5913728452086684</c:v>
                </c:pt>
                <c:pt idx="56">
                  <c:v>1.4252192813739224</c:v>
                </c:pt>
                <c:pt idx="57">
                  <c:v>1.7188791273808215</c:v>
                </c:pt>
                <c:pt idx="58">
                  <c:v>1.7060034470053187</c:v>
                </c:pt>
                <c:pt idx="59">
                  <c:v>1.6457014715109581</c:v>
                </c:pt>
                <c:pt idx="60">
                  <c:v>1.6572503954561109</c:v>
                </c:pt>
                <c:pt idx="61">
                  <c:v>1.6934128435864448</c:v>
                </c:pt>
                <c:pt idx="62">
                  <c:v>1.6233099319400268</c:v>
                </c:pt>
                <c:pt idx="63">
                  <c:v>1.5515822270854378</c:v>
                </c:pt>
                <c:pt idx="64">
                  <c:v>1.4178537577446113</c:v>
                </c:pt>
                <c:pt idx="65">
                  <c:v>1.8335945477441955</c:v>
                </c:pt>
                <c:pt idx="66">
                  <c:v>1.6810969503635831</c:v>
                </c:pt>
                <c:pt idx="67">
                  <c:v>1.6124515496597098</c:v>
                </c:pt>
                <c:pt idx="68">
                  <c:v>1.5420923385088861</c:v>
                </c:pt>
                <c:pt idx="69">
                  <c:v>1.5913728452086684</c:v>
                </c:pt>
                <c:pt idx="70">
                  <c:v>1.5913728452086684</c:v>
                </c:pt>
                <c:pt idx="71">
                  <c:v>1.5811388300841895</c:v>
                </c:pt>
                <c:pt idx="72">
                  <c:v>1.4885929903466195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2-4095-B85E-D970D451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580608"/>
        <c:axId val="-1578583328"/>
      </c:scatterChart>
      <c:valAx>
        <c:axId val="-15785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83328"/>
        <c:crosses val="autoZero"/>
        <c:crossBetween val="midCat"/>
      </c:valAx>
      <c:valAx>
        <c:axId val="-15785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วิเคราะห์ค่ากลวงทึบ!$BJ$15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วิเคราะห์ค่ากลวงทึบ!$BJ$16:$BJ$88</c:f>
              <c:numCache>
                <c:formatCode>0.000</c:formatCode>
                <c:ptCount val="73"/>
                <c:pt idx="1">
                  <c:v>7.9163883853168054E-2</c:v>
                </c:pt>
                <c:pt idx="2">
                  <c:v>0.10587138655092831</c:v>
                </c:pt>
                <c:pt idx="3">
                  <c:v>0.12592150915077727</c:v>
                </c:pt>
                <c:pt idx="4">
                  <c:v>0.1519099341588076</c:v>
                </c:pt>
                <c:pt idx="5">
                  <c:v>0.15703551295213841</c:v>
                </c:pt>
                <c:pt idx="6">
                  <c:v>0.15939452768094964</c:v>
                </c:pt>
                <c:pt idx="7">
                  <c:v>0.1839911406347001</c:v>
                </c:pt>
                <c:pt idx="8">
                  <c:v>0.25353985301161147</c:v>
                </c:pt>
                <c:pt idx="9">
                  <c:v>7.9163883853168054E-2</c:v>
                </c:pt>
                <c:pt idx="10">
                  <c:v>0.10587138655092831</c:v>
                </c:pt>
                <c:pt idx="11">
                  <c:v>0.12592150915077727</c:v>
                </c:pt>
                <c:pt idx="12">
                  <c:v>0.1519099341588076</c:v>
                </c:pt>
                <c:pt idx="13">
                  <c:v>0.15703551295213841</c:v>
                </c:pt>
                <c:pt idx="14">
                  <c:v>0.15939452768094964</c:v>
                </c:pt>
                <c:pt idx="15">
                  <c:v>0.1839911406347001</c:v>
                </c:pt>
                <c:pt idx="16">
                  <c:v>0.25353985301161147</c:v>
                </c:pt>
                <c:pt idx="17">
                  <c:v>7.9163883853168054E-2</c:v>
                </c:pt>
                <c:pt idx="18">
                  <c:v>0.10587138655092831</c:v>
                </c:pt>
                <c:pt idx="19">
                  <c:v>0.12592150915077727</c:v>
                </c:pt>
                <c:pt idx="20">
                  <c:v>0.1519099341588076</c:v>
                </c:pt>
                <c:pt idx="21">
                  <c:v>0.15703551295213841</c:v>
                </c:pt>
                <c:pt idx="22">
                  <c:v>0.15939452768094964</c:v>
                </c:pt>
                <c:pt idx="23">
                  <c:v>0.1839911406347001</c:v>
                </c:pt>
                <c:pt idx="24">
                  <c:v>0.25353985301161147</c:v>
                </c:pt>
                <c:pt idx="25">
                  <c:v>9.2827882108432735E-2</c:v>
                </c:pt>
                <c:pt idx="26">
                  <c:v>0.12414520499820809</c:v>
                </c:pt>
                <c:pt idx="27">
                  <c:v>0.14765605775538895</c:v>
                </c:pt>
                <c:pt idx="28">
                  <c:v>0.17813018731305269</c:v>
                </c:pt>
                <c:pt idx="29">
                  <c:v>0.18414046120066654</c:v>
                </c:pt>
                <c:pt idx="30">
                  <c:v>0.18690665116608451</c:v>
                </c:pt>
                <c:pt idx="31">
                  <c:v>0.21574873642522158</c:v>
                </c:pt>
                <c:pt idx="32">
                  <c:v>0.29730183057724457</c:v>
                </c:pt>
                <c:pt idx="33">
                  <c:v>9.2827882108432735E-2</c:v>
                </c:pt>
                <c:pt idx="34">
                  <c:v>0.12414520499820809</c:v>
                </c:pt>
                <c:pt idx="35">
                  <c:v>0.14765605775538895</c:v>
                </c:pt>
                <c:pt idx="36">
                  <c:v>0.17813018731305269</c:v>
                </c:pt>
                <c:pt idx="37">
                  <c:v>0.18414046120066654</c:v>
                </c:pt>
                <c:pt idx="38">
                  <c:v>0.18690665116608451</c:v>
                </c:pt>
                <c:pt idx="39">
                  <c:v>0.21574873642522158</c:v>
                </c:pt>
                <c:pt idx="40">
                  <c:v>0.29730183057724457</c:v>
                </c:pt>
                <c:pt idx="41">
                  <c:v>9.2827882108432735E-2</c:v>
                </c:pt>
                <c:pt idx="42">
                  <c:v>0.12414520499820809</c:v>
                </c:pt>
                <c:pt idx="43">
                  <c:v>0.14765605775538895</c:v>
                </c:pt>
                <c:pt idx="44">
                  <c:v>0.17813018731305269</c:v>
                </c:pt>
                <c:pt idx="45">
                  <c:v>0.18414046120066654</c:v>
                </c:pt>
                <c:pt idx="46">
                  <c:v>0.18690665116608451</c:v>
                </c:pt>
                <c:pt idx="47">
                  <c:v>0.21574873642522158</c:v>
                </c:pt>
                <c:pt idx="48">
                  <c:v>0.29730183057724457</c:v>
                </c:pt>
                <c:pt idx="49">
                  <c:v>0.10091454713477417</c:v>
                </c:pt>
                <c:pt idx="50">
                  <c:v>0.13496006648857703</c:v>
                </c:pt>
                <c:pt idx="51">
                  <c:v>0.16051905808521641</c:v>
                </c:pt>
                <c:pt idx="52">
                  <c:v>0.19364792964608879</c:v>
                </c:pt>
                <c:pt idx="53">
                  <c:v>0.20018178621750154</c:v>
                </c:pt>
                <c:pt idx="54">
                  <c:v>0.20318895175126686</c:v>
                </c:pt>
                <c:pt idx="55">
                  <c:v>0.23454360410613254</c:v>
                </c:pt>
                <c:pt idx="56">
                  <c:v>0.32320116449491332</c:v>
                </c:pt>
                <c:pt idx="57">
                  <c:v>0.10091454713477417</c:v>
                </c:pt>
                <c:pt idx="58">
                  <c:v>0.13496006648857703</c:v>
                </c:pt>
                <c:pt idx="59">
                  <c:v>0.16051905808521641</c:v>
                </c:pt>
                <c:pt idx="60">
                  <c:v>0.19364792964608879</c:v>
                </c:pt>
                <c:pt idx="61">
                  <c:v>0.20018178621750154</c:v>
                </c:pt>
                <c:pt idx="62">
                  <c:v>0.20318895175126686</c:v>
                </c:pt>
                <c:pt idx="63">
                  <c:v>0.23454360410613254</c:v>
                </c:pt>
                <c:pt idx="64">
                  <c:v>0.32320116449491332</c:v>
                </c:pt>
                <c:pt idx="65">
                  <c:v>0.10091454713477417</c:v>
                </c:pt>
                <c:pt idx="66">
                  <c:v>0.13496006648857703</c:v>
                </c:pt>
                <c:pt idx="67">
                  <c:v>0.16051905808521641</c:v>
                </c:pt>
                <c:pt idx="68">
                  <c:v>0.19364792964608879</c:v>
                </c:pt>
                <c:pt idx="69">
                  <c:v>0.20018178621750154</c:v>
                </c:pt>
                <c:pt idx="70">
                  <c:v>0.20318895175126686</c:v>
                </c:pt>
                <c:pt idx="71">
                  <c:v>0.23454360410613254</c:v>
                </c:pt>
                <c:pt idx="72">
                  <c:v>0.32320116449491332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4-4C78-AED1-8FAF67154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583872"/>
        <c:axId val="-1578578976"/>
      </c:scatterChart>
      <c:valAx>
        <c:axId val="-15785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78976"/>
        <c:crosses val="autoZero"/>
        <c:crossBetween val="midCat"/>
      </c:valAx>
      <c:valAx>
        <c:axId val="-15785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วิเคราะห์ค่ากลวงทึบ!$BK$15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วิเคราะห์ค่ากลวงทึบ!$BK$16:$BK$88</c:f>
              <c:numCache>
                <c:formatCode>0.000</c:formatCode>
                <c:ptCount val="73"/>
                <c:pt idx="1">
                  <c:v>7.9236355292252059</c:v>
                </c:pt>
                <c:pt idx="2">
                  <c:v>7.9236355292252059</c:v>
                </c:pt>
                <c:pt idx="3">
                  <c:v>7.9236355292252059</c:v>
                </c:pt>
                <c:pt idx="4">
                  <c:v>7.9236355292252059</c:v>
                </c:pt>
                <c:pt idx="5">
                  <c:v>7.9236355292252059</c:v>
                </c:pt>
                <c:pt idx="6">
                  <c:v>7.9236355292252059</c:v>
                </c:pt>
                <c:pt idx="7">
                  <c:v>7.9236355292252059</c:v>
                </c:pt>
                <c:pt idx="8">
                  <c:v>7.9236355292252059</c:v>
                </c:pt>
                <c:pt idx="9">
                  <c:v>7.9236355292252059</c:v>
                </c:pt>
                <c:pt idx="10">
                  <c:v>7.9236355292252059</c:v>
                </c:pt>
                <c:pt idx="11">
                  <c:v>7.9236355292252059</c:v>
                </c:pt>
                <c:pt idx="12">
                  <c:v>7.9236355292252059</c:v>
                </c:pt>
                <c:pt idx="13">
                  <c:v>7.9236355292252059</c:v>
                </c:pt>
                <c:pt idx="14">
                  <c:v>7.9236355292252059</c:v>
                </c:pt>
                <c:pt idx="15">
                  <c:v>7.9236355292252059</c:v>
                </c:pt>
                <c:pt idx="16">
                  <c:v>7.9236355292252059</c:v>
                </c:pt>
                <c:pt idx="17">
                  <c:v>7.9236355292252059</c:v>
                </c:pt>
                <c:pt idx="18">
                  <c:v>7.9236355292252059</c:v>
                </c:pt>
                <c:pt idx="19">
                  <c:v>7.9236355292252059</c:v>
                </c:pt>
                <c:pt idx="20">
                  <c:v>7.9236355292252059</c:v>
                </c:pt>
                <c:pt idx="21">
                  <c:v>7.9236355292252059</c:v>
                </c:pt>
                <c:pt idx="22">
                  <c:v>7.9236355292252059</c:v>
                </c:pt>
                <c:pt idx="23">
                  <c:v>7.9236355292252059</c:v>
                </c:pt>
                <c:pt idx="24">
                  <c:v>7.9236355292252059</c:v>
                </c:pt>
                <c:pt idx="25">
                  <c:v>9.2912862403436911</c:v>
                </c:pt>
                <c:pt idx="26">
                  <c:v>9.2912862403436911</c:v>
                </c:pt>
                <c:pt idx="27">
                  <c:v>9.2912862403436911</c:v>
                </c:pt>
                <c:pt idx="28">
                  <c:v>9.2912862403436911</c:v>
                </c:pt>
                <c:pt idx="29">
                  <c:v>9.2912862403436911</c:v>
                </c:pt>
                <c:pt idx="30">
                  <c:v>9.2912862403436911</c:v>
                </c:pt>
                <c:pt idx="31">
                  <c:v>9.2912862403436911</c:v>
                </c:pt>
                <c:pt idx="32">
                  <c:v>9.2912862403436911</c:v>
                </c:pt>
                <c:pt idx="33">
                  <c:v>9.2912862403436911</c:v>
                </c:pt>
                <c:pt idx="34">
                  <c:v>9.2912862403436911</c:v>
                </c:pt>
                <c:pt idx="35">
                  <c:v>9.2912862403436911</c:v>
                </c:pt>
                <c:pt idx="36">
                  <c:v>9.2912862403436911</c:v>
                </c:pt>
                <c:pt idx="37">
                  <c:v>9.2912862403436911</c:v>
                </c:pt>
                <c:pt idx="38">
                  <c:v>9.2912862403436911</c:v>
                </c:pt>
                <c:pt idx="39">
                  <c:v>9.2912862403436911</c:v>
                </c:pt>
                <c:pt idx="40">
                  <c:v>9.2912862403436911</c:v>
                </c:pt>
                <c:pt idx="41">
                  <c:v>9.2912862403436911</c:v>
                </c:pt>
                <c:pt idx="42">
                  <c:v>9.2912862403436911</c:v>
                </c:pt>
                <c:pt idx="43">
                  <c:v>9.2912862403436911</c:v>
                </c:pt>
                <c:pt idx="44">
                  <c:v>9.2912862403436911</c:v>
                </c:pt>
                <c:pt idx="45">
                  <c:v>9.2912862403436911</c:v>
                </c:pt>
                <c:pt idx="46">
                  <c:v>9.2912862403436911</c:v>
                </c:pt>
                <c:pt idx="47">
                  <c:v>9.2912862403436911</c:v>
                </c:pt>
                <c:pt idx="48">
                  <c:v>9.2912862403436911</c:v>
                </c:pt>
                <c:pt idx="49">
                  <c:v>10.100693045529104</c:v>
                </c:pt>
                <c:pt idx="50">
                  <c:v>10.100693045529104</c:v>
                </c:pt>
                <c:pt idx="51">
                  <c:v>10.100693045529104</c:v>
                </c:pt>
                <c:pt idx="52">
                  <c:v>10.100693045529104</c:v>
                </c:pt>
                <c:pt idx="53">
                  <c:v>10.100693045529104</c:v>
                </c:pt>
                <c:pt idx="54">
                  <c:v>10.100693045529104</c:v>
                </c:pt>
                <c:pt idx="55">
                  <c:v>10.100693045529104</c:v>
                </c:pt>
                <c:pt idx="56">
                  <c:v>10.100693045529104</c:v>
                </c:pt>
                <c:pt idx="57">
                  <c:v>10.100693045529104</c:v>
                </c:pt>
                <c:pt idx="58">
                  <c:v>10.100693045529104</c:v>
                </c:pt>
                <c:pt idx="59">
                  <c:v>10.100693045529104</c:v>
                </c:pt>
                <c:pt idx="60">
                  <c:v>10.100693045529104</c:v>
                </c:pt>
                <c:pt idx="61">
                  <c:v>10.100693045529104</c:v>
                </c:pt>
                <c:pt idx="62">
                  <c:v>10.100693045529104</c:v>
                </c:pt>
                <c:pt idx="63">
                  <c:v>10.100693045529104</c:v>
                </c:pt>
                <c:pt idx="64">
                  <c:v>10.100693045529104</c:v>
                </c:pt>
                <c:pt idx="65">
                  <c:v>10.100693045529104</c:v>
                </c:pt>
                <c:pt idx="66">
                  <c:v>10.100693045529104</c:v>
                </c:pt>
                <c:pt idx="67">
                  <c:v>10.100693045529104</c:v>
                </c:pt>
                <c:pt idx="68">
                  <c:v>10.100693045529104</c:v>
                </c:pt>
                <c:pt idx="69">
                  <c:v>10.100693045529104</c:v>
                </c:pt>
                <c:pt idx="70">
                  <c:v>10.100693045529104</c:v>
                </c:pt>
                <c:pt idx="71">
                  <c:v>10.100693045529104</c:v>
                </c:pt>
                <c:pt idx="72">
                  <c:v>10.100693045529104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8-475E-96FF-F6EBB398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582240"/>
        <c:axId val="-1578642192"/>
      </c:scatterChart>
      <c:valAx>
        <c:axId val="-15785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42192"/>
        <c:crosses val="autoZero"/>
        <c:crossBetween val="midCat"/>
      </c:valAx>
      <c:valAx>
        <c:axId val="-15786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5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วิเคราะห์ค่ากลวงทึบ!$BL$15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วิเคราะห์ค่ากลวงทึบ!$BL$16:$BL$88</c:f>
              <c:numCache>
                <c:formatCode>0.000</c:formatCode>
                <c:ptCount val="73"/>
                <c:pt idx="1">
                  <c:v>20.213355941901035</c:v>
                </c:pt>
                <c:pt idx="2">
                  <c:v>20.213355941901035</c:v>
                </c:pt>
                <c:pt idx="3">
                  <c:v>20.213355941901035</c:v>
                </c:pt>
                <c:pt idx="4">
                  <c:v>20.213355941901035</c:v>
                </c:pt>
                <c:pt idx="5">
                  <c:v>20.213355941901035</c:v>
                </c:pt>
                <c:pt idx="6">
                  <c:v>20.213355941901035</c:v>
                </c:pt>
                <c:pt idx="7">
                  <c:v>20.213355941901035</c:v>
                </c:pt>
                <c:pt idx="8">
                  <c:v>20.213355941901035</c:v>
                </c:pt>
                <c:pt idx="9">
                  <c:v>20.213355941901035</c:v>
                </c:pt>
                <c:pt idx="10">
                  <c:v>20.213355941901035</c:v>
                </c:pt>
                <c:pt idx="11">
                  <c:v>20.213355941901035</c:v>
                </c:pt>
                <c:pt idx="12">
                  <c:v>20.213355941901035</c:v>
                </c:pt>
                <c:pt idx="13">
                  <c:v>20.213355941901035</c:v>
                </c:pt>
                <c:pt idx="14">
                  <c:v>20.213355941901035</c:v>
                </c:pt>
                <c:pt idx="15">
                  <c:v>20.213355941901035</c:v>
                </c:pt>
                <c:pt idx="16">
                  <c:v>20.213355941901035</c:v>
                </c:pt>
                <c:pt idx="17">
                  <c:v>20.213355941901035</c:v>
                </c:pt>
                <c:pt idx="18">
                  <c:v>20.213355941901035</c:v>
                </c:pt>
                <c:pt idx="19">
                  <c:v>20.213355941901035</c:v>
                </c:pt>
                <c:pt idx="20">
                  <c:v>20.213355941901035</c:v>
                </c:pt>
                <c:pt idx="21">
                  <c:v>20.213355941901035</c:v>
                </c:pt>
                <c:pt idx="22">
                  <c:v>20.213355941901035</c:v>
                </c:pt>
                <c:pt idx="23">
                  <c:v>20.213355941901035</c:v>
                </c:pt>
                <c:pt idx="24">
                  <c:v>20.213355941901035</c:v>
                </c:pt>
                <c:pt idx="25">
                  <c:v>23.702260817203292</c:v>
                </c:pt>
                <c:pt idx="26">
                  <c:v>23.702260817203292</c:v>
                </c:pt>
                <c:pt idx="27">
                  <c:v>23.702260817203292</c:v>
                </c:pt>
                <c:pt idx="28">
                  <c:v>23.702260817203292</c:v>
                </c:pt>
                <c:pt idx="29">
                  <c:v>23.702260817203292</c:v>
                </c:pt>
                <c:pt idx="30">
                  <c:v>23.702260817203292</c:v>
                </c:pt>
                <c:pt idx="31">
                  <c:v>23.702260817203292</c:v>
                </c:pt>
                <c:pt idx="32">
                  <c:v>23.702260817203292</c:v>
                </c:pt>
                <c:pt idx="33">
                  <c:v>23.702260817203292</c:v>
                </c:pt>
                <c:pt idx="34">
                  <c:v>23.702260817203292</c:v>
                </c:pt>
                <c:pt idx="35">
                  <c:v>23.702260817203292</c:v>
                </c:pt>
                <c:pt idx="36">
                  <c:v>23.702260817203292</c:v>
                </c:pt>
                <c:pt idx="37">
                  <c:v>23.702260817203292</c:v>
                </c:pt>
                <c:pt idx="38">
                  <c:v>23.702260817203292</c:v>
                </c:pt>
                <c:pt idx="39">
                  <c:v>23.702260817203292</c:v>
                </c:pt>
                <c:pt idx="40">
                  <c:v>23.702260817203292</c:v>
                </c:pt>
                <c:pt idx="41">
                  <c:v>23.702260817203292</c:v>
                </c:pt>
                <c:pt idx="42">
                  <c:v>23.702260817203292</c:v>
                </c:pt>
                <c:pt idx="43">
                  <c:v>23.702260817203292</c:v>
                </c:pt>
                <c:pt idx="44">
                  <c:v>23.702260817203292</c:v>
                </c:pt>
                <c:pt idx="45">
                  <c:v>23.702260817203292</c:v>
                </c:pt>
                <c:pt idx="46">
                  <c:v>23.702260817203292</c:v>
                </c:pt>
                <c:pt idx="47">
                  <c:v>23.702260817203292</c:v>
                </c:pt>
                <c:pt idx="48">
                  <c:v>23.702260817203292</c:v>
                </c:pt>
                <c:pt idx="49">
                  <c:v>25.76707409573751</c:v>
                </c:pt>
                <c:pt idx="50">
                  <c:v>25.76707409573751</c:v>
                </c:pt>
                <c:pt idx="51">
                  <c:v>25.76707409573751</c:v>
                </c:pt>
                <c:pt idx="52">
                  <c:v>25.76707409573751</c:v>
                </c:pt>
                <c:pt idx="53">
                  <c:v>25.76707409573751</c:v>
                </c:pt>
                <c:pt idx="54">
                  <c:v>25.76707409573751</c:v>
                </c:pt>
                <c:pt idx="55">
                  <c:v>25.76707409573751</c:v>
                </c:pt>
                <c:pt idx="56">
                  <c:v>25.76707409573751</c:v>
                </c:pt>
                <c:pt idx="57">
                  <c:v>25.76707409573751</c:v>
                </c:pt>
                <c:pt idx="58">
                  <c:v>25.76707409573751</c:v>
                </c:pt>
                <c:pt idx="59">
                  <c:v>25.76707409573751</c:v>
                </c:pt>
                <c:pt idx="60">
                  <c:v>25.76707409573751</c:v>
                </c:pt>
                <c:pt idx="61">
                  <c:v>25.76707409573751</c:v>
                </c:pt>
                <c:pt idx="62">
                  <c:v>25.76707409573751</c:v>
                </c:pt>
                <c:pt idx="63">
                  <c:v>25.76707409573751</c:v>
                </c:pt>
                <c:pt idx="64">
                  <c:v>25.76707409573751</c:v>
                </c:pt>
                <c:pt idx="65">
                  <c:v>25.76707409573751</c:v>
                </c:pt>
                <c:pt idx="66">
                  <c:v>25.76707409573751</c:v>
                </c:pt>
                <c:pt idx="67">
                  <c:v>25.76707409573751</c:v>
                </c:pt>
                <c:pt idx="68">
                  <c:v>25.76707409573751</c:v>
                </c:pt>
                <c:pt idx="69">
                  <c:v>25.76707409573751</c:v>
                </c:pt>
                <c:pt idx="70">
                  <c:v>25.76707409573751</c:v>
                </c:pt>
                <c:pt idx="71">
                  <c:v>25.76707409573751</c:v>
                </c:pt>
                <c:pt idx="72">
                  <c:v>25.76707409573751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2-4A25-ACB1-D1286814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636208"/>
        <c:axId val="-1578640016"/>
      </c:scatterChart>
      <c:valAx>
        <c:axId val="-15786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40016"/>
        <c:crosses val="autoZero"/>
        <c:crossBetween val="midCat"/>
      </c:valAx>
      <c:valAx>
        <c:axId val="-157864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วิเคราะห์ค่ากลวงทึบ!$BM$15</c:f>
              <c:strCache>
                <c:ptCount val="1"/>
                <c:pt idx="0">
                  <c:v>L/G*T^2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วิเคราะห์ค่ากลวงทึบ!$BM$16:$BM$88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6-405A-8FCC-4853FBA5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637840"/>
        <c:axId val="-1578642736"/>
      </c:scatterChart>
      <c:valAx>
        <c:axId val="-157863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42736"/>
        <c:crosses val="autoZero"/>
        <c:crossBetween val="midCat"/>
      </c:valAx>
      <c:valAx>
        <c:axId val="-15786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วิเคราะห์ค่ากลวงทึบ!$BN$15</c:f>
              <c:strCache>
                <c:ptCount val="1"/>
                <c:pt idx="0">
                  <c:v>Hi/G*T^2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วิเคราะห์ค่ากลวงทึบ!$BN$16:$BN$88</c:f>
              <c:numCache>
                <c:formatCode>0.000</c:formatCode>
                <c:ptCount val="73"/>
                <c:pt idx="1">
                  <c:v>8.0564750622079157E-4</c:v>
                </c:pt>
                <c:pt idx="2">
                  <c:v>1.1908642801751359E-3</c:v>
                </c:pt>
                <c:pt idx="3">
                  <c:v>1.4501160292020305E-3</c:v>
                </c:pt>
                <c:pt idx="4">
                  <c:v>1.8714506735371839E-3</c:v>
                </c:pt>
                <c:pt idx="5">
                  <c:v>1.8925386990697231E-3</c:v>
                </c:pt>
                <c:pt idx="6">
                  <c:v>1.9209687438539974E-3</c:v>
                </c:pt>
                <c:pt idx="7">
                  <c:v>2.3652253592228102E-3</c:v>
                </c:pt>
                <c:pt idx="8">
                  <c:v>3.3271830263757345E-3</c:v>
                </c:pt>
                <c:pt idx="9">
                  <c:v>6.7844000523856131E-4</c:v>
                </c:pt>
                <c:pt idx="10">
                  <c:v>1.1625103687423945E-3</c:v>
                </c:pt>
                <c:pt idx="11">
                  <c:v>1.416392400615937E-3</c:v>
                </c:pt>
                <c:pt idx="12">
                  <c:v>1.7087158323600376E-3</c:v>
                </c:pt>
                <c:pt idx="13">
                  <c:v>1.9766515301394886E-3</c:v>
                </c:pt>
                <c:pt idx="14">
                  <c:v>2.3051624926247968E-3</c:v>
                </c:pt>
                <c:pt idx="15">
                  <c:v>2.3159498309056679E-3</c:v>
                </c:pt>
                <c:pt idx="16">
                  <c:v>3.4629864152073975E-3</c:v>
                </c:pt>
                <c:pt idx="17">
                  <c:v>6.5723875507485636E-4</c:v>
                </c:pt>
                <c:pt idx="18">
                  <c:v>1.0490947230114294E-3</c:v>
                </c:pt>
                <c:pt idx="19">
                  <c:v>1.416392400615937E-3</c:v>
                </c:pt>
                <c:pt idx="20">
                  <c:v>1.9121343838314701E-3</c:v>
                </c:pt>
                <c:pt idx="21">
                  <c:v>2.2289900233487848E-3</c:v>
                </c:pt>
                <c:pt idx="22">
                  <c:v>1.9209687438539974E-3</c:v>
                </c:pt>
                <c:pt idx="23">
                  <c:v>2.3652253592228102E-3</c:v>
                </c:pt>
                <c:pt idx="24">
                  <c:v>3.0555762487124091E-3</c:v>
                </c:pt>
                <c:pt idx="25">
                  <c:v>1.0600625081852524E-3</c:v>
                </c:pt>
                <c:pt idx="26">
                  <c:v>1.6728807745317387E-3</c:v>
                </c:pt>
                <c:pt idx="27">
                  <c:v>2.1583122295099986E-3</c:v>
                </c:pt>
                <c:pt idx="28">
                  <c:v>2.6037574588343424E-3</c:v>
                </c:pt>
                <c:pt idx="29">
                  <c:v>3.2804004117208537E-3</c:v>
                </c:pt>
                <c:pt idx="30">
                  <c:v>2.6893562413955962E-3</c:v>
                </c:pt>
                <c:pt idx="31">
                  <c:v>3.991317793688492E-3</c:v>
                </c:pt>
                <c:pt idx="32">
                  <c:v>6.1790541918406499E-3</c:v>
                </c:pt>
                <c:pt idx="33">
                  <c:v>1.0812637583489573E-3</c:v>
                </c:pt>
                <c:pt idx="34">
                  <c:v>1.8146503316954451E-3</c:v>
                </c:pt>
                <c:pt idx="35">
                  <c:v>2.1920358580960926E-3</c:v>
                </c:pt>
                <c:pt idx="36">
                  <c:v>2.7258085897172023E-3</c:v>
                </c:pt>
                <c:pt idx="37">
                  <c:v>3.028061918511557E-3</c:v>
                </c:pt>
                <c:pt idx="38">
                  <c:v>3.0735499901663956E-3</c:v>
                </c:pt>
                <c:pt idx="39">
                  <c:v>3.3507359255656476E-3</c:v>
                </c:pt>
                <c:pt idx="40">
                  <c:v>5.7037423309298316E-3</c:v>
                </c:pt>
                <c:pt idx="41">
                  <c:v>1.2084712593311876E-3</c:v>
                </c:pt>
                <c:pt idx="42">
                  <c:v>1.7295885973972211E-3</c:v>
                </c:pt>
                <c:pt idx="43">
                  <c:v>2.2594831152682802E-3</c:v>
                </c:pt>
                <c:pt idx="44">
                  <c:v>2.7664923000114893E-3</c:v>
                </c:pt>
                <c:pt idx="45">
                  <c:v>2.9439490874417912E-3</c:v>
                </c:pt>
                <c:pt idx="46">
                  <c:v>3.244302767397862E-3</c:v>
                </c:pt>
                <c:pt idx="47">
                  <c:v>3.5478380388342151E-3</c:v>
                </c:pt>
                <c:pt idx="48">
                  <c:v>5.5679389420981683E-3</c:v>
                </c:pt>
                <c:pt idx="49">
                  <c:v>1.2296725094948925E-3</c:v>
                </c:pt>
                <c:pt idx="50">
                  <c:v>1.9280659774264107E-3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3.3224568272557358E-3</c:v>
                </c:pt>
                <c:pt idx="54">
                  <c:v>3.2869909617057286E-3</c:v>
                </c:pt>
                <c:pt idx="55">
                  <c:v>3.7942156804199245E-3</c:v>
                </c:pt>
                <c:pt idx="56">
                  <c:v>6.5185626639198066E-3</c:v>
                </c:pt>
                <c:pt idx="57">
                  <c:v>1.399282510804533E-3</c:v>
                </c:pt>
                <c:pt idx="58">
                  <c:v>1.8997120659936691E-3</c:v>
                </c:pt>
                <c:pt idx="59">
                  <c:v>2.4281012581987486E-3</c:v>
                </c:pt>
                <c:pt idx="60">
                  <c:v>2.8885434308943492E-3</c:v>
                </c:pt>
                <c:pt idx="61">
                  <c:v>2.8598362563720262E-3</c:v>
                </c:pt>
                <c:pt idx="62">
                  <c:v>3.1589263787821292E-3</c:v>
                </c:pt>
                <c:pt idx="63">
                  <c:v>3.991317793688492E-3</c:v>
                </c:pt>
                <c:pt idx="64">
                  <c:v>6.5864643583356383E-3</c:v>
                </c:pt>
                <c:pt idx="65">
                  <c:v>1.2296725094948925E-3</c:v>
                </c:pt>
                <c:pt idx="66">
                  <c:v>1.9564198888591521E-3</c:v>
                </c:pt>
                <c:pt idx="67">
                  <c:v>2.5292721439570298E-3</c:v>
                </c:pt>
                <c:pt idx="68">
                  <c:v>3.3360642441315012E-3</c:v>
                </c:pt>
                <c:pt idx="69">
                  <c:v>3.2383439961859704E-3</c:v>
                </c:pt>
                <c:pt idx="70">
                  <c:v>3.2869909617057286E-3</c:v>
                </c:pt>
                <c:pt idx="71">
                  <c:v>3.8434912087370664E-3</c:v>
                </c:pt>
                <c:pt idx="72">
                  <c:v>5.9753491085931566E-3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4-4033-9521-980190A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635664"/>
        <c:axId val="-1578637296"/>
      </c:scatterChart>
      <c:valAx>
        <c:axId val="-15786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37296"/>
        <c:crosses val="autoZero"/>
        <c:crossBetween val="midCat"/>
      </c:valAx>
      <c:valAx>
        <c:axId val="-1578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6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วิเคราะห์ค่ากลวงทึบ!$BO$15</c:f>
              <c:strCache>
                <c:ptCount val="1"/>
                <c:pt idx="0">
                  <c:v>h/G*T^2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วิเคราะห์ค่ากลวงทึบ!$BO$16:$BO$88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B-49D2-9D4E-924C45FA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972320"/>
        <c:axId val="-1577975584"/>
      </c:scatterChart>
      <c:valAx>
        <c:axId val="-157797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5584"/>
        <c:crosses val="autoZero"/>
        <c:crossBetween val="midCat"/>
      </c:valAx>
      <c:valAx>
        <c:axId val="-15779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วิเคราะห์ค่ากลวงทึบ!$BP$15</c:f>
              <c:strCache>
                <c:ptCount val="1"/>
                <c:pt idx="0">
                  <c:v>D/G*T^2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วิเคราะห์ค่ากลวงทึบ!$BP$16:$BP$88</c:f>
              <c:numCache>
                <c:formatCode>0.000</c:formatCode>
                <c:ptCount val="73"/>
                <c:pt idx="1">
                  <c:v>6.2331675481292837E-4</c:v>
                </c:pt>
                <c:pt idx="2">
                  <c:v>8.3360499612259516E-4</c:v>
                </c:pt>
                <c:pt idx="3">
                  <c:v>9.9147468043115587E-4</c:v>
                </c:pt>
                <c:pt idx="4">
                  <c:v>1.1961010826520263E-3</c:v>
                </c:pt>
                <c:pt idx="5">
                  <c:v>1.2364586167255525E-3</c:v>
                </c:pt>
                <c:pt idx="6">
                  <c:v>1.2550329126512782E-3</c:v>
                </c:pt>
                <c:pt idx="7">
                  <c:v>1.4487005325239711E-3</c:v>
                </c:pt>
                <c:pt idx="8">
                  <c:v>1.996309815825441E-3</c:v>
                </c:pt>
                <c:pt idx="9">
                  <c:v>6.2331675481292837E-4</c:v>
                </c:pt>
                <c:pt idx="10">
                  <c:v>8.3360499612259516E-4</c:v>
                </c:pt>
                <c:pt idx="11">
                  <c:v>9.9147468043115587E-4</c:v>
                </c:pt>
                <c:pt idx="12">
                  <c:v>1.1961010826520263E-3</c:v>
                </c:pt>
                <c:pt idx="13">
                  <c:v>1.2364586167255525E-3</c:v>
                </c:pt>
                <c:pt idx="14">
                  <c:v>1.2550329126512782E-3</c:v>
                </c:pt>
                <c:pt idx="15">
                  <c:v>1.4487005325239711E-3</c:v>
                </c:pt>
                <c:pt idx="16">
                  <c:v>1.996309815825441E-3</c:v>
                </c:pt>
                <c:pt idx="17">
                  <c:v>6.2331675481292837E-4</c:v>
                </c:pt>
                <c:pt idx="18">
                  <c:v>8.3360499612259516E-4</c:v>
                </c:pt>
                <c:pt idx="19">
                  <c:v>9.9147468043115587E-4</c:v>
                </c:pt>
                <c:pt idx="20">
                  <c:v>1.1961010826520263E-3</c:v>
                </c:pt>
                <c:pt idx="21">
                  <c:v>1.2364586167255525E-3</c:v>
                </c:pt>
                <c:pt idx="22">
                  <c:v>1.2550329126512782E-3</c:v>
                </c:pt>
                <c:pt idx="23">
                  <c:v>1.4487005325239711E-3</c:v>
                </c:pt>
                <c:pt idx="24">
                  <c:v>1.996309815825441E-3</c:v>
                </c:pt>
                <c:pt idx="25">
                  <c:v>6.2331675481292837E-4</c:v>
                </c:pt>
                <c:pt idx="26">
                  <c:v>8.3360499612259516E-4</c:v>
                </c:pt>
                <c:pt idx="27">
                  <c:v>9.9147468043115587E-4</c:v>
                </c:pt>
                <c:pt idx="28">
                  <c:v>1.1961010826520263E-3</c:v>
                </c:pt>
                <c:pt idx="29">
                  <c:v>1.2364586167255525E-3</c:v>
                </c:pt>
                <c:pt idx="30">
                  <c:v>1.2550329126512782E-3</c:v>
                </c:pt>
                <c:pt idx="31">
                  <c:v>1.4487005325239711E-3</c:v>
                </c:pt>
                <c:pt idx="32">
                  <c:v>1.996309815825441E-3</c:v>
                </c:pt>
                <c:pt idx="33">
                  <c:v>6.2331675481292837E-4</c:v>
                </c:pt>
                <c:pt idx="34">
                  <c:v>8.3360499612259516E-4</c:v>
                </c:pt>
                <c:pt idx="35">
                  <c:v>9.9147468043115587E-4</c:v>
                </c:pt>
                <c:pt idx="36">
                  <c:v>1.1961010826520263E-3</c:v>
                </c:pt>
                <c:pt idx="37">
                  <c:v>1.2364586167255525E-3</c:v>
                </c:pt>
                <c:pt idx="38">
                  <c:v>1.2550329126512782E-3</c:v>
                </c:pt>
                <c:pt idx="39">
                  <c:v>1.4487005325239711E-3</c:v>
                </c:pt>
                <c:pt idx="40">
                  <c:v>1.996309815825441E-3</c:v>
                </c:pt>
                <c:pt idx="41">
                  <c:v>6.2331675481292837E-4</c:v>
                </c:pt>
                <c:pt idx="42">
                  <c:v>8.3360499612259516E-4</c:v>
                </c:pt>
                <c:pt idx="43">
                  <c:v>9.9147468043115587E-4</c:v>
                </c:pt>
                <c:pt idx="44">
                  <c:v>1.1961010826520263E-3</c:v>
                </c:pt>
                <c:pt idx="45">
                  <c:v>1.2364586167255525E-3</c:v>
                </c:pt>
                <c:pt idx="46">
                  <c:v>1.2550329126512782E-3</c:v>
                </c:pt>
                <c:pt idx="47">
                  <c:v>1.4487005325239711E-3</c:v>
                </c:pt>
                <c:pt idx="48">
                  <c:v>1.996309815825441E-3</c:v>
                </c:pt>
                <c:pt idx="49">
                  <c:v>6.2331675481292837E-4</c:v>
                </c:pt>
                <c:pt idx="50">
                  <c:v>8.3360499612259516E-4</c:v>
                </c:pt>
                <c:pt idx="51">
                  <c:v>9.9147468043115587E-4</c:v>
                </c:pt>
                <c:pt idx="52">
                  <c:v>1.1961010826520263E-3</c:v>
                </c:pt>
                <c:pt idx="53">
                  <c:v>1.2364586167255525E-3</c:v>
                </c:pt>
                <c:pt idx="54">
                  <c:v>1.2550329126512782E-3</c:v>
                </c:pt>
                <c:pt idx="55">
                  <c:v>1.4487005325239711E-3</c:v>
                </c:pt>
                <c:pt idx="56">
                  <c:v>1.996309815825441E-3</c:v>
                </c:pt>
                <c:pt idx="57">
                  <c:v>6.2331675481292837E-4</c:v>
                </c:pt>
                <c:pt idx="58">
                  <c:v>8.3360499612259516E-4</c:v>
                </c:pt>
                <c:pt idx="59">
                  <c:v>9.9147468043115587E-4</c:v>
                </c:pt>
                <c:pt idx="60">
                  <c:v>1.1961010826520263E-3</c:v>
                </c:pt>
                <c:pt idx="61">
                  <c:v>1.2364586167255525E-3</c:v>
                </c:pt>
                <c:pt idx="62">
                  <c:v>1.2550329126512782E-3</c:v>
                </c:pt>
                <c:pt idx="63">
                  <c:v>1.4487005325239711E-3</c:v>
                </c:pt>
                <c:pt idx="64">
                  <c:v>1.996309815825441E-3</c:v>
                </c:pt>
                <c:pt idx="65">
                  <c:v>6.2331675481292837E-4</c:v>
                </c:pt>
                <c:pt idx="66">
                  <c:v>8.3360499612259516E-4</c:v>
                </c:pt>
                <c:pt idx="67">
                  <c:v>9.9147468043115587E-4</c:v>
                </c:pt>
                <c:pt idx="68">
                  <c:v>1.1961010826520263E-3</c:v>
                </c:pt>
                <c:pt idx="69">
                  <c:v>1.2364586167255525E-3</c:v>
                </c:pt>
                <c:pt idx="70">
                  <c:v>1.2550329126512782E-3</c:v>
                </c:pt>
                <c:pt idx="71">
                  <c:v>1.4487005325239711E-3</c:v>
                </c:pt>
                <c:pt idx="72">
                  <c:v>1.996309815825441E-3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E-4F0A-B9C0-BAFE2897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971232"/>
        <c:axId val="-1577974496"/>
      </c:scatterChart>
      <c:valAx>
        <c:axId val="-15779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4496"/>
        <c:crosses val="autoZero"/>
        <c:crossBetween val="midCat"/>
      </c:valAx>
      <c:valAx>
        <c:axId val="-15779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วิเคราะห์ค่ากลวงทึบ!$AD$33:$AD$40</c:f>
              <c:numCache>
                <c:formatCode>0.00</c:formatCode>
                <c:ptCount val="8"/>
                <c:pt idx="0">
                  <c:v>0.10333333333333333</c:v>
                </c:pt>
                <c:pt idx="1">
                  <c:v>0.12333333333333334</c:v>
                </c:pt>
                <c:pt idx="2">
                  <c:v>0.14000000000000001</c:v>
                </c:pt>
                <c:pt idx="3">
                  <c:v>0.15666666666666668</c:v>
                </c:pt>
                <c:pt idx="4">
                  <c:v>0.17666666666666667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66D-B003-D45F8C3B87FB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วิเคราะห์ค่ากลวงทึบ!$AE$33:$AE$40</c:f>
              <c:numCache>
                <c:formatCode>0.00</c:formatCode>
                <c:ptCount val="8"/>
                <c:pt idx="0">
                  <c:v>9.3333333333333338E-2</c:v>
                </c:pt>
                <c:pt idx="1">
                  <c:v>9.3333333333333338E-2</c:v>
                </c:pt>
                <c:pt idx="2">
                  <c:v>9.6666666666666665E-2</c:v>
                </c:pt>
                <c:pt idx="3">
                  <c:v>0.11</c:v>
                </c:pt>
                <c:pt idx="4">
                  <c:v>0.13</c:v>
                </c:pt>
                <c:pt idx="5">
                  <c:v>0.11333333333333333</c:v>
                </c:pt>
                <c:pt idx="6">
                  <c:v>0.12666666666666668</c:v>
                </c:pt>
                <c:pt idx="7">
                  <c:v>0.12333333333333334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BC-466D-B003-D45F8C3B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552320"/>
        <c:axId val="-1624557216"/>
      </c:scatterChart>
      <c:valAx>
        <c:axId val="-16245523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7216"/>
        <c:crosses val="autoZero"/>
        <c:crossBetween val="midCat"/>
      </c:valAx>
      <c:valAx>
        <c:axId val="-162455721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วิเคราะห์ค่ากลวงทึบ!$BQ$15</c:f>
              <c:strCache>
                <c:ptCount val="1"/>
                <c:pt idx="0">
                  <c:v>S/G*T^2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วิเคราะห์ค่ากลวงทึบ!$BQ$16:$BQ$88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7-4FCB-BF02-7913A4DF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972864"/>
        <c:axId val="-1577969600"/>
      </c:scatterChart>
      <c:valAx>
        <c:axId val="-15779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69600"/>
        <c:crosses val="autoZero"/>
        <c:crossBetween val="midCat"/>
      </c:valAx>
      <c:valAx>
        <c:axId val="-15779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วิเคราะห์ค่ากลวงทึบ!$AT$103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วิเคราะห์ค่ากลวงทึบ!$AT$104:$AT$176</c:f>
              <c:numCache>
                <c:formatCode>0.000</c:formatCode>
                <c:ptCount val="73"/>
                <c:pt idx="1">
                  <c:v>3.3302845880607587E-3</c:v>
                </c:pt>
                <c:pt idx="2">
                  <c:v>5.522739271173421E-3</c:v>
                </c:pt>
                <c:pt idx="3">
                  <c:v>7.8399968825662494E-3</c:v>
                </c:pt>
                <c:pt idx="4">
                  <c:v>9.4580617582166616E-3</c:v>
                </c:pt>
                <c:pt idx="5">
                  <c:v>9.7771853299723366E-3</c:v>
                </c:pt>
                <c:pt idx="6">
                  <c:v>1.1801584751669448E-2</c:v>
                </c:pt>
                <c:pt idx="7">
                  <c:v>1.4241934674185766E-2</c:v>
                </c:pt>
                <c:pt idx="8">
                  <c:v>1.9198751790876725E-2</c:v>
                </c:pt>
                <c:pt idx="9">
                  <c:v>3.5967073551056187E-3</c:v>
                </c:pt>
                <c:pt idx="10">
                  <c:v>6.2353507900345063E-3</c:v>
                </c:pt>
                <c:pt idx="11">
                  <c:v>8.2637804978400991E-3</c:v>
                </c:pt>
                <c:pt idx="12">
                  <c:v>1.0224931630504499E-2</c:v>
                </c:pt>
                <c:pt idx="13">
                  <c:v>1.1626923095102239E-2</c:v>
                </c:pt>
                <c:pt idx="14">
                  <c:v>1.0460495575343374E-2</c:v>
                </c:pt>
                <c:pt idx="15">
                  <c:v>1.455154194971154E-2</c:v>
                </c:pt>
                <c:pt idx="16">
                  <c:v>1.8772112862190576E-2</c:v>
                </c:pt>
                <c:pt idx="17">
                  <c:v>3.3302845880607587E-3</c:v>
                </c:pt>
                <c:pt idx="18">
                  <c:v>6.0571979103192361E-3</c:v>
                </c:pt>
                <c:pt idx="19">
                  <c:v>8.4756723054770257E-3</c:v>
                </c:pt>
                <c:pt idx="20">
                  <c:v>9.969308339741887E-3</c:v>
                </c:pt>
                <c:pt idx="21">
                  <c:v>1.004143358213375E-2</c:v>
                </c:pt>
                <c:pt idx="22">
                  <c:v>1.0728713410608588E-2</c:v>
                </c:pt>
                <c:pt idx="23">
                  <c:v>1.4241934674185766E-2</c:v>
                </c:pt>
                <c:pt idx="24">
                  <c:v>1.9198751790876725E-2</c:v>
                </c:pt>
                <c:pt idx="25">
                  <c:v>5.1952439573747832E-3</c:v>
                </c:pt>
                <c:pt idx="26">
                  <c:v>9.2639497451941239E-3</c:v>
                </c:pt>
                <c:pt idx="27">
                  <c:v>1.1230265804757058E-2</c:v>
                </c:pt>
                <c:pt idx="28">
                  <c:v>1.3292411119655846E-2</c:v>
                </c:pt>
                <c:pt idx="29">
                  <c:v>1.5326398625362041E-2</c:v>
                </c:pt>
                <c:pt idx="30">
                  <c:v>1.6093070115912884E-2</c:v>
                </c:pt>
                <c:pt idx="31">
                  <c:v>2.0434080184701314E-2</c:v>
                </c:pt>
                <c:pt idx="32">
                  <c:v>3.0718002865402761E-2</c:v>
                </c:pt>
                <c:pt idx="33">
                  <c:v>6.1277236420317956E-3</c:v>
                </c:pt>
                <c:pt idx="34">
                  <c:v>8.5513382263330377E-3</c:v>
                </c:pt>
                <c:pt idx="35">
                  <c:v>1.2289724842941687E-2</c:v>
                </c:pt>
                <c:pt idx="36">
                  <c:v>1.5337397445756748E-2</c:v>
                </c:pt>
                <c:pt idx="37">
                  <c:v>1.5854895129684871E-2</c:v>
                </c:pt>
                <c:pt idx="38">
                  <c:v>1.5556634445382453E-2</c:v>
                </c:pt>
                <c:pt idx="39">
                  <c:v>2.0434080184701314E-2</c:v>
                </c:pt>
                <c:pt idx="40">
                  <c:v>2.986472500803046E-2</c:v>
                </c:pt>
                <c:pt idx="41">
                  <c:v>5.7280894914645041E-3</c:v>
                </c:pt>
                <c:pt idx="42">
                  <c:v>8.9076439857635834E-3</c:v>
                </c:pt>
                <c:pt idx="43">
                  <c:v>1.1865941227667836E-2</c:v>
                </c:pt>
                <c:pt idx="44">
                  <c:v>1.4314904282706299E-2</c:v>
                </c:pt>
                <c:pt idx="45">
                  <c:v>1.6119143381846283E-2</c:v>
                </c:pt>
                <c:pt idx="46">
                  <c:v>1.4751980939586807E-2</c:v>
                </c:pt>
                <c:pt idx="47">
                  <c:v>2.0743687460227089E-2</c:v>
                </c:pt>
                <c:pt idx="48">
                  <c:v>3.0291363936716616E-2</c:v>
                </c:pt>
                <c:pt idx="49">
                  <c:v>1.0390487914749566E-2</c:v>
                </c:pt>
                <c:pt idx="50">
                  <c:v>1.3005160219214829E-2</c:v>
                </c:pt>
                <c:pt idx="51">
                  <c:v>1.5891885572769424E-2</c:v>
                </c:pt>
                <c:pt idx="52">
                  <c:v>1.9427370097958543E-2</c:v>
                </c:pt>
                <c:pt idx="53">
                  <c:v>2.5367832207495795E-2</c:v>
                </c:pt>
                <c:pt idx="54">
                  <c:v>2.4139605173869323E-2</c:v>
                </c:pt>
                <c:pt idx="55">
                  <c:v>2.7555047521794197E-2</c:v>
                </c:pt>
                <c:pt idx="56">
                  <c:v>4.479708751204569E-2</c:v>
                </c:pt>
                <c:pt idx="57">
                  <c:v>7.593048860778529E-3</c:v>
                </c:pt>
                <c:pt idx="58">
                  <c:v>1.3183313098930101E-2</c:v>
                </c:pt>
                <c:pt idx="59">
                  <c:v>1.5256210149858646E-2</c:v>
                </c:pt>
                <c:pt idx="60">
                  <c:v>1.8404876934908096E-2</c:v>
                </c:pt>
                <c:pt idx="61">
                  <c:v>2.0611363668590333E-2</c:v>
                </c:pt>
                <c:pt idx="62">
                  <c:v>2.3066733832808467E-2</c:v>
                </c:pt>
                <c:pt idx="63">
                  <c:v>2.5697403868639532E-2</c:v>
                </c:pt>
                <c:pt idx="64">
                  <c:v>4.1810615011242648E-2</c:v>
                </c:pt>
                <c:pt idx="65">
                  <c:v>7.0602033266888072E-3</c:v>
                </c:pt>
                <c:pt idx="66">
                  <c:v>1.2292548700353742E-2</c:v>
                </c:pt>
                <c:pt idx="67">
                  <c:v>1.5891885572769424E-2</c:v>
                </c:pt>
                <c:pt idx="68">
                  <c:v>1.9427370097958543E-2</c:v>
                </c:pt>
                <c:pt idx="69">
                  <c:v>2.1139860172913163E-2</c:v>
                </c:pt>
                <c:pt idx="70">
                  <c:v>2.0652773315421532E-2</c:v>
                </c:pt>
                <c:pt idx="71">
                  <c:v>2.6007011144165312E-2</c:v>
                </c:pt>
                <c:pt idx="72">
                  <c:v>4.5223726440731846E-2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9-41EE-A061-AEB6E5AB2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7973408"/>
        <c:axId val="-1578168896"/>
      </c:scatterChart>
      <c:valAx>
        <c:axId val="-15779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8896"/>
        <c:crosses val="autoZero"/>
        <c:crossBetween val="midCat"/>
      </c:valAx>
      <c:valAx>
        <c:axId val="-1578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797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วิเคราะห์ค่ากลวงทึบ!$AU$103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วิเคราะห์ค่ากลวงทึบ!$AU$104:$AU$176</c:f>
              <c:numCache>
                <c:formatCode>0.000</c:formatCode>
                <c:ptCount val="73"/>
                <c:pt idx="1">
                  <c:v>0.20833333333333334</c:v>
                </c:pt>
                <c:pt idx="2">
                  <c:v>0.2583333333333333</c:v>
                </c:pt>
                <c:pt idx="3">
                  <c:v>0.30833333333333335</c:v>
                </c:pt>
                <c:pt idx="4">
                  <c:v>0.30833333333333335</c:v>
                </c:pt>
                <c:pt idx="5">
                  <c:v>0.30833333333333335</c:v>
                </c:pt>
                <c:pt idx="6">
                  <c:v>0.36666666666666664</c:v>
                </c:pt>
                <c:pt idx="7">
                  <c:v>0.38333333333333336</c:v>
                </c:pt>
                <c:pt idx="8">
                  <c:v>0.37499999999999994</c:v>
                </c:pt>
                <c:pt idx="9">
                  <c:v>0.22499999999999998</c:v>
                </c:pt>
                <c:pt idx="10">
                  <c:v>0.29166666666666663</c:v>
                </c:pt>
                <c:pt idx="11">
                  <c:v>0.32500000000000001</c:v>
                </c:pt>
                <c:pt idx="12">
                  <c:v>0.33333333333333331</c:v>
                </c:pt>
                <c:pt idx="13">
                  <c:v>0.36666666666666664</c:v>
                </c:pt>
                <c:pt idx="14">
                  <c:v>0.32500000000000001</c:v>
                </c:pt>
                <c:pt idx="15">
                  <c:v>0.39166666666666661</c:v>
                </c:pt>
                <c:pt idx="16">
                  <c:v>0.36666666666666664</c:v>
                </c:pt>
                <c:pt idx="17">
                  <c:v>0.20833333333333334</c:v>
                </c:pt>
                <c:pt idx="18">
                  <c:v>0.28333333333333333</c:v>
                </c:pt>
                <c:pt idx="19">
                  <c:v>0.33333333333333331</c:v>
                </c:pt>
                <c:pt idx="20">
                  <c:v>0.32500000000000001</c:v>
                </c:pt>
                <c:pt idx="21">
                  <c:v>0.3166666666666666</c:v>
                </c:pt>
                <c:pt idx="22">
                  <c:v>0.33333333333333331</c:v>
                </c:pt>
                <c:pt idx="23">
                  <c:v>0.38333333333333336</c:v>
                </c:pt>
                <c:pt idx="24">
                  <c:v>0.37499999999999994</c:v>
                </c:pt>
                <c:pt idx="25">
                  <c:v>0.23636363636363636</c:v>
                </c:pt>
                <c:pt idx="26">
                  <c:v>0.31515151515151507</c:v>
                </c:pt>
                <c:pt idx="27">
                  <c:v>0.32121212121212117</c:v>
                </c:pt>
                <c:pt idx="28">
                  <c:v>0.31515151515151507</c:v>
                </c:pt>
                <c:pt idx="29">
                  <c:v>0.3515151515151515</c:v>
                </c:pt>
                <c:pt idx="30">
                  <c:v>0.36363636363636365</c:v>
                </c:pt>
                <c:pt idx="31">
                  <c:v>0.39999999999999997</c:v>
                </c:pt>
                <c:pt idx="32">
                  <c:v>0.43636363636363629</c:v>
                </c:pt>
                <c:pt idx="33">
                  <c:v>0.27878787878787881</c:v>
                </c:pt>
                <c:pt idx="34">
                  <c:v>0.29090909090909089</c:v>
                </c:pt>
                <c:pt idx="35">
                  <c:v>0.3515151515151515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0.3515151515151515</c:v>
                </c:pt>
                <c:pt idx="39">
                  <c:v>0.39999999999999997</c:v>
                </c:pt>
                <c:pt idx="40">
                  <c:v>0.42424242424242414</c:v>
                </c:pt>
                <c:pt idx="41">
                  <c:v>0.26060606060606062</c:v>
                </c:pt>
                <c:pt idx="42">
                  <c:v>0.30303030303030304</c:v>
                </c:pt>
                <c:pt idx="43">
                  <c:v>0.33939393939393936</c:v>
                </c:pt>
                <c:pt idx="44">
                  <c:v>0.33939393939393936</c:v>
                </c:pt>
                <c:pt idx="45">
                  <c:v>0.36969696969696964</c:v>
                </c:pt>
                <c:pt idx="46">
                  <c:v>0.33333333333333326</c:v>
                </c:pt>
                <c:pt idx="47">
                  <c:v>0.40606060606060601</c:v>
                </c:pt>
                <c:pt idx="48">
                  <c:v>0.4303030303030303</c:v>
                </c:pt>
                <c:pt idx="49">
                  <c:v>0.4</c:v>
                </c:pt>
                <c:pt idx="50">
                  <c:v>0.37435897435897431</c:v>
                </c:pt>
                <c:pt idx="51">
                  <c:v>0.38461538461538458</c:v>
                </c:pt>
                <c:pt idx="52">
                  <c:v>0.38974358974358969</c:v>
                </c:pt>
                <c:pt idx="53">
                  <c:v>0.49230769230769228</c:v>
                </c:pt>
                <c:pt idx="54">
                  <c:v>0.46153846153846151</c:v>
                </c:pt>
                <c:pt idx="55">
                  <c:v>0.45641025641025645</c:v>
                </c:pt>
                <c:pt idx="56">
                  <c:v>0.53846153846153844</c:v>
                </c:pt>
                <c:pt idx="57">
                  <c:v>0.29230769230769232</c:v>
                </c:pt>
                <c:pt idx="58">
                  <c:v>0.37948717948717947</c:v>
                </c:pt>
                <c:pt idx="59">
                  <c:v>0.3692307692307692</c:v>
                </c:pt>
                <c:pt idx="60">
                  <c:v>0.3692307692307692</c:v>
                </c:pt>
                <c:pt idx="61">
                  <c:v>0.4</c:v>
                </c:pt>
                <c:pt idx="62">
                  <c:v>0.44102564102564101</c:v>
                </c:pt>
                <c:pt idx="63">
                  <c:v>0.42564102564102563</c:v>
                </c:pt>
                <c:pt idx="64">
                  <c:v>0.50256410256410255</c:v>
                </c:pt>
                <c:pt idx="65">
                  <c:v>0.27179487179487177</c:v>
                </c:pt>
                <c:pt idx="66">
                  <c:v>0.35384615384615387</c:v>
                </c:pt>
                <c:pt idx="67">
                  <c:v>0.38461538461538458</c:v>
                </c:pt>
                <c:pt idx="68">
                  <c:v>0.38974358974358969</c:v>
                </c:pt>
                <c:pt idx="69">
                  <c:v>0.41025641025641024</c:v>
                </c:pt>
                <c:pt idx="70">
                  <c:v>0.39487179487179486</c:v>
                </c:pt>
                <c:pt idx="71">
                  <c:v>0.43076923076923079</c:v>
                </c:pt>
                <c:pt idx="72">
                  <c:v>0.54358974358974355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8-49C8-A2FC-4E2340D73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6720"/>
        <c:axId val="-1578167808"/>
      </c:scatterChart>
      <c:valAx>
        <c:axId val="-15781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7808"/>
        <c:crosses val="autoZero"/>
        <c:crossBetween val="midCat"/>
      </c:valAx>
      <c:valAx>
        <c:axId val="-15781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วิเคราะห์ค่ากลวงทึบ!$AV$103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วิเคราะห์ค่ากลวงทึบ!$AV$104:$AV$176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E-4EE4-84AB-DABA4F7AB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58016"/>
        <c:axId val="-1578162912"/>
      </c:scatterChart>
      <c:valAx>
        <c:axId val="-1578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2912"/>
        <c:crosses val="autoZero"/>
        <c:crossBetween val="midCat"/>
      </c:valAx>
      <c:valAx>
        <c:axId val="-15781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5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วิเคราะห์ค่ากลวงทึบ!$AW$103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วิเคราะห์ค่ากลวงทึบ!$AW$104:$AW$176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1-4604-B0F2-E26BBF8FE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4000"/>
        <c:axId val="-1578169984"/>
      </c:scatterChart>
      <c:valAx>
        <c:axId val="-15781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9984"/>
        <c:crosses val="autoZero"/>
        <c:crossBetween val="midCat"/>
      </c:valAx>
      <c:valAx>
        <c:axId val="-15781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วิเคราะห์ค่ากลวงทึบ!$AX$103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วิเคราะห์ค่ากลวงทึบ!$AX$104:$AX$176</c:f>
              <c:numCache>
                <c:formatCode>0.000</c:formatCode>
                <c:ptCount val="73"/>
                <c:pt idx="1">
                  <c:v>1.265508143463088E-2</c:v>
                </c:pt>
                <c:pt idx="2">
                  <c:v>1.5855606294659177E-2</c:v>
                </c:pt>
                <c:pt idx="3">
                  <c:v>1.7587020033864826E-2</c:v>
                </c:pt>
                <c:pt idx="4">
                  <c:v>2.1216733133296833E-2</c:v>
                </c:pt>
                <c:pt idx="5">
                  <c:v>2.1932604929397404E-2</c:v>
                </c:pt>
                <c:pt idx="6">
                  <c:v>2.038455548015632E-2</c:v>
                </c:pt>
                <c:pt idx="7">
                  <c:v>2.2910938388907533E-2</c:v>
                </c:pt>
                <c:pt idx="8">
                  <c:v>3.1997919651461211E-2</c:v>
                </c:pt>
                <c:pt idx="9">
                  <c:v>1.2388658667586023E-2</c:v>
                </c:pt>
                <c:pt idx="10">
                  <c:v>1.5142994775798091E-2</c:v>
                </c:pt>
                <c:pt idx="11">
                  <c:v>1.7163236418590976E-2</c:v>
                </c:pt>
                <c:pt idx="12">
                  <c:v>2.0449863261009001E-2</c:v>
                </c:pt>
                <c:pt idx="13">
                  <c:v>2.0082867164267507E-2</c:v>
                </c:pt>
                <c:pt idx="14">
                  <c:v>2.1725644656482392E-2</c:v>
                </c:pt>
                <c:pt idx="15">
                  <c:v>2.2601331113381761E-2</c:v>
                </c:pt>
                <c:pt idx="16">
                  <c:v>3.2424558580147367E-2</c:v>
                </c:pt>
                <c:pt idx="17">
                  <c:v>1.265508143463088E-2</c:v>
                </c:pt>
                <c:pt idx="18">
                  <c:v>1.5321147655513361E-2</c:v>
                </c:pt>
                <c:pt idx="19">
                  <c:v>1.6951344610954055E-2</c:v>
                </c:pt>
                <c:pt idx="20">
                  <c:v>2.070548655177161E-2</c:v>
                </c:pt>
                <c:pt idx="21">
                  <c:v>2.1668356677235993E-2</c:v>
                </c:pt>
                <c:pt idx="22">
                  <c:v>2.1457426821217179E-2</c:v>
                </c:pt>
                <c:pt idx="23">
                  <c:v>2.2910938388907533E-2</c:v>
                </c:pt>
                <c:pt idx="24">
                  <c:v>3.1997919651461211E-2</c:v>
                </c:pt>
                <c:pt idx="25">
                  <c:v>1.6784634323826222E-2</c:v>
                </c:pt>
                <c:pt idx="26">
                  <c:v>2.0131275407825697E-2</c:v>
                </c:pt>
                <c:pt idx="27">
                  <c:v>2.3731882455335675E-2</c:v>
                </c:pt>
                <c:pt idx="28">
                  <c:v>2.888543185617521E-2</c:v>
                </c:pt>
                <c:pt idx="29">
                  <c:v>2.8274562981271355E-2</c:v>
                </c:pt>
                <c:pt idx="30">
                  <c:v>2.8162872702847546E-2</c:v>
                </c:pt>
                <c:pt idx="31">
                  <c:v>3.0651120277051976E-2</c:v>
                </c:pt>
                <c:pt idx="32">
                  <c:v>3.9677420367811911E-2</c:v>
                </c:pt>
                <c:pt idx="33">
                  <c:v>1.5852154639169211E-2</c:v>
                </c:pt>
                <c:pt idx="34">
                  <c:v>2.0843886926686782E-2</c:v>
                </c:pt>
                <c:pt idx="35">
                  <c:v>2.2672423417151043E-2</c:v>
                </c:pt>
                <c:pt idx="36">
                  <c:v>2.6840445530074312E-2</c:v>
                </c:pt>
                <c:pt idx="37">
                  <c:v>2.7746066476948526E-2</c:v>
                </c:pt>
                <c:pt idx="38">
                  <c:v>2.8699308373377974E-2</c:v>
                </c:pt>
                <c:pt idx="39">
                  <c:v>3.0651120277051976E-2</c:v>
                </c:pt>
                <c:pt idx="40">
                  <c:v>4.0530698225184215E-2</c:v>
                </c:pt>
                <c:pt idx="41">
                  <c:v>1.6251788789736502E-2</c:v>
                </c:pt>
                <c:pt idx="42">
                  <c:v>2.0487581167256238E-2</c:v>
                </c:pt>
                <c:pt idx="43">
                  <c:v>2.3096207032424897E-2</c:v>
                </c:pt>
                <c:pt idx="44">
                  <c:v>2.7862938693124763E-2</c:v>
                </c:pt>
                <c:pt idx="45">
                  <c:v>2.7481818224787114E-2</c:v>
                </c:pt>
                <c:pt idx="46">
                  <c:v>2.9503961879173621E-2</c:v>
                </c:pt>
                <c:pt idx="47">
                  <c:v>3.0341513001526196E-2</c:v>
                </c:pt>
                <c:pt idx="48">
                  <c:v>4.0104059296498053E-2</c:v>
                </c:pt>
                <c:pt idx="49">
                  <c:v>1.5585731872124349E-2</c:v>
                </c:pt>
                <c:pt idx="50">
                  <c:v>2.1734651325263143E-2</c:v>
                </c:pt>
                <c:pt idx="51">
                  <c:v>2.5427016916431077E-2</c:v>
                </c:pt>
                <c:pt idx="52">
                  <c:v>3.0419171600750888E-2</c:v>
                </c:pt>
                <c:pt idx="53">
                  <c:v>2.616057696398004E-2</c:v>
                </c:pt>
                <c:pt idx="54">
                  <c:v>2.8162872702847546E-2</c:v>
                </c:pt>
                <c:pt idx="55">
                  <c:v>3.2818371205732409E-2</c:v>
                </c:pt>
                <c:pt idx="56">
                  <c:v>3.8397503581753457E-2</c:v>
                </c:pt>
                <c:pt idx="57">
                  <c:v>1.8383170926095385E-2</c:v>
                </c:pt>
                <c:pt idx="58">
                  <c:v>2.1556498445547866E-2</c:v>
                </c:pt>
                <c:pt idx="59">
                  <c:v>2.6062692339341855E-2</c:v>
                </c:pt>
                <c:pt idx="60">
                  <c:v>3.1441664763801336E-2</c:v>
                </c:pt>
                <c:pt idx="61">
                  <c:v>3.0917045502885501E-2</c:v>
                </c:pt>
                <c:pt idx="62">
                  <c:v>2.9235744043908402E-2</c:v>
                </c:pt>
                <c:pt idx="63">
                  <c:v>3.4676014858887078E-2</c:v>
                </c:pt>
                <c:pt idx="64">
                  <c:v>4.1383976082556506E-2</c:v>
                </c:pt>
                <c:pt idx="65">
                  <c:v>1.891601646018511E-2</c:v>
                </c:pt>
                <c:pt idx="66">
                  <c:v>2.2447262844124228E-2</c:v>
                </c:pt>
                <c:pt idx="67">
                  <c:v>2.5427016916431077E-2</c:v>
                </c:pt>
                <c:pt idx="68">
                  <c:v>3.0419171600750888E-2</c:v>
                </c:pt>
                <c:pt idx="69">
                  <c:v>3.0388548998562671E-2</c:v>
                </c:pt>
                <c:pt idx="70">
                  <c:v>3.1649704561295337E-2</c:v>
                </c:pt>
                <c:pt idx="71">
                  <c:v>3.4366407583361298E-2</c:v>
                </c:pt>
                <c:pt idx="72">
                  <c:v>3.7970864653067309E-2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A-496F-BE6E-97B0B2FC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7264"/>
        <c:axId val="-1578161824"/>
      </c:scatterChart>
      <c:valAx>
        <c:axId val="-157816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1824"/>
        <c:crosses val="autoZero"/>
        <c:crossBetween val="midCat"/>
      </c:valAx>
      <c:valAx>
        <c:axId val="-1578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วิเคราะห์ค่ากลวงทึบ!$AY$103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วิเคราะห์ค่ากลวงทึบ!$AY$104:$AY$176</c:f>
              <c:numCache>
                <c:formatCode>0.000</c:formatCode>
                <c:ptCount val="73"/>
                <c:pt idx="1">
                  <c:v>1.2666666666666666</c:v>
                </c:pt>
                <c:pt idx="2">
                  <c:v>1.1866666666666668</c:v>
                </c:pt>
                <c:pt idx="3">
                  <c:v>1.1066666666666667</c:v>
                </c:pt>
                <c:pt idx="4">
                  <c:v>1.1066666666666667</c:v>
                </c:pt>
                <c:pt idx="5">
                  <c:v>1.1066666666666667</c:v>
                </c:pt>
                <c:pt idx="6">
                  <c:v>1.0133333333333334</c:v>
                </c:pt>
                <c:pt idx="7">
                  <c:v>0.98666666666666669</c:v>
                </c:pt>
                <c:pt idx="8">
                  <c:v>1</c:v>
                </c:pt>
                <c:pt idx="9">
                  <c:v>1.2400000000000002</c:v>
                </c:pt>
                <c:pt idx="10">
                  <c:v>1.1333333333333335</c:v>
                </c:pt>
                <c:pt idx="11">
                  <c:v>1.08</c:v>
                </c:pt>
                <c:pt idx="12">
                  <c:v>1.0666666666666669</c:v>
                </c:pt>
                <c:pt idx="13">
                  <c:v>1.0133333333333334</c:v>
                </c:pt>
                <c:pt idx="14">
                  <c:v>1.08</c:v>
                </c:pt>
                <c:pt idx="15">
                  <c:v>0.97333333333333349</c:v>
                </c:pt>
                <c:pt idx="16">
                  <c:v>1.0133333333333334</c:v>
                </c:pt>
                <c:pt idx="17">
                  <c:v>1.2666666666666666</c:v>
                </c:pt>
                <c:pt idx="18">
                  <c:v>1.1466666666666667</c:v>
                </c:pt>
                <c:pt idx="19">
                  <c:v>1.0666666666666669</c:v>
                </c:pt>
                <c:pt idx="20">
                  <c:v>1.08</c:v>
                </c:pt>
                <c:pt idx="21">
                  <c:v>1.0933333333333335</c:v>
                </c:pt>
                <c:pt idx="22">
                  <c:v>1.0666666666666669</c:v>
                </c:pt>
                <c:pt idx="23">
                  <c:v>0.98666666666666669</c:v>
                </c:pt>
                <c:pt idx="24">
                  <c:v>1</c:v>
                </c:pt>
                <c:pt idx="25">
                  <c:v>1.6800000000000002</c:v>
                </c:pt>
                <c:pt idx="26">
                  <c:v>1.5066666666666668</c:v>
                </c:pt>
                <c:pt idx="27">
                  <c:v>1.4933333333333336</c:v>
                </c:pt>
                <c:pt idx="28">
                  <c:v>1.5066666666666668</c:v>
                </c:pt>
                <c:pt idx="29">
                  <c:v>1.4266666666666667</c:v>
                </c:pt>
                <c:pt idx="30">
                  <c:v>1.4000000000000001</c:v>
                </c:pt>
                <c:pt idx="31">
                  <c:v>1.3200000000000003</c:v>
                </c:pt>
                <c:pt idx="32">
                  <c:v>1.2400000000000002</c:v>
                </c:pt>
                <c:pt idx="33">
                  <c:v>1.5866666666666669</c:v>
                </c:pt>
                <c:pt idx="34">
                  <c:v>1.56</c:v>
                </c:pt>
                <c:pt idx="35">
                  <c:v>1.4266666666666667</c:v>
                </c:pt>
                <c:pt idx="36">
                  <c:v>1.4000000000000001</c:v>
                </c:pt>
                <c:pt idx="37">
                  <c:v>1.4000000000000001</c:v>
                </c:pt>
                <c:pt idx="38">
                  <c:v>1.4266666666666667</c:v>
                </c:pt>
                <c:pt idx="39">
                  <c:v>1.3200000000000003</c:v>
                </c:pt>
                <c:pt idx="40">
                  <c:v>1.2666666666666671</c:v>
                </c:pt>
                <c:pt idx="41">
                  <c:v>1.6266666666666669</c:v>
                </c:pt>
                <c:pt idx="42">
                  <c:v>1.5333333333333334</c:v>
                </c:pt>
                <c:pt idx="43">
                  <c:v>1.4533333333333336</c:v>
                </c:pt>
                <c:pt idx="44">
                  <c:v>1.4533333333333336</c:v>
                </c:pt>
                <c:pt idx="45">
                  <c:v>1.3866666666666669</c:v>
                </c:pt>
                <c:pt idx="46">
                  <c:v>1.4666666666666668</c:v>
                </c:pt>
                <c:pt idx="47">
                  <c:v>1.3066666666666669</c:v>
                </c:pt>
                <c:pt idx="48">
                  <c:v>1.2533333333333334</c:v>
                </c:pt>
                <c:pt idx="49">
                  <c:v>1.56</c:v>
                </c:pt>
                <c:pt idx="50">
                  <c:v>1.6266666666666669</c:v>
                </c:pt>
                <c:pt idx="51">
                  <c:v>1.6</c:v>
                </c:pt>
                <c:pt idx="52">
                  <c:v>1.5866666666666669</c:v>
                </c:pt>
                <c:pt idx="53">
                  <c:v>1.32</c:v>
                </c:pt>
                <c:pt idx="54">
                  <c:v>1.4000000000000001</c:v>
                </c:pt>
                <c:pt idx="55">
                  <c:v>1.4133333333333333</c:v>
                </c:pt>
                <c:pt idx="56">
                  <c:v>1.2000000000000002</c:v>
                </c:pt>
                <c:pt idx="57">
                  <c:v>1.84</c:v>
                </c:pt>
                <c:pt idx="58">
                  <c:v>1.6133333333333333</c:v>
                </c:pt>
                <c:pt idx="59">
                  <c:v>1.6400000000000001</c:v>
                </c:pt>
                <c:pt idx="60">
                  <c:v>1.6400000000000001</c:v>
                </c:pt>
                <c:pt idx="61">
                  <c:v>1.56</c:v>
                </c:pt>
                <c:pt idx="62">
                  <c:v>1.4533333333333334</c:v>
                </c:pt>
                <c:pt idx="63">
                  <c:v>1.4933333333333334</c:v>
                </c:pt>
                <c:pt idx="64">
                  <c:v>1.2933333333333334</c:v>
                </c:pt>
                <c:pt idx="65">
                  <c:v>1.8933333333333335</c:v>
                </c:pt>
                <c:pt idx="66">
                  <c:v>1.6800000000000002</c:v>
                </c:pt>
                <c:pt idx="67">
                  <c:v>1.6</c:v>
                </c:pt>
                <c:pt idx="68">
                  <c:v>1.5866666666666669</c:v>
                </c:pt>
                <c:pt idx="69">
                  <c:v>1.5333333333333334</c:v>
                </c:pt>
                <c:pt idx="70">
                  <c:v>1.5733333333333335</c:v>
                </c:pt>
                <c:pt idx="71">
                  <c:v>1.48</c:v>
                </c:pt>
                <c:pt idx="72">
                  <c:v>1.1866666666666668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B-44FC-A462-83381664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9440"/>
        <c:axId val="-1578160736"/>
      </c:scatterChart>
      <c:valAx>
        <c:axId val="-157816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0736"/>
        <c:crosses val="autoZero"/>
        <c:crossBetween val="midCat"/>
      </c:valAx>
      <c:valAx>
        <c:axId val="-15781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วิเคราะห์ค่ากลวงทึบ!$AZ$103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วิเคราะห์ค่ากลวงทึบ!$AZ$104:$AZ$176</c:f>
              <c:numCache>
                <c:formatCode>0.000</c:formatCode>
                <c:ptCount val="73"/>
                <c:pt idx="1">
                  <c:v>297.27463826516549</c:v>
                </c:pt>
                <c:pt idx="2">
                  <c:v>178.65021062486673</c:v>
                </c:pt>
                <c:pt idx="3">
                  <c:v>125.52404409950539</c:v>
                </c:pt>
                <c:pt idx="4">
                  <c:v>103.70288102006869</c:v>
                </c:pt>
                <c:pt idx="5">
                  <c:v>100.25189745387256</c:v>
                </c:pt>
                <c:pt idx="6">
                  <c:v>83.029837345911957</c:v>
                </c:pt>
                <c:pt idx="7">
                  <c:v>68.584744747216774</c:v>
                </c:pt>
                <c:pt idx="8">
                  <c:v>50.42005287075667</c:v>
                </c:pt>
                <c:pt idx="9">
                  <c:v>275.25429468996811</c:v>
                </c:pt>
                <c:pt idx="10">
                  <c:v>158.23304369631055</c:v>
                </c:pt>
                <c:pt idx="11">
                  <c:v>119.08691363286408</c:v>
                </c:pt>
                <c:pt idx="12">
                  <c:v>95.92516494356353</c:v>
                </c:pt>
                <c:pt idx="13">
                  <c:v>84.302731949847384</c:v>
                </c:pt>
                <c:pt idx="14">
                  <c:v>93.674688287695531</c:v>
                </c:pt>
                <c:pt idx="15">
                  <c:v>67.125494858978143</c:v>
                </c:pt>
                <c:pt idx="16">
                  <c:v>51.565963163273864</c:v>
                </c:pt>
                <c:pt idx="17">
                  <c:v>297.27463826516549</c:v>
                </c:pt>
                <c:pt idx="18">
                  <c:v>162.886956746202</c:v>
                </c:pt>
                <c:pt idx="19">
                  <c:v>116.10974079204249</c:v>
                </c:pt>
                <c:pt idx="20">
                  <c:v>98.384784557501064</c:v>
                </c:pt>
                <c:pt idx="21">
                  <c:v>97.613689626139092</c:v>
                </c:pt>
                <c:pt idx="22">
                  <c:v>91.332821080503152</c:v>
                </c:pt>
                <c:pt idx="23">
                  <c:v>68.584744747216774</c:v>
                </c:pt>
                <c:pt idx="24">
                  <c:v>50.42005287075667</c:v>
                </c:pt>
                <c:pt idx="25">
                  <c:v>190.5606655545933</c:v>
                </c:pt>
                <c:pt idx="26">
                  <c:v>106.50301018020903</c:v>
                </c:pt>
                <c:pt idx="27">
                  <c:v>87.629993050598102</c:v>
                </c:pt>
                <c:pt idx="28">
                  <c:v>73.788588418125812</c:v>
                </c:pt>
                <c:pt idx="29">
                  <c:v>63.953796651608357</c:v>
                </c:pt>
                <c:pt idx="30">
                  <c:v>60.888547387002099</c:v>
                </c:pt>
                <c:pt idx="31">
                  <c:v>47.801488763211701</c:v>
                </c:pt>
                <c:pt idx="32">
                  <c:v>31.512533044222916</c:v>
                </c:pt>
                <c:pt idx="33">
                  <c:v>161.56230340498126</c:v>
                </c:pt>
                <c:pt idx="34">
                  <c:v>115.37826102855976</c:v>
                </c:pt>
                <c:pt idx="35">
                  <c:v>80.075683304856895</c:v>
                </c:pt>
                <c:pt idx="36">
                  <c:v>63.950109962375684</c:v>
                </c:pt>
                <c:pt idx="37">
                  <c:v>61.822003429888078</c:v>
                </c:pt>
                <c:pt idx="38">
                  <c:v>62.988152469312517</c:v>
                </c:pt>
                <c:pt idx="39">
                  <c:v>47.801488763211701</c:v>
                </c:pt>
                <c:pt idx="40">
                  <c:v>32.412891131200716</c:v>
                </c:pt>
                <c:pt idx="41">
                  <c:v>172.83409201463112</c:v>
                </c:pt>
                <c:pt idx="42">
                  <c:v>110.76313058741736</c:v>
                </c:pt>
                <c:pt idx="43">
                  <c:v>82.935529137173205</c:v>
                </c:pt>
                <c:pt idx="44">
                  <c:v>68.517974959688232</c:v>
                </c:pt>
                <c:pt idx="45">
                  <c:v>60.808527963824346</c:v>
                </c:pt>
                <c:pt idx="46">
                  <c:v>66.423869876729569</c:v>
                </c:pt>
                <c:pt idx="47">
                  <c:v>47.08803370704436</c:v>
                </c:pt>
                <c:pt idx="48">
                  <c:v>31.956371537803516</c:v>
                </c:pt>
                <c:pt idx="49">
                  <c:v>95.28033277729665</c:v>
                </c:pt>
                <c:pt idx="50">
                  <c:v>75.865157936587252</c:v>
                </c:pt>
                <c:pt idx="51">
                  <c:v>61.925195089089328</c:v>
                </c:pt>
                <c:pt idx="52">
                  <c:v>50.486928917665026</c:v>
                </c:pt>
                <c:pt idx="53">
                  <c:v>38.638752143680051</c:v>
                </c:pt>
                <c:pt idx="54">
                  <c:v>40.592364924668068</c:v>
                </c:pt>
                <c:pt idx="55">
                  <c:v>35.448295037887327</c:v>
                </c:pt>
                <c:pt idx="56">
                  <c:v>21.608594087467143</c:v>
                </c:pt>
                <c:pt idx="57">
                  <c:v>130.3836132741954</c:v>
                </c:pt>
                <c:pt idx="58">
                  <c:v>74.839953099606333</c:v>
                </c:pt>
                <c:pt idx="59">
                  <c:v>64.505411551134713</c:v>
                </c:pt>
                <c:pt idx="60">
                  <c:v>53.291758301979741</c:v>
                </c:pt>
                <c:pt idx="61">
                  <c:v>47.55538725376006</c:v>
                </c:pt>
                <c:pt idx="62">
                  <c:v>42.480381897908437</c:v>
                </c:pt>
                <c:pt idx="63">
                  <c:v>38.010822390023762</c:v>
                </c:pt>
                <c:pt idx="64">
                  <c:v>23.152065093714796</c:v>
                </c:pt>
                <c:pt idx="65">
                  <c:v>140.22388597413467</c:v>
                </c:pt>
                <c:pt idx="66">
                  <c:v>80.263138106824186</c:v>
                </c:pt>
                <c:pt idx="67">
                  <c:v>61.925195089089328</c:v>
                </c:pt>
                <c:pt idx="68">
                  <c:v>50.486928917665026</c:v>
                </c:pt>
                <c:pt idx="69">
                  <c:v>46.36650257241606</c:v>
                </c:pt>
                <c:pt idx="70">
                  <c:v>47.445621340521122</c:v>
                </c:pt>
                <c:pt idx="71">
                  <c:v>37.55831259966633</c:v>
                </c:pt>
                <c:pt idx="72">
                  <c:v>21.404739426264623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0-4EEF-80D6-12E11157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5632"/>
        <c:axId val="-1578157472"/>
      </c:scatterChart>
      <c:valAx>
        <c:axId val="-15781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57472"/>
        <c:crosses val="autoZero"/>
        <c:crossBetween val="midCat"/>
      </c:valAx>
      <c:valAx>
        <c:axId val="-15781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วิเคราะห์ค่ากลวงทึบ!$BA$103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วิเคราะห์ค่ากลวงทึบ!$BA$104:$BA$176</c:f>
              <c:numCache>
                <c:formatCode>0.000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1-4F10-ABBE-1CC79B61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164544"/>
        <c:axId val="-1578171072"/>
      </c:scatterChart>
      <c:valAx>
        <c:axId val="-157816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71072"/>
        <c:crosses val="autoZero"/>
        <c:crossBetween val="midCat"/>
      </c:valAx>
      <c:valAx>
        <c:axId val="-15781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816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วิเคราะห์ค่ากลวงทึบ!$BB$103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วิเคราะห์ค่ากลวงทึบ!$BB$104:$BB$176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7-4112-9872-BE912CFD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25344"/>
        <c:axId val="-1554130784"/>
      </c:scatterChart>
      <c:valAx>
        <c:axId val="-15541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0784"/>
        <c:crosses val="autoZero"/>
        <c:crossBetween val="midCat"/>
      </c:valAx>
      <c:valAx>
        <c:axId val="-15541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วิเคราะห์ค่ากลวงทึบ!$AD$41:$AD$48</c:f>
              <c:numCache>
                <c:formatCode>0.00</c:formatCode>
                <c:ptCount val="8"/>
                <c:pt idx="0">
                  <c:v>0.16666666666666666</c:v>
                </c:pt>
                <c:pt idx="1">
                  <c:v>0.19666666666666666</c:v>
                </c:pt>
                <c:pt idx="2">
                  <c:v>0.21333333333333335</c:v>
                </c:pt>
                <c:pt idx="3">
                  <c:v>0.21333333333333335</c:v>
                </c:pt>
                <c:pt idx="4">
                  <c:v>0.26</c:v>
                </c:pt>
                <c:pt idx="5">
                  <c:v>0.21</c:v>
                </c:pt>
                <c:pt idx="6">
                  <c:v>0.27</c:v>
                </c:pt>
                <c:pt idx="7">
                  <c:v>0.30333333333333334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8-480B-B24A-B75C40B9295B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วิเคราะห์ค่ากลวงทึบ!$AE$41:$AE$48</c:f>
              <c:numCache>
                <c:formatCode>0.00</c:formatCode>
                <c:ptCount val="8"/>
                <c:pt idx="0">
                  <c:v>0.14000000000000001</c:v>
                </c:pt>
                <c:pt idx="1">
                  <c:v>0.15333333333333332</c:v>
                </c:pt>
                <c:pt idx="2">
                  <c:v>0.17</c:v>
                </c:pt>
                <c:pt idx="3">
                  <c:v>0.20666666666666667</c:v>
                </c:pt>
                <c:pt idx="4">
                  <c:v>0.2</c:v>
                </c:pt>
                <c:pt idx="5">
                  <c:v>0.19666666666666666</c:v>
                </c:pt>
                <c:pt idx="6">
                  <c:v>0.20333333333333334</c:v>
                </c:pt>
                <c:pt idx="7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8-480B-B24A-B75C40B92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554496"/>
        <c:axId val="-1624564288"/>
      </c:scatterChart>
      <c:valAx>
        <c:axId val="-16245544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64288"/>
        <c:crosses val="autoZero"/>
        <c:crossBetween val="midCat"/>
      </c:valAx>
      <c:valAx>
        <c:axId val="-16245642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วิเคราะห์ค่ากลวงทึบ!$BC$103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วิเคราะห์ค่ากลวงทึบ!$BC$104:$BC$176</c:f>
              <c:numCache>
                <c:formatCode>0.000</c:formatCode>
                <c:ptCount val="73"/>
                <c:pt idx="1">
                  <c:v>0.17312585391138674</c:v>
                </c:pt>
                <c:pt idx="2">
                  <c:v>0.17979468114404948</c:v>
                </c:pt>
                <c:pt idx="3">
                  <c:v>0.17948058827189226</c:v>
                </c:pt>
                <c:pt idx="4">
                  <c:v>0.19713358144543836</c:v>
                </c:pt>
                <c:pt idx="5">
                  <c:v>0.20043172446792953</c:v>
                </c:pt>
                <c:pt idx="6">
                  <c:v>0.18517346433736326</c:v>
                </c:pt>
                <c:pt idx="7">
                  <c:v>0.19457539752611483</c:v>
                </c:pt>
                <c:pt idx="8">
                  <c:v>0.23093260074265973</c:v>
                </c:pt>
                <c:pt idx="9">
                  <c:v>0.16659043059903827</c:v>
                </c:pt>
                <c:pt idx="10">
                  <c:v>0.16920908016824318</c:v>
                </c:pt>
                <c:pt idx="11">
                  <c:v>0.17481795791385954</c:v>
                </c:pt>
                <c:pt idx="12">
                  <c:v>0.18959700752778874</c:v>
                </c:pt>
                <c:pt idx="13">
                  <c:v>0.18379808699221822</c:v>
                </c:pt>
                <c:pt idx="14">
                  <c:v>0.19668570029799742</c:v>
                </c:pt>
                <c:pt idx="15">
                  <c:v>0.19249431739788758</c:v>
                </c:pt>
                <c:pt idx="16">
                  <c:v>0.23354209148846999</c:v>
                </c:pt>
                <c:pt idx="17">
                  <c:v>0.17312585391138674</c:v>
                </c:pt>
                <c:pt idx="18">
                  <c:v>0.17167941638914588</c:v>
                </c:pt>
                <c:pt idx="19">
                  <c:v>0.17261890235122765</c:v>
                </c:pt>
                <c:pt idx="20">
                  <c:v>0.19201235340464992</c:v>
                </c:pt>
                <c:pt idx="21">
                  <c:v>0.1977768824237606</c:v>
                </c:pt>
                <c:pt idx="22">
                  <c:v>0.19421156784334659</c:v>
                </c:pt>
                <c:pt idx="23">
                  <c:v>0.19457539752611483</c:v>
                </c:pt>
                <c:pt idx="24">
                  <c:v>0.23093260074265973</c:v>
                </c:pt>
                <c:pt idx="25">
                  <c:v>0.13861161681379791</c:v>
                </c:pt>
                <c:pt idx="26">
                  <c:v>0.13882127056581692</c:v>
                </c:pt>
                <c:pt idx="27">
                  <c:v>0.14996171951520407</c:v>
                </c:pt>
                <c:pt idx="28">
                  <c:v>0.16628757588886231</c:v>
                </c:pt>
                <c:pt idx="29">
                  <c:v>0.16008599081527902</c:v>
                </c:pt>
                <c:pt idx="30">
                  <c:v>0.15857308112070559</c:v>
                </c:pt>
                <c:pt idx="31">
                  <c:v>0.16244070828946575</c:v>
                </c:pt>
                <c:pt idx="32">
                  <c:v>0.18256825108327415</c:v>
                </c:pt>
                <c:pt idx="33">
                  <c:v>0.12763007280840905</c:v>
                </c:pt>
                <c:pt idx="34">
                  <c:v>0.14448975946977485</c:v>
                </c:pt>
                <c:pt idx="35">
                  <c:v>0.14335219577583583</c:v>
                </c:pt>
                <c:pt idx="36">
                  <c:v>0.15480530840056783</c:v>
                </c:pt>
                <c:pt idx="37">
                  <c:v>0.15739527832858458</c:v>
                </c:pt>
                <c:pt idx="38">
                  <c:v>0.16128392844697895</c:v>
                </c:pt>
                <c:pt idx="39">
                  <c:v>0.16244070828946575</c:v>
                </c:pt>
                <c:pt idx="40">
                  <c:v>0.1851580010176479</c:v>
                </c:pt>
                <c:pt idx="41">
                  <c:v>0.13200722604548926</c:v>
                </c:pt>
                <c:pt idx="42">
                  <c:v>0.14157047350336882</c:v>
                </c:pt>
                <c:pt idx="43">
                  <c:v>0.14588959976870639</c:v>
                </c:pt>
                <c:pt idx="44">
                  <c:v>0.16023871759590522</c:v>
                </c:pt>
                <c:pt idx="45">
                  <c:v>0.1560998219093489</c:v>
                </c:pt>
                <c:pt idx="46">
                  <c:v>0.16562418155499092</c:v>
                </c:pt>
                <c:pt idx="47">
                  <c:v>0.16122390682472726</c:v>
                </c:pt>
                <c:pt idx="48">
                  <c:v>0.18384944751109558</c:v>
                </c:pt>
                <c:pt idx="49">
                  <c:v>9.8013214200267762E-2</c:v>
                </c:pt>
                <c:pt idx="50">
                  <c:v>0.11716455752361356</c:v>
                </c:pt>
                <c:pt idx="51">
                  <c:v>0.12606302222606525</c:v>
                </c:pt>
                <c:pt idx="52">
                  <c:v>0.13754812605333983</c:v>
                </c:pt>
                <c:pt idx="53">
                  <c:v>0.12443189311861683</c:v>
                </c:pt>
                <c:pt idx="54">
                  <c:v>0.12947437856223107</c:v>
                </c:pt>
                <c:pt idx="55">
                  <c:v>0.13988522280754215</c:v>
                </c:pt>
                <c:pt idx="56">
                  <c:v>0.15118087476232192</c:v>
                </c:pt>
                <c:pt idx="57">
                  <c:v>0.11465539767507375</c:v>
                </c:pt>
                <c:pt idx="58">
                  <c:v>0.11637021238146877</c:v>
                </c:pt>
                <c:pt idx="59">
                  <c:v>0.12866253328624777</c:v>
                </c:pt>
                <c:pt idx="60">
                  <c:v>0.14131726572089168</c:v>
                </c:pt>
                <c:pt idx="61">
                  <c:v>0.13804479105914699</c:v>
                </c:pt>
                <c:pt idx="62">
                  <c:v>0.13245118992884822</c:v>
                </c:pt>
                <c:pt idx="63">
                  <c:v>0.14485310069554755</c:v>
                </c:pt>
                <c:pt idx="64">
                  <c:v>0.15648707235709211</c:v>
                </c:pt>
                <c:pt idx="65">
                  <c:v>0.11890332463683218</c:v>
                </c:pt>
                <c:pt idx="66">
                  <c:v>0.12051279013235111</c:v>
                </c:pt>
                <c:pt idx="67">
                  <c:v>0.12606302222606525</c:v>
                </c:pt>
                <c:pt idx="68">
                  <c:v>0.13754812605333983</c:v>
                </c:pt>
                <c:pt idx="69">
                  <c:v>0.1363083094682766</c:v>
                </c:pt>
                <c:pt idx="70">
                  <c:v>0.13997798172712889</c:v>
                </c:pt>
                <c:pt idx="71">
                  <c:v>0.1439882983354194</c:v>
                </c:pt>
                <c:pt idx="72">
                  <c:v>0.15046606756754635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1-47D6-AD07-35757D23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31872"/>
        <c:axId val="-1554122080"/>
      </c:scatterChart>
      <c:valAx>
        <c:axId val="-15541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2080"/>
        <c:crosses val="autoZero"/>
        <c:crossBetween val="midCat"/>
      </c:valAx>
      <c:valAx>
        <c:axId val="-15541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วิเคราะห์ค่ากลวงทึบ!$BD$103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วิเคราะห์ค่ากลวงทึบ!$BD$104:$BD$176</c:f>
              <c:numCache>
                <c:formatCode>0.000</c:formatCode>
                <c:ptCount val="73"/>
                <c:pt idx="1">
                  <c:v>1.3693063937629151</c:v>
                </c:pt>
                <c:pt idx="2">
                  <c:v>1.2296734420949118</c:v>
                </c:pt>
                <c:pt idx="3">
                  <c:v>1.1255629222268704</c:v>
                </c:pt>
                <c:pt idx="4">
                  <c:v>1.1255629222268704</c:v>
                </c:pt>
                <c:pt idx="5">
                  <c:v>1.1255629222268704</c:v>
                </c:pt>
                <c:pt idx="6">
                  <c:v>1.032153529805963</c:v>
                </c:pt>
                <c:pt idx="7">
                  <c:v>1.0094660663590602</c:v>
                </c:pt>
                <c:pt idx="8">
                  <c:v>1.0206207261596576</c:v>
                </c:pt>
                <c:pt idx="9">
                  <c:v>1.3176156917368249</c:v>
                </c:pt>
                <c:pt idx="10">
                  <c:v>1.1572751247156894</c:v>
                </c:pt>
                <c:pt idx="11">
                  <c:v>1.0963225241337864</c:v>
                </c:pt>
                <c:pt idx="12">
                  <c:v>1.0825317547305482</c:v>
                </c:pt>
                <c:pt idx="13">
                  <c:v>1.032153529805963</c:v>
                </c:pt>
                <c:pt idx="14">
                  <c:v>1.0963225241337864</c:v>
                </c:pt>
                <c:pt idx="15">
                  <c:v>0.99866932742120151</c:v>
                </c:pt>
                <c:pt idx="16">
                  <c:v>1.032153529805963</c:v>
                </c:pt>
                <c:pt idx="17">
                  <c:v>1.3693063937629151</c:v>
                </c:pt>
                <c:pt idx="18">
                  <c:v>1.1741705457846552</c:v>
                </c:pt>
                <c:pt idx="19">
                  <c:v>1.0825317547305482</c:v>
                </c:pt>
                <c:pt idx="20">
                  <c:v>1.0963225241337864</c:v>
                </c:pt>
                <c:pt idx="21">
                  <c:v>1.1106541457982981</c:v>
                </c:pt>
                <c:pt idx="22">
                  <c:v>1.0825317547305482</c:v>
                </c:pt>
                <c:pt idx="23">
                  <c:v>1.0094660663590602</c:v>
                </c:pt>
                <c:pt idx="24">
                  <c:v>1.0206207261596576</c:v>
                </c:pt>
                <c:pt idx="25">
                  <c:v>0.93494699000845705</c:v>
                </c:pt>
                <c:pt idx="26">
                  <c:v>0.80968784453911968</c:v>
                </c:pt>
                <c:pt idx="27">
                  <c:v>0.8020129050261432</c:v>
                </c:pt>
                <c:pt idx="28">
                  <c:v>0.80968784453911968</c:v>
                </c:pt>
                <c:pt idx="29">
                  <c:v>0.76666439507182438</c:v>
                </c:pt>
                <c:pt idx="30">
                  <c:v>0.75377836144440902</c:v>
                </c:pt>
                <c:pt idx="31">
                  <c:v>0.71869946822008623</c:v>
                </c:pt>
                <c:pt idx="32">
                  <c:v>0.68810235320397528</c:v>
                </c:pt>
                <c:pt idx="33">
                  <c:v>0.8608755539377273</c:v>
                </c:pt>
                <c:pt idx="34">
                  <c:v>0.84274982807905263</c:v>
                </c:pt>
                <c:pt idx="35">
                  <c:v>0.76666439507182438</c:v>
                </c:pt>
                <c:pt idx="36">
                  <c:v>0.75377836144440902</c:v>
                </c:pt>
                <c:pt idx="37">
                  <c:v>0.75377836144440902</c:v>
                </c:pt>
                <c:pt idx="38">
                  <c:v>0.76666439507182438</c:v>
                </c:pt>
                <c:pt idx="39">
                  <c:v>0.71869946822008623</c:v>
                </c:pt>
                <c:pt idx="40">
                  <c:v>0.69786315779885311</c:v>
                </c:pt>
                <c:pt idx="41">
                  <c:v>0.8903998199255585</c:v>
                </c:pt>
                <c:pt idx="42">
                  <c:v>0.82572282384477036</c:v>
                </c:pt>
                <c:pt idx="43">
                  <c:v>0.78023472991544895</c:v>
                </c:pt>
                <c:pt idx="44">
                  <c:v>0.78023472991544895</c:v>
                </c:pt>
                <c:pt idx="45">
                  <c:v>0.74757431881121406</c:v>
                </c:pt>
                <c:pt idx="46">
                  <c:v>0.78729582162221701</c:v>
                </c:pt>
                <c:pt idx="47">
                  <c:v>0.71331587580137656</c:v>
                </c:pt>
                <c:pt idx="48">
                  <c:v>0.69293120089063209</c:v>
                </c:pt>
                <c:pt idx="49">
                  <c:v>0.60813031926314987</c:v>
                </c:pt>
                <c:pt idx="50">
                  <c:v>0.62861179786340826</c:v>
                </c:pt>
                <c:pt idx="51">
                  <c:v>0.6201736729460422</c:v>
                </c:pt>
                <c:pt idx="52">
                  <c:v>0.61608007261268027</c:v>
                </c:pt>
                <c:pt idx="53">
                  <c:v>0.5481612620668932</c:v>
                </c:pt>
                <c:pt idx="54">
                  <c:v>0.5661385170722979</c:v>
                </c:pt>
                <c:pt idx="55">
                  <c:v>0.56931018624211527</c:v>
                </c:pt>
                <c:pt idx="56">
                  <c:v>0.52414241836095909</c:v>
                </c:pt>
                <c:pt idx="57">
                  <c:v>0.71138799153059018</c:v>
                </c:pt>
                <c:pt idx="58">
                  <c:v>0.62434997382308721</c:v>
                </c:pt>
                <c:pt idx="59">
                  <c:v>0.63296210442729162</c:v>
                </c:pt>
                <c:pt idx="60">
                  <c:v>0.63296210442729162</c:v>
                </c:pt>
                <c:pt idx="61">
                  <c:v>0.60813031926314987</c:v>
                </c:pt>
                <c:pt idx="62">
                  <c:v>0.57915489599927272</c:v>
                </c:pt>
                <c:pt idx="63">
                  <c:v>0.58952864412411499</c:v>
                </c:pt>
                <c:pt idx="64">
                  <c:v>0.54253894665196423</c:v>
                </c:pt>
                <c:pt idx="65">
                  <c:v>0.73774457212575673</c:v>
                </c:pt>
                <c:pt idx="66">
                  <c:v>0.64657575013983959</c:v>
                </c:pt>
                <c:pt idx="67">
                  <c:v>0.6201736729460422</c:v>
                </c:pt>
                <c:pt idx="68">
                  <c:v>0.61608007261268027</c:v>
                </c:pt>
                <c:pt idx="69">
                  <c:v>0.60048057676907673</c:v>
                </c:pt>
                <c:pt idx="70">
                  <c:v>0.61206647892641086</c:v>
                </c:pt>
                <c:pt idx="71">
                  <c:v>0.58600903867311926</c:v>
                </c:pt>
                <c:pt idx="72">
                  <c:v>0.52166418973369055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BA-44D6-A960-C2DFDBAA3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32416"/>
        <c:axId val="-1554123168"/>
      </c:scatterChart>
      <c:valAx>
        <c:axId val="-15541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3168"/>
        <c:crosses val="autoZero"/>
        <c:crossBetween val="midCat"/>
      </c:valAx>
      <c:valAx>
        <c:axId val="-15541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วิเคราะห์ค่ากลวงทึบ!$BE$103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วิเคราะห์ค่ากลวงทึบ!$BE$104:$BE$176</c:f>
              <c:numCache>
                <c:formatCode>0.000</c:formatCode>
                <c:ptCount val="73"/>
                <c:pt idx="1">
                  <c:v>3.3318086119807661E-2</c:v>
                </c:pt>
                <c:pt idx="2">
                  <c:v>4.7777947131338885E-2</c:v>
                </c:pt>
                <c:pt idx="3">
                  <c:v>6.2191090964858857E-2</c:v>
                </c:pt>
                <c:pt idx="4">
                  <c:v>6.8307958058000481E-2</c:v>
                </c:pt>
                <c:pt idx="5">
                  <c:v>6.9450784224895687E-2</c:v>
                </c:pt>
                <c:pt idx="6">
                  <c:v>8.3208150968796774E-2</c:v>
                </c:pt>
                <c:pt idx="7">
                  <c:v>9.3461506872262332E-2</c:v>
                </c:pt>
                <c:pt idx="8">
                  <c:v>0.10732777401272252</c:v>
                </c:pt>
                <c:pt idx="9">
                  <c:v>3.598353300939227E-2</c:v>
                </c:pt>
                <c:pt idx="10">
                  <c:v>5.3942843535382604E-2</c:v>
                </c:pt>
                <c:pt idx="11">
                  <c:v>6.5552771557553929E-2</c:v>
                </c:pt>
                <c:pt idx="12">
                  <c:v>7.3846441143784303E-2</c:v>
                </c:pt>
                <c:pt idx="13">
                  <c:v>8.2590121780957038E-2</c:v>
                </c:pt>
                <c:pt idx="14">
                  <c:v>7.3752679267797133E-2</c:v>
                </c:pt>
                <c:pt idx="15">
                  <c:v>9.5493278760789752E-2</c:v>
                </c:pt>
                <c:pt idx="16">
                  <c:v>0.10494271236799536</c:v>
                </c:pt>
                <c:pt idx="17">
                  <c:v>3.3318086119807661E-2</c:v>
                </c:pt>
                <c:pt idx="18">
                  <c:v>5.2401619434371681E-2</c:v>
                </c:pt>
                <c:pt idx="19">
                  <c:v>6.7233611853901462E-2</c:v>
                </c:pt>
                <c:pt idx="20">
                  <c:v>7.2000280115189705E-2</c:v>
                </c:pt>
                <c:pt idx="21">
                  <c:v>7.1327832447190154E-2</c:v>
                </c:pt>
                <c:pt idx="22">
                  <c:v>7.5643773607997067E-2</c:v>
                </c:pt>
                <c:pt idx="23">
                  <c:v>9.3461506872262332E-2</c:v>
                </c:pt>
                <c:pt idx="24">
                  <c:v>0.10732777401272252</c:v>
                </c:pt>
                <c:pt idx="25">
                  <c:v>5.1976214346899946E-2</c:v>
                </c:pt>
                <c:pt idx="26">
                  <c:v>8.0143653252568434E-2</c:v>
                </c:pt>
                <c:pt idx="27">
                  <c:v>8.9084535706419443E-2</c:v>
                </c:pt>
                <c:pt idx="28">
                  <c:v>9.6000373486919588E-2</c:v>
                </c:pt>
                <c:pt idx="29">
                  <c:v>0.10886879689307973</c:v>
                </c:pt>
                <c:pt idx="30">
                  <c:v>0.1134656604119956</c:v>
                </c:pt>
                <c:pt idx="31">
                  <c:v>0.13409694464281116</c:v>
                </c:pt>
                <c:pt idx="32">
                  <c:v>0.17172443842035603</c:v>
                </c:pt>
                <c:pt idx="33">
                  <c:v>6.1305278460446096E-2</c:v>
                </c:pt>
                <c:pt idx="34">
                  <c:v>7.3978756848524729E-2</c:v>
                </c:pt>
                <c:pt idx="35">
                  <c:v>9.7488737188157121E-2</c:v>
                </c:pt>
                <c:pt idx="36">
                  <c:v>0.11076966171567647</c:v>
                </c:pt>
                <c:pt idx="37">
                  <c:v>0.11262289333766869</c:v>
                </c:pt>
                <c:pt idx="38">
                  <c:v>0.10968347173159573</c:v>
                </c:pt>
                <c:pt idx="39">
                  <c:v>0.13409694464281116</c:v>
                </c:pt>
                <c:pt idx="40">
                  <c:v>0.1669543151309017</c:v>
                </c:pt>
                <c:pt idx="41">
                  <c:v>5.7307108126069171E-2</c:v>
                </c:pt>
                <c:pt idx="42">
                  <c:v>7.7061205050546588E-2</c:v>
                </c:pt>
                <c:pt idx="43">
                  <c:v>9.4127056595462055E-2</c:v>
                </c:pt>
                <c:pt idx="44">
                  <c:v>0.10338501760129803</c:v>
                </c:pt>
                <c:pt idx="45">
                  <c:v>0.11449994155996315</c:v>
                </c:pt>
                <c:pt idx="46">
                  <c:v>0.10401018871099596</c:v>
                </c:pt>
                <c:pt idx="47">
                  <c:v>0.13612871653133859</c:v>
                </c:pt>
                <c:pt idx="48">
                  <c:v>0.16933937677562891</c:v>
                </c:pt>
                <c:pt idx="49">
                  <c:v>0.10395242869379989</c:v>
                </c:pt>
                <c:pt idx="50">
                  <c:v>0.11250935937379801</c:v>
                </c:pt>
                <c:pt idx="51">
                  <c:v>0.12606302222606525</c:v>
                </c:pt>
                <c:pt idx="52">
                  <c:v>0.14030823817319016</c:v>
                </c:pt>
                <c:pt idx="53">
                  <c:v>0.18019662934026989</c:v>
                </c:pt>
                <c:pt idx="54">
                  <c:v>0.17019849061799339</c:v>
                </c:pt>
                <c:pt idx="55">
                  <c:v>0.18082769807894233</c:v>
                </c:pt>
                <c:pt idx="56">
                  <c:v>0.25043147269635258</c:v>
                </c:pt>
                <c:pt idx="57">
                  <c:v>7.596523635316145E-2</c:v>
                </c:pt>
                <c:pt idx="58">
                  <c:v>0.11405058347480895</c:v>
                </c:pt>
                <c:pt idx="59">
                  <c:v>0.12102050133702263</c:v>
                </c:pt>
                <c:pt idx="60">
                  <c:v>0.13292359405881174</c:v>
                </c:pt>
                <c:pt idx="61">
                  <c:v>0.1464097613389693</c:v>
                </c:pt>
                <c:pt idx="62">
                  <c:v>0.16263411325719371</c:v>
                </c:pt>
                <c:pt idx="63">
                  <c:v>0.16863706674777765</c:v>
                </c:pt>
                <c:pt idx="64">
                  <c:v>0.23373604118326238</c:v>
                </c:pt>
                <c:pt idx="65">
                  <c:v>7.0634342573992231E-2</c:v>
                </c:pt>
                <c:pt idx="66">
                  <c:v>0.10634446296975429</c:v>
                </c:pt>
                <c:pt idx="67">
                  <c:v>0.12606302222606525</c:v>
                </c:pt>
                <c:pt idx="68">
                  <c:v>0.14030823817319016</c:v>
                </c:pt>
                <c:pt idx="69">
                  <c:v>0.15016385778355823</c:v>
                </c:pt>
                <c:pt idx="70">
                  <c:v>0.14561426419539433</c:v>
                </c:pt>
                <c:pt idx="71">
                  <c:v>0.17066883863630511</c:v>
                </c:pt>
                <c:pt idx="72">
                  <c:v>0.25281653434107976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3-4A5D-B2CC-967CDEBA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29152"/>
        <c:axId val="-1554128608"/>
      </c:scatterChart>
      <c:valAx>
        <c:axId val="-1554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8608"/>
        <c:crosses val="autoZero"/>
        <c:crossBetween val="midCat"/>
      </c:valAx>
      <c:valAx>
        <c:axId val="-15541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วิเคราะห์ค่ากลวงทึบ!$BF$103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วิเคราะห์ค่ากลวงทึบ!$BF$104:$BF$176</c:f>
              <c:numCache>
                <c:formatCode>0.000</c:formatCode>
                <c:ptCount val="73"/>
                <c:pt idx="1">
                  <c:v>0.57599999999999996</c:v>
                </c:pt>
                <c:pt idx="2">
                  <c:v>0.46451612903225808</c:v>
                </c:pt>
                <c:pt idx="3">
                  <c:v>0.38918918918918921</c:v>
                </c:pt>
                <c:pt idx="4">
                  <c:v>0.38918918918918921</c:v>
                </c:pt>
                <c:pt idx="5">
                  <c:v>0.38918918918918921</c:v>
                </c:pt>
                <c:pt idx="6">
                  <c:v>0.32727272727272727</c:v>
                </c:pt>
                <c:pt idx="7">
                  <c:v>0.31304347826086953</c:v>
                </c:pt>
                <c:pt idx="8">
                  <c:v>0.32</c:v>
                </c:pt>
                <c:pt idx="9">
                  <c:v>0.53333333333333333</c:v>
                </c:pt>
                <c:pt idx="10">
                  <c:v>0.41142857142857148</c:v>
                </c:pt>
                <c:pt idx="11">
                  <c:v>0.36923076923076925</c:v>
                </c:pt>
                <c:pt idx="12">
                  <c:v>0.36</c:v>
                </c:pt>
                <c:pt idx="13">
                  <c:v>0.32727272727272727</c:v>
                </c:pt>
                <c:pt idx="14">
                  <c:v>0.36923076923076925</c:v>
                </c:pt>
                <c:pt idx="15">
                  <c:v>0.30638297872340431</c:v>
                </c:pt>
                <c:pt idx="16">
                  <c:v>0.32727272727272727</c:v>
                </c:pt>
                <c:pt idx="17">
                  <c:v>0.57599999999999996</c:v>
                </c:pt>
                <c:pt idx="18">
                  <c:v>0.42352941176470588</c:v>
                </c:pt>
                <c:pt idx="19">
                  <c:v>0.36</c:v>
                </c:pt>
                <c:pt idx="20">
                  <c:v>0.36923076923076925</c:v>
                </c:pt>
                <c:pt idx="21">
                  <c:v>0.3789473684210527</c:v>
                </c:pt>
                <c:pt idx="22">
                  <c:v>0.36</c:v>
                </c:pt>
                <c:pt idx="23">
                  <c:v>0.31304347826086953</c:v>
                </c:pt>
                <c:pt idx="24">
                  <c:v>0.32</c:v>
                </c:pt>
                <c:pt idx="25">
                  <c:v>0.36923076923076925</c:v>
                </c:pt>
                <c:pt idx="26">
                  <c:v>0.27692307692307694</c:v>
                </c:pt>
                <c:pt idx="27">
                  <c:v>0.27169811320754716</c:v>
                </c:pt>
                <c:pt idx="28">
                  <c:v>0.27692307692307694</c:v>
                </c:pt>
                <c:pt idx="29">
                  <c:v>0.24827586206896551</c:v>
                </c:pt>
                <c:pt idx="30">
                  <c:v>0.24</c:v>
                </c:pt>
                <c:pt idx="31">
                  <c:v>0.2181818181818182</c:v>
                </c:pt>
                <c:pt idx="32">
                  <c:v>0.2</c:v>
                </c:pt>
                <c:pt idx="33">
                  <c:v>0.31304347826086953</c:v>
                </c:pt>
                <c:pt idx="34">
                  <c:v>0.3</c:v>
                </c:pt>
                <c:pt idx="35">
                  <c:v>0.24827586206896551</c:v>
                </c:pt>
                <c:pt idx="36">
                  <c:v>0.24</c:v>
                </c:pt>
                <c:pt idx="37">
                  <c:v>0.24</c:v>
                </c:pt>
                <c:pt idx="38">
                  <c:v>0.24827586206896551</c:v>
                </c:pt>
                <c:pt idx="39">
                  <c:v>0.2181818181818182</c:v>
                </c:pt>
                <c:pt idx="40">
                  <c:v>0.20571428571428574</c:v>
                </c:pt>
                <c:pt idx="41">
                  <c:v>0.33488372093023255</c:v>
                </c:pt>
                <c:pt idx="42">
                  <c:v>0.28799999999999998</c:v>
                </c:pt>
                <c:pt idx="43">
                  <c:v>0.25714285714285712</c:v>
                </c:pt>
                <c:pt idx="44">
                  <c:v>0.25714285714285712</c:v>
                </c:pt>
                <c:pt idx="45">
                  <c:v>0.23606557377049184</c:v>
                </c:pt>
                <c:pt idx="46">
                  <c:v>0.26181818181818184</c:v>
                </c:pt>
                <c:pt idx="47">
                  <c:v>0.21492537313432836</c:v>
                </c:pt>
                <c:pt idx="48">
                  <c:v>0.20281690140845068</c:v>
                </c:pt>
                <c:pt idx="49">
                  <c:v>0.18461538461538463</c:v>
                </c:pt>
                <c:pt idx="50">
                  <c:v>0.19726027397260276</c:v>
                </c:pt>
                <c:pt idx="51">
                  <c:v>0.192</c:v>
                </c:pt>
                <c:pt idx="52">
                  <c:v>0.18947368421052635</c:v>
                </c:pt>
                <c:pt idx="53">
                  <c:v>0.15</c:v>
                </c:pt>
                <c:pt idx="54">
                  <c:v>0.16</c:v>
                </c:pt>
                <c:pt idx="55">
                  <c:v>0.16179775280898875</c:v>
                </c:pt>
                <c:pt idx="56">
                  <c:v>0.13714285714285715</c:v>
                </c:pt>
                <c:pt idx="57">
                  <c:v>0.25263157894736843</c:v>
                </c:pt>
                <c:pt idx="58">
                  <c:v>0.19459459459459461</c:v>
                </c:pt>
                <c:pt idx="59">
                  <c:v>0.2</c:v>
                </c:pt>
                <c:pt idx="60">
                  <c:v>0.2</c:v>
                </c:pt>
                <c:pt idx="61">
                  <c:v>0.18461538461538463</c:v>
                </c:pt>
                <c:pt idx="62">
                  <c:v>0.16744186046511628</c:v>
                </c:pt>
                <c:pt idx="63">
                  <c:v>0.17349397590361446</c:v>
                </c:pt>
                <c:pt idx="64">
                  <c:v>0.14693877551020409</c:v>
                </c:pt>
                <c:pt idx="65">
                  <c:v>0.27169811320754716</c:v>
                </c:pt>
                <c:pt idx="66">
                  <c:v>0.20869565217391303</c:v>
                </c:pt>
                <c:pt idx="67">
                  <c:v>0.192</c:v>
                </c:pt>
                <c:pt idx="68">
                  <c:v>0.18947368421052635</c:v>
                </c:pt>
                <c:pt idx="69">
                  <c:v>0.18</c:v>
                </c:pt>
                <c:pt idx="70">
                  <c:v>0.18701298701298702</c:v>
                </c:pt>
                <c:pt idx="71">
                  <c:v>0.1714285714285714</c:v>
                </c:pt>
                <c:pt idx="72">
                  <c:v>0.13584905660377358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D-4029-8BC5-BB1C4FC15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21536"/>
        <c:axId val="-1554136224"/>
      </c:scatterChart>
      <c:valAx>
        <c:axId val="-15541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6224"/>
        <c:crosses val="autoZero"/>
        <c:crossBetween val="midCat"/>
      </c:valAx>
      <c:valAx>
        <c:axId val="-15541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วิเคราะห์ค่ากลวงทึบ!$BG$103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วิเคราะห์ค่ากลวงทึบ!$BG$104:$BG$176</c:f>
              <c:numCache>
                <c:formatCode>0.000</c:formatCode>
                <c:ptCount val="73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8.7272727272727266E-2</c:v>
                </c:pt>
                <c:pt idx="26">
                  <c:v>8.7272727272727266E-2</c:v>
                </c:pt>
                <c:pt idx="27">
                  <c:v>8.7272727272727266E-2</c:v>
                </c:pt>
                <c:pt idx="28">
                  <c:v>8.7272727272727266E-2</c:v>
                </c:pt>
                <c:pt idx="29">
                  <c:v>8.7272727272727266E-2</c:v>
                </c:pt>
                <c:pt idx="30">
                  <c:v>8.7272727272727266E-2</c:v>
                </c:pt>
                <c:pt idx="31">
                  <c:v>8.7272727272727266E-2</c:v>
                </c:pt>
                <c:pt idx="32">
                  <c:v>8.7272727272727266E-2</c:v>
                </c:pt>
                <c:pt idx="33">
                  <c:v>8.7272727272727266E-2</c:v>
                </c:pt>
                <c:pt idx="34">
                  <c:v>8.7272727272727266E-2</c:v>
                </c:pt>
                <c:pt idx="35">
                  <c:v>8.7272727272727266E-2</c:v>
                </c:pt>
                <c:pt idx="36">
                  <c:v>8.7272727272727266E-2</c:v>
                </c:pt>
                <c:pt idx="37">
                  <c:v>8.7272727272727266E-2</c:v>
                </c:pt>
                <c:pt idx="38">
                  <c:v>8.7272727272727266E-2</c:v>
                </c:pt>
                <c:pt idx="39">
                  <c:v>8.7272727272727266E-2</c:v>
                </c:pt>
                <c:pt idx="40">
                  <c:v>8.7272727272727266E-2</c:v>
                </c:pt>
                <c:pt idx="41">
                  <c:v>8.7272727272727266E-2</c:v>
                </c:pt>
                <c:pt idx="42">
                  <c:v>8.7272727272727266E-2</c:v>
                </c:pt>
                <c:pt idx="43">
                  <c:v>8.7272727272727266E-2</c:v>
                </c:pt>
                <c:pt idx="44">
                  <c:v>8.7272727272727266E-2</c:v>
                </c:pt>
                <c:pt idx="45">
                  <c:v>8.7272727272727266E-2</c:v>
                </c:pt>
                <c:pt idx="46">
                  <c:v>8.7272727272727266E-2</c:v>
                </c:pt>
                <c:pt idx="47">
                  <c:v>8.7272727272727266E-2</c:v>
                </c:pt>
                <c:pt idx="48">
                  <c:v>8.7272727272727266E-2</c:v>
                </c:pt>
                <c:pt idx="49">
                  <c:v>7.3846153846153839E-2</c:v>
                </c:pt>
                <c:pt idx="50">
                  <c:v>7.3846153846153839E-2</c:v>
                </c:pt>
                <c:pt idx="51">
                  <c:v>7.3846153846153839E-2</c:v>
                </c:pt>
                <c:pt idx="52">
                  <c:v>7.3846153846153839E-2</c:v>
                </c:pt>
                <c:pt idx="53">
                  <c:v>7.3846153846153839E-2</c:v>
                </c:pt>
                <c:pt idx="54">
                  <c:v>7.3846153846153839E-2</c:v>
                </c:pt>
                <c:pt idx="55">
                  <c:v>7.3846153846153839E-2</c:v>
                </c:pt>
                <c:pt idx="56">
                  <c:v>7.3846153846153839E-2</c:v>
                </c:pt>
                <c:pt idx="57">
                  <c:v>7.3846153846153839E-2</c:v>
                </c:pt>
                <c:pt idx="58">
                  <c:v>7.3846153846153839E-2</c:v>
                </c:pt>
                <c:pt idx="59">
                  <c:v>7.3846153846153839E-2</c:v>
                </c:pt>
                <c:pt idx="60">
                  <c:v>7.3846153846153839E-2</c:v>
                </c:pt>
                <c:pt idx="61">
                  <c:v>7.3846153846153839E-2</c:v>
                </c:pt>
                <c:pt idx="62">
                  <c:v>7.3846153846153839E-2</c:v>
                </c:pt>
                <c:pt idx="63">
                  <c:v>7.3846153846153839E-2</c:v>
                </c:pt>
                <c:pt idx="64">
                  <c:v>7.3846153846153839E-2</c:v>
                </c:pt>
                <c:pt idx="65">
                  <c:v>7.3846153846153839E-2</c:v>
                </c:pt>
                <c:pt idx="66">
                  <c:v>7.3846153846153839E-2</c:v>
                </c:pt>
                <c:pt idx="67">
                  <c:v>7.3846153846153839E-2</c:v>
                </c:pt>
                <c:pt idx="68">
                  <c:v>7.3846153846153839E-2</c:v>
                </c:pt>
                <c:pt idx="69">
                  <c:v>7.3846153846153839E-2</c:v>
                </c:pt>
                <c:pt idx="70">
                  <c:v>7.3846153846153839E-2</c:v>
                </c:pt>
                <c:pt idx="71">
                  <c:v>7.3846153846153839E-2</c:v>
                </c:pt>
                <c:pt idx="72">
                  <c:v>7.3846153846153839E-2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A1-4398-9F86-0B1E27E5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36768"/>
        <c:axId val="-1554125888"/>
      </c:scatterChart>
      <c:valAx>
        <c:axId val="-15541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25888"/>
        <c:crosses val="autoZero"/>
        <c:crossBetween val="midCat"/>
      </c:valAx>
      <c:valAx>
        <c:axId val="-15541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วิเคราะห์ค่ากลวงทึบ!$BH$103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วิเคราะห์ค่ากลวงทึบ!$BH$104:$BH$176</c:f>
              <c:numCache>
                <c:formatCode>0.000</c:formatCode>
                <c:ptCount val="73"/>
                <c:pt idx="1">
                  <c:v>1.9182439227229968E-3</c:v>
                </c:pt>
                <c:pt idx="2">
                  <c:v>2.5654014678999117E-3</c:v>
                </c:pt>
                <c:pt idx="3">
                  <c:v>3.0512420299717291E-3</c:v>
                </c:pt>
                <c:pt idx="4">
                  <c:v>3.6809753869816195E-3</c:v>
                </c:pt>
                <c:pt idx="5">
                  <c:v>3.8051748311243691E-3</c:v>
                </c:pt>
                <c:pt idx="6">
                  <c:v>3.862336827819092E-3</c:v>
                </c:pt>
                <c:pt idx="7">
                  <c:v>4.4583447675711953E-3</c:v>
                </c:pt>
                <c:pt idx="8">
                  <c:v>6.1436005730805526E-3</c:v>
                </c:pt>
                <c:pt idx="9">
                  <c:v>1.9182439227229968E-3</c:v>
                </c:pt>
                <c:pt idx="10">
                  <c:v>2.5654014678999117E-3</c:v>
                </c:pt>
                <c:pt idx="11">
                  <c:v>3.0512420299717291E-3</c:v>
                </c:pt>
                <c:pt idx="12">
                  <c:v>3.6809753869816195E-3</c:v>
                </c:pt>
                <c:pt idx="13">
                  <c:v>3.8051748311243691E-3</c:v>
                </c:pt>
                <c:pt idx="14">
                  <c:v>3.862336827819092E-3</c:v>
                </c:pt>
                <c:pt idx="15">
                  <c:v>4.4583447675711953E-3</c:v>
                </c:pt>
                <c:pt idx="16">
                  <c:v>6.1436005730805526E-3</c:v>
                </c:pt>
                <c:pt idx="17">
                  <c:v>1.9182439227229968E-3</c:v>
                </c:pt>
                <c:pt idx="18">
                  <c:v>2.5654014678999117E-3</c:v>
                </c:pt>
                <c:pt idx="19">
                  <c:v>3.0512420299717291E-3</c:v>
                </c:pt>
                <c:pt idx="20">
                  <c:v>3.6809753869816195E-3</c:v>
                </c:pt>
                <c:pt idx="21">
                  <c:v>3.8051748311243691E-3</c:v>
                </c:pt>
                <c:pt idx="22">
                  <c:v>3.862336827819092E-3</c:v>
                </c:pt>
                <c:pt idx="23">
                  <c:v>4.4583447675711953E-3</c:v>
                </c:pt>
                <c:pt idx="24">
                  <c:v>6.1436005730805526E-3</c:v>
                </c:pt>
                <c:pt idx="25">
                  <c:v>1.9182439227229968E-3</c:v>
                </c:pt>
                <c:pt idx="26">
                  <c:v>2.5654014678999117E-3</c:v>
                </c:pt>
                <c:pt idx="27">
                  <c:v>3.0512420299717291E-3</c:v>
                </c:pt>
                <c:pt idx="28">
                  <c:v>3.6809753869816195E-3</c:v>
                </c:pt>
                <c:pt idx="29">
                  <c:v>3.8051748311243691E-3</c:v>
                </c:pt>
                <c:pt idx="30">
                  <c:v>3.862336827819092E-3</c:v>
                </c:pt>
                <c:pt idx="31">
                  <c:v>4.4583447675711953E-3</c:v>
                </c:pt>
                <c:pt idx="32">
                  <c:v>6.1436005730805526E-3</c:v>
                </c:pt>
                <c:pt idx="33">
                  <c:v>1.9182439227229968E-3</c:v>
                </c:pt>
                <c:pt idx="34">
                  <c:v>2.5654014678999117E-3</c:v>
                </c:pt>
                <c:pt idx="35">
                  <c:v>3.0512420299717291E-3</c:v>
                </c:pt>
                <c:pt idx="36">
                  <c:v>3.6809753869816195E-3</c:v>
                </c:pt>
                <c:pt idx="37">
                  <c:v>3.8051748311243691E-3</c:v>
                </c:pt>
                <c:pt idx="38">
                  <c:v>3.862336827819092E-3</c:v>
                </c:pt>
                <c:pt idx="39">
                  <c:v>4.4583447675711953E-3</c:v>
                </c:pt>
                <c:pt idx="40">
                  <c:v>6.1436005730805526E-3</c:v>
                </c:pt>
                <c:pt idx="41">
                  <c:v>1.9182439227229968E-3</c:v>
                </c:pt>
                <c:pt idx="42">
                  <c:v>2.5654014678999117E-3</c:v>
                </c:pt>
                <c:pt idx="43">
                  <c:v>3.0512420299717291E-3</c:v>
                </c:pt>
                <c:pt idx="44">
                  <c:v>3.6809753869816195E-3</c:v>
                </c:pt>
                <c:pt idx="45">
                  <c:v>3.8051748311243691E-3</c:v>
                </c:pt>
                <c:pt idx="46">
                  <c:v>3.862336827819092E-3</c:v>
                </c:pt>
                <c:pt idx="47">
                  <c:v>4.4583447675711953E-3</c:v>
                </c:pt>
                <c:pt idx="48">
                  <c:v>6.1436005730805526E-3</c:v>
                </c:pt>
                <c:pt idx="49">
                  <c:v>1.9182439227229968E-3</c:v>
                </c:pt>
                <c:pt idx="50">
                  <c:v>2.5654014678999117E-3</c:v>
                </c:pt>
                <c:pt idx="51">
                  <c:v>3.0512420299717291E-3</c:v>
                </c:pt>
                <c:pt idx="52">
                  <c:v>3.6809753869816195E-3</c:v>
                </c:pt>
                <c:pt idx="53">
                  <c:v>3.8051748311243691E-3</c:v>
                </c:pt>
                <c:pt idx="54">
                  <c:v>3.862336827819092E-3</c:v>
                </c:pt>
                <c:pt idx="55">
                  <c:v>4.4583447675711953E-3</c:v>
                </c:pt>
                <c:pt idx="56">
                  <c:v>6.1436005730805526E-3</c:v>
                </c:pt>
                <c:pt idx="57">
                  <c:v>1.9182439227229968E-3</c:v>
                </c:pt>
                <c:pt idx="58">
                  <c:v>2.5654014678999117E-3</c:v>
                </c:pt>
                <c:pt idx="59">
                  <c:v>3.0512420299717291E-3</c:v>
                </c:pt>
                <c:pt idx="60">
                  <c:v>3.6809753869816195E-3</c:v>
                </c:pt>
                <c:pt idx="61">
                  <c:v>3.8051748311243691E-3</c:v>
                </c:pt>
                <c:pt idx="62">
                  <c:v>3.862336827819092E-3</c:v>
                </c:pt>
                <c:pt idx="63">
                  <c:v>4.4583447675711953E-3</c:v>
                </c:pt>
                <c:pt idx="64">
                  <c:v>6.1436005730805526E-3</c:v>
                </c:pt>
                <c:pt idx="65">
                  <c:v>1.9182439227229968E-3</c:v>
                </c:pt>
                <c:pt idx="66">
                  <c:v>2.5654014678999117E-3</c:v>
                </c:pt>
                <c:pt idx="67">
                  <c:v>3.0512420299717291E-3</c:v>
                </c:pt>
                <c:pt idx="68">
                  <c:v>3.6809753869816195E-3</c:v>
                </c:pt>
                <c:pt idx="69">
                  <c:v>3.8051748311243691E-3</c:v>
                </c:pt>
                <c:pt idx="70">
                  <c:v>3.862336827819092E-3</c:v>
                </c:pt>
                <c:pt idx="71">
                  <c:v>4.4583447675711953E-3</c:v>
                </c:pt>
                <c:pt idx="72">
                  <c:v>6.1436005730805526E-3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0-4054-995F-65316A2E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4134592"/>
        <c:axId val="-1554133504"/>
      </c:scatterChart>
      <c:valAx>
        <c:axId val="-15541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3504"/>
        <c:crosses val="autoZero"/>
        <c:crossBetween val="midCat"/>
      </c:valAx>
      <c:valAx>
        <c:axId val="-1554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41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วิเคราะห์ค่ากลวงทึบ!$BI$103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วิเคราะห์ค่ากลวงทึบ!$BI$104:$BI$176</c:f>
              <c:numCache>
                <c:formatCode>0.000</c:formatCode>
                <c:ptCount val="73"/>
                <c:pt idx="1">
                  <c:v>2.1908902300206643</c:v>
                </c:pt>
                <c:pt idx="2">
                  <c:v>1.9674775073518591</c:v>
                </c:pt>
                <c:pt idx="3">
                  <c:v>1.8009006755629924</c:v>
                </c:pt>
                <c:pt idx="4">
                  <c:v>1.8009006755629924</c:v>
                </c:pt>
                <c:pt idx="5">
                  <c:v>1.8009006755629924</c:v>
                </c:pt>
                <c:pt idx="6">
                  <c:v>1.6514456476895412</c:v>
                </c:pt>
                <c:pt idx="7">
                  <c:v>1.6151457061744965</c:v>
                </c:pt>
                <c:pt idx="8">
                  <c:v>1.6329931618554523</c:v>
                </c:pt>
                <c:pt idx="9">
                  <c:v>2.1081851067789197</c:v>
                </c:pt>
                <c:pt idx="10">
                  <c:v>1.8516401995451033</c:v>
                </c:pt>
                <c:pt idx="11">
                  <c:v>1.7541160386140586</c:v>
                </c:pt>
                <c:pt idx="12">
                  <c:v>1.7320508075688774</c:v>
                </c:pt>
                <c:pt idx="13">
                  <c:v>1.6514456476895412</c:v>
                </c:pt>
                <c:pt idx="14">
                  <c:v>1.7541160386140586</c:v>
                </c:pt>
                <c:pt idx="15">
                  <c:v>1.5978709238739224</c:v>
                </c:pt>
                <c:pt idx="16">
                  <c:v>1.6514456476895412</c:v>
                </c:pt>
                <c:pt idx="17">
                  <c:v>2.1908902300206643</c:v>
                </c:pt>
                <c:pt idx="18">
                  <c:v>1.8786728732554487</c:v>
                </c:pt>
                <c:pt idx="19">
                  <c:v>1.7320508075688774</c:v>
                </c:pt>
                <c:pt idx="20">
                  <c:v>1.7541160386140586</c:v>
                </c:pt>
                <c:pt idx="21">
                  <c:v>1.7770466332772774</c:v>
                </c:pt>
                <c:pt idx="22">
                  <c:v>1.7320508075688774</c:v>
                </c:pt>
                <c:pt idx="23">
                  <c:v>1.6151457061744965</c:v>
                </c:pt>
                <c:pt idx="24">
                  <c:v>1.6329931618554523</c:v>
                </c:pt>
                <c:pt idx="25">
                  <c:v>2.0568833780186058</c:v>
                </c:pt>
                <c:pt idx="26">
                  <c:v>1.7813132579860633</c:v>
                </c:pt>
                <c:pt idx="27">
                  <c:v>1.7644283910575149</c:v>
                </c:pt>
                <c:pt idx="28">
                  <c:v>1.7813132579860633</c:v>
                </c:pt>
                <c:pt idx="29">
                  <c:v>1.6866616691580136</c:v>
                </c:pt>
                <c:pt idx="30">
                  <c:v>1.6583123951776999</c:v>
                </c:pt>
                <c:pt idx="31">
                  <c:v>1.5811388300841898</c:v>
                </c:pt>
                <c:pt idx="32">
                  <c:v>1.5138251770487456</c:v>
                </c:pt>
                <c:pt idx="33">
                  <c:v>1.8939262186629999</c:v>
                </c:pt>
                <c:pt idx="34">
                  <c:v>1.8540496217739157</c:v>
                </c:pt>
                <c:pt idx="35">
                  <c:v>1.6866616691580136</c:v>
                </c:pt>
                <c:pt idx="36">
                  <c:v>1.6583123951776999</c:v>
                </c:pt>
                <c:pt idx="37">
                  <c:v>1.6583123951776999</c:v>
                </c:pt>
                <c:pt idx="38">
                  <c:v>1.6866616691580136</c:v>
                </c:pt>
                <c:pt idx="39">
                  <c:v>1.5811388300841898</c:v>
                </c:pt>
                <c:pt idx="40">
                  <c:v>1.5352989471574772</c:v>
                </c:pt>
                <c:pt idx="41">
                  <c:v>1.9588796038362291</c:v>
                </c:pt>
                <c:pt idx="42">
                  <c:v>1.8165902124584947</c:v>
                </c:pt>
                <c:pt idx="43">
                  <c:v>1.7165164058139879</c:v>
                </c:pt>
                <c:pt idx="44">
                  <c:v>1.7165164058139879</c:v>
                </c:pt>
                <c:pt idx="45">
                  <c:v>1.6446635013846711</c:v>
                </c:pt>
                <c:pt idx="46">
                  <c:v>1.7320508075688774</c:v>
                </c:pt>
                <c:pt idx="47">
                  <c:v>1.5692949267630285</c:v>
                </c:pt>
                <c:pt idx="48">
                  <c:v>1.5244486419593908</c:v>
                </c:pt>
                <c:pt idx="49">
                  <c:v>1.5811388300841895</c:v>
                </c:pt>
                <c:pt idx="50">
                  <c:v>1.6343906744448615</c:v>
                </c:pt>
                <c:pt idx="51">
                  <c:v>1.6124515496597098</c:v>
                </c:pt>
                <c:pt idx="52">
                  <c:v>1.6018081887929687</c:v>
                </c:pt>
                <c:pt idx="53">
                  <c:v>1.4252192813739224</c:v>
                </c:pt>
                <c:pt idx="54">
                  <c:v>1.4719601443879746</c:v>
                </c:pt>
                <c:pt idx="55">
                  <c:v>1.4802064842294995</c:v>
                </c:pt>
                <c:pt idx="56">
                  <c:v>1.3627702877384937</c:v>
                </c:pt>
                <c:pt idx="57">
                  <c:v>1.8496087779795347</c:v>
                </c:pt>
                <c:pt idx="58">
                  <c:v>1.6233099319400268</c:v>
                </c:pt>
                <c:pt idx="59">
                  <c:v>1.6457014715109581</c:v>
                </c:pt>
                <c:pt idx="60">
                  <c:v>1.6457014715109581</c:v>
                </c:pt>
                <c:pt idx="61">
                  <c:v>1.5811388300841895</c:v>
                </c:pt>
                <c:pt idx="62">
                  <c:v>1.5058027295981091</c:v>
                </c:pt>
                <c:pt idx="63">
                  <c:v>1.5327744747226988</c:v>
                </c:pt>
                <c:pt idx="64">
                  <c:v>1.4106012612951071</c:v>
                </c:pt>
                <c:pt idx="65">
                  <c:v>1.9181358875269676</c:v>
                </c:pt>
                <c:pt idx="66">
                  <c:v>1.6810969503635831</c:v>
                </c:pt>
                <c:pt idx="67">
                  <c:v>1.6124515496597098</c:v>
                </c:pt>
                <c:pt idx="68">
                  <c:v>1.6018081887929687</c:v>
                </c:pt>
                <c:pt idx="69">
                  <c:v>1.5612494995995994</c:v>
                </c:pt>
                <c:pt idx="70">
                  <c:v>1.5913728452086684</c:v>
                </c:pt>
                <c:pt idx="71">
                  <c:v>1.5236235005501102</c:v>
                </c:pt>
                <c:pt idx="72">
                  <c:v>1.3563268933075956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0-4535-86CE-3F9D2E31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63680"/>
        <c:axId val="-1553774560"/>
      </c:scatterChart>
      <c:valAx>
        <c:axId val="-15537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4560"/>
        <c:crosses val="autoZero"/>
        <c:crossBetween val="midCat"/>
      </c:valAx>
      <c:valAx>
        <c:axId val="-15537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วิเคราะห์ค่ากลวงทึบ!$BJ$103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วิเคราะห์ค่ากลวงทึบ!$BJ$104:$BJ$176</c:f>
              <c:numCache>
                <c:formatCode>0.000</c:formatCode>
                <c:ptCount val="73"/>
                <c:pt idx="1">
                  <c:v>7.9163883853168054E-2</c:v>
                </c:pt>
                <c:pt idx="2">
                  <c:v>0.10587138655092831</c:v>
                </c:pt>
                <c:pt idx="3">
                  <c:v>0.12592150915077727</c:v>
                </c:pt>
                <c:pt idx="4">
                  <c:v>0.1519099341588076</c:v>
                </c:pt>
                <c:pt idx="5">
                  <c:v>0.15703551295213841</c:v>
                </c:pt>
                <c:pt idx="6">
                  <c:v>0.15939452768094964</c:v>
                </c:pt>
                <c:pt idx="7">
                  <c:v>0.1839911406347001</c:v>
                </c:pt>
                <c:pt idx="8">
                  <c:v>0.25353985301161147</c:v>
                </c:pt>
                <c:pt idx="9">
                  <c:v>7.9163883853168054E-2</c:v>
                </c:pt>
                <c:pt idx="10">
                  <c:v>0.10587138655092831</c:v>
                </c:pt>
                <c:pt idx="11">
                  <c:v>0.12592150915077727</c:v>
                </c:pt>
                <c:pt idx="12">
                  <c:v>0.1519099341588076</c:v>
                </c:pt>
                <c:pt idx="13">
                  <c:v>0.15703551295213841</c:v>
                </c:pt>
                <c:pt idx="14">
                  <c:v>0.15939452768094964</c:v>
                </c:pt>
                <c:pt idx="15">
                  <c:v>0.1839911406347001</c:v>
                </c:pt>
                <c:pt idx="16">
                  <c:v>0.25353985301161147</c:v>
                </c:pt>
                <c:pt idx="17">
                  <c:v>7.9163883853168054E-2</c:v>
                </c:pt>
                <c:pt idx="18">
                  <c:v>0.10587138655092831</c:v>
                </c:pt>
                <c:pt idx="19">
                  <c:v>0.12592150915077727</c:v>
                </c:pt>
                <c:pt idx="20">
                  <c:v>0.1519099341588076</c:v>
                </c:pt>
                <c:pt idx="21">
                  <c:v>0.15703551295213841</c:v>
                </c:pt>
                <c:pt idx="22">
                  <c:v>0.15939452768094964</c:v>
                </c:pt>
                <c:pt idx="23">
                  <c:v>0.1839911406347001</c:v>
                </c:pt>
                <c:pt idx="24">
                  <c:v>0.25353985301161147</c:v>
                </c:pt>
                <c:pt idx="25">
                  <c:v>9.2827882108432735E-2</c:v>
                </c:pt>
                <c:pt idx="26">
                  <c:v>0.12414520499820809</c:v>
                </c:pt>
                <c:pt idx="27">
                  <c:v>0.14765605775538895</c:v>
                </c:pt>
                <c:pt idx="28">
                  <c:v>0.17813018731305269</c:v>
                </c:pt>
                <c:pt idx="29">
                  <c:v>0.18414046120066654</c:v>
                </c:pt>
                <c:pt idx="30">
                  <c:v>0.18690665116608451</c:v>
                </c:pt>
                <c:pt idx="31">
                  <c:v>0.21574873642522158</c:v>
                </c:pt>
                <c:pt idx="32">
                  <c:v>0.29730183057724457</c:v>
                </c:pt>
                <c:pt idx="33">
                  <c:v>9.2827882108432735E-2</c:v>
                </c:pt>
                <c:pt idx="34">
                  <c:v>0.12414520499820809</c:v>
                </c:pt>
                <c:pt idx="35">
                  <c:v>0.14765605775538895</c:v>
                </c:pt>
                <c:pt idx="36">
                  <c:v>0.17813018731305269</c:v>
                </c:pt>
                <c:pt idx="37">
                  <c:v>0.18414046120066654</c:v>
                </c:pt>
                <c:pt idx="38">
                  <c:v>0.18690665116608451</c:v>
                </c:pt>
                <c:pt idx="39">
                  <c:v>0.21574873642522158</c:v>
                </c:pt>
                <c:pt idx="40">
                  <c:v>0.29730183057724457</c:v>
                </c:pt>
                <c:pt idx="41">
                  <c:v>9.2827882108432735E-2</c:v>
                </c:pt>
                <c:pt idx="42">
                  <c:v>0.12414520499820809</c:v>
                </c:pt>
                <c:pt idx="43">
                  <c:v>0.14765605775538895</c:v>
                </c:pt>
                <c:pt idx="44">
                  <c:v>0.17813018731305269</c:v>
                </c:pt>
                <c:pt idx="45">
                  <c:v>0.18414046120066654</c:v>
                </c:pt>
                <c:pt idx="46">
                  <c:v>0.18690665116608451</c:v>
                </c:pt>
                <c:pt idx="47">
                  <c:v>0.21574873642522158</c:v>
                </c:pt>
                <c:pt idx="48">
                  <c:v>0.29730183057724457</c:v>
                </c:pt>
                <c:pt idx="49">
                  <c:v>0.10091454713477417</c:v>
                </c:pt>
                <c:pt idx="50">
                  <c:v>0.13496006648857703</c:v>
                </c:pt>
                <c:pt idx="51">
                  <c:v>0.16051905808521641</c:v>
                </c:pt>
                <c:pt idx="52">
                  <c:v>0.19364792964608879</c:v>
                </c:pt>
                <c:pt idx="53">
                  <c:v>0.20018178621750154</c:v>
                </c:pt>
                <c:pt idx="54">
                  <c:v>0.20318895175126686</c:v>
                </c:pt>
                <c:pt idx="55">
                  <c:v>0.23454360410613254</c:v>
                </c:pt>
                <c:pt idx="56">
                  <c:v>0.32320116449491332</c:v>
                </c:pt>
                <c:pt idx="57">
                  <c:v>0.10091454713477417</c:v>
                </c:pt>
                <c:pt idx="58">
                  <c:v>0.13496006648857703</c:v>
                </c:pt>
                <c:pt idx="59">
                  <c:v>0.16051905808521641</c:v>
                </c:pt>
                <c:pt idx="60">
                  <c:v>0.19364792964608879</c:v>
                </c:pt>
                <c:pt idx="61">
                  <c:v>0.20018178621750154</c:v>
                </c:pt>
                <c:pt idx="62">
                  <c:v>0.20318895175126686</c:v>
                </c:pt>
                <c:pt idx="63">
                  <c:v>0.23454360410613254</c:v>
                </c:pt>
                <c:pt idx="64">
                  <c:v>0.32320116449491332</c:v>
                </c:pt>
                <c:pt idx="65">
                  <c:v>0.10091454713477417</c:v>
                </c:pt>
                <c:pt idx="66">
                  <c:v>0.13496006648857703</c:v>
                </c:pt>
                <c:pt idx="67">
                  <c:v>0.16051905808521641</c:v>
                </c:pt>
                <c:pt idx="68">
                  <c:v>0.19364792964608879</c:v>
                </c:pt>
                <c:pt idx="69">
                  <c:v>0.20018178621750154</c:v>
                </c:pt>
                <c:pt idx="70">
                  <c:v>0.20318895175126686</c:v>
                </c:pt>
                <c:pt idx="71">
                  <c:v>0.23454360410613254</c:v>
                </c:pt>
                <c:pt idx="72">
                  <c:v>0.32320116449491332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62B-B076-BB274F20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71296"/>
        <c:axId val="-1553766944"/>
      </c:scatterChart>
      <c:valAx>
        <c:axId val="-15537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66944"/>
        <c:crosses val="autoZero"/>
        <c:crossBetween val="midCat"/>
      </c:valAx>
      <c:valAx>
        <c:axId val="-15537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วิเคราะห์ค่ากลวงทึบ!$BK$103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วิเคราะห์ค่ากลวงทึบ!$BK$104:$BK$176</c:f>
              <c:numCache>
                <c:formatCode>0.000</c:formatCode>
                <c:ptCount val="73"/>
                <c:pt idx="1">
                  <c:v>7.9236355292252059</c:v>
                </c:pt>
                <c:pt idx="2">
                  <c:v>7.9236355292252059</c:v>
                </c:pt>
                <c:pt idx="3">
                  <c:v>7.9236355292252059</c:v>
                </c:pt>
                <c:pt idx="4">
                  <c:v>7.9236355292252059</c:v>
                </c:pt>
                <c:pt idx="5">
                  <c:v>7.9236355292252059</c:v>
                </c:pt>
                <c:pt idx="6">
                  <c:v>7.9236355292252059</c:v>
                </c:pt>
                <c:pt idx="7">
                  <c:v>7.9236355292252059</c:v>
                </c:pt>
                <c:pt idx="8">
                  <c:v>7.9236355292252059</c:v>
                </c:pt>
                <c:pt idx="9">
                  <c:v>7.9236355292252059</c:v>
                </c:pt>
                <c:pt idx="10">
                  <c:v>7.9236355292252059</c:v>
                </c:pt>
                <c:pt idx="11">
                  <c:v>7.9236355292252059</c:v>
                </c:pt>
                <c:pt idx="12">
                  <c:v>7.9236355292252059</c:v>
                </c:pt>
                <c:pt idx="13">
                  <c:v>7.9236355292252059</c:v>
                </c:pt>
                <c:pt idx="14">
                  <c:v>7.9236355292252059</c:v>
                </c:pt>
                <c:pt idx="15">
                  <c:v>7.9236355292252059</c:v>
                </c:pt>
                <c:pt idx="16">
                  <c:v>7.9236355292252059</c:v>
                </c:pt>
                <c:pt idx="17">
                  <c:v>7.9236355292252059</c:v>
                </c:pt>
                <c:pt idx="18">
                  <c:v>7.9236355292252059</c:v>
                </c:pt>
                <c:pt idx="19">
                  <c:v>7.9236355292252059</c:v>
                </c:pt>
                <c:pt idx="20">
                  <c:v>7.9236355292252059</c:v>
                </c:pt>
                <c:pt idx="21">
                  <c:v>7.9236355292252059</c:v>
                </c:pt>
                <c:pt idx="22">
                  <c:v>7.9236355292252059</c:v>
                </c:pt>
                <c:pt idx="23">
                  <c:v>7.9236355292252059</c:v>
                </c:pt>
                <c:pt idx="24">
                  <c:v>7.9236355292252059</c:v>
                </c:pt>
                <c:pt idx="25">
                  <c:v>9.2912862403436911</c:v>
                </c:pt>
                <c:pt idx="26">
                  <c:v>9.2912862403436911</c:v>
                </c:pt>
                <c:pt idx="27">
                  <c:v>9.2912862403436911</c:v>
                </c:pt>
                <c:pt idx="28">
                  <c:v>9.2912862403436911</c:v>
                </c:pt>
                <c:pt idx="29">
                  <c:v>9.2912862403436911</c:v>
                </c:pt>
                <c:pt idx="30">
                  <c:v>9.2912862403436911</c:v>
                </c:pt>
                <c:pt idx="31">
                  <c:v>9.2912862403436911</c:v>
                </c:pt>
                <c:pt idx="32">
                  <c:v>9.2912862403436911</c:v>
                </c:pt>
                <c:pt idx="33">
                  <c:v>9.2912862403436911</c:v>
                </c:pt>
                <c:pt idx="34">
                  <c:v>9.2912862403436911</c:v>
                </c:pt>
                <c:pt idx="35">
                  <c:v>9.2912862403436911</c:v>
                </c:pt>
                <c:pt idx="36">
                  <c:v>9.2912862403436911</c:v>
                </c:pt>
                <c:pt idx="37">
                  <c:v>9.2912862403436911</c:v>
                </c:pt>
                <c:pt idx="38">
                  <c:v>9.2912862403436911</c:v>
                </c:pt>
                <c:pt idx="39">
                  <c:v>9.2912862403436911</c:v>
                </c:pt>
                <c:pt idx="40">
                  <c:v>9.2912862403436911</c:v>
                </c:pt>
                <c:pt idx="41">
                  <c:v>9.2912862403436911</c:v>
                </c:pt>
                <c:pt idx="42">
                  <c:v>9.2912862403436911</c:v>
                </c:pt>
                <c:pt idx="43">
                  <c:v>9.2912862403436911</c:v>
                </c:pt>
                <c:pt idx="44">
                  <c:v>9.2912862403436911</c:v>
                </c:pt>
                <c:pt idx="45">
                  <c:v>9.2912862403436911</c:v>
                </c:pt>
                <c:pt idx="46">
                  <c:v>9.2912862403436911</c:v>
                </c:pt>
                <c:pt idx="47">
                  <c:v>9.2912862403436911</c:v>
                </c:pt>
                <c:pt idx="48">
                  <c:v>9.2912862403436911</c:v>
                </c:pt>
                <c:pt idx="49">
                  <c:v>10.100693045529104</c:v>
                </c:pt>
                <c:pt idx="50">
                  <c:v>10.100693045529104</c:v>
                </c:pt>
                <c:pt idx="51">
                  <c:v>10.100693045529104</c:v>
                </c:pt>
                <c:pt idx="52">
                  <c:v>10.100693045529104</c:v>
                </c:pt>
                <c:pt idx="53">
                  <c:v>10.100693045529104</c:v>
                </c:pt>
                <c:pt idx="54">
                  <c:v>10.100693045529104</c:v>
                </c:pt>
                <c:pt idx="55">
                  <c:v>10.100693045529104</c:v>
                </c:pt>
                <c:pt idx="56">
                  <c:v>10.100693045529104</c:v>
                </c:pt>
                <c:pt idx="57">
                  <c:v>10.100693045529104</c:v>
                </c:pt>
                <c:pt idx="58">
                  <c:v>10.100693045529104</c:v>
                </c:pt>
                <c:pt idx="59">
                  <c:v>10.100693045529104</c:v>
                </c:pt>
                <c:pt idx="60">
                  <c:v>10.100693045529104</c:v>
                </c:pt>
                <c:pt idx="61">
                  <c:v>10.100693045529104</c:v>
                </c:pt>
                <c:pt idx="62">
                  <c:v>10.100693045529104</c:v>
                </c:pt>
                <c:pt idx="63">
                  <c:v>10.100693045529104</c:v>
                </c:pt>
                <c:pt idx="64">
                  <c:v>10.100693045529104</c:v>
                </c:pt>
                <c:pt idx="65">
                  <c:v>10.100693045529104</c:v>
                </c:pt>
                <c:pt idx="66">
                  <c:v>10.100693045529104</c:v>
                </c:pt>
                <c:pt idx="67">
                  <c:v>10.100693045529104</c:v>
                </c:pt>
                <c:pt idx="68">
                  <c:v>10.100693045529104</c:v>
                </c:pt>
                <c:pt idx="69">
                  <c:v>10.100693045529104</c:v>
                </c:pt>
                <c:pt idx="70">
                  <c:v>10.100693045529104</c:v>
                </c:pt>
                <c:pt idx="71">
                  <c:v>10.100693045529104</c:v>
                </c:pt>
                <c:pt idx="72">
                  <c:v>10.100693045529104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7-47E5-BA94-6F1A7D49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62048"/>
        <c:axId val="-1553764768"/>
      </c:scatterChart>
      <c:valAx>
        <c:axId val="-15537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64768"/>
        <c:crosses val="autoZero"/>
        <c:crossBetween val="midCat"/>
      </c:valAx>
      <c:valAx>
        <c:axId val="-15537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วิเคราะห์ค่ากลวงทึบ!$BL$103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วิเคราะห์ค่ากลวงทึบ!$BL$104:$BL$176</c:f>
              <c:numCache>
                <c:formatCode>0.000</c:formatCode>
                <c:ptCount val="73"/>
                <c:pt idx="1">
                  <c:v>41.268935048047943</c:v>
                </c:pt>
                <c:pt idx="2">
                  <c:v>41.268935048047943</c:v>
                </c:pt>
                <c:pt idx="3">
                  <c:v>41.268935048047943</c:v>
                </c:pt>
                <c:pt idx="4">
                  <c:v>41.268935048047943</c:v>
                </c:pt>
                <c:pt idx="5">
                  <c:v>41.268935048047943</c:v>
                </c:pt>
                <c:pt idx="6">
                  <c:v>41.268935048047943</c:v>
                </c:pt>
                <c:pt idx="7">
                  <c:v>41.268935048047943</c:v>
                </c:pt>
                <c:pt idx="8">
                  <c:v>41.268935048047943</c:v>
                </c:pt>
                <c:pt idx="9">
                  <c:v>41.268935048047943</c:v>
                </c:pt>
                <c:pt idx="10">
                  <c:v>41.268935048047943</c:v>
                </c:pt>
                <c:pt idx="11">
                  <c:v>41.268935048047943</c:v>
                </c:pt>
                <c:pt idx="12">
                  <c:v>41.268935048047943</c:v>
                </c:pt>
                <c:pt idx="13">
                  <c:v>41.268935048047943</c:v>
                </c:pt>
                <c:pt idx="14">
                  <c:v>41.268935048047943</c:v>
                </c:pt>
                <c:pt idx="15">
                  <c:v>41.268935048047943</c:v>
                </c:pt>
                <c:pt idx="16">
                  <c:v>41.268935048047943</c:v>
                </c:pt>
                <c:pt idx="17">
                  <c:v>41.268935048047943</c:v>
                </c:pt>
                <c:pt idx="18">
                  <c:v>41.268935048047943</c:v>
                </c:pt>
                <c:pt idx="19">
                  <c:v>41.268935048047943</c:v>
                </c:pt>
                <c:pt idx="20">
                  <c:v>41.268935048047943</c:v>
                </c:pt>
                <c:pt idx="21">
                  <c:v>41.268935048047943</c:v>
                </c:pt>
                <c:pt idx="22">
                  <c:v>41.268935048047943</c:v>
                </c:pt>
                <c:pt idx="23">
                  <c:v>41.268935048047943</c:v>
                </c:pt>
                <c:pt idx="24">
                  <c:v>41.268935048047943</c:v>
                </c:pt>
                <c:pt idx="25">
                  <c:v>48.392115835123391</c:v>
                </c:pt>
                <c:pt idx="26">
                  <c:v>48.392115835123391</c:v>
                </c:pt>
                <c:pt idx="27">
                  <c:v>48.392115835123391</c:v>
                </c:pt>
                <c:pt idx="28">
                  <c:v>48.392115835123391</c:v>
                </c:pt>
                <c:pt idx="29">
                  <c:v>48.392115835123391</c:v>
                </c:pt>
                <c:pt idx="30">
                  <c:v>48.392115835123391</c:v>
                </c:pt>
                <c:pt idx="31">
                  <c:v>48.392115835123391</c:v>
                </c:pt>
                <c:pt idx="32">
                  <c:v>48.392115835123391</c:v>
                </c:pt>
                <c:pt idx="33">
                  <c:v>48.392115835123391</c:v>
                </c:pt>
                <c:pt idx="34">
                  <c:v>48.392115835123391</c:v>
                </c:pt>
                <c:pt idx="35">
                  <c:v>48.392115835123391</c:v>
                </c:pt>
                <c:pt idx="36">
                  <c:v>48.392115835123391</c:v>
                </c:pt>
                <c:pt idx="37">
                  <c:v>48.392115835123391</c:v>
                </c:pt>
                <c:pt idx="38">
                  <c:v>48.392115835123391</c:v>
                </c:pt>
                <c:pt idx="39">
                  <c:v>48.392115835123391</c:v>
                </c:pt>
                <c:pt idx="40">
                  <c:v>48.392115835123391</c:v>
                </c:pt>
                <c:pt idx="41">
                  <c:v>48.392115835123391</c:v>
                </c:pt>
                <c:pt idx="42">
                  <c:v>48.392115835123391</c:v>
                </c:pt>
                <c:pt idx="43">
                  <c:v>48.392115835123391</c:v>
                </c:pt>
                <c:pt idx="44">
                  <c:v>48.392115835123391</c:v>
                </c:pt>
                <c:pt idx="45">
                  <c:v>48.392115835123391</c:v>
                </c:pt>
                <c:pt idx="46">
                  <c:v>48.392115835123391</c:v>
                </c:pt>
                <c:pt idx="47">
                  <c:v>48.392115835123391</c:v>
                </c:pt>
                <c:pt idx="48">
                  <c:v>48.392115835123391</c:v>
                </c:pt>
                <c:pt idx="49">
                  <c:v>52.607776278797417</c:v>
                </c:pt>
                <c:pt idx="50">
                  <c:v>52.607776278797417</c:v>
                </c:pt>
                <c:pt idx="51">
                  <c:v>52.607776278797417</c:v>
                </c:pt>
                <c:pt idx="52">
                  <c:v>52.607776278797417</c:v>
                </c:pt>
                <c:pt idx="53">
                  <c:v>52.607776278797417</c:v>
                </c:pt>
                <c:pt idx="54">
                  <c:v>52.607776278797417</c:v>
                </c:pt>
                <c:pt idx="55">
                  <c:v>52.607776278797417</c:v>
                </c:pt>
                <c:pt idx="56">
                  <c:v>52.607776278797417</c:v>
                </c:pt>
                <c:pt idx="57">
                  <c:v>52.607776278797417</c:v>
                </c:pt>
                <c:pt idx="58">
                  <c:v>52.607776278797417</c:v>
                </c:pt>
                <c:pt idx="59">
                  <c:v>52.607776278797417</c:v>
                </c:pt>
                <c:pt idx="60">
                  <c:v>52.607776278797417</c:v>
                </c:pt>
                <c:pt idx="61">
                  <c:v>52.607776278797417</c:v>
                </c:pt>
                <c:pt idx="62">
                  <c:v>52.607776278797417</c:v>
                </c:pt>
                <c:pt idx="63">
                  <c:v>52.607776278797417</c:v>
                </c:pt>
                <c:pt idx="64">
                  <c:v>52.607776278797417</c:v>
                </c:pt>
                <c:pt idx="65">
                  <c:v>52.607776278797417</c:v>
                </c:pt>
                <c:pt idx="66">
                  <c:v>52.607776278797417</c:v>
                </c:pt>
                <c:pt idx="67">
                  <c:v>52.607776278797417</c:v>
                </c:pt>
                <c:pt idx="68">
                  <c:v>52.607776278797417</c:v>
                </c:pt>
                <c:pt idx="69">
                  <c:v>52.607776278797417</c:v>
                </c:pt>
                <c:pt idx="70">
                  <c:v>52.607776278797417</c:v>
                </c:pt>
                <c:pt idx="71">
                  <c:v>52.607776278797417</c:v>
                </c:pt>
                <c:pt idx="72">
                  <c:v>52.607776278797417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F-4E10-B1A8-80A1D4C54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70752"/>
        <c:axId val="-1553770208"/>
      </c:scatterChart>
      <c:valAx>
        <c:axId val="-15537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0208"/>
        <c:crosses val="autoZero"/>
        <c:crossBetween val="midCat"/>
      </c:valAx>
      <c:valAx>
        <c:axId val="-155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วิเคราะห์ค่ากลวงทึบ!$AD$49:$AD$56</c:f>
              <c:numCache>
                <c:formatCode>0.00</c:formatCode>
                <c:ptCount val="8"/>
                <c:pt idx="0">
                  <c:v>0.17</c:v>
                </c:pt>
                <c:pt idx="1">
                  <c:v>0.21333333333333335</c:v>
                </c:pt>
                <c:pt idx="2">
                  <c:v>0.21666666666666667</c:v>
                </c:pt>
                <c:pt idx="3">
                  <c:v>0.22333333333333333</c:v>
                </c:pt>
                <c:pt idx="4">
                  <c:v>0.24</c:v>
                </c:pt>
                <c:pt idx="5">
                  <c:v>0.24</c:v>
                </c:pt>
                <c:pt idx="6">
                  <c:v>0.22666666666666666</c:v>
                </c:pt>
                <c:pt idx="7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1-430B-B015-B213BD3040C7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วิเคราะห์ค่ากลวงทึบ!$AE$49:$AE$56</c:f>
              <c:numCache>
                <c:formatCode>0.00</c:formatCode>
                <c:ptCount val="8"/>
                <c:pt idx="0">
                  <c:v>0.12333333333333334</c:v>
                </c:pt>
                <c:pt idx="1">
                  <c:v>0.16</c:v>
                </c:pt>
                <c:pt idx="2">
                  <c:v>0.2</c:v>
                </c:pt>
                <c:pt idx="3">
                  <c:v>0.20666666666666667</c:v>
                </c:pt>
                <c:pt idx="4">
                  <c:v>0.2</c:v>
                </c:pt>
                <c:pt idx="5">
                  <c:v>0.20666666666666667</c:v>
                </c:pt>
                <c:pt idx="6">
                  <c:v>0.20333333333333334</c:v>
                </c:pt>
                <c:pt idx="7">
                  <c:v>0.24666666666666667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1-430B-B015-B213BD304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4550144"/>
        <c:axId val="-1624562112"/>
      </c:scatterChart>
      <c:valAx>
        <c:axId val="-1624550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62112"/>
        <c:crosses val="autoZero"/>
        <c:crossBetween val="midCat"/>
      </c:valAx>
      <c:valAx>
        <c:axId val="-16245621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45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วิเคราะห์ค่ากลวงทึบ!$BM$103</c:f>
              <c:strCache>
                <c:ptCount val="1"/>
                <c:pt idx="0">
                  <c:v>L/G*T^2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วิเคราะห์ค่ากลวงทึบ!$BM$104:$BM$176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6-463C-9A15-7C06ECB2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76192"/>
        <c:axId val="-1553772928"/>
      </c:scatterChart>
      <c:valAx>
        <c:axId val="-1553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2928"/>
        <c:crosses val="autoZero"/>
        <c:crossBetween val="midCat"/>
      </c:valAx>
      <c:valAx>
        <c:axId val="-15537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วิเคราะห์ค่ากลวงทึบ!$BN$103</c:f>
              <c:strCache>
                <c:ptCount val="1"/>
                <c:pt idx="0">
                  <c:v>Hi/G*T^2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วิเคราะห์ค่ากลวงทึบ!$BN$104:$BN$176</c:f>
              <c:numCache>
                <c:formatCode>0.000</c:formatCode>
                <c:ptCount val="73"/>
                <c:pt idx="1">
                  <c:v>5.3003125409262621E-4</c:v>
                </c:pt>
                <c:pt idx="2">
                  <c:v>8.7897125441498125E-4</c:v>
                </c:pt>
                <c:pt idx="3">
                  <c:v>1.2477742576854681E-3</c:v>
                </c:pt>
                <c:pt idx="4">
                  <c:v>1.5052972808886043E-3</c:v>
                </c:pt>
                <c:pt idx="5">
                  <c:v>1.5560873747906612E-3</c:v>
                </c:pt>
                <c:pt idx="6">
                  <c:v>1.8782805495461308E-3</c:v>
                </c:pt>
                <c:pt idx="7">
                  <c:v>2.2666743025885265E-3</c:v>
                </c:pt>
                <c:pt idx="8">
                  <c:v>3.0555762487124091E-3</c:v>
                </c:pt>
                <c:pt idx="9">
                  <c:v>5.7243375442003611E-4</c:v>
                </c:pt>
                <c:pt idx="10">
                  <c:v>9.9238690014594655E-4</c:v>
                </c:pt>
                <c:pt idx="11">
                  <c:v>1.3152215148576555E-3</c:v>
                </c:pt>
                <c:pt idx="12">
                  <c:v>1.6273484117714642E-3</c:v>
                </c:pt>
                <c:pt idx="13">
                  <c:v>1.8504822835348404E-3</c:v>
                </c:pt>
                <c:pt idx="14">
                  <c:v>1.6648395780067978E-3</c:v>
                </c:pt>
                <c:pt idx="15">
                  <c:v>2.3159498309056679E-3</c:v>
                </c:pt>
                <c:pt idx="16">
                  <c:v>2.9876745542965783E-3</c:v>
                </c:pt>
                <c:pt idx="17">
                  <c:v>5.3003125409262621E-4</c:v>
                </c:pt>
                <c:pt idx="18">
                  <c:v>9.6403298871320536E-4</c:v>
                </c:pt>
                <c:pt idx="19">
                  <c:v>1.3489451434437493E-3</c:v>
                </c:pt>
                <c:pt idx="20">
                  <c:v>1.5866647014771776E-3</c:v>
                </c:pt>
                <c:pt idx="21">
                  <c:v>1.5981437903255437E-3</c:v>
                </c:pt>
                <c:pt idx="22">
                  <c:v>1.7075277723146644E-3</c:v>
                </c:pt>
                <c:pt idx="23">
                  <c:v>2.2666743025885265E-3</c:v>
                </c:pt>
                <c:pt idx="24">
                  <c:v>3.0555762487124091E-3</c:v>
                </c:pt>
                <c:pt idx="25">
                  <c:v>8.2684875638449674E-4</c:v>
                </c:pt>
                <c:pt idx="26">
                  <c:v>1.4744033945025491E-3</c:v>
                </c:pt>
                <c:pt idx="27">
                  <c:v>1.7873523150629678E-3</c:v>
                </c:pt>
                <c:pt idx="28">
                  <c:v>2.115552935302903E-3</c:v>
                </c:pt>
                <c:pt idx="29">
                  <c:v>2.4392721010231986E-3</c:v>
                </c:pt>
                <c:pt idx="30">
                  <c:v>2.5612916584719968E-3</c:v>
                </c:pt>
                <c:pt idx="31">
                  <c:v>3.2521848689313639E-3</c:v>
                </c:pt>
                <c:pt idx="32">
                  <c:v>4.8889219979398549E-3</c:v>
                </c:pt>
                <c:pt idx="33">
                  <c:v>9.7525750753043217E-4</c:v>
                </c:pt>
                <c:pt idx="34">
                  <c:v>1.3609877487715839E-3</c:v>
                </c:pt>
                <c:pt idx="35">
                  <c:v>1.9559704579934366E-3</c:v>
                </c:pt>
                <c:pt idx="36">
                  <c:v>2.4410226176571964E-3</c:v>
                </c:pt>
                <c:pt idx="37">
                  <c:v>2.5233849320929645E-3</c:v>
                </c:pt>
                <c:pt idx="38">
                  <c:v>2.4759152698562632E-3</c:v>
                </c:pt>
                <c:pt idx="39">
                  <c:v>3.2521848689313639E-3</c:v>
                </c:pt>
                <c:pt idx="40">
                  <c:v>4.7531186091081916E-3</c:v>
                </c:pt>
                <c:pt idx="41">
                  <c:v>9.1165375703931698E-4</c:v>
                </c:pt>
                <c:pt idx="42">
                  <c:v>1.4176955716370667E-3</c:v>
                </c:pt>
                <c:pt idx="43">
                  <c:v>1.8885232008212492E-3</c:v>
                </c:pt>
                <c:pt idx="44">
                  <c:v>2.2782877764800499E-3</c:v>
                </c:pt>
                <c:pt idx="45">
                  <c:v>2.5654413476278465E-3</c:v>
                </c:pt>
                <c:pt idx="46">
                  <c:v>2.3478506869326634E-3</c:v>
                </c:pt>
                <c:pt idx="47">
                  <c:v>3.3014603972485058E-3</c:v>
                </c:pt>
                <c:pt idx="48">
                  <c:v>4.8210203035240241E-3</c:v>
                </c:pt>
                <c:pt idx="49">
                  <c:v>1.6536975127689935E-3</c:v>
                </c:pt>
                <c:pt idx="50">
                  <c:v>2.0698355345901173E-3</c:v>
                </c:pt>
                <c:pt idx="51">
                  <c:v>2.5292721439570298E-3</c:v>
                </c:pt>
                <c:pt idx="52">
                  <c:v>3.0919619823657814E-3</c:v>
                </c:pt>
                <c:pt idx="53">
                  <c:v>4.037415891348743E-3</c:v>
                </c:pt>
                <c:pt idx="54">
                  <c:v>3.8419374877079948E-3</c:v>
                </c:pt>
                <c:pt idx="55">
                  <c:v>4.3855220202256269E-3</c:v>
                </c:pt>
                <c:pt idx="56">
                  <c:v>7.1296779136622883E-3</c:v>
                </c:pt>
                <c:pt idx="57">
                  <c:v>1.2084712593311876E-3</c:v>
                </c:pt>
                <c:pt idx="58">
                  <c:v>2.0981894460228587E-3</c:v>
                </c:pt>
                <c:pt idx="59">
                  <c:v>2.4281012581987486E-3</c:v>
                </c:pt>
                <c:pt idx="60">
                  <c:v>2.9292271411886354E-3</c:v>
                </c:pt>
                <c:pt idx="61">
                  <c:v>3.2804004117208537E-3</c:v>
                </c:pt>
                <c:pt idx="62">
                  <c:v>3.6711847104765284E-3</c:v>
                </c:pt>
                <c:pt idx="63">
                  <c:v>4.0898688503227757E-3</c:v>
                </c:pt>
                <c:pt idx="64">
                  <c:v>6.6543660527514691E-3</c:v>
                </c:pt>
                <c:pt idx="65">
                  <c:v>1.1236662586763674E-3</c:v>
                </c:pt>
                <c:pt idx="66">
                  <c:v>1.9564198888591521E-3</c:v>
                </c:pt>
                <c:pt idx="67">
                  <c:v>2.5292721439570298E-3</c:v>
                </c:pt>
                <c:pt idx="68">
                  <c:v>3.0919619823657814E-3</c:v>
                </c:pt>
                <c:pt idx="69">
                  <c:v>3.3645132427906187E-3</c:v>
                </c:pt>
                <c:pt idx="70">
                  <c:v>3.2869909617057286E-3</c:v>
                </c:pt>
                <c:pt idx="71">
                  <c:v>4.139144378639918E-3</c:v>
                </c:pt>
                <c:pt idx="72">
                  <c:v>7.1975796080781199E-3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64-4C79-8D14-76DB206A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66400"/>
        <c:axId val="-1553774016"/>
      </c:scatterChart>
      <c:valAx>
        <c:axId val="-15537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4016"/>
        <c:crosses val="autoZero"/>
        <c:crossBetween val="midCat"/>
      </c:valAx>
      <c:valAx>
        <c:axId val="-15537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วิเคราะห์ค่ากลวงทึบ!$BO$103</c:f>
              <c:strCache>
                <c:ptCount val="1"/>
                <c:pt idx="0">
                  <c:v>h/G*T^2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วิเคราะห์ค่ากลวงทึบ!$BO$104:$BO$176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A-4CF0-A8C8-E4075475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772384"/>
        <c:axId val="-1553771840"/>
      </c:scatterChart>
      <c:valAx>
        <c:axId val="-15537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1840"/>
        <c:crosses val="autoZero"/>
        <c:crossBetween val="midCat"/>
      </c:valAx>
      <c:valAx>
        <c:axId val="-15537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วิเคราะห์ค่ากลวงทึบ!$BP$103</c:f>
              <c:strCache>
                <c:ptCount val="1"/>
                <c:pt idx="0">
                  <c:v>D/G*T^2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วิเคราะห์ค่ากลวงทึบ!$BP$104:$BP$176</c:f>
              <c:numCache>
                <c:formatCode>0.0000</c:formatCode>
                <c:ptCount val="73"/>
                <c:pt idx="1">
                  <c:v>3.0529800235735267E-4</c:v>
                </c:pt>
                <c:pt idx="2">
                  <c:v>4.0829632463147518E-4</c:v>
                </c:pt>
                <c:pt idx="3">
                  <c:v>4.8562025163974976E-4</c:v>
                </c:pt>
                <c:pt idx="4">
                  <c:v>5.8584542823772717E-4</c:v>
                </c:pt>
                <c:pt idx="5">
                  <c:v>6.0561238370231141E-4</c:v>
                </c:pt>
                <c:pt idx="6">
                  <c:v>6.1470999803327913E-4</c:v>
                </c:pt>
                <c:pt idx="7">
                  <c:v>7.0956760776684307E-4</c:v>
                </c:pt>
                <c:pt idx="8">
                  <c:v>9.7778439958797099E-4</c:v>
                </c:pt>
                <c:pt idx="9">
                  <c:v>3.0529800235735267E-4</c:v>
                </c:pt>
                <c:pt idx="10">
                  <c:v>4.0829632463147518E-4</c:v>
                </c:pt>
                <c:pt idx="11">
                  <c:v>4.8562025163974976E-4</c:v>
                </c:pt>
                <c:pt idx="12">
                  <c:v>5.8584542823772717E-4</c:v>
                </c:pt>
                <c:pt idx="13">
                  <c:v>6.0561238370231141E-4</c:v>
                </c:pt>
                <c:pt idx="14">
                  <c:v>6.1470999803327913E-4</c:v>
                </c:pt>
                <c:pt idx="15">
                  <c:v>7.0956760776684307E-4</c:v>
                </c:pt>
                <c:pt idx="16">
                  <c:v>9.7778439958797099E-4</c:v>
                </c:pt>
                <c:pt idx="17">
                  <c:v>3.0529800235735267E-4</c:v>
                </c:pt>
                <c:pt idx="18">
                  <c:v>4.0829632463147518E-4</c:v>
                </c:pt>
                <c:pt idx="19">
                  <c:v>4.8562025163974976E-4</c:v>
                </c:pt>
                <c:pt idx="20">
                  <c:v>5.8584542823772717E-4</c:v>
                </c:pt>
                <c:pt idx="21">
                  <c:v>6.0561238370231141E-4</c:v>
                </c:pt>
                <c:pt idx="22">
                  <c:v>6.1470999803327913E-4</c:v>
                </c:pt>
                <c:pt idx="23">
                  <c:v>7.0956760776684307E-4</c:v>
                </c:pt>
                <c:pt idx="24">
                  <c:v>9.7778439958797099E-4</c:v>
                </c:pt>
                <c:pt idx="25">
                  <c:v>3.0529800235735267E-4</c:v>
                </c:pt>
                <c:pt idx="26">
                  <c:v>4.0829632463147518E-4</c:v>
                </c:pt>
                <c:pt idx="27">
                  <c:v>4.8562025163974976E-4</c:v>
                </c:pt>
                <c:pt idx="28">
                  <c:v>5.8584542823772717E-4</c:v>
                </c:pt>
                <c:pt idx="29">
                  <c:v>6.0561238370231141E-4</c:v>
                </c:pt>
                <c:pt idx="30">
                  <c:v>6.1470999803327913E-4</c:v>
                </c:pt>
                <c:pt idx="31">
                  <c:v>7.0956760776684307E-4</c:v>
                </c:pt>
                <c:pt idx="32">
                  <c:v>9.7778439958797099E-4</c:v>
                </c:pt>
                <c:pt idx="33">
                  <c:v>3.0529800235735267E-4</c:v>
                </c:pt>
                <c:pt idx="34">
                  <c:v>4.0829632463147518E-4</c:v>
                </c:pt>
                <c:pt idx="35">
                  <c:v>4.8562025163974976E-4</c:v>
                </c:pt>
                <c:pt idx="36">
                  <c:v>5.8584542823772717E-4</c:v>
                </c:pt>
                <c:pt idx="37">
                  <c:v>6.0561238370231141E-4</c:v>
                </c:pt>
                <c:pt idx="38">
                  <c:v>6.1470999803327913E-4</c:v>
                </c:pt>
                <c:pt idx="39">
                  <c:v>7.0956760776684307E-4</c:v>
                </c:pt>
                <c:pt idx="40">
                  <c:v>9.7778439958797099E-4</c:v>
                </c:pt>
                <c:pt idx="41">
                  <c:v>3.0529800235735267E-4</c:v>
                </c:pt>
                <c:pt idx="42">
                  <c:v>4.0829632463147518E-4</c:v>
                </c:pt>
                <c:pt idx="43">
                  <c:v>4.8562025163974976E-4</c:v>
                </c:pt>
                <c:pt idx="44">
                  <c:v>5.8584542823772717E-4</c:v>
                </c:pt>
                <c:pt idx="45">
                  <c:v>6.0561238370231141E-4</c:v>
                </c:pt>
                <c:pt idx="46">
                  <c:v>6.1470999803327913E-4</c:v>
                </c:pt>
                <c:pt idx="47">
                  <c:v>7.0956760776684307E-4</c:v>
                </c:pt>
                <c:pt idx="48">
                  <c:v>9.7778439958797099E-4</c:v>
                </c:pt>
                <c:pt idx="49">
                  <c:v>3.0529800235735267E-4</c:v>
                </c:pt>
                <c:pt idx="50">
                  <c:v>4.0829632463147518E-4</c:v>
                </c:pt>
                <c:pt idx="51">
                  <c:v>4.8562025163974976E-4</c:v>
                </c:pt>
                <c:pt idx="52">
                  <c:v>5.8584542823772717E-4</c:v>
                </c:pt>
                <c:pt idx="53">
                  <c:v>6.0561238370231141E-4</c:v>
                </c:pt>
                <c:pt idx="54">
                  <c:v>6.1470999803327913E-4</c:v>
                </c:pt>
                <c:pt idx="55">
                  <c:v>7.0956760776684307E-4</c:v>
                </c:pt>
                <c:pt idx="56">
                  <c:v>9.7778439958797099E-4</c:v>
                </c:pt>
                <c:pt idx="57">
                  <c:v>3.0529800235735267E-4</c:v>
                </c:pt>
                <c:pt idx="58">
                  <c:v>4.0829632463147518E-4</c:v>
                </c:pt>
                <c:pt idx="59">
                  <c:v>4.8562025163974976E-4</c:v>
                </c:pt>
                <c:pt idx="60">
                  <c:v>5.8584542823772717E-4</c:v>
                </c:pt>
                <c:pt idx="61">
                  <c:v>6.0561238370231141E-4</c:v>
                </c:pt>
                <c:pt idx="62">
                  <c:v>6.1470999803327913E-4</c:v>
                </c:pt>
                <c:pt idx="63">
                  <c:v>7.0956760776684307E-4</c:v>
                </c:pt>
                <c:pt idx="64">
                  <c:v>9.7778439958797099E-4</c:v>
                </c:pt>
                <c:pt idx="65">
                  <c:v>3.0529800235735267E-4</c:v>
                </c:pt>
                <c:pt idx="66">
                  <c:v>4.0829632463147518E-4</c:v>
                </c:pt>
                <c:pt idx="67">
                  <c:v>4.8562025163974976E-4</c:v>
                </c:pt>
                <c:pt idx="68">
                  <c:v>5.8584542823772717E-4</c:v>
                </c:pt>
                <c:pt idx="69">
                  <c:v>6.0561238370231141E-4</c:v>
                </c:pt>
                <c:pt idx="70">
                  <c:v>6.1470999803327913E-4</c:v>
                </c:pt>
                <c:pt idx="71">
                  <c:v>7.0956760776684307E-4</c:v>
                </c:pt>
                <c:pt idx="72">
                  <c:v>9.7778439958797099E-4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D-4226-9ECE-86569897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9072"/>
        <c:axId val="-1553038528"/>
      </c:scatterChart>
      <c:valAx>
        <c:axId val="-15530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8528"/>
        <c:crosses val="autoZero"/>
        <c:crossBetween val="midCat"/>
      </c:valAx>
      <c:valAx>
        <c:axId val="-15530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วิเคราะห์ค่ากลวงทึบ!$BQ$103</c:f>
              <c:strCache>
                <c:ptCount val="1"/>
                <c:pt idx="0">
                  <c:v>S/G*T^2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วิเคราะห์ค่ากลวงทึบ!$BQ$104:$BQ$176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3-45F0-ADC3-1873BC8F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2000"/>
        <c:axId val="-1553029824"/>
      </c:scatterChart>
      <c:valAx>
        <c:axId val="-15530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29824"/>
        <c:crosses val="autoZero"/>
        <c:crossBetween val="midCat"/>
      </c:valAx>
      <c:valAx>
        <c:axId val="-15530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วิเคราะห์ค่ากลวงทึบ!$AT$191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วิเคราะห์ค่ากลวงทึบ!$AT$192:$AT$264</c:f>
              <c:numCache>
                <c:formatCode>0.000</c:formatCode>
                <c:ptCount val="73"/>
                <c:pt idx="1">
                  <c:v>5.1952439573747832E-3</c:v>
                </c:pt>
                <c:pt idx="2">
                  <c:v>7.8387267074719515E-3</c:v>
                </c:pt>
                <c:pt idx="3">
                  <c:v>9.9589149589355032E-3</c:v>
                </c:pt>
                <c:pt idx="4">
                  <c:v>1.4314904282706299E-2</c:v>
                </c:pt>
                <c:pt idx="5">
                  <c:v>1.4269405616716383E-2</c:v>
                </c:pt>
                <c:pt idx="6">
                  <c:v>1.7434159292238956E-2</c:v>
                </c:pt>
                <c:pt idx="7">
                  <c:v>1.8886043807072424E-2</c:v>
                </c:pt>
                <c:pt idx="8">
                  <c:v>2.5598335721168972E-2</c:v>
                </c:pt>
                <c:pt idx="9">
                  <c:v>5.0620325738523521E-3</c:v>
                </c:pt>
                <c:pt idx="10">
                  <c:v>8.7294911060483097E-3</c:v>
                </c:pt>
                <c:pt idx="11">
                  <c:v>1.0594590381846283E-2</c:v>
                </c:pt>
                <c:pt idx="12">
                  <c:v>1.4059280991943684E-2</c:v>
                </c:pt>
                <c:pt idx="13">
                  <c:v>1.4533653868877798E-2</c:v>
                </c:pt>
                <c:pt idx="14">
                  <c:v>1.6093070115912884E-2</c:v>
                </c:pt>
                <c:pt idx="15">
                  <c:v>1.8266829256020873E-2</c:v>
                </c:pt>
                <c:pt idx="16">
                  <c:v>2.7304891435913567E-2</c:v>
                </c:pt>
                <c:pt idx="17">
                  <c:v>5.1952439573747832E-3</c:v>
                </c:pt>
                <c:pt idx="18">
                  <c:v>8.9076439857635834E-3</c:v>
                </c:pt>
                <c:pt idx="19">
                  <c:v>1.1230265804757058E-2</c:v>
                </c:pt>
                <c:pt idx="20">
                  <c:v>1.3292411119655846E-2</c:v>
                </c:pt>
                <c:pt idx="21">
                  <c:v>1.5062150373200628E-2</c:v>
                </c:pt>
                <c:pt idx="22">
                  <c:v>1.7434159292238956E-2</c:v>
                </c:pt>
                <c:pt idx="23">
                  <c:v>1.7338007429443539E-2</c:v>
                </c:pt>
                <c:pt idx="24">
                  <c:v>2.4318418935110522E-2</c:v>
                </c:pt>
                <c:pt idx="25">
                  <c:v>7.0602033266888072E-3</c:v>
                </c:pt>
                <c:pt idx="26">
                  <c:v>1.2827007339499557E-2</c:v>
                </c:pt>
                <c:pt idx="27">
                  <c:v>1.5891885572769424E-2</c:v>
                </c:pt>
                <c:pt idx="28">
                  <c:v>1.9682993388721159E-2</c:v>
                </c:pt>
                <c:pt idx="29">
                  <c:v>2.0347115416428918E-2</c:v>
                </c:pt>
                <c:pt idx="30">
                  <c:v>2.2530298162278039E-2</c:v>
                </c:pt>
                <c:pt idx="31">
                  <c:v>3.0960727552577751E-2</c:v>
                </c:pt>
                <c:pt idx="32">
                  <c:v>3.9250781439125755E-2</c:v>
                </c:pt>
                <c:pt idx="33">
                  <c:v>8.3923171619131112E-3</c:v>
                </c:pt>
                <c:pt idx="34">
                  <c:v>1.1758090061207928E-2</c:v>
                </c:pt>
                <c:pt idx="35">
                  <c:v>1.6103777380406345E-2</c:v>
                </c:pt>
                <c:pt idx="36">
                  <c:v>2.2494849587109896E-2</c:v>
                </c:pt>
                <c:pt idx="37">
                  <c:v>2.00828671642675E-2</c:v>
                </c:pt>
                <c:pt idx="38">
                  <c:v>2.3334951668073679E-2</c:v>
                </c:pt>
                <c:pt idx="39">
                  <c:v>2.6007011144165312E-2</c:v>
                </c:pt>
                <c:pt idx="40">
                  <c:v>4.3943809654673406E-2</c:v>
                </c:pt>
                <c:pt idx="41">
                  <c:v>7.593048860778529E-3</c:v>
                </c:pt>
                <c:pt idx="42">
                  <c:v>1.2292548700353742E-2</c:v>
                </c:pt>
                <c:pt idx="43">
                  <c:v>1.5679993765132499E-2</c:v>
                </c:pt>
                <c:pt idx="44">
                  <c:v>2.1472356424059449E-2</c:v>
                </c:pt>
                <c:pt idx="45">
                  <c:v>2.1932604929397404E-2</c:v>
                </c:pt>
                <c:pt idx="46">
                  <c:v>2.2530298162278039E-2</c:v>
                </c:pt>
                <c:pt idx="47">
                  <c:v>2.7864654797319973E-2</c:v>
                </c:pt>
                <c:pt idx="48">
                  <c:v>4.351717072598725E-2</c:v>
                </c:pt>
                <c:pt idx="49">
                  <c:v>9.9908537641822739E-3</c:v>
                </c:pt>
                <c:pt idx="50">
                  <c:v>1.3539618858360643E-2</c:v>
                </c:pt>
                <c:pt idx="51">
                  <c:v>1.6315669188043273E-2</c:v>
                </c:pt>
                <c:pt idx="52">
                  <c:v>2.4284212622448183E-2</c:v>
                </c:pt>
                <c:pt idx="53">
                  <c:v>2.1668356677235989E-2</c:v>
                </c:pt>
                <c:pt idx="54">
                  <c:v>2.3334951668073679E-2</c:v>
                </c:pt>
                <c:pt idx="55">
                  <c:v>2.8793476623897304E-2</c:v>
                </c:pt>
                <c:pt idx="56">
                  <c:v>4.1810615011242648E-2</c:v>
                </c:pt>
                <c:pt idx="57">
                  <c:v>1.1989024517018729E-2</c:v>
                </c:pt>
                <c:pt idx="58">
                  <c:v>1.4964841896082819E-2</c:v>
                </c:pt>
                <c:pt idx="59">
                  <c:v>1.7587020033864826E-2</c:v>
                </c:pt>
                <c:pt idx="60">
                  <c:v>2.1216733133296833E-2</c:v>
                </c:pt>
                <c:pt idx="61">
                  <c:v>2.1404108425074578E-2</c:v>
                </c:pt>
                <c:pt idx="62">
                  <c:v>2.3603169503338895E-2</c:v>
                </c:pt>
                <c:pt idx="63">
                  <c:v>2.7864654797319973E-2</c:v>
                </c:pt>
                <c:pt idx="64">
                  <c:v>4.2663892868614953E-2</c:v>
                </c:pt>
                <c:pt idx="65">
                  <c:v>6.5273577925990863E-3</c:v>
                </c:pt>
                <c:pt idx="66">
                  <c:v>1.3361465978645373E-2</c:v>
                </c:pt>
                <c:pt idx="67">
                  <c:v>1.8010803649138679E-2</c:v>
                </c:pt>
                <c:pt idx="68">
                  <c:v>2.2750472877872512E-2</c:v>
                </c:pt>
                <c:pt idx="69">
                  <c:v>2.3518094442365894E-2</c:v>
                </c:pt>
                <c:pt idx="70">
                  <c:v>2.9503961879173615E-2</c:v>
                </c:pt>
                <c:pt idx="71">
                  <c:v>2.6316618419691084E-2</c:v>
                </c:pt>
                <c:pt idx="72">
                  <c:v>4.5650365369417988E-2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E-4EE4-BD6D-75D3E931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0368"/>
        <c:axId val="-1553027104"/>
      </c:scatterChart>
      <c:valAx>
        <c:axId val="-15530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27104"/>
        <c:crosses val="autoZero"/>
        <c:crossBetween val="midCat"/>
      </c:valAx>
      <c:valAx>
        <c:axId val="-15530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วิเคราะห์ค่ากลวงทึบ!$AU$191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วิเคราะห์ค่ากลวงทึบ!$AU$192:$AU$264</c:f>
              <c:numCache>
                <c:formatCode>0.000</c:formatCode>
                <c:ptCount val="73"/>
                <c:pt idx="1">
                  <c:v>0.32500000000000001</c:v>
                </c:pt>
                <c:pt idx="2">
                  <c:v>0.36666666666666664</c:v>
                </c:pt>
                <c:pt idx="3">
                  <c:v>0.39166666666666661</c:v>
                </c:pt>
                <c:pt idx="4">
                  <c:v>0.46666666666666667</c:v>
                </c:pt>
                <c:pt idx="5">
                  <c:v>0.44999999999999996</c:v>
                </c:pt>
                <c:pt idx="6">
                  <c:v>0.54166666666666663</c:v>
                </c:pt>
                <c:pt idx="7">
                  <c:v>0.50833333333333319</c:v>
                </c:pt>
                <c:pt idx="8">
                  <c:v>0.5</c:v>
                </c:pt>
                <c:pt idx="9">
                  <c:v>0.3166666666666666</c:v>
                </c:pt>
                <c:pt idx="10">
                  <c:v>0.40833333333333333</c:v>
                </c:pt>
                <c:pt idx="11">
                  <c:v>0.41666666666666669</c:v>
                </c:pt>
                <c:pt idx="12">
                  <c:v>0.45833333333333326</c:v>
                </c:pt>
                <c:pt idx="13">
                  <c:v>0.45833333333333326</c:v>
                </c:pt>
                <c:pt idx="14">
                  <c:v>0.5</c:v>
                </c:pt>
                <c:pt idx="15">
                  <c:v>0.4916666666666667</c:v>
                </c:pt>
                <c:pt idx="16">
                  <c:v>0.53333333333333321</c:v>
                </c:pt>
                <c:pt idx="17">
                  <c:v>0.32500000000000001</c:v>
                </c:pt>
                <c:pt idx="18">
                  <c:v>0.41666666666666669</c:v>
                </c:pt>
                <c:pt idx="19">
                  <c:v>0.44166666666666665</c:v>
                </c:pt>
                <c:pt idx="20">
                  <c:v>0.43333333333333324</c:v>
                </c:pt>
                <c:pt idx="21">
                  <c:v>0.47499999999999998</c:v>
                </c:pt>
                <c:pt idx="22">
                  <c:v>0.54166666666666663</c:v>
                </c:pt>
                <c:pt idx="23">
                  <c:v>0.46666666666666667</c:v>
                </c:pt>
                <c:pt idx="24">
                  <c:v>0.47499999999999998</c:v>
                </c:pt>
                <c:pt idx="25">
                  <c:v>0.32121212121212117</c:v>
                </c:pt>
                <c:pt idx="26">
                  <c:v>0.43636363636363629</c:v>
                </c:pt>
                <c:pt idx="27">
                  <c:v>0.45454545454545453</c:v>
                </c:pt>
                <c:pt idx="28">
                  <c:v>0.46666666666666662</c:v>
                </c:pt>
                <c:pt idx="29">
                  <c:v>0.46666666666666662</c:v>
                </c:pt>
                <c:pt idx="30">
                  <c:v>0.50909090909090915</c:v>
                </c:pt>
                <c:pt idx="31">
                  <c:v>0.60606060606060608</c:v>
                </c:pt>
                <c:pt idx="32">
                  <c:v>0.55757575757575761</c:v>
                </c:pt>
                <c:pt idx="33">
                  <c:v>0.38181818181818178</c:v>
                </c:pt>
                <c:pt idx="34">
                  <c:v>0.39999999999999997</c:v>
                </c:pt>
                <c:pt idx="35">
                  <c:v>0.46060606060606052</c:v>
                </c:pt>
                <c:pt idx="36">
                  <c:v>0.53333333333333333</c:v>
                </c:pt>
                <c:pt idx="37">
                  <c:v>0.46060606060606052</c:v>
                </c:pt>
                <c:pt idx="38">
                  <c:v>0.52727272727272723</c:v>
                </c:pt>
                <c:pt idx="39">
                  <c:v>0.50909090909090915</c:v>
                </c:pt>
                <c:pt idx="40">
                  <c:v>0.62424242424242427</c:v>
                </c:pt>
                <c:pt idx="41">
                  <c:v>0.3454545454545454</c:v>
                </c:pt>
                <c:pt idx="42">
                  <c:v>0.41818181818181815</c:v>
                </c:pt>
                <c:pt idx="43">
                  <c:v>0.44848484848484849</c:v>
                </c:pt>
                <c:pt idx="44">
                  <c:v>0.50909090909090915</c:v>
                </c:pt>
                <c:pt idx="45">
                  <c:v>0.50303030303030305</c:v>
                </c:pt>
                <c:pt idx="46">
                  <c:v>0.50909090909090915</c:v>
                </c:pt>
                <c:pt idx="47">
                  <c:v>0.54545454545454541</c:v>
                </c:pt>
                <c:pt idx="48">
                  <c:v>0.61818181818181817</c:v>
                </c:pt>
                <c:pt idx="49">
                  <c:v>0.38461538461538458</c:v>
                </c:pt>
                <c:pt idx="50">
                  <c:v>0.38974358974358969</c:v>
                </c:pt>
                <c:pt idx="51">
                  <c:v>0.39487179487179486</c:v>
                </c:pt>
                <c:pt idx="52">
                  <c:v>0.48717948717948711</c:v>
                </c:pt>
                <c:pt idx="53">
                  <c:v>0.42051282051282046</c:v>
                </c:pt>
                <c:pt idx="54">
                  <c:v>0.44615384615384612</c:v>
                </c:pt>
                <c:pt idx="55">
                  <c:v>0.47692307692307689</c:v>
                </c:pt>
                <c:pt idx="56">
                  <c:v>0.50256410256410255</c:v>
                </c:pt>
                <c:pt idx="57">
                  <c:v>0.46153846153846151</c:v>
                </c:pt>
                <c:pt idx="58">
                  <c:v>0.43076923076923079</c:v>
                </c:pt>
                <c:pt idx="59">
                  <c:v>0.42564102564102563</c:v>
                </c:pt>
                <c:pt idx="60">
                  <c:v>0.42564102564102563</c:v>
                </c:pt>
                <c:pt idx="61">
                  <c:v>0.41538461538461541</c:v>
                </c:pt>
                <c:pt idx="62">
                  <c:v>0.45128205128205129</c:v>
                </c:pt>
                <c:pt idx="63">
                  <c:v>0.46153846153846151</c:v>
                </c:pt>
                <c:pt idx="64">
                  <c:v>0.51282051282051289</c:v>
                </c:pt>
                <c:pt idx="65">
                  <c:v>0.25128205128205128</c:v>
                </c:pt>
                <c:pt idx="66">
                  <c:v>0.38461538461538458</c:v>
                </c:pt>
                <c:pt idx="67">
                  <c:v>0.43589743589743585</c:v>
                </c:pt>
                <c:pt idx="68">
                  <c:v>0.45641025641025645</c:v>
                </c:pt>
                <c:pt idx="69">
                  <c:v>0.45641025641025645</c:v>
                </c:pt>
                <c:pt idx="70">
                  <c:v>0.5641025641025641</c:v>
                </c:pt>
                <c:pt idx="71">
                  <c:v>0.43589743589743585</c:v>
                </c:pt>
                <c:pt idx="72">
                  <c:v>0.54871794871794866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C-460A-B972-FD905DB5B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26560"/>
        <c:axId val="-1553028736"/>
      </c:scatterChart>
      <c:valAx>
        <c:axId val="-15530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28736"/>
        <c:crosses val="autoZero"/>
        <c:crossBetween val="midCat"/>
      </c:valAx>
      <c:valAx>
        <c:axId val="-15530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วิเคราะห์ค่ากลวงทึบ!$AV$191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วิเคราะห์ค่ากลวงทึบ!$AV$192:$AV$264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E-4BB9-9E0B-655010E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4176"/>
        <c:axId val="-1553035808"/>
      </c:scatterChart>
      <c:valAx>
        <c:axId val="-15530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5808"/>
        <c:crosses val="autoZero"/>
        <c:crossBetween val="midCat"/>
      </c:valAx>
      <c:valAx>
        <c:axId val="-15530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วิเคราะห์ค่ากลวงทึบ!$AW$191</c:f>
              <c:strCache>
                <c:ptCount val="1"/>
                <c:pt idx="0">
                  <c:v>S/L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วิเคราะห์ค่ากลวงทึบ!$AW$192:$AW$264</c:f>
              <c:numCache>
                <c:formatCode>0.000</c:formatCode>
                <c:ptCount val="73"/>
                <c:pt idx="1">
                  <c:v>9.9908537641822739E-3</c:v>
                </c:pt>
                <c:pt idx="2">
                  <c:v>1.3361465978645373E-2</c:v>
                </c:pt>
                <c:pt idx="3">
                  <c:v>1.5891885572769424E-2</c:v>
                </c:pt>
                <c:pt idx="4">
                  <c:v>1.9171746807195935E-2</c:v>
                </c:pt>
                <c:pt idx="5">
                  <c:v>1.9818618912106088E-2</c:v>
                </c:pt>
                <c:pt idx="6">
                  <c:v>2.0116337644891104E-2</c:v>
                </c:pt>
                <c:pt idx="7">
                  <c:v>2.3220545664433309E-2</c:v>
                </c:pt>
                <c:pt idx="8">
                  <c:v>3.1997919651461211E-2</c:v>
                </c:pt>
                <c:pt idx="9">
                  <c:v>9.9908537641822739E-3</c:v>
                </c:pt>
                <c:pt idx="10">
                  <c:v>1.3361465978645373E-2</c:v>
                </c:pt>
                <c:pt idx="11">
                  <c:v>1.5891885572769424E-2</c:v>
                </c:pt>
                <c:pt idx="12">
                  <c:v>1.9171746807195935E-2</c:v>
                </c:pt>
                <c:pt idx="13">
                  <c:v>1.9818618912106088E-2</c:v>
                </c:pt>
                <c:pt idx="14">
                  <c:v>2.0116337644891104E-2</c:v>
                </c:pt>
                <c:pt idx="15">
                  <c:v>2.3220545664433309E-2</c:v>
                </c:pt>
                <c:pt idx="16">
                  <c:v>3.1997919651461211E-2</c:v>
                </c:pt>
                <c:pt idx="17">
                  <c:v>9.9908537641822739E-3</c:v>
                </c:pt>
                <c:pt idx="18">
                  <c:v>1.3361465978645373E-2</c:v>
                </c:pt>
                <c:pt idx="19">
                  <c:v>1.5891885572769424E-2</c:v>
                </c:pt>
                <c:pt idx="20">
                  <c:v>1.9171746807195935E-2</c:v>
                </c:pt>
                <c:pt idx="21">
                  <c:v>1.9818618912106088E-2</c:v>
                </c:pt>
                <c:pt idx="22">
                  <c:v>2.0116337644891104E-2</c:v>
                </c:pt>
                <c:pt idx="23">
                  <c:v>2.3220545664433309E-2</c:v>
                </c:pt>
                <c:pt idx="24">
                  <c:v>3.1997919651461211E-2</c:v>
                </c:pt>
                <c:pt idx="25">
                  <c:v>9.9908537641822739E-3</c:v>
                </c:pt>
                <c:pt idx="26">
                  <c:v>1.3361465978645373E-2</c:v>
                </c:pt>
                <c:pt idx="27">
                  <c:v>1.5891885572769424E-2</c:v>
                </c:pt>
                <c:pt idx="28">
                  <c:v>1.9171746807195935E-2</c:v>
                </c:pt>
                <c:pt idx="29">
                  <c:v>1.9818618912106088E-2</c:v>
                </c:pt>
                <c:pt idx="30">
                  <c:v>2.0116337644891104E-2</c:v>
                </c:pt>
                <c:pt idx="31">
                  <c:v>2.3220545664433309E-2</c:v>
                </c:pt>
                <c:pt idx="32">
                  <c:v>3.1997919651461211E-2</c:v>
                </c:pt>
                <c:pt idx="33">
                  <c:v>9.9908537641822739E-3</c:v>
                </c:pt>
                <c:pt idx="34">
                  <c:v>1.3361465978645373E-2</c:v>
                </c:pt>
                <c:pt idx="35">
                  <c:v>1.5891885572769424E-2</c:v>
                </c:pt>
                <c:pt idx="36">
                  <c:v>1.9171746807195935E-2</c:v>
                </c:pt>
                <c:pt idx="37">
                  <c:v>1.9818618912106088E-2</c:v>
                </c:pt>
                <c:pt idx="38">
                  <c:v>2.0116337644891104E-2</c:v>
                </c:pt>
                <c:pt idx="39">
                  <c:v>2.3220545664433309E-2</c:v>
                </c:pt>
                <c:pt idx="40">
                  <c:v>3.1997919651461211E-2</c:v>
                </c:pt>
                <c:pt idx="41">
                  <c:v>9.9908537641822739E-3</c:v>
                </c:pt>
                <c:pt idx="42">
                  <c:v>1.3361465978645373E-2</c:v>
                </c:pt>
                <c:pt idx="43">
                  <c:v>1.5891885572769424E-2</c:v>
                </c:pt>
                <c:pt idx="44">
                  <c:v>1.9171746807195935E-2</c:v>
                </c:pt>
                <c:pt idx="45">
                  <c:v>1.9818618912106088E-2</c:v>
                </c:pt>
                <c:pt idx="46">
                  <c:v>2.0116337644891104E-2</c:v>
                </c:pt>
                <c:pt idx="47">
                  <c:v>2.3220545664433309E-2</c:v>
                </c:pt>
                <c:pt idx="48">
                  <c:v>3.1997919651461211E-2</c:v>
                </c:pt>
                <c:pt idx="49">
                  <c:v>9.9908537641822739E-3</c:v>
                </c:pt>
                <c:pt idx="50">
                  <c:v>1.3361465978645373E-2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1.9818618912106088E-2</c:v>
                </c:pt>
                <c:pt idx="54">
                  <c:v>2.0116337644891104E-2</c:v>
                </c:pt>
                <c:pt idx="55">
                  <c:v>2.3220545664433309E-2</c:v>
                </c:pt>
                <c:pt idx="56">
                  <c:v>3.1997919651461211E-2</c:v>
                </c:pt>
                <c:pt idx="57">
                  <c:v>9.9908537641822739E-3</c:v>
                </c:pt>
                <c:pt idx="58">
                  <c:v>1.3361465978645373E-2</c:v>
                </c:pt>
                <c:pt idx="59">
                  <c:v>1.5891885572769424E-2</c:v>
                </c:pt>
                <c:pt idx="60">
                  <c:v>1.9171746807195935E-2</c:v>
                </c:pt>
                <c:pt idx="61">
                  <c:v>1.9818618912106088E-2</c:v>
                </c:pt>
                <c:pt idx="62">
                  <c:v>2.0116337644891104E-2</c:v>
                </c:pt>
                <c:pt idx="63">
                  <c:v>2.3220545664433309E-2</c:v>
                </c:pt>
                <c:pt idx="64">
                  <c:v>3.1997919651461211E-2</c:v>
                </c:pt>
                <c:pt idx="65">
                  <c:v>9.9908537641822739E-3</c:v>
                </c:pt>
                <c:pt idx="66">
                  <c:v>1.3361465978645373E-2</c:v>
                </c:pt>
                <c:pt idx="67">
                  <c:v>1.5891885572769424E-2</c:v>
                </c:pt>
                <c:pt idx="68">
                  <c:v>1.9171746807195935E-2</c:v>
                </c:pt>
                <c:pt idx="69">
                  <c:v>1.9818618912106088E-2</c:v>
                </c:pt>
                <c:pt idx="70">
                  <c:v>2.0116337644891104E-2</c:v>
                </c:pt>
                <c:pt idx="71">
                  <c:v>2.3220545664433309E-2</c:v>
                </c:pt>
                <c:pt idx="72">
                  <c:v>3.1997919651461211E-2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2-4024-99C8-91934709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7440"/>
        <c:axId val="-1553035264"/>
      </c:scatterChart>
      <c:valAx>
        <c:axId val="-15530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5264"/>
        <c:crosses val="autoZero"/>
        <c:crossBetween val="midCat"/>
      </c:valAx>
      <c:valAx>
        <c:axId val="-15530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วิเคราะห์ค่ากลวงทึบ!$AX$191</c:f>
              <c:strCache>
                <c:ptCount val="1"/>
                <c:pt idx="0">
                  <c:v>(h-Hi)/L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วิเคราะห์ค่ากลวงทึบ!$AX$192:$AX$264</c:f>
              <c:numCache>
                <c:formatCode>0.000</c:formatCode>
                <c:ptCount val="73"/>
                <c:pt idx="1">
                  <c:v>1.0790122065316857E-2</c:v>
                </c:pt>
                <c:pt idx="2">
                  <c:v>1.3539618858360645E-2</c:v>
                </c:pt>
                <c:pt idx="3">
                  <c:v>1.5468101957495574E-2</c:v>
                </c:pt>
                <c:pt idx="4">
                  <c:v>1.6359890608807198E-2</c:v>
                </c:pt>
                <c:pt idx="5">
                  <c:v>1.7440384642653361E-2</c:v>
                </c:pt>
                <c:pt idx="6">
                  <c:v>1.4751980939586811E-2</c:v>
                </c:pt>
                <c:pt idx="7">
                  <c:v>1.8266829256020876E-2</c:v>
                </c:pt>
                <c:pt idx="8">
                  <c:v>2.5598335721168972E-2</c:v>
                </c:pt>
                <c:pt idx="9">
                  <c:v>1.0923333448839289E-2</c:v>
                </c:pt>
                <c:pt idx="10">
                  <c:v>1.2648854459784288E-2</c:v>
                </c:pt>
                <c:pt idx="11">
                  <c:v>1.4832426534584794E-2</c:v>
                </c:pt>
                <c:pt idx="12">
                  <c:v>1.6615513899569813E-2</c:v>
                </c:pt>
                <c:pt idx="13">
                  <c:v>1.7176136390491946E-2</c:v>
                </c:pt>
                <c:pt idx="14">
                  <c:v>1.6093070115912884E-2</c:v>
                </c:pt>
                <c:pt idx="15">
                  <c:v>1.8886043807072428E-2</c:v>
                </c:pt>
                <c:pt idx="16">
                  <c:v>2.3891780006424376E-2</c:v>
                </c:pt>
                <c:pt idx="17">
                  <c:v>1.0790122065316857E-2</c:v>
                </c:pt>
                <c:pt idx="18">
                  <c:v>1.2470701580069014E-2</c:v>
                </c:pt>
                <c:pt idx="19">
                  <c:v>1.4196751111674019E-2</c:v>
                </c:pt>
                <c:pt idx="20">
                  <c:v>1.7382383771857652E-2</c:v>
                </c:pt>
                <c:pt idx="21">
                  <c:v>1.6647639886169116E-2</c:v>
                </c:pt>
                <c:pt idx="22">
                  <c:v>1.4751980939586811E-2</c:v>
                </c:pt>
                <c:pt idx="23">
                  <c:v>1.9814865633649759E-2</c:v>
                </c:pt>
                <c:pt idx="24">
                  <c:v>2.6878252507227422E-2</c:v>
                </c:pt>
                <c:pt idx="25">
                  <c:v>1.4919674954512199E-2</c:v>
                </c:pt>
                <c:pt idx="26">
                  <c:v>1.6568217813520265E-2</c:v>
                </c:pt>
                <c:pt idx="27">
                  <c:v>1.907026268732331E-2</c:v>
                </c:pt>
                <c:pt idx="28">
                  <c:v>2.24948495871099E-2</c:v>
                </c:pt>
                <c:pt idx="29">
                  <c:v>2.3253846190204482E-2</c:v>
                </c:pt>
                <c:pt idx="30">
                  <c:v>2.1725644656482392E-2</c:v>
                </c:pt>
                <c:pt idx="31">
                  <c:v>2.0124472909175538E-2</c:v>
                </c:pt>
                <c:pt idx="32">
                  <c:v>3.1144641794088913E-2</c:v>
                </c:pt>
                <c:pt idx="33">
                  <c:v>1.3587561119287897E-2</c:v>
                </c:pt>
                <c:pt idx="34">
                  <c:v>1.7637135091811897E-2</c:v>
                </c:pt>
                <c:pt idx="35">
                  <c:v>1.8858370879686386E-2</c:v>
                </c:pt>
                <c:pt idx="36">
                  <c:v>1.9682993388721162E-2</c:v>
                </c:pt>
                <c:pt idx="37">
                  <c:v>2.3518094442365897E-2</c:v>
                </c:pt>
                <c:pt idx="38">
                  <c:v>2.0920991150686751E-2</c:v>
                </c:pt>
                <c:pt idx="39">
                  <c:v>2.5078189317587977E-2</c:v>
                </c:pt>
                <c:pt idx="40">
                  <c:v>2.6451613578541269E-2</c:v>
                </c:pt>
                <c:pt idx="41">
                  <c:v>1.4386829420422477E-2</c:v>
                </c:pt>
                <c:pt idx="42">
                  <c:v>1.7102676452666079E-2</c:v>
                </c:pt>
                <c:pt idx="43">
                  <c:v>1.9282154494960232E-2</c:v>
                </c:pt>
                <c:pt idx="44">
                  <c:v>2.070548655177161E-2</c:v>
                </c:pt>
                <c:pt idx="45">
                  <c:v>2.1668356677235993E-2</c:v>
                </c:pt>
                <c:pt idx="46">
                  <c:v>2.1725644656482392E-2</c:v>
                </c:pt>
                <c:pt idx="47">
                  <c:v>2.3220545664433316E-2</c:v>
                </c:pt>
                <c:pt idx="48">
                  <c:v>2.6878252507227422E-2</c:v>
                </c:pt>
                <c:pt idx="49">
                  <c:v>1.5985366022691641E-2</c:v>
                </c:pt>
                <c:pt idx="50">
                  <c:v>2.1200192686117326E-2</c:v>
                </c:pt>
                <c:pt idx="51">
                  <c:v>2.5003233301157227E-2</c:v>
                </c:pt>
                <c:pt idx="52">
                  <c:v>2.5562329076261249E-2</c:v>
                </c:pt>
                <c:pt idx="53">
                  <c:v>2.9860052494239845E-2</c:v>
                </c:pt>
                <c:pt idx="54">
                  <c:v>2.8967526208643193E-2</c:v>
                </c:pt>
                <c:pt idx="55">
                  <c:v>3.1579942103629306E-2</c:v>
                </c:pt>
                <c:pt idx="56">
                  <c:v>4.1383976082556506E-2</c:v>
                </c:pt>
                <c:pt idx="57">
                  <c:v>1.3987195269855186E-2</c:v>
                </c:pt>
                <c:pt idx="58">
                  <c:v>1.977496964839515E-2</c:v>
                </c:pt>
                <c:pt idx="59">
                  <c:v>2.3731882455335671E-2</c:v>
                </c:pt>
                <c:pt idx="60">
                  <c:v>2.8629808565412598E-2</c:v>
                </c:pt>
                <c:pt idx="61">
                  <c:v>3.0124300746401256E-2</c:v>
                </c:pt>
                <c:pt idx="62">
                  <c:v>2.8699308373377974E-2</c:v>
                </c:pt>
                <c:pt idx="63">
                  <c:v>3.2508763930206637E-2</c:v>
                </c:pt>
                <c:pt idx="64">
                  <c:v>4.0530698225184202E-2</c:v>
                </c:pt>
                <c:pt idx="65">
                  <c:v>1.944886199427483E-2</c:v>
                </c:pt>
                <c:pt idx="66">
                  <c:v>2.1378345565832596E-2</c:v>
                </c:pt>
                <c:pt idx="67">
                  <c:v>2.3308098840061822E-2</c:v>
                </c:pt>
                <c:pt idx="68">
                  <c:v>2.709606882083692E-2</c:v>
                </c:pt>
                <c:pt idx="69">
                  <c:v>2.8010314729109941E-2</c:v>
                </c:pt>
                <c:pt idx="70">
                  <c:v>2.2798515997543255E-2</c:v>
                </c:pt>
                <c:pt idx="71">
                  <c:v>3.4056800307835526E-2</c:v>
                </c:pt>
                <c:pt idx="72">
                  <c:v>3.754422572438116E-2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1-4E09-8F1D-70C6FC5C8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24384"/>
        <c:axId val="-1553036896"/>
      </c:scatterChart>
      <c:valAx>
        <c:axId val="-15530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6896"/>
        <c:crosses val="autoZero"/>
        <c:crossBetween val="midCat"/>
      </c:valAx>
      <c:valAx>
        <c:axId val="-1553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วิเคราะห์ค่ากลวงทึบ!$H$14</c:f>
              <c:strCache>
                <c:ptCount val="1"/>
                <c:pt idx="0">
                  <c:v>INCIDENT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วิเคราะห์ค่ากลวงทึบ!$AD$65:$AD$72</c:f>
              <c:numCache>
                <c:formatCode>0.00</c:formatCode>
                <c:ptCount val="8"/>
                <c:pt idx="0">
                  <c:v>0.19333333333333333</c:v>
                </c:pt>
                <c:pt idx="1">
                  <c:v>0.22666666666666666</c:v>
                </c:pt>
                <c:pt idx="2">
                  <c:v>0.25</c:v>
                </c:pt>
                <c:pt idx="3">
                  <c:v>0.25</c:v>
                </c:pt>
                <c:pt idx="4">
                  <c:v>0.26333333333333331</c:v>
                </c:pt>
                <c:pt idx="5">
                  <c:v>0.25666666666666665</c:v>
                </c:pt>
                <c:pt idx="6">
                  <c:v>0.25666666666666665</c:v>
                </c:pt>
                <c:pt idx="7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E-4A3E-B810-132640354207}"/>
            </c:ext>
          </c:extLst>
        </c:ser>
        <c:ser>
          <c:idx val="1"/>
          <c:order val="1"/>
          <c:tx>
            <c:strRef>
              <c:f>วิเคราะห์ค่ากลวงทึบ!$N$14</c:f>
              <c:strCache>
                <c:ptCount val="1"/>
                <c:pt idx="0">
                  <c:v>TRANS.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วิเคราะห์ค่ากลวงทึบ!$B$25:$B$32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วิเคราะห์ค่ากลวงทึบ!$AE$65:$AE$72</c:f>
              <c:numCache>
                <c:formatCode>0.00</c:formatCode>
                <c:ptCount val="8"/>
                <c:pt idx="0">
                  <c:v>0.16666666666666666</c:v>
                </c:pt>
                <c:pt idx="1">
                  <c:v>0.17</c:v>
                </c:pt>
                <c:pt idx="2">
                  <c:v>0.19333333333333333</c:v>
                </c:pt>
                <c:pt idx="3">
                  <c:v>0.17</c:v>
                </c:pt>
                <c:pt idx="4">
                  <c:v>0.2</c:v>
                </c:pt>
                <c:pt idx="5">
                  <c:v>0.2</c:v>
                </c:pt>
                <c:pt idx="6">
                  <c:v>0.19666666666666666</c:v>
                </c:pt>
                <c:pt idx="7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6E-4A3E-B810-13264035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9635632"/>
        <c:axId val="-1580938528"/>
      </c:scatterChart>
      <c:valAx>
        <c:axId val="-1799635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38528"/>
        <c:crosses val="autoZero"/>
        <c:crossBetween val="midCat"/>
      </c:valAx>
      <c:valAx>
        <c:axId val="-15809385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63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07855669522265"/>
          <c:y val="0.26602811659178233"/>
          <c:w val="0.31204595463380586"/>
          <c:h val="0.41836004984334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วิเคราะห์ค่ากลวงทึบ!$AY$191</c:f>
              <c:strCache>
                <c:ptCount val="1"/>
                <c:pt idx="0">
                  <c:v>(h-Hi)/S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วิเคราะห์ค่ากลวงทึบ!$AY$192:$AY$264</c:f>
              <c:numCache>
                <c:formatCode>0.000</c:formatCode>
                <c:ptCount val="73"/>
                <c:pt idx="1">
                  <c:v>1.08</c:v>
                </c:pt>
                <c:pt idx="2">
                  <c:v>1.0133333333333334</c:v>
                </c:pt>
                <c:pt idx="3">
                  <c:v>0.97333333333333349</c:v>
                </c:pt>
                <c:pt idx="4">
                  <c:v>0.85333333333333339</c:v>
                </c:pt>
                <c:pt idx="5">
                  <c:v>0.88000000000000012</c:v>
                </c:pt>
                <c:pt idx="6">
                  <c:v>0.73333333333333339</c:v>
                </c:pt>
                <c:pt idx="7">
                  <c:v>0.78666666666666685</c:v>
                </c:pt>
                <c:pt idx="8">
                  <c:v>0.8</c:v>
                </c:pt>
                <c:pt idx="9">
                  <c:v>1.0933333333333335</c:v>
                </c:pt>
                <c:pt idx="10">
                  <c:v>0.94666666666666677</c:v>
                </c:pt>
                <c:pt idx="11">
                  <c:v>0.93333333333333335</c:v>
                </c:pt>
                <c:pt idx="12">
                  <c:v>0.86666666666666681</c:v>
                </c:pt>
                <c:pt idx="13">
                  <c:v>0.86666666666666681</c:v>
                </c:pt>
                <c:pt idx="14">
                  <c:v>0.8</c:v>
                </c:pt>
                <c:pt idx="15">
                  <c:v>0.81333333333333335</c:v>
                </c:pt>
                <c:pt idx="16">
                  <c:v>0.74666666666666681</c:v>
                </c:pt>
                <c:pt idx="17">
                  <c:v>1.08</c:v>
                </c:pt>
                <c:pt idx="18">
                  <c:v>0.93333333333333335</c:v>
                </c:pt>
                <c:pt idx="19">
                  <c:v>0.89333333333333342</c:v>
                </c:pt>
                <c:pt idx="20">
                  <c:v>0.90666666666666684</c:v>
                </c:pt>
                <c:pt idx="21">
                  <c:v>0.84000000000000008</c:v>
                </c:pt>
                <c:pt idx="22">
                  <c:v>0.73333333333333339</c:v>
                </c:pt>
                <c:pt idx="23">
                  <c:v>0.85333333333333339</c:v>
                </c:pt>
                <c:pt idx="24">
                  <c:v>0.84000000000000008</c:v>
                </c:pt>
                <c:pt idx="25">
                  <c:v>1.4933333333333336</c:v>
                </c:pt>
                <c:pt idx="26">
                  <c:v>1.2400000000000002</c:v>
                </c:pt>
                <c:pt idx="27">
                  <c:v>1.2000000000000002</c:v>
                </c:pt>
                <c:pt idx="28">
                  <c:v>1.1733333333333336</c:v>
                </c:pt>
                <c:pt idx="29">
                  <c:v>1.1733333333333336</c:v>
                </c:pt>
                <c:pt idx="30">
                  <c:v>1.08</c:v>
                </c:pt>
                <c:pt idx="31">
                  <c:v>0.8666666666666667</c:v>
                </c:pt>
                <c:pt idx="32">
                  <c:v>0.97333333333333338</c:v>
                </c:pt>
                <c:pt idx="33">
                  <c:v>1.3600000000000003</c:v>
                </c:pt>
                <c:pt idx="34">
                  <c:v>1.3200000000000003</c:v>
                </c:pt>
                <c:pt idx="35">
                  <c:v>1.186666666666667</c:v>
                </c:pt>
                <c:pt idx="36">
                  <c:v>1.0266666666666668</c:v>
                </c:pt>
                <c:pt idx="37">
                  <c:v>1.186666666666667</c:v>
                </c:pt>
                <c:pt idx="38">
                  <c:v>1.0400000000000003</c:v>
                </c:pt>
                <c:pt idx="39">
                  <c:v>1.08</c:v>
                </c:pt>
                <c:pt idx="40">
                  <c:v>0.82666666666666666</c:v>
                </c:pt>
                <c:pt idx="41">
                  <c:v>1.4400000000000002</c:v>
                </c:pt>
                <c:pt idx="42">
                  <c:v>1.2800000000000002</c:v>
                </c:pt>
                <c:pt idx="43">
                  <c:v>1.2133333333333334</c:v>
                </c:pt>
                <c:pt idx="44">
                  <c:v>1.08</c:v>
                </c:pt>
                <c:pt idx="45">
                  <c:v>1.0933333333333335</c:v>
                </c:pt>
                <c:pt idx="46">
                  <c:v>1.08</c:v>
                </c:pt>
                <c:pt idx="47">
                  <c:v>1.0000000000000002</c:v>
                </c:pt>
                <c:pt idx="48">
                  <c:v>0.84000000000000008</c:v>
                </c:pt>
                <c:pt idx="49">
                  <c:v>1.6</c:v>
                </c:pt>
                <c:pt idx="50">
                  <c:v>1.5866666666666669</c:v>
                </c:pt>
                <c:pt idx="51">
                  <c:v>1.5733333333333335</c:v>
                </c:pt>
                <c:pt idx="52">
                  <c:v>1.3333333333333335</c:v>
                </c:pt>
                <c:pt idx="53">
                  <c:v>1.5066666666666668</c:v>
                </c:pt>
                <c:pt idx="54">
                  <c:v>1.4400000000000002</c:v>
                </c:pt>
                <c:pt idx="55">
                  <c:v>1.36</c:v>
                </c:pt>
                <c:pt idx="56">
                  <c:v>1.2933333333333334</c:v>
                </c:pt>
                <c:pt idx="57">
                  <c:v>1.4000000000000001</c:v>
                </c:pt>
                <c:pt idx="58">
                  <c:v>1.48</c:v>
                </c:pt>
                <c:pt idx="59">
                  <c:v>1.4933333333333334</c:v>
                </c:pt>
                <c:pt idx="60">
                  <c:v>1.4933333333333334</c:v>
                </c:pt>
                <c:pt idx="61">
                  <c:v>1.52</c:v>
                </c:pt>
                <c:pt idx="62">
                  <c:v>1.4266666666666667</c:v>
                </c:pt>
                <c:pt idx="63">
                  <c:v>1.4000000000000001</c:v>
                </c:pt>
                <c:pt idx="64">
                  <c:v>1.2666666666666666</c:v>
                </c:pt>
                <c:pt idx="65">
                  <c:v>1.9466666666666668</c:v>
                </c:pt>
                <c:pt idx="66">
                  <c:v>1.6</c:v>
                </c:pt>
                <c:pt idx="67">
                  <c:v>1.4666666666666668</c:v>
                </c:pt>
                <c:pt idx="68">
                  <c:v>1.4133333333333333</c:v>
                </c:pt>
                <c:pt idx="69">
                  <c:v>1.4133333333333333</c:v>
                </c:pt>
                <c:pt idx="70">
                  <c:v>1.1333333333333335</c:v>
                </c:pt>
                <c:pt idx="71">
                  <c:v>1.4666666666666668</c:v>
                </c:pt>
                <c:pt idx="72">
                  <c:v>1.1733333333333336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F-4D25-8AA4-E5E5F7FB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3033088"/>
        <c:axId val="-1552338896"/>
      </c:scatterChart>
      <c:valAx>
        <c:axId val="-15530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8896"/>
        <c:crosses val="autoZero"/>
        <c:crossBetween val="midCat"/>
      </c:valAx>
      <c:valAx>
        <c:axId val="-1552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30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วิเคราะห์ค่ากลวงทึบ!$AZ$191</c:f>
              <c:strCache>
                <c:ptCount val="1"/>
                <c:pt idx="0">
                  <c:v>(L-S)/Hi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วิเคราะห์ค่ากลวงทึบ!$AZ$192:$AZ$264</c:f>
              <c:numCache>
                <c:formatCode>0.000</c:formatCode>
                <c:ptCount val="73"/>
                <c:pt idx="1">
                  <c:v>190.5606655545933</c:v>
                </c:pt>
                <c:pt idx="2">
                  <c:v>125.86719384933794</c:v>
                </c:pt>
                <c:pt idx="3">
                  <c:v>98.816800674078721</c:v>
                </c:pt>
                <c:pt idx="4">
                  <c:v>68.517974959688232</c:v>
                </c:pt>
                <c:pt idx="5">
                  <c:v>68.691114922097867</c:v>
                </c:pt>
                <c:pt idx="6">
                  <c:v>56.204812972617319</c:v>
                </c:pt>
                <c:pt idx="7">
                  <c:v>51.719643579868404</c:v>
                </c:pt>
                <c:pt idx="8">
                  <c:v>37.815039653067494</c:v>
                </c:pt>
                <c:pt idx="9">
                  <c:v>195.57541991129315</c:v>
                </c:pt>
                <c:pt idx="10">
                  <c:v>113.02360264022182</c:v>
                </c:pt>
                <c:pt idx="11">
                  <c:v>92.887792633633978</c:v>
                </c:pt>
                <c:pt idx="12">
                  <c:v>69.763756322591661</c:v>
                </c:pt>
                <c:pt idx="13">
                  <c:v>67.442185559877913</c:v>
                </c:pt>
                <c:pt idx="14">
                  <c:v>60.888547387002099</c:v>
                </c:pt>
                <c:pt idx="15">
                  <c:v>53.472851836813085</c:v>
                </c:pt>
                <c:pt idx="16">
                  <c:v>35.451599674750781</c:v>
                </c:pt>
                <c:pt idx="17">
                  <c:v>190.5606655545933</c:v>
                </c:pt>
                <c:pt idx="18">
                  <c:v>110.76313058741736</c:v>
                </c:pt>
                <c:pt idx="19">
                  <c:v>87.629993050598102</c:v>
                </c:pt>
                <c:pt idx="20">
                  <c:v>73.788588418125812</c:v>
                </c:pt>
                <c:pt idx="21">
                  <c:v>65.075793084092709</c:v>
                </c:pt>
                <c:pt idx="22">
                  <c:v>56.204812972617319</c:v>
                </c:pt>
                <c:pt idx="23">
                  <c:v>56.337468899499498</c:v>
                </c:pt>
                <c:pt idx="24">
                  <c:v>39.80530489796579</c:v>
                </c:pt>
                <c:pt idx="25">
                  <c:v>140.22388597413467</c:v>
                </c:pt>
                <c:pt idx="26">
                  <c:v>76.918840685706513</c:v>
                </c:pt>
                <c:pt idx="27">
                  <c:v>61.925195089089328</c:v>
                </c:pt>
                <c:pt idx="28">
                  <c:v>49.831254516136902</c:v>
                </c:pt>
                <c:pt idx="29">
                  <c:v>48.17298968562708</c:v>
                </c:pt>
                <c:pt idx="30">
                  <c:v>43.49181956214435</c:v>
                </c:pt>
                <c:pt idx="31">
                  <c:v>31.54898258371972</c:v>
                </c:pt>
                <c:pt idx="32">
                  <c:v>24.661982382435323</c:v>
                </c:pt>
                <c:pt idx="33">
                  <c:v>117.96612629570062</c:v>
                </c:pt>
                <c:pt idx="34">
                  <c:v>83.911462566225282</c:v>
                </c:pt>
                <c:pt idx="35">
                  <c:v>61.110389890548689</c:v>
                </c:pt>
                <c:pt idx="36">
                  <c:v>43.602347701619792</c:v>
                </c:pt>
                <c:pt idx="37">
                  <c:v>48.806844813069546</c:v>
                </c:pt>
                <c:pt idx="38">
                  <c:v>41.992101646208347</c:v>
                </c:pt>
                <c:pt idx="39">
                  <c:v>37.55831259966633</c:v>
                </c:pt>
                <c:pt idx="40">
                  <c:v>22.028178438680094</c:v>
                </c:pt>
                <c:pt idx="41">
                  <c:v>130.3836132741954</c:v>
                </c:pt>
                <c:pt idx="42">
                  <c:v>80.263138106824186</c:v>
                </c:pt>
                <c:pt idx="43">
                  <c:v>62.762022049752694</c:v>
                </c:pt>
                <c:pt idx="44">
                  <c:v>45.678649973125488</c:v>
                </c:pt>
                <c:pt idx="45">
                  <c:v>44.690604889075722</c:v>
                </c:pt>
                <c:pt idx="46">
                  <c:v>43.49181956214435</c:v>
                </c:pt>
                <c:pt idx="47">
                  <c:v>35.054425093021912</c:v>
                </c:pt>
                <c:pt idx="48">
                  <c:v>22.244140972392646</c:v>
                </c:pt>
                <c:pt idx="49">
                  <c:v>99.091546088388512</c:v>
                </c:pt>
                <c:pt idx="50">
                  <c:v>72.870480649616709</c:v>
                </c:pt>
                <c:pt idx="51">
                  <c:v>60.316748463398696</c:v>
                </c:pt>
                <c:pt idx="52">
                  <c:v>40.389543134132019</c:v>
                </c:pt>
                <c:pt idx="53">
                  <c:v>45.235612265771771</c:v>
                </c:pt>
                <c:pt idx="54">
                  <c:v>41.992101646208347</c:v>
                </c:pt>
                <c:pt idx="55">
                  <c:v>33.923637186795403</c:v>
                </c:pt>
                <c:pt idx="56">
                  <c:v>23.152065093714796</c:v>
                </c:pt>
                <c:pt idx="57">
                  <c:v>82.576288406990429</c:v>
                </c:pt>
                <c:pt idx="58">
                  <c:v>65.930434873462715</c:v>
                </c:pt>
                <c:pt idx="59">
                  <c:v>55.9565015865265</c:v>
                </c:pt>
                <c:pt idx="60">
                  <c:v>46.228995153524593</c:v>
                </c:pt>
                <c:pt idx="61">
                  <c:v>45.794076614731907</c:v>
                </c:pt>
                <c:pt idx="62">
                  <c:v>41.514918672955979</c:v>
                </c:pt>
                <c:pt idx="63">
                  <c:v>35.054425093021912</c:v>
                </c:pt>
                <c:pt idx="64">
                  <c:v>22.689023791840498</c:v>
                </c:pt>
                <c:pt idx="65">
                  <c:v>151.67073380875792</c:v>
                </c:pt>
                <c:pt idx="66">
                  <c:v>73.842087058278253</c:v>
                </c:pt>
                <c:pt idx="67">
                  <c:v>54.639878019784703</c:v>
                </c:pt>
                <c:pt idx="68">
                  <c:v>43.112433682500459</c:v>
                </c:pt>
                <c:pt idx="69">
                  <c:v>41.67775512127286</c:v>
                </c:pt>
                <c:pt idx="70">
                  <c:v>33.211934938364784</c:v>
                </c:pt>
                <c:pt idx="71">
                  <c:v>37.116450098493793</c:v>
                </c:pt>
                <c:pt idx="72">
                  <c:v>21.204695132561216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D-44C3-93C1-69791E475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18768"/>
        <c:axId val="-1552344880"/>
      </c:scatterChart>
      <c:valAx>
        <c:axId val="-15523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4880"/>
        <c:crosses val="autoZero"/>
        <c:crossBetween val="midCat"/>
      </c:valAx>
      <c:valAx>
        <c:axId val="-1552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วิเคราะห์ค่ากลวงทึบ!$BA$191</c:f>
              <c:strCache>
                <c:ptCount val="1"/>
                <c:pt idx="0">
                  <c:v>(L-S)/h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วิเคราะห์ค่ากลวงทึบ!$BA$192:$BA$264</c:f>
              <c:numCache>
                <c:formatCode>0.000</c:formatCode>
                <c:ptCount val="73"/>
                <c:pt idx="1">
                  <c:v>61.932216305242818</c:v>
                </c:pt>
                <c:pt idx="2">
                  <c:v>46.151304411423908</c:v>
                </c:pt>
                <c:pt idx="3">
                  <c:v>38.703246930680827</c:v>
                </c:pt>
                <c:pt idx="4">
                  <c:v>31.975054981187842</c:v>
                </c:pt>
                <c:pt idx="5">
                  <c:v>30.911001714944039</c:v>
                </c:pt>
                <c:pt idx="6">
                  <c:v>30.444273693501049</c:v>
                </c:pt>
                <c:pt idx="7">
                  <c:v>26.290818819766432</c:v>
                </c:pt>
                <c:pt idx="8">
                  <c:v>18.907519826533747</c:v>
                </c:pt>
                <c:pt idx="9">
                  <c:v>61.932216305242818</c:v>
                </c:pt>
                <c:pt idx="10">
                  <c:v>46.151304411423908</c:v>
                </c:pt>
                <c:pt idx="11">
                  <c:v>38.703246930680827</c:v>
                </c:pt>
                <c:pt idx="12">
                  <c:v>31.975054981187842</c:v>
                </c:pt>
                <c:pt idx="13">
                  <c:v>30.911001714944039</c:v>
                </c:pt>
                <c:pt idx="14">
                  <c:v>30.444273693501049</c:v>
                </c:pt>
                <c:pt idx="15">
                  <c:v>26.290818819766432</c:v>
                </c:pt>
                <c:pt idx="16">
                  <c:v>18.907519826533747</c:v>
                </c:pt>
                <c:pt idx="17">
                  <c:v>61.932216305242818</c:v>
                </c:pt>
                <c:pt idx="18">
                  <c:v>46.151304411423908</c:v>
                </c:pt>
                <c:pt idx="19">
                  <c:v>38.703246930680827</c:v>
                </c:pt>
                <c:pt idx="20">
                  <c:v>31.975054981187842</c:v>
                </c:pt>
                <c:pt idx="21">
                  <c:v>30.911001714944039</c:v>
                </c:pt>
                <c:pt idx="22">
                  <c:v>30.444273693501049</c:v>
                </c:pt>
                <c:pt idx="23">
                  <c:v>26.290818819766432</c:v>
                </c:pt>
                <c:pt idx="24">
                  <c:v>18.907519826533747</c:v>
                </c:pt>
                <c:pt idx="25">
                  <c:v>45.041611858358408</c:v>
                </c:pt>
                <c:pt idx="26">
                  <c:v>33.564585026490114</c:v>
                </c:pt>
                <c:pt idx="27">
                  <c:v>28.147815949586057</c:v>
                </c:pt>
                <c:pt idx="28">
                  <c:v>23.254585440863885</c:v>
                </c:pt>
                <c:pt idx="29">
                  <c:v>22.4807285199593</c:v>
                </c:pt>
                <c:pt idx="30">
                  <c:v>22.141289958909852</c:v>
                </c:pt>
                <c:pt idx="31">
                  <c:v>19.12059550528468</c:v>
                </c:pt>
                <c:pt idx="32">
                  <c:v>13.750923510206363</c:v>
                </c:pt>
                <c:pt idx="33">
                  <c:v>45.041611858358408</c:v>
                </c:pt>
                <c:pt idx="34">
                  <c:v>33.564585026490114</c:v>
                </c:pt>
                <c:pt idx="35">
                  <c:v>28.147815949586057</c:v>
                </c:pt>
                <c:pt idx="36">
                  <c:v>23.254585440863885</c:v>
                </c:pt>
                <c:pt idx="37">
                  <c:v>22.4807285199593</c:v>
                </c:pt>
                <c:pt idx="38">
                  <c:v>22.141289958909852</c:v>
                </c:pt>
                <c:pt idx="39">
                  <c:v>19.12059550528468</c:v>
                </c:pt>
                <c:pt idx="40">
                  <c:v>13.750923510206363</c:v>
                </c:pt>
                <c:pt idx="41">
                  <c:v>45.041611858358408</c:v>
                </c:pt>
                <c:pt idx="42">
                  <c:v>33.564585026490114</c:v>
                </c:pt>
                <c:pt idx="43">
                  <c:v>28.147815949586057</c:v>
                </c:pt>
                <c:pt idx="44">
                  <c:v>23.254585440863885</c:v>
                </c:pt>
                <c:pt idx="45">
                  <c:v>22.4807285199593</c:v>
                </c:pt>
                <c:pt idx="46">
                  <c:v>22.141289958909852</c:v>
                </c:pt>
                <c:pt idx="47">
                  <c:v>19.12059550528468</c:v>
                </c:pt>
                <c:pt idx="48">
                  <c:v>13.750923510206363</c:v>
                </c:pt>
                <c:pt idx="49">
                  <c:v>38.112133110918656</c:v>
                </c:pt>
                <c:pt idx="50">
                  <c:v>28.400802714722403</c:v>
                </c:pt>
                <c:pt idx="51">
                  <c:v>23.817382726572816</c:v>
                </c:pt>
                <c:pt idx="52">
                  <c:v>19.676956911500213</c:v>
                </c:pt>
                <c:pt idx="53">
                  <c:v>19.022154901504024</c:v>
                </c:pt>
                <c:pt idx="54">
                  <c:v>18.734937657539106</c:v>
                </c:pt>
                <c:pt idx="55">
                  <c:v>16.178965427548576</c:v>
                </c:pt>
                <c:pt idx="56">
                  <c:v>11.635396816328461</c:v>
                </c:pt>
                <c:pt idx="57">
                  <c:v>38.112133110918656</c:v>
                </c:pt>
                <c:pt idx="58">
                  <c:v>28.400802714722403</c:v>
                </c:pt>
                <c:pt idx="59">
                  <c:v>23.817382726572816</c:v>
                </c:pt>
                <c:pt idx="60">
                  <c:v>19.676956911500213</c:v>
                </c:pt>
                <c:pt idx="61">
                  <c:v>19.022154901504024</c:v>
                </c:pt>
                <c:pt idx="62">
                  <c:v>18.734937657539106</c:v>
                </c:pt>
                <c:pt idx="63">
                  <c:v>16.178965427548576</c:v>
                </c:pt>
                <c:pt idx="64">
                  <c:v>11.635396816328461</c:v>
                </c:pt>
                <c:pt idx="65">
                  <c:v>38.112133110918656</c:v>
                </c:pt>
                <c:pt idx="66">
                  <c:v>28.400802714722403</c:v>
                </c:pt>
                <c:pt idx="67">
                  <c:v>23.817382726572816</c:v>
                </c:pt>
                <c:pt idx="68">
                  <c:v>19.676956911500213</c:v>
                </c:pt>
                <c:pt idx="69">
                  <c:v>19.022154901504024</c:v>
                </c:pt>
                <c:pt idx="70">
                  <c:v>18.734937657539106</c:v>
                </c:pt>
                <c:pt idx="71">
                  <c:v>16.178965427548576</c:v>
                </c:pt>
                <c:pt idx="72">
                  <c:v>11.635396816328461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D-4912-A667-C476A6C9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2160"/>
        <c:axId val="-1552348688"/>
      </c:scatterChart>
      <c:valAx>
        <c:axId val="-155234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8688"/>
        <c:crosses val="autoZero"/>
        <c:crossBetween val="midCat"/>
      </c:valAx>
      <c:valAx>
        <c:axId val="-15523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วิเคราะห์ค่ากลวงทึบ!$BB$191</c:f>
              <c:strCache>
                <c:ptCount val="1"/>
                <c:pt idx="0">
                  <c:v>S/h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วิเคราะห์ค่ากลวงทึบ!$BB$192:$BB$264</c:f>
              <c:numCache>
                <c:formatCode>0.000</c:formatCode>
                <c:ptCount val="73"/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0.38461538461538458</c:v>
                </c:pt>
                <c:pt idx="50">
                  <c:v>0.38461538461538458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0.38461538461538458</c:v>
                </c:pt>
                <c:pt idx="54">
                  <c:v>0.38461538461538458</c:v>
                </c:pt>
                <c:pt idx="55">
                  <c:v>0.38461538461538458</c:v>
                </c:pt>
                <c:pt idx="56">
                  <c:v>0.38461538461538458</c:v>
                </c:pt>
                <c:pt idx="57">
                  <c:v>0.38461538461538458</c:v>
                </c:pt>
                <c:pt idx="58">
                  <c:v>0.38461538461538458</c:v>
                </c:pt>
                <c:pt idx="59">
                  <c:v>0.38461538461538458</c:v>
                </c:pt>
                <c:pt idx="60">
                  <c:v>0.38461538461538458</c:v>
                </c:pt>
                <c:pt idx="61">
                  <c:v>0.38461538461538458</c:v>
                </c:pt>
                <c:pt idx="62">
                  <c:v>0.38461538461538458</c:v>
                </c:pt>
                <c:pt idx="63">
                  <c:v>0.38461538461538458</c:v>
                </c:pt>
                <c:pt idx="64">
                  <c:v>0.38461538461538458</c:v>
                </c:pt>
                <c:pt idx="65">
                  <c:v>0.38461538461538458</c:v>
                </c:pt>
                <c:pt idx="66">
                  <c:v>0.38461538461538458</c:v>
                </c:pt>
                <c:pt idx="67">
                  <c:v>0.38461538461538458</c:v>
                </c:pt>
                <c:pt idx="68">
                  <c:v>0.38461538461538458</c:v>
                </c:pt>
                <c:pt idx="69">
                  <c:v>0.38461538461538458</c:v>
                </c:pt>
                <c:pt idx="70">
                  <c:v>0.38461538461538458</c:v>
                </c:pt>
                <c:pt idx="71">
                  <c:v>0.38461538461538458</c:v>
                </c:pt>
                <c:pt idx="72">
                  <c:v>0.38461538461538458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B-4225-A76B-73C69299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34544"/>
        <c:axId val="-1552330736"/>
      </c:scatterChart>
      <c:valAx>
        <c:axId val="-15523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0736"/>
        <c:crosses val="autoZero"/>
        <c:crossBetween val="midCat"/>
      </c:valAx>
      <c:valAx>
        <c:axId val="-15523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วิเคราะห์ค่ากลวงทึบ!$BC$191</c:f>
              <c:strCache>
                <c:ptCount val="1"/>
                <c:pt idx="0">
                  <c:v>S/(LHi)^0.5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วิเคราะห์ค่ากลวงทึบ!$BC$192:$BC$264</c:f>
              <c:numCache>
                <c:formatCode>0.000</c:formatCode>
                <c:ptCount val="73"/>
                <c:pt idx="1">
                  <c:v>0.13861161681379791</c:v>
                </c:pt>
                <c:pt idx="2">
                  <c:v>0.15091463182860601</c:v>
                </c:pt>
                <c:pt idx="3">
                  <c:v>0.1592463245146982</c:v>
                </c:pt>
                <c:pt idx="4">
                  <c:v>0.16023871759590522</c:v>
                </c:pt>
                <c:pt idx="5">
                  <c:v>0.16590919082482244</c:v>
                </c:pt>
                <c:pt idx="6">
                  <c:v>0.15235208833825742</c:v>
                </c:pt>
                <c:pt idx="7">
                  <c:v>0.16896701224429067</c:v>
                </c:pt>
                <c:pt idx="8">
                  <c:v>0.19999349880515246</c:v>
                </c:pt>
                <c:pt idx="9">
                  <c:v>0.14042361027990971</c:v>
                </c:pt>
                <c:pt idx="10">
                  <c:v>0.14300777404288936</c:v>
                </c:pt>
                <c:pt idx="11">
                  <c:v>0.15439503994349732</c:v>
                </c:pt>
                <c:pt idx="12">
                  <c:v>0.1616888712952185</c:v>
                </c:pt>
                <c:pt idx="13">
                  <c:v>0.16439400665960793</c:v>
                </c:pt>
                <c:pt idx="14">
                  <c:v>0.15857308112070559</c:v>
                </c:pt>
                <c:pt idx="15">
                  <c:v>0.17180699285468901</c:v>
                </c:pt>
                <c:pt idx="16">
                  <c:v>0.19364287255552709</c:v>
                </c:pt>
                <c:pt idx="17">
                  <c:v>0.13861161681379791</c:v>
                </c:pt>
                <c:pt idx="18">
                  <c:v>0.14157047350336882</c:v>
                </c:pt>
                <c:pt idx="19">
                  <c:v>0.14996171951520407</c:v>
                </c:pt>
                <c:pt idx="20">
                  <c:v>0.16628757588886231</c:v>
                </c:pt>
                <c:pt idx="21">
                  <c:v>0.16148414828554539</c:v>
                </c:pt>
                <c:pt idx="22">
                  <c:v>0.15235208833825742</c:v>
                </c:pt>
                <c:pt idx="23">
                  <c:v>0.176348929926707</c:v>
                </c:pt>
                <c:pt idx="24">
                  <c:v>0.20518900033185455</c:v>
                </c:pt>
                <c:pt idx="25">
                  <c:v>0.11890332463683218</c:v>
                </c:pt>
                <c:pt idx="26">
                  <c:v>0.11797539458614072</c:v>
                </c:pt>
                <c:pt idx="27">
                  <c:v>0.12606302222606525</c:v>
                </c:pt>
                <c:pt idx="28">
                  <c:v>0.13665203751740543</c:v>
                </c:pt>
                <c:pt idx="29">
                  <c:v>0.13893829418023573</c:v>
                </c:pt>
                <c:pt idx="30">
                  <c:v>0.13401871419457453</c:v>
                </c:pt>
                <c:pt idx="31">
                  <c:v>0.13196745526198869</c:v>
                </c:pt>
                <c:pt idx="32">
                  <c:v>0.16150932042897814</c:v>
                </c:pt>
                <c:pt idx="33">
                  <c:v>0.10905903689648293</c:v>
                </c:pt>
                <c:pt idx="34">
                  <c:v>0.12322128090002338</c:v>
                </c:pt>
                <c:pt idx="35">
                  <c:v>0.12523091397587494</c:v>
                </c:pt>
                <c:pt idx="36">
                  <c:v>0.12782627639867744</c:v>
                </c:pt>
                <c:pt idx="37">
                  <c:v>0.13984937472377562</c:v>
                </c:pt>
                <c:pt idx="38">
                  <c:v>0.1316877761355503</c:v>
                </c:pt>
                <c:pt idx="39">
                  <c:v>0.1439882983354194</c:v>
                </c:pt>
                <c:pt idx="40">
                  <c:v>0.15264159346943817</c:v>
                </c:pt>
                <c:pt idx="41">
                  <c:v>0.11465539767507375</c:v>
                </c:pt>
                <c:pt idx="42">
                  <c:v>0.12051279013235111</c:v>
                </c:pt>
                <c:pt idx="43">
                  <c:v>0.12691194105840573</c:v>
                </c:pt>
                <c:pt idx="44">
                  <c:v>0.13083436504930007</c:v>
                </c:pt>
                <c:pt idx="45">
                  <c:v>0.13382223501058557</c:v>
                </c:pt>
                <c:pt idx="46">
                  <c:v>0.13401871419457453</c:v>
                </c:pt>
                <c:pt idx="47">
                  <c:v>0.13910591188141894</c:v>
                </c:pt>
                <c:pt idx="48">
                  <c:v>0.15338801158064033</c:v>
                </c:pt>
                <c:pt idx="49">
                  <c:v>9.9954258359422968E-2</c:v>
                </c:pt>
                <c:pt idx="50">
                  <c:v>0.11482881700935728</c:v>
                </c:pt>
                <c:pt idx="51">
                  <c:v>0.124415068718086</c:v>
                </c:pt>
                <c:pt idx="52">
                  <c:v>0.1230267840131911</c:v>
                </c:pt>
                <c:pt idx="53">
                  <c:v>0.13463575153108825</c:v>
                </c:pt>
                <c:pt idx="54">
                  <c:v>0.1316877761355503</c:v>
                </c:pt>
                <c:pt idx="55">
                  <c:v>0.13684387638318074</c:v>
                </c:pt>
                <c:pt idx="56">
                  <c:v>0.15648707235709211</c:v>
                </c:pt>
                <c:pt idx="57">
                  <c:v>9.1245336703592125E-2</c:v>
                </c:pt>
                <c:pt idx="58">
                  <c:v>0.10922399158644691</c:v>
                </c:pt>
                <c:pt idx="59">
                  <c:v>0.11983379141859569</c:v>
                </c:pt>
                <c:pt idx="60">
                  <c:v>0.1316201640967819</c:v>
                </c:pt>
                <c:pt idx="61">
                  <c:v>0.13546428705295319</c:v>
                </c:pt>
                <c:pt idx="62">
                  <c:v>0.13093741232875489</c:v>
                </c:pt>
                <c:pt idx="63">
                  <c:v>0.13910591188141894</c:v>
                </c:pt>
                <c:pt idx="64">
                  <c:v>0.15491429804442167</c:v>
                </c:pt>
                <c:pt idx="65">
                  <c:v>0.1236613242224191</c:v>
                </c:pt>
                <c:pt idx="66">
                  <c:v>0.11559180757581988</c:v>
                </c:pt>
                <c:pt idx="67">
                  <c:v>0.11841559008835374</c:v>
                </c:pt>
                <c:pt idx="68">
                  <c:v>0.12710612263206825</c:v>
                </c:pt>
                <c:pt idx="69">
                  <c:v>0.12923267138343303</c:v>
                </c:pt>
                <c:pt idx="70">
                  <c:v>0.117113981906006</c:v>
                </c:pt>
                <c:pt idx="71">
                  <c:v>0.14313880243573116</c:v>
                </c:pt>
                <c:pt idx="72">
                  <c:v>0.14976130459443773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D-41DF-A019-427AC38A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24208"/>
        <c:axId val="-1552331824"/>
      </c:scatterChart>
      <c:valAx>
        <c:axId val="-15523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1824"/>
        <c:crosses val="autoZero"/>
        <c:crossBetween val="midCat"/>
      </c:valAx>
      <c:valAx>
        <c:axId val="-15523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วิเคราะห์ค่ากลวงทึบ!$BD$191</c:f>
              <c:strCache>
                <c:ptCount val="1"/>
                <c:pt idx="0">
                  <c:v>S/(hHi)^0.5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วิเคราะห์ค่ากลวงทึบ!$BD$192:$BD$264</c:f>
              <c:numCache>
                <c:formatCode>0.000</c:formatCode>
                <c:ptCount val="73"/>
                <c:pt idx="1">
                  <c:v>1.0963225241337864</c:v>
                </c:pt>
                <c:pt idx="2">
                  <c:v>1.032153529805963</c:v>
                </c:pt>
                <c:pt idx="3">
                  <c:v>0.99866932742120151</c:v>
                </c:pt>
                <c:pt idx="4">
                  <c:v>0.91490631838924974</c:v>
                </c:pt>
                <c:pt idx="5">
                  <c:v>0.93169499062491234</c:v>
                </c:pt>
                <c:pt idx="6">
                  <c:v>0.84920777560844674</c:v>
                </c:pt>
                <c:pt idx="7">
                  <c:v>0.87660859164784577</c:v>
                </c:pt>
                <c:pt idx="8">
                  <c:v>0.88388347648318422</c:v>
                </c:pt>
                <c:pt idx="9">
                  <c:v>1.1106541457982981</c:v>
                </c:pt>
                <c:pt idx="10">
                  <c:v>0.9780759955449394</c:v>
                </c:pt>
                <c:pt idx="11">
                  <c:v>0.96824583655185414</c:v>
                </c:pt>
                <c:pt idx="12">
                  <c:v>0.92318618234499539</c:v>
                </c:pt>
                <c:pt idx="13">
                  <c:v>0.92318618234499539</c:v>
                </c:pt>
                <c:pt idx="14">
                  <c:v>0.88388347648318422</c:v>
                </c:pt>
                <c:pt idx="15">
                  <c:v>0.89134254101536559</c:v>
                </c:pt>
                <c:pt idx="16">
                  <c:v>0.85581649610182209</c:v>
                </c:pt>
                <c:pt idx="17">
                  <c:v>1.0963225241337864</c:v>
                </c:pt>
                <c:pt idx="18">
                  <c:v>0.96824583655185414</c:v>
                </c:pt>
                <c:pt idx="19">
                  <c:v>0.94044349232909841</c:v>
                </c:pt>
                <c:pt idx="20">
                  <c:v>0.94944315664093748</c:v>
                </c:pt>
                <c:pt idx="21">
                  <c:v>0.90684531263751456</c:v>
                </c:pt>
                <c:pt idx="22">
                  <c:v>0.84920777560844674</c:v>
                </c:pt>
                <c:pt idx="23">
                  <c:v>0.91490631838924974</c:v>
                </c:pt>
                <c:pt idx="24">
                  <c:v>0.90684531263751456</c:v>
                </c:pt>
                <c:pt idx="25">
                  <c:v>0.8020129050261432</c:v>
                </c:pt>
                <c:pt idx="26">
                  <c:v>0.68810235320397528</c:v>
                </c:pt>
                <c:pt idx="27">
                  <c:v>0.67419986246324204</c:v>
                </c:pt>
                <c:pt idx="28">
                  <c:v>0.66538641337399984</c:v>
                </c:pt>
                <c:pt idx="29">
                  <c:v>0.66538641337399984</c:v>
                </c:pt>
                <c:pt idx="30">
                  <c:v>0.63705898929703186</c:v>
                </c:pt>
                <c:pt idx="31">
                  <c:v>0.5838742081211421</c:v>
                </c:pt>
                <c:pt idx="32">
                  <c:v>0.60873094194709243</c:v>
                </c:pt>
                <c:pt idx="33">
                  <c:v>0.73561235792062452</c:v>
                </c:pt>
                <c:pt idx="34">
                  <c:v>0.71869946822008623</c:v>
                </c:pt>
                <c:pt idx="35">
                  <c:v>0.6697496497210248</c:v>
                </c:pt>
                <c:pt idx="36">
                  <c:v>0.62241199716496143</c:v>
                </c:pt>
                <c:pt idx="37">
                  <c:v>0.6697496497210248</c:v>
                </c:pt>
                <c:pt idx="38">
                  <c:v>0.625978857295168</c:v>
                </c:pt>
                <c:pt idx="39">
                  <c:v>0.63705898929703186</c:v>
                </c:pt>
                <c:pt idx="40">
                  <c:v>0.57530835202675334</c:v>
                </c:pt>
                <c:pt idx="41">
                  <c:v>0.77336028111218247</c:v>
                </c:pt>
                <c:pt idx="42">
                  <c:v>0.7029019463944165</c:v>
                </c:pt>
                <c:pt idx="43">
                  <c:v>0.67873998017500092</c:v>
                </c:pt>
                <c:pt idx="44">
                  <c:v>0.63705898929703186</c:v>
                </c:pt>
                <c:pt idx="45">
                  <c:v>0.64088520381483627</c:v>
                </c:pt>
                <c:pt idx="46">
                  <c:v>0.63705898929703186</c:v>
                </c:pt>
                <c:pt idx="47">
                  <c:v>0.6154574548966637</c:v>
                </c:pt>
                <c:pt idx="48">
                  <c:v>0.5781216125786004</c:v>
                </c:pt>
                <c:pt idx="49">
                  <c:v>0.6201736729460422</c:v>
                </c:pt>
                <c:pt idx="50">
                  <c:v>0.61608007261268027</c:v>
                </c:pt>
                <c:pt idx="51">
                  <c:v>0.61206647892641086</c:v>
                </c:pt>
                <c:pt idx="52">
                  <c:v>0.55103876877798375</c:v>
                </c:pt>
                <c:pt idx="53">
                  <c:v>0.59311243788803303</c:v>
                </c:pt>
                <c:pt idx="54">
                  <c:v>0.57581679963109833</c:v>
                </c:pt>
                <c:pt idx="55">
                  <c:v>0.55693239919264115</c:v>
                </c:pt>
                <c:pt idx="56">
                  <c:v>0.54253894665196423</c:v>
                </c:pt>
                <c:pt idx="57">
                  <c:v>0.5661385170722979</c:v>
                </c:pt>
                <c:pt idx="58">
                  <c:v>0.58600903867311926</c:v>
                </c:pt>
                <c:pt idx="59">
                  <c:v>0.58952864412411499</c:v>
                </c:pt>
                <c:pt idx="60">
                  <c:v>0.58952864412411499</c:v>
                </c:pt>
                <c:pt idx="61">
                  <c:v>0.59676239503286066</c:v>
                </c:pt>
                <c:pt idx="62">
                  <c:v>0.57253576551793062</c:v>
                </c:pt>
                <c:pt idx="63">
                  <c:v>0.5661385170722979</c:v>
                </c:pt>
                <c:pt idx="64">
                  <c:v>0.53708615552957462</c:v>
                </c:pt>
                <c:pt idx="65">
                  <c:v>0.76726593647082086</c:v>
                </c:pt>
                <c:pt idx="66">
                  <c:v>0.6201736729460422</c:v>
                </c:pt>
                <c:pt idx="67">
                  <c:v>0.58255172803546307</c:v>
                </c:pt>
                <c:pt idx="68">
                  <c:v>0.56931018624211527</c:v>
                </c:pt>
                <c:pt idx="69">
                  <c:v>0.56931018624211527</c:v>
                </c:pt>
                <c:pt idx="70">
                  <c:v>0.51209155649918914</c:v>
                </c:pt>
                <c:pt idx="71">
                  <c:v>0.58255172803546307</c:v>
                </c:pt>
                <c:pt idx="72">
                  <c:v>0.51922078431169427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4436-9BEC-761E33A7C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0528"/>
        <c:axId val="-1552341616"/>
      </c:scatterChart>
      <c:valAx>
        <c:axId val="-15523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1616"/>
        <c:crosses val="autoZero"/>
        <c:crossBetween val="midCat"/>
      </c:valAx>
      <c:valAx>
        <c:axId val="-15523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วิเคราะห์ค่ากลวงทึบ!$BE$191</c:f>
              <c:strCache>
                <c:ptCount val="1"/>
                <c:pt idx="0">
                  <c:v>Hi/(SL)^0.5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วิเคราะห์ค่ากลวงทึบ!$BE$192:$BE$264</c:f>
              <c:numCache>
                <c:formatCode>0.000</c:formatCode>
                <c:ptCount val="73"/>
                <c:pt idx="1">
                  <c:v>5.1976214346899946E-2</c:v>
                </c:pt>
                <c:pt idx="2">
                  <c:v>6.7813860444480997E-2</c:v>
                </c:pt>
                <c:pt idx="3">
                  <c:v>7.8999493928334219E-2</c:v>
                </c:pt>
                <c:pt idx="4">
                  <c:v>0.10338501760129803</c:v>
                </c:pt>
                <c:pt idx="5">
                  <c:v>0.10136060400390182</c:v>
                </c:pt>
                <c:pt idx="6">
                  <c:v>0.12292113211299523</c:v>
                </c:pt>
                <c:pt idx="7">
                  <c:v>0.12393808520017392</c:v>
                </c:pt>
                <c:pt idx="8">
                  <c:v>0.14310369868363004</c:v>
                </c:pt>
                <c:pt idx="9">
                  <c:v>5.0643490902107631E-2</c:v>
                </c:pt>
                <c:pt idx="10">
                  <c:v>7.5519980949535659E-2</c:v>
                </c:pt>
                <c:pt idx="11">
                  <c:v>8.4042014817376845E-2</c:v>
                </c:pt>
                <c:pt idx="12">
                  <c:v>0.10153885657270341</c:v>
                </c:pt>
                <c:pt idx="13">
                  <c:v>0.10323765222619628</c:v>
                </c:pt>
                <c:pt idx="14">
                  <c:v>0.1134656604119956</c:v>
                </c:pt>
                <c:pt idx="15">
                  <c:v>0.11987454142311907</c:v>
                </c:pt>
                <c:pt idx="16">
                  <c:v>0.15264394526253869</c:v>
                </c:pt>
                <c:pt idx="17">
                  <c:v>5.1976214346899946E-2</c:v>
                </c:pt>
                <c:pt idx="18">
                  <c:v>7.7061205050546588E-2</c:v>
                </c:pt>
                <c:pt idx="19">
                  <c:v>8.9084535706419443E-2</c:v>
                </c:pt>
                <c:pt idx="20">
                  <c:v>9.6000373486919588E-2</c:v>
                </c:pt>
                <c:pt idx="21">
                  <c:v>0.10699174867078524</c:v>
                </c:pt>
                <c:pt idx="22">
                  <c:v>0.12292113211299523</c:v>
                </c:pt>
                <c:pt idx="23">
                  <c:v>0.11377922575753674</c:v>
                </c:pt>
                <c:pt idx="24">
                  <c:v>0.13594851374944852</c:v>
                </c:pt>
                <c:pt idx="25">
                  <c:v>7.0634342573992231E-2</c:v>
                </c:pt>
                <c:pt idx="26">
                  <c:v>0.11096813527278708</c:v>
                </c:pt>
                <c:pt idx="27">
                  <c:v>0.12606302222606525</c:v>
                </c:pt>
                <c:pt idx="28">
                  <c:v>0.14215439920178477</c:v>
                </c:pt>
                <c:pt idx="29">
                  <c:v>0.14453271311667479</c:v>
                </c:pt>
                <c:pt idx="30">
                  <c:v>0.15885192457679384</c:v>
                </c:pt>
                <c:pt idx="31">
                  <c:v>0.20317718885274419</c:v>
                </c:pt>
                <c:pt idx="32">
                  <c:v>0.2194256713148994</c:v>
                </c:pt>
                <c:pt idx="33">
                  <c:v>8.3961577021915285E-2</c:v>
                </c:pt>
                <c:pt idx="34">
                  <c:v>0.10172079066672149</c:v>
                </c:pt>
                <c:pt idx="35">
                  <c:v>0.12774386252241277</c:v>
                </c:pt>
                <c:pt idx="36">
                  <c:v>0.16246217051632547</c:v>
                </c:pt>
                <c:pt idx="37">
                  <c:v>0.14265566489438031</c:v>
                </c:pt>
                <c:pt idx="38">
                  <c:v>0.16452520759739361</c:v>
                </c:pt>
                <c:pt idx="39">
                  <c:v>0.17066883863630511</c:v>
                </c:pt>
                <c:pt idx="40">
                  <c:v>0.24566134940689827</c:v>
                </c:pt>
                <c:pt idx="41">
                  <c:v>7.596523635316145E-2</c:v>
                </c:pt>
                <c:pt idx="42">
                  <c:v>0.10634446296975429</c:v>
                </c:pt>
                <c:pt idx="43">
                  <c:v>0.12438218192971771</c:v>
                </c:pt>
                <c:pt idx="44">
                  <c:v>0.15507752640194705</c:v>
                </c:pt>
                <c:pt idx="45">
                  <c:v>0.15579500245044167</c:v>
                </c:pt>
                <c:pt idx="46">
                  <c:v>0.15885192457679384</c:v>
                </c:pt>
                <c:pt idx="47">
                  <c:v>0.18285946996746974</c:v>
                </c:pt>
                <c:pt idx="48">
                  <c:v>0.24327628776217108</c:v>
                </c:pt>
                <c:pt idx="49">
                  <c:v>9.9954258359422968E-2</c:v>
                </c:pt>
                <c:pt idx="50">
                  <c:v>0.1171330316768308</c:v>
                </c:pt>
                <c:pt idx="51">
                  <c:v>0.12942470281876031</c:v>
                </c:pt>
                <c:pt idx="52">
                  <c:v>0.17538529771648773</c:v>
                </c:pt>
                <c:pt idx="53">
                  <c:v>0.15391795422814719</c:v>
                </c:pt>
                <c:pt idx="54">
                  <c:v>0.16452520759739361</c:v>
                </c:pt>
                <c:pt idx="55">
                  <c:v>0.18895478563305207</c:v>
                </c:pt>
                <c:pt idx="56">
                  <c:v>0.23373604118326238</c:v>
                </c:pt>
                <c:pt idx="57">
                  <c:v>0.11994511003130756</c:v>
                </c:pt>
                <c:pt idx="58">
                  <c:v>0.12946282448491828</c:v>
                </c:pt>
                <c:pt idx="59">
                  <c:v>0.13950974459684554</c:v>
                </c:pt>
                <c:pt idx="60">
                  <c:v>0.15323136537335244</c:v>
                </c:pt>
                <c:pt idx="61">
                  <c:v>0.15204090600585274</c:v>
                </c:pt>
                <c:pt idx="62">
                  <c:v>0.16641630193759355</c:v>
                </c:pt>
                <c:pt idx="63">
                  <c:v>0.18285946996746974</c:v>
                </c:pt>
                <c:pt idx="64">
                  <c:v>0.23850616447271675</c:v>
                </c:pt>
                <c:pt idx="65">
                  <c:v>6.5303448794822999E-2</c:v>
                </c:pt>
                <c:pt idx="66">
                  <c:v>0.11559180757581988</c:v>
                </c:pt>
                <c:pt idx="67">
                  <c:v>0.1428714251895406</c:v>
                </c:pt>
                <c:pt idx="68">
                  <c:v>0.16430833154492008</c:v>
                </c:pt>
                <c:pt idx="69">
                  <c:v>0.16705729178420856</c:v>
                </c:pt>
                <c:pt idx="70">
                  <c:v>0.20802037742199192</c:v>
                </c:pt>
                <c:pt idx="71">
                  <c:v>0.17270061052483254</c:v>
                </c:pt>
                <c:pt idx="72">
                  <c:v>0.25520159598580688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A-46C1-985B-106D3025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35088"/>
        <c:axId val="-1552319312"/>
      </c:scatterChart>
      <c:valAx>
        <c:axId val="-15523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19312"/>
        <c:crosses val="autoZero"/>
        <c:crossBetween val="midCat"/>
      </c:valAx>
      <c:valAx>
        <c:axId val="-1552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วิเคราะห์ค่ากลวงทึบ!$BF$191</c:f>
              <c:strCache>
                <c:ptCount val="1"/>
                <c:pt idx="0">
                  <c:v>D/Hi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วิเคราะห์ค่ากลวงทึบ!$BF$192:$BF$264</c:f>
              <c:numCache>
                <c:formatCode>0.000</c:formatCode>
                <c:ptCount val="73"/>
                <c:pt idx="1">
                  <c:v>1.1384615384615384</c:v>
                </c:pt>
                <c:pt idx="2">
                  <c:v>1.009090909090909</c:v>
                </c:pt>
                <c:pt idx="3">
                  <c:v>0.94468085106382982</c:v>
                </c:pt>
                <c:pt idx="4">
                  <c:v>0.79285714285714282</c:v>
                </c:pt>
                <c:pt idx="5">
                  <c:v>0.82222222222222219</c:v>
                </c:pt>
                <c:pt idx="6">
                  <c:v>0.68307692307692303</c:v>
                </c:pt>
                <c:pt idx="7">
                  <c:v>0.72786885245901645</c:v>
                </c:pt>
                <c:pt idx="8">
                  <c:v>0.73999999999999988</c:v>
                </c:pt>
                <c:pt idx="9">
                  <c:v>1.168421052631579</c:v>
                </c:pt>
                <c:pt idx="10">
                  <c:v>0.90612244897959182</c:v>
                </c:pt>
                <c:pt idx="11">
                  <c:v>0.8879999999999999</c:v>
                </c:pt>
                <c:pt idx="12">
                  <c:v>0.80727272727272725</c:v>
                </c:pt>
                <c:pt idx="13">
                  <c:v>0.80727272727272725</c:v>
                </c:pt>
                <c:pt idx="14">
                  <c:v>0.73999999999999988</c:v>
                </c:pt>
                <c:pt idx="15">
                  <c:v>0.75254237288135584</c:v>
                </c:pt>
                <c:pt idx="16">
                  <c:v>0.69374999999999998</c:v>
                </c:pt>
                <c:pt idx="17">
                  <c:v>1.1384615384615384</c:v>
                </c:pt>
                <c:pt idx="18">
                  <c:v>0.8879999999999999</c:v>
                </c:pt>
                <c:pt idx="19">
                  <c:v>0.8377358490566037</c:v>
                </c:pt>
                <c:pt idx="20">
                  <c:v>0.85384615384615392</c:v>
                </c:pt>
                <c:pt idx="21">
                  <c:v>0.77894736842105261</c:v>
                </c:pt>
                <c:pt idx="22">
                  <c:v>0.68307692307692303</c:v>
                </c:pt>
                <c:pt idx="23">
                  <c:v>0.79285714285714282</c:v>
                </c:pt>
                <c:pt idx="24">
                  <c:v>0.77894736842105261</c:v>
                </c:pt>
                <c:pt idx="25">
                  <c:v>0.8377358490566037</c:v>
                </c:pt>
                <c:pt idx="26">
                  <c:v>0.6166666666666667</c:v>
                </c:pt>
                <c:pt idx="27">
                  <c:v>0.59199999999999997</c:v>
                </c:pt>
                <c:pt idx="28">
                  <c:v>0.57662337662337659</c:v>
                </c:pt>
                <c:pt idx="29">
                  <c:v>0.57662337662337659</c:v>
                </c:pt>
                <c:pt idx="30">
                  <c:v>0.52857142857142847</c:v>
                </c:pt>
                <c:pt idx="31">
                  <c:v>0.44399999999999995</c:v>
                </c:pt>
                <c:pt idx="32">
                  <c:v>0.48260869565217385</c:v>
                </c:pt>
                <c:pt idx="33">
                  <c:v>0.7047619047619047</c:v>
                </c:pt>
                <c:pt idx="34">
                  <c:v>0.67272727272727273</c:v>
                </c:pt>
                <c:pt idx="35">
                  <c:v>0.58421052631578951</c:v>
                </c:pt>
                <c:pt idx="36">
                  <c:v>0.50454545454545452</c:v>
                </c:pt>
                <c:pt idx="37">
                  <c:v>0.58421052631578951</c:v>
                </c:pt>
                <c:pt idx="38">
                  <c:v>0.51034482758620692</c:v>
                </c:pt>
                <c:pt idx="39">
                  <c:v>0.52857142857142847</c:v>
                </c:pt>
                <c:pt idx="40">
                  <c:v>0.43106796116504847</c:v>
                </c:pt>
                <c:pt idx="41">
                  <c:v>0.77894736842105261</c:v>
                </c:pt>
                <c:pt idx="42">
                  <c:v>0.64347826086956517</c:v>
                </c:pt>
                <c:pt idx="43">
                  <c:v>0.6</c:v>
                </c:pt>
                <c:pt idx="44">
                  <c:v>0.52857142857142847</c:v>
                </c:pt>
                <c:pt idx="45">
                  <c:v>0.53493975903614455</c:v>
                </c:pt>
                <c:pt idx="46">
                  <c:v>0.52857142857142847</c:v>
                </c:pt>
                <c:pt idx="47">
                  <c:v>0.49333333333333335</c:v>
                </c:pt>
                <c:pt idx="48">
                  <c:v>0.43529411764705878</c:v>
                </c:pt>
                <c:pt idx="49">
                  <c:v>0.59199999999999997</c:v>
                </c:pt>
                <c:pt idx="50">
                  <c:v>0.58421052631578951</c:v>
                </c:pt>
                <c:pt idx="51">
                  <c:v>0.57662337662337659</c:v>
                </c:pt>
                <c:pt idx="52">
                  <c:v>0.4673684210526316</c:v>
                </c:pt>
                <c:pt idx="53">
                  <c:v>0.54146341463414638</c:v>
                </c:pt>
                <c:pt idx="54">
                  <c:v>0.51034482758620692</c:v>
                </c:pt>
                <c:pt idx="55">
                  <c:v>0.47741935483870968</c:v>
                </c:pt>
                <c:pt idx="56">
                  <c:v>0.45306122448979591</c:v>
                </c:pt>
                <c:pt idx="57">
                  <c:v>0.49333333333333335</c:v>
                </c:pt>
                <c:pt idx="58">
                  <c:v>0.52857142857142847</c:v>
                </c:pt>
                <c:pt idx="59">
                  <c:v>0.53493975903614455</c:v>
                </c:pt>
                <c:pt idx="60">
                  <c:v>0.53493975903614455</c:v>
                </c:pt>
                <c:pt idx="61">
                  <c:v>0.54814814814814805</c:v>
                </c:pt>
                <c:pt idx="62">
                  <c:v>0.50454545454545452</c:v>
                </c:pt>
                <c:pt idx="63">
                  <c:v>0.49333333333333335</c:v>
                </c:pt>
                <c:pt idx="64">
                  <c:v>0.44399999999999995</c:v>
                </c:pt>
                <c:pt idx="65">
                  <c:v>0.90612244897959182</c:v>
                </c:pt>
                <c:pt idx="66">
                  <c:v>0.59199999999999997</c:v>
                </c:pt>
                <c:pt idx="67">
                  <c:v>0.52235294117647058</c:v>
                </c:pt>
                <c:pt idx="68">
                  <c:v>0.49887640449438198</c:v>
                </c:pt>
                <c:pt idx="69">
                  <c:v>0.49887640449438198</c:v>
                </c:pt>
                <c:pt idx="70">
                  <c:v>0.40363636363636363</c:v>
                </c:pt>
                <c:pt idx="71">
                  <c:v>0.52235294117647058</c:v>
                </c:pt>
                <c:pt idx="72">
                  <c:v>0.41495327102803742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9-4580-9385-175F7C8E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1072"/>
        <c:axId val="-1552339984"/>
      </c:scatterChart>
      <c:valAx>
        <c:axId val="-15523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9984"/>
        <c:crosses val="autoZero"/>
        <c:crossBetween val="midCat"/>
      </c:valAx>
      <c:valAx>
        <c:axId val="-15523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วิเคราะห์ค่ากลวงทึบ!$BG$191</c:f>
              <c:strCache>
                <c:ptCount val="1"/>
                <c:pt idx="0">
                  <c:v>D/h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วิเคราะห์ค่ากลวงทึบ!$BG$192:$BG$264</c:f>
              <c:numCache>
                <c:formatCode>0.000</c:formatCode>
                <c:ptCount val="73"/>
                <c:pt idx="1">
                  <c:v>0.36999999999999994</c:v>
                </c:pt>
                <c:pt idx="2">
                  <c:v>0.36999999999999994</c:v>
                </c:pt>
                <c:pt idx="3">
                  <c:v>0.36999999999999994</c:v>
                </c:pt>
                <c:pt idx="4">
                  <c:v>0.36999999999999994</c:v>
                </c:pt>
                <c:pt idx="5">
                  <c:v>0.36999999999999994</c:v>
                </c:pt>
                <c:pt idx="6">
                  <c:v>0.36999999999999994</c:v>
                </c:pt>
                <c:pt idx="7">
                  <c:v>0.36999999999999994</c:v>
                </c:pt>
                <c:pt idx="8">
                  <c:v>0.36999999999999994</c:v>
                </c:pt>
                <c:pt idx="9">
                  <c:v>0.36999999999999994</c:v>
                </c:pt>
                <c:pt idx="10">
                  <c:v>0.36999999999999994</c:v>
                </c:pt>
                <c:pt idx="11">
                  <c:v>0.36999999999999994</c:v>
                </c:pt>
                <c:pt idx="12">
                  <c:v>0.36999999999999994</c:v>
                </c:pt>
                <c:pt idx="13">
                  <c:v>0.36999999999999994</c:v>
                </c:pt>
                <c:pt idx="14">
                  <c:v>0.36999999999999994</c:v>
                </c:pt>
                <c:pt idx="15">
                  <c:v>0.36999999999999994</c:v>
                </c:pt>
                <c:pt idx="16">
                  <c:v>0.36999999999999994</c:v>
                </c:pt>
                <c:pt idx="17">
                  <c:v>0.36999999999999994</c:v>
                </c:pt>
                <c:pt idx="18">
                  <c:v>0.36999999999999994</c:v>
                </c:pt>
                <c:pt idx="19">
                  <c:v>0.36999999999999994</c:v>
                </c:pt>
                <c:pt idx="20">
                  <c:v>0.36999999999999994</c:v>
                </c:pt>
                <c:pt idx="21">
                  <c:v>0.36999999999999994</c:v>
                </c:pt>
                <c:pt idx="22">
                  <c:v>0.36999999999999994</c:v>
                </c:pt>
                <c:pt idx="23">
                  <c:v>0.36999999999999994</c:v>
                </c:pt>
                <c:pt idx="24">
                  <c:v>0.36999999999999994</c:v>
                </c:pt>
                <c:pt idx="25">
                  <c:v>0.26909090909090905</c:v>
                </c:pt>
                <c:pt idx="26">
                  <c:v>0.26909090909090905</c:v>
                </c:pt>
                <c:pt idx="27">
                  <c:v>0.26909090909090905</c:v>
                </c:pt>
                <c:pt idx="28">
                  <c:v>0.26909090909090905</c:v>
                </c:pt>
                <c:pt idx="29">
                  <c:v>0.26909090909090905</c:v>
                </c:pt>
                <c:pt idx="30">
                  <c:v>0.26909090909090905</c:v>
                </c:pt>
                <c:pt idx="31">
                  <c:v>0.26909090909090905</c:v>
                </c:pt>
                <c:pt idx="32">
                  <c:v>0.26909090909090905</c:v>
                </c:pt>
                <c:pt idx="33">
                  <c:v>0.26909090909090905</c:v>
                </c:pt>
                <c:pt idx="34">
                  <c:v>0.26909090909090905</c:v>
                </c:pt>
                <c:pt idx="35">
                  <c:v>0.26909090909090905</c:v>
                </c:pt>
                <c:pt idx="36">
                  <c:v>0.26909090909090905</c:v>
                </c:pt>
                <c:pt idx="37">
                  <c:v>0.26909090909090905</c:v>
                </c:pt>
                <c:pt idx="38">
                  <c:v>0.26909090909090905</c:v>
                </c:pt>
                <c:pt idx="39">
                  <c:v>0.26909090909090905</c:v>
                </c:pt>
                <c:pt idx="40">
                  <c:v>0.26909090909090905</c:v>
                </c:pt>
                <c:pt idx="41">
                  <c:v>0.26909090909090905</c:v>
                </c:pt>
                <c:pt idx="42">
                  <c:v>0.26909090909090905</c:v>
                </c:pt>
                <c:pt idx="43">
                  <c:v>0.26909090909090905</c:v>
                </c:pt>
                <c:pt idx="44">
                  <c:v>0.26909090909090905</c:v>
                </c:pt>
                <c:pt idx="45">
                  <c:v>0.26909090909090905</c:v>
                </c:pt>
                <c:pt idx="46">
                  <c:v>0.26909090909090905</c:v>
                </c:pt>
                <c:pt idx="47">
                  <c:v>0.26909090909090905</c:v>
                </c:pt>
                <c:pt idx="48">
                  <c:v>0.26909090909090905</c:v>
                </c:pt>
                <c:pt idx="49">
                  <c:v>0.22769230769230767</c:v>
                </c:pt>
                <c:pt idx="50">
                  <c:v>0.22769230769230767</c:v>
                </c:pt>
                <c:pt idx="51">
                  <c:v>0.22769230769230767</c:v>
                </c:pt>
                <c:pt idx="52">
                  <c:v>0.22769230769230767</c:v>
                </c:pt>
                <c:pt idx="53">
                  <c:v>0.22769230769230767</c:v>
                </c:pt>
                <c:pt idx="54">
                  <c:v>0.22769230769230767</c:v>
                </c:pt>
                <c:pt idx="55">
                  <c:v>0.22769230769230767</c:v>
                </c:pt>
                <c:pt idx="56">
                  <c:v>0.22769230769230767</c:v>
                </c:pt>
                <c:pt idx="57">
                  <c:v>0.22769230769230767</c:v>
                </c:pt>
                <c:pt idx="58">
                  <c:v>0.22769230769230767</c:v>
                </c:pt>
                <c:pt idx="59">
                  <c:v>0.22769230769230767</c:v>
                </c:pt>
                <c:pt idx="60">
                  <c:v>0.22769230769230767</c:v>
                </c:pt>
                <c:pt idx="61">
                  <c:v>0.22769230769230767</c:v>
                </c:pt>
                <c:pt idx="62">
                  <c:v>0.22769230769230767</c:v>
                </c:pt>
                <c:pt idx="63">
                  <c:v>0.22769230769230767</c:v>
                </c:pt>
                <c:pt idx="64">
                  <c:v>0.22769230769230767</c:v>
                </c:pt>
                <c:pt idx="65">
                  <c:v>0.22769230769230767</c:v>
                </c:pt>
                <c:pt idx="66">
                  <c:v>0.22769230769230767</c:v>
                </c:pt>
                <c:pt idx="67">
                  <c:v>0.22769230769230767</c:v>
                </c:pt>
                <c:pt idx="68">
                  <c:v>0.22769230769230767</c:v>
                </c:pt>
                <c:pt idx="69">
                  <c:v>0.22769230769230767</c:v>
                </c:pt>
                <c:pt idx="70">
                  <c:v>0.22769230769230767</c:v>
                </c:pt>
                <c:pt idx="71">
                  <c:v>0.22769230769230767</c:v>
                </c:pt>
                <c:pt idx="72">
                  <c:v>0.22769230769230767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97-478A-AF6F-04064A16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29648"/>
        <c:axId val="-1552328560"/>
      </c:scatterChart>
      <c:valAx>
        <c:axId val="-15523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8560"/>
        <c:crosses val="autoZero"/>
        <c:crossBetween val="midCat"/>
      </c:valAx>
      <c:valAx>
        <c:axId val="-1552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วิเคราะห์ค่ากลวงทึบ!$BH$191</c:f>
              <c:strCache>
                <c:ptCount val="1"/>
                <c:pt idx="0">
                  <c:v>D/L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วิเคราะห์ค่ากลวงทึบ!$BH$192:$BH$264</c:f>
              <c:numCache>
                <c:formatCode>0.000</c:formatCode>
                <c:ptCount val="73"/>
                <c:pt idx="1">
                  <c:v>5.9145854283959064E-3</c:v>
                </c:pt>
                <c:pt idx="2">
                  <c:v>7.9099878593580607E-3</c:v>
                </c:pt>
                <c:pt idx="3">
                  <c:v>9.4079962590794975E-3</c:v>
                </c:pt>
                <c:pt idx="4">
                  <c:v>1.1349674109859993E-2</c:v>
                </c:pt>
                <c:pt idx="5">
                  <c:v>1.1732622395966804E-2</c:v>
                </c:pt>
                <c:pt idx="6">
                  <c:v>1.1908871885775532E-2</c:v>
                </c:pt>
                <c:pt idx="7">
                  <c:v>1.374656303334452E-2</c:v>
                </c:pt>
                <c:pt idx="8">
                  <c:v>1.8942768433665037E-2</c:v>
                </c:pt>
                <c:pt idx="9">
                  <c:v>5.9145854283959064E-3</c:v>
                </c:pt>
                <c:pt idx="10">
                  <c:v>7.9099878593580607E-3</c:v>
                </c:pt>
                <c:pt idx="11">
                  <c:v>9.4079962590794975E-3</c:v>
                </c:pt>
                <c:pt idx="12">
                  <c:v>1.1349674109859993E-2</c:v>
                </c:pt>
                <c:pt idx="13">
                  <c:v>1.1732622395966804E-2</c:v>
                </c:pt>
                <c:pt idx="14">
                  <c:v>1.1908871885775532E-2</c:v>
                </c:pt>
                <c:pt idx="15">
                  <c:v>1.374656303334452E-2</c:v>
                </c:pt>
                <c:pt idx="16">
                  <c:v>1.8942768433665037E-2</c:v>
                </c:pt>
                <c:pt idx="17">
                  <c:v>5.9145854283959064E-3</c:v>
                </c:pt>
                <c:pt idx="18">
                  <c:v>7.9099878593580607E-3</c:v>
                </c:pt>
                <c:pt idx="19">
                  <c:v>9.4079962590794975E-3</c:v>
                </c:pt>
                <c:pt idx="20">
                  <c:v>1.1349674109859993E-2</c:v>
                </c:pt>
                <c:pt idx="21">
                  <c:v>1.1732622395966804E-2</c:v>
                </c:pt>
                <c:pt idx="22">
                  <c:v>1.1908871885775532E-2</c:v>
                </c:pt>
                <c:pt idx="23">
                  <c:v>1.374656303334452E-2</c:v>
                </c:pt>
                <c:pt idx="24">
                  <c:v>1.8942768433665037E-2</c:v>
                </c:pt>
                <c:pt idx="25">
                  <c:v>5.9145854283959064E-3</c:v>
                </c:pt>
                <c:pt idx="26">
                  <c:v>7.9099878593580607E-3</c:v>
                </c:pt>
                <c:pt idx="27">
                  <c:v>9.4079962590794975E-3</c:v>
                </c:pt>
                <c:pt idx="28">
                  <c:v>1.1349674109859993E-2</c:v>
                </c:pt>
                <c:pt idx="29">
                  <c:v>1.1732622395966804E-2</c:v>
                </c:pt>
                <c:pt idx="30">
                  <c:v>1.1908871885775532E-2</c:v>
                </c:pt>
                <c:pt idx="31">
                  <c:v>1.374656303334452E-2</c:v>
                </c:pt>
                <c:pt idx="32">
                  <c:v>1.8942768433665037E-2</c:v>
                </c:pt>
                <c:pt idx="33">
                  <c:v>5.9145854283959064E-3</c:v>
                </c:pt>
                <c:pt idx="34">
                  <c:v>7.9099878593580607E-3</c:v>
                </c:pt>
                <c:pt idx="35">
                  <c:v>9.4079962590794975E-3</c:v>
                </c:pt>
                <c:pt idx="36">
                  <c:v>1.1349674109859993E-2</c:v>
                </c:pt>
                <c:pt idx="37">
                  <c:v>1.1732622395966804E-2</c:v>
                </c:pt>
                <c:pt idx="38">
                  <c:v>1.1908871885775532E-2</c:v>
                </c:pt>
                <c:pt idx="39">
                  <c:v>1.374656303334452E-2</c:v>
                </c:pt>
                <c:pt idx="40">
                  <c:v>1.8942768433665037E-2</c:v>
                </c:pt>
                <c:pt idx="41">
                  <c:v>5.9145854283959064E-3</c:v>
                </c:pt>
                <c:pt idx="42">
                  <c:v>7.9099878593580607E-3</c:v>
                </c:pt>
                <c:pt idx="43">
                  <c:v>9.4079962590794975E-3</c:v>
                </c:pt>
                <c:pt idx="44">
                  <c:v>1.1349674109859993E-2</c:v>
                </c:pt>
                <c:pt idx="45">
                  <c:v>1.1732622395966804E-2</c:v>
                </c:pt>
                <c:pt idx="46">
                  <c:v>1.1908871885775532E-2</c:v>
                </c:pt>
                <c:pt idx="47">
                  <c:v>1.374656303334452E-2</c:v>
                </c:pt>
                <c:pt idx="48">
                  <c:v>1.8942768433665037E-2</c:v>
                </c:pt>
                <c:pt idx="49">
                  <c:v>5.9145854283959064E-3</c:v>
                </c:pt>
                <c:pt idx="50">
                  <c:v>7.9099878593580607E-3</c:v>
                </c:pt>
                <c:pt idx="51">
                  <c:v>9.4079962590794975E-3</c:v>
                </c:pt>
                <c:pt idx="52">
                  <c:v>1.1349674109859993E-2</c:v>
                </c:pt>
                <c:pt idx="53">
                  <c:v>1.1732622395966804E-2</c:v>
                </c:pt>
                <c:pt idx="54">
                  <c:v>1.1908871885775532E-2</c:v>
                </c:pt>
                <c:pt idx="55">
                  <c:v>1.374656303334452E-2</c:v>
                </c:pt>
                <c:pt idx="56">
                  <c:v>1.8942768433665037E-2</c:v>
                </c:pt>
                <c:pt idx="57">
                  <c:v>5.9145854283959064E-3</c:v>
                </c:pt>
                <c:pt idx="58">
                  <c:v>7.9099878593580607E-3</c:v>
                </c:pt>
                <c:pt idx="59">
                  <c:v>9.4079962590794975E-3</c:v>
                </c:pt>
                <c:pt idx="60">
                  <c:v>1.1349674109859993E-2</c:v>
                </c:pt>
                <c:pt idx="61">
                  <c:v>1.1732622395966804E-2</c:v>
                </c:pt>
                <c:pt idx="62">
                  <c:v>1.1908871885775532E-2</c:v>
                </c:pt>
                <c:pt idx="63">
                  <c:v>1.374656303334452E-2</c:v>
                </c:pt>
                <c:pt idx="64">
                  <c:v>1.8942768433665037E-2</c:v>
                </c:pt>
                <c:pt idx="65">
                  <c:v>5.9145854283959064E-3</c:v>
                </c:pt>
                <c:pt idx="66">
                  <c:v>7.9099878593580607E-3</c:v>
                </c:pt>
                <c:pt idx="67">
                  <c:v>9.4079962590794975E-3</c:v>
                </c:pt>
                <c:pt idx="68">
                  <c:v>1.1349674109859993E-2</c:v>
                </c:pt>
                <c:pt idx="69">
                  <c:v>1.1732622395966804E-2</c:v>
                </c:pt>
                <c:pt idx="70">
                  <c:v>1.1908871885775532E-2</c:v>
                </c:pt>
                <c:pt idx="71">
                  <c:v>1.374656303334452E-2</c:v>
                </c:pt>
                <c:pt idx="72">
                  <c:v>1.8942768433665037E-2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5-4692-BB61-E35973B6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33456"/>
        <c:axId val="-1552345968"/>
      </c:scatterChart>
      <c:valAx>
        <c:axId val="-15523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5968"/>
        <c:crosses val="autoZero"/>
        <c:crossBetween val="midCat"/>
      </c:valAx>
      <c:valAx>
        <c:axId val="-15523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วิเคราะห์ค่ากลวงทึบ!$AT$15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วิเคราะห์ค่ากลวงทึบ!$AT$16:$AT$88</c:f>
              <c:numCache>
                <c:formatCode>0.000</c:formatCode>
                <c:ptCount val="73"/>
                <c:pt idx="1">
                  <c:v>5.0620325738523521E-3</c:v>
                </c:pt>
                <c:pt idx="2">
                  <c:v>7.4824209480414093E-3</c:v>
                </c:pt>
                <c:pt idx="3">
                  <c:v>9.111347728387802E-3</c:v>
                </c:pt>
                <c:pt idx="4">
                  <c:v>1.1758671375080175E-2</c:v>
                </c:pt>
                <c:pt idx="5">
                  <c:v>1.1891171347263653E-2</c:v>
                </c:pt>
                <c:pt idx="6">
                  <c:v>1.2069802586934662E-2</c:v>
                </c:pt>
                <c:pt idx="7">
                  <c:v>1.4861149225237319E-2</c:v>
                </c:pt>
                <c:pt idx="8">
                  <c:v>2.0905307505621324E-2</c:v>
                </c:pt>
                <c:pt idx="9">
                  <c:v>4.2627642727177699E-3</c:v>
                </c:pt>
                <c:pt idx="10">
                  <c:v>7.3042680683261365E-3</c:v>
                </c:pt>
                <c:pt idx="11">
                  <c:v>8.8994559207508771E-3</c:v>
                </c:pt>
                <c:pt idx="12">
                  <c:v>1.0736178212029724E-2</c:v>
                </c:pt>
                <c:pt idx="13">
                  <c:v>1.2419667851586481E-2</c:v>
                </c:pt>
                <c:pt idx="14">
                  <c:v>1.4483763104321593E-2</c:v>
                </c:pt>
                <c:pt idx="15">
                  <c:v>1.455154194971154E-2</c:v>
                </c:pt>
                <c:pt idx="16">
                  <c:v>2.1758585362993625E-2</c:v>
                </c:pt>
                <c:pt idx="17">
                  <c:v>4.1295528891953405E-3</c:v>
                </c:pt>
                <c:pt idx="18">
                  <c:v>6.5916565494650503E-3</c:v>
                </c:pt>
                <c:pt idx="19">
                  <c:v>8.8994559207508771E-3</c:v>
                </c:pt>
                <c:pt idx="20">
                  <c:v>1.2014294665842784E-2</c:v>
                </c:pt>
                <c:pt idx="21">
                  <c:v>1.400515736455497E-2</c:v>
                </c:pt>
                <c:pt idx="22">
                  <c:v>1.2069802586934662E-2</c:v>
                </c:pt>
                <c:pt idx="23">
                  <c:v>1.4861149225237319E-2</c:v>
                </c:pt>
                <c:pt idx="24">
                  <c:v>1.9198751790876725E-2</c:v>
                </c:pt>
                <c:pt idx="25">
                  <c:v>6.6605691761215174E-3</c:v>
                </c:pt>
                <c:pt idx="26">
                  <c:v>1.0511019903201028E-2</c:v>
                </c:pt>
                <c:pt idx="27">
                  <c:v>1.356107568876324E-2</c:v>
                </c:pt>
                <c:pt idx="28">
                  <c:v>1.6359890608807198E-2</c:v>
                </c:pt>
                <c:pt idx="29">
                  <c:v>2.0611363668590333E-2</c:v>
                </c:pt>
                <c:pt idx="30">
                  <c:v>1.6897723621708525E-2</c:v>
                </c:pt>
                <c:pt idx="31">
                  <c:v>2.5078189317587977E-2</c:v>
                </c:pt>
                <c:pt idx="32">
                  <c:v>3.8824142510439606E-2</c:v>
                </c:pt>
                <c:pt idx="33">
                  <c:v>6.7937805596439476E-3</c:v>
                </c:pt>
                <c:pt idx="34">
                  <c:v>1.1401784301777384E-2</c:v>
                </c:pt>
                <c:pt idx="35">
                  <c:v>1.3772967496400166E-2</c:v>
                </c:pt>
                <c:pt idx="36">
                  <c:v>1.7126760481095033E-2</c:v>
                </c:pt>
                <c:pt idx="37">
                  <c:v>1.9025874155621843E-2</c:v>
                </c:pt>
                <c:pt idx="38">
                  <c:v>1.9311684139095456E-2</c:v>
                </c:pt>
                <c:pt idx="39">
                  <c:v>2.1053294735752869E-2</c:v>
                </c:pt>
                <c:pt idx="40">
                  <c:v>3.5837670009636557E-2</c:v>
                </c:pt>
                <c:pt idx="41">
                  <c:v>7.593048860778529E-3</c:v>
                </c:pt>
                <c:pt idx="42">
                  <c:v>1.0867325662631568E-2</c:v>
                </c:pt>
                <c:pt idx="43">
                  <c:v>1.4196751111674018E-2</c:v>
                </c:pt>
                <c:pt idx="44">
                  <c:v>1.7382383771857648E-2</c:v>
                </c:pt>
                <c:pt idx="45">
                  <c:v>1.8497377651299014E-2</c:v>
                </c:pt>
                <c:pt idx="46">
                  <c:v>2.0384555480156316E-2</c:v>
                </c:pt>
                <c:pt idx="47">
                  <c:v>2.2291723837855978E-2</c:v>
                </c:pt>
                <c:pt idx="48">
                  <c:v>3.4984392152264253E-2</c:v>
                </c:pt>
                <c:pt idx="49">
                  <c:v>7.7262602443009592E-3</c:v>
                </c:pt>
                <c:pt idx="50">
                  <c:v>1.2114395820638472E-2</c:v>
                </c:pt>
                <c:pt idx="51">
                  <c:v>1.5891885572769424E-2</c:v>
                </c:pt>
                <c:pt idx="52">
                  <c:v>1.9171746807195935E-2</c:v>
                </c:pt>
                <c:pt idx="53">
                  <c:v>2.0875611920751744E-2</c:v>
                </c:pt>
                <c:pt idx="54">
                  <c:v>2.0652773315421532E-2</c:v>
                </c:pt>
                <c:pt idx="55">
                  <c:v>2.3839760215484864E-2</c:v>
                </c:pt>
                <c:pt idx="56">
                  <c:v>4.095733715387035E-2</c:v>
                </c:pt>
                <c:pt idx="57">
                  <c:v>8.7919513124804019E-3</c:v>
                </c:pt>
                <c:pt idx="58">
                  <c:v>1.1936242940923198E-2</c:v>
                </c:pt>
                <c:pt idx="59">
                  <c:v>1.5256210149858646E-2</c:v>
                </c:pt>
                <c:pt idx="60">
                  <c:v>1.8149253644145488E-2</c:v>
                </c:pt>
                <c:pt idx="61">
                  <c:v>1.7968881146976187E-2</c:v>
                </c:pt>
                <c:pt idx="62">
                  <c:v>1.9848119809625888E-2</c:v>
                </c:pt>
                <c:pt idx="63">
                  <c:v>2.5078189317587977E-2</c:v>
                </c:pt>
                <c:pt idx="64">
                  <c:v>4.1383976082556506E-2</c:v>
                </c:pt>
                <c:pt idx="65">
                  <c:v>7.7262602443009592E-3</c:v>
                </c:pt>
                <c:pt idx="66">
                  <c:v>1.2292548700353742E-2</c:v>
                </c:pt>
                <c:pt idx="67">
                  <c:v>1.5891885572769424E-2</c:v>
                </c:pt>
                <c:pt idx="68">
                  <c:v>2.0961109842534222E-2</c:v>
                </c:pt>
                <c:pt idx="69">
                  <c:v>2.0347115416428918E-2</c:v>
                </c:pt>
                <c:pt idx="70">
                  <c:v>2.0652773315421532E-2</c:v>
                </c:pt>
                <c:pt idx="71">
                  <c:v>2.4149367491010643E-2</c:v>
                </c:pt>
                <c:pt idx="72">
                  <c:v>3.7544225724381153E-2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F-4EFF-ACA2-1415BC60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49408"/>
        <c:axId val="-1580946688"/>
      </c:scatterChart>
      <c:valAx>
        <c:axId val="-15809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6688"/>
        <c:crosses val="autoZero"/>
        <c:crossBetween val="midCat"/>
      </c:valAx>
      <c:valAx>
        <c:axId val="-15809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วิเคราะห์ค่ากลวงทึบ!$BI$191</c:f>
              <c:strCache>
                <c:ptCount val="1"/>
                <c:pt idx="0">
                  <c:v>C/(GHi)^0.5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วิเคราะห์ค่ากลวงทึบ!$BI$192:$BI$264</c:f>
              <c:numCache>
                <c:formatCode>0.000</c:formatCode>
                <c:ptCount val="73"/>
                <c:pt idx="1">
                  <c:v>1.7541160386140586</c:v>
                </c:pt>
                <c:pt idx="2">
                  <c:v>1.6514456476895412</c:v>
                </c:pt>
                <c:pt idx="3">
                  <c:v>1.5978709238739224</c:v>
                </c:pt>
                <c:pt idx="4">
                  <c:v>1.4638501094227998</c:v>
                </c:pt>
                <c:pt idx="5">
                  <c:v>1.49071198499986</c:v>
                </c:pt>
                <c:pt idx="6">
                  <c:v>1.3587324409735149</c:v>
                </c:pt>
                <c:pt idx="7">
                  <c:v>1.4025737466365535</c:v>
                </c:pt>
                <c:pt idx="8">
                  <c:v>1.4142135623730951</c:v>
                </c:pt>
                <c:pt idx="9">
                  <c:v>1.7770466332772774</c:v>
                </c:pt>
                <c:pt idx="10">
                  <c:v>1.5649215928719034</c:v>
                </c:pt>
                <c:pt idx="11">
                  <c:v>1.5491933384829666</c:v>
                </c:pt>
                <c:pt idx="12">
                  <c:v>1.4770978917519928</c:v>
                </c:pt>
                <c:pt idx="13">
                  <c:v>1.4770978917519928</c:v>
                </c:pt>
                <c:pt idx="14">
                  <c:v>1.4142135623730951</c:v>
                </c:pt>
                <c:pt idx="15">
                  <c:v>1.4261480656245851</c:v>
                </c:pt>
                <c:pt idx="16">
                  <c:v>1.3693063937629153</c:v>
                </c:pt>
                <c:pt idx="17">
                  <c:v>1.7541160386140586</c:v>
                </c:pt>
                <c:pt idx="18">
                  <c:v>1.5491933384829666</c:v>
                </c:pt>
                <c:pt idx="19">
                  <c:v>1.5047095877265575</c:v>
                </c:pt>
                <c:pt idx="20">
                  <c:v>1.5191090506255001</c:v>
                </c:pt>
                <c:pt idx="21">
                  <c:v>1.4509525002200234</c:v>
                </c:pt>
                <c:pt idx="22">
                  <c:v>1.3587324409735149</c:v>
                </c:pt>
                <c:pt idx="23">
                  <c:v>1.4638501094227998</c:v>
                </c:pt>
                <c:pt idx="24">
                  <c:v>1.4509525002200234</c:v>
                </c:pt>
                <c:pt idx="25">
                  <c:v>1.7644283910575149</c:v>
                </c:pt>
                <c:pt idx="26">
                  <c:v>1.5138251770487456</c:v>
                </c:pt>
                <c:pt idx="27">
                  <c:v>1.4832396974191326</c:v>
                </c:pt>
                <c:pt idx="28">
                  <c:v>1.4638501094227998</c:v>
                </c:pt>
                <c:pt idx="29">
                  <c:v>1.4638501094227998</c:v>
                </c:pt>
                <c:pt idx="30">
                  <c:v>1.4015297764534702</c:v>
                </c:pt>
                <c:pt idx="31">
                  <c:v>1.2845232578665127</c:v>
                </c:pt>
                <c:pt idx="32">
                  <c:v>1.3392080722836033</c:v>
                </c:pt>
                <c:pt idx="33">
                  <c:v>1.6183471874253741</c:v>
                </c:pt>
                <c:pt idx="34">
                  <c:v>1.5811388300841898</c:v>
                </c:pt>
                <c:pt idx="35">
                  <c:v>1.4734492293862547</c:v>
                </c:pt>
                <c:pt idx="36">
                  <c:v>1.3693063937629153</c:v>
                </c:pt>
                <c:pt idx="37">
                  <c:v>1.4734492293862547</c:v>
                </c:pt>
                <c:pt idx="38">
                  <c:v>1.3771534860493695</c:v>
                </c:pt>
                <c:pt idx="39">
                  <c:v>1.4015297764534702</c:v>
                </c:pt>
                <c:pt idx="40">
                  <c:v>1.2656783744588573</c:v>
                </c:pt>
                <c:pt idx="41">
                  <c:v>1.7013926184468016</c:v>
                </c:pt>
                <c:pt idx="42">
                  <c:v>1.5463842820677165</c:v>
                </c:pt>
                <c:pt idx="43">
                  <c:v>1.4932279563850019</c:v>
                </c:pt>
                <c:pt idx="44">
                  <c:v>1.4015297764534702</c:v>
                </c:pt>
                <c:pt idx="45">
                  <c:v>1.4099474483926397</c:v>
                </c:pt>
                <c:pt idx="46">
                  <c:v>1.4015297764534702</c:v>
                </c:pt>
                <c:pt idx="47">
                  <c:v>1.3540064007726602</c:v>
                </c:pt>
                <c:pt idx="48">
                  <c:v>1.2718675476729207</c:v>
                </c:pt>
                <c:pt idx="49">
                  <c:v>1.6124515496597098</c:v>
                </c:pt>
                <c:pt idx="50">
                  <c:v>1.6018081887929687</c:v>
                </c:pt>
                <c:pt idx="51">
                  <c:v>1.5913728452086684</c:v>
                </c:pt>
                <c:pt idx="52">
                  <c:v>1.4327007988227578</c:v>
                </c:pt>
                <c:pt idx="53">
                  <c:v>1.5420923385088861</c:v>
                </c:pt>
                <c:pt idx="54">
                  <c:v>1.4971236790408557</c:v>
                </c:pt>
                <c:pt idx="55">
                  <c:v>1.4480242379008672</c:v>
                </c:pt>
                <c:pt idx="56">
                  <c:v>1.4106012612951071</c:v>
                </c:pt>
                <c:pt idx="57">
                  <c:v>1.4719601443879746</c:v>
                </c:pt>
                <c:pt idx="58">
                  <c:v>1.5236235005501102</c:v>
                </c:pt>
                <c:pt idx="59">
                  <c:v>1.5327744747226988</c:v>
                </c:pt>
                <c:pt idx="60">
                  <c:v>1.5327744747226988</c:v>
                </c:pt>
                <c:pt idx="61">
                  <c:v>1.5515822270854378</c:v>
                </c:pt>
                <c:pt idx="62">
                  <c:v>1.4885929903466195</c:v>
                </c:pt>
                <c:pt idx="63">
                  <c:v>1.4719601443879746</c:v>
                </c:pt>
                <c:pt idx="64">
                  <c:v>1.3964240043768938</c:v>
                </c:pt>
                <c:pt idx="65">
                  <c:v>1.9948914348241344</c:v>
                </c:pt>
                <c:pt idx="66">
                  <c:v>1.6124515496597098</c:v>
                </c:pt>
                <c:pt idx="67">
                  <c:v>1.5146344928922038</c:v>
                </c:pt>
                <c:pt idx="68">
                  <c:v>1.4802064842294995</c:v>
                </c:pt>
                <c:pt idx="69">
                  <c:v>1.4802064842294995</c:v>
                </c:pt>
                <c:pt idx="70">
                  <c:v>1.3314380468978917</c:v>
                </c:pt>
                <c:pt idx="71">
                  <c:v>1.5146344928922038</c:v>
                </c:pt>
                <c:pt idx="72">
                  <c:v>1.3499740392104052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88C-9E42-3FDA0E58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27472"/>
        <c:axId val="-1552348144"/>
      </c:scatterChart>
      <c:valAx>
        <c:axId val="-1552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8144"/>
        <c:crosses val="autoZero"/>
        <c:crossBetween val="midCat"/>
      </c:valAx>
      <c:valAx>
        <c:axId val="-15523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วิเคราะห์ค่ากลวงทึบ!$BJ$191</c:f>
              <c:strCache>
                <c:ptCount val="1"/>
                <c:pt idx="0">
                  <c:v>CT/L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วิเคราะห์ค่ากลวงทึบ!$BJ$192:$BJ$264</c:f>
              <c:numCache>
                <c:formatCode>0.000</c:formatCode>
                <c:ptCount val="73"/>
                <c:pt idx="1">
                  <c:v>7.9163883853168054E-2</c:v>
                </c:pt>
                <c:pt idx="2">
                  <c:v>0.10587138655092831</c:v>
                </c:pt>
                <c:pt idx="3">
                  <c:v>0.12592150915077727</c:v>
                </c:pt>
                <c:pt idx="4">
                  <c:v>0.1519099341588076</c:v>
                </c:pt>
                <c:pt idx="5">
                  <c:v>0.15703551295213841</c:v>
                </c:pt>
                <c:pt idx="6">
                  <c:v>0.15939452768094964</c:v>
                </c:pt>
                <c:pt idx="7">
                  <c:v>0.1839911406347001</c:v>
                </c:pt>
                <c:pt idx="8">
                  <c:v>0.25353985301161147</c:v>
                </c:pt>
                <c:pt idx="9">
                  <c:v>7.9163883853168054E-2</c:v>
                </c:pt>
                <c:pt idx="10">
                  <c:v>0.10587138655092831</c:v>
                </c:pt>
                <c:pt idx="11">
                  <c:v>0.12592150915077727</c:v>
                </c:pt>
                <c:pt idx="12">
                  <c:v>0.1519099341588076</c:v>
                </c:pt>
                <c:pt idx="13">
                  <c:v>0.15703551295213841</c:v>
                </c:pt>
                <c:pt idx="14">
                  <c:v>0.15939452768094964</c:v>
                </c:pt>
                <c:pt idx="15">
                  <c:v>0.1839911406347001</c:v>
                </c:pt>
                <c:pt idx="16">
                  <c:v>0.25353985301161147</c:v>
                </c:pt>
                <c:pt idx="17">
                  <c:v>7.9163883853168054E-2</c:v>
                </c:pt>
                <c:pt idx="18">
                  <c:v>0.10587138655092831</c:v>
                </c:pt>
                <c:pt idx="19">
                  <c:v>0.12592150915077727</c:v>
                </c:pt>
                <c:pt idx="20">
                  <c:v>0.1519099341588076</c:v>
                </c:pt>
                <c:pt idx="21">
                  <c:v>0.15703551295213841</c:v>
                </c:pt>
                <c:pt idx="22">
                  <c:v>0.15939452768094964</c:v>
                </c:pt>
                <c:pt idx="23">
                  <c:v>0.1839911406347001</c:v>
                </c:pt>
                <c:pt idx="24">
                  <c:v>0.25353985301161147</c:v>
                </c:pt>
                <c:pt idx="25">
                  <c:v>9.2827882108432735E-2</c:v>
                </c:pt>
                <c:pt idx="26">
                  <c:v>0.12414520499820809</c:v>
                </c:pt>
                <c:pt idx="27">
                  <c:v>0.14765605775538895</c:v>
                </c:pt>
                <c:pt idx="28">
                  <c:v>0.17813018731305269</c:v>
                </c:pt>
                <c:pt idx="29">
                  <c:v>0.18414046120066654</c:v>
                </c:pt>
                <c:pt idx="30">
                  <c:v>0.18690665116608451</c:v>
                </c:pt>
                <c:pt idx="31">
                  <c:v>0.21574873642522158</c:v>
                </c:pt>
                <c:pt idx="32">
                  <c:v>0.29730183057724457</c:v>
                </c:pt>
                <c:pt idx="33">
                  <c:v>9.2827882108432735E-2</c:v>
                </c:pt>
                <c:pt idx="34">
                  <c:v>0.12414520499820809</c:v>
                </c:pt>
                <c:pt idx="35">
                  <c:v>0.14765605775538895</c:v>
                </c:pt>
                <c:pt idx="36">
                  <c:v>0.17813018731305269</c:v>
                </c:pt>
                <c:pt idx="37">
                  <c:v>0.18414046120066654</c:v>
                </c:pt>
                <c:pt idx="38">
                  <c:v>0.18690665116608451</c:v>
                </c:pt>
                <c:pt idx="39">
                  <c:v>0.21574873642522158</c:v>
                </c:pt>
                <c:pt idx="40">
                  <c:v>0.29730183057724457</c:v>
                </c:pt>
                <c:pt idx="41">
                  <c:v>9.2827882108432735E-2</c:v>
                </c:pt>
                <c:pt idx="42">
                  <c:v>0.12414520499820809</c:v>
                </c:pt>
                <c:pt idx="43">
                  <c:v>0.14765605775538895</c:v>
                </c:pt>
                <c:pt idx="44">
                  <c:v>0.17813018731305269</c:v>
                </c:pt>
                <c:pt idx="45">
                  <c:v>0.18414046120066654</c:v>
                </c:pt>
                <c:pt idx="46">
                  <c:v>0.18690665116608451</c:v>
                </c:pt>
                <c:pt idx="47">
                  <c:v>0.21574873642522158</c:v>
                </c:pt>
                <c:pt idx="48">
                  <c:v>0.29730183057724457</c:v>
                </c:pt>
                <c:pt idx="49">
                  <c:v>0.10091454713477417</c:v>
                </c:pt>
                <c:pt idx="50">
                  <c:v>0.13496006648857703</c:v>
                </c:pt>
                <c:pt idx="51">
                  <c:v>0.16051905808521641</c:v>
                </c:pt>
                <c:pt idx="52">
                  <c:v>0.19364792964608879</c:v>
                </c:pt>
                <c:pt idx="53">
                  <c:v>0.20018178621750154</c:v>
                </c:pt>
                <c:pt idx="54">
                  <c:v>0.20318895175126686</c:v>
                </c:pt>
                <c:pt idx="55">
                  <c:v>0.23454360410613254</c:v>
                </c:pt>
                <c:pt idx="56">
                  <c:v>0.32320116449491332</c:v>
                </c:pt>
                <c:pt idx="57">
                  <c:v>0.10091454713477417</c:v>
                </c:pt>
                <c:pt idx="58">
                  <c:v>0.13496006648857703</c:v>
                </c:pt>
                <c:pt idx="59">
                  <c:v>0.16051905808521641</c:v>
                </c:pt>
                <c:pt idx="60">
                  <c:v>0.19364792964608879</c:v>
                </c:pt>
                <c:pt idx="61">
                  <c:v>0.20018178621750154</c:v>
                </c:pt>
                <c:pt idx="62">
                  <c:v>0.20318895175126686</c:v>
                </c:pt>
                <c:pt idx="63">
                  <c:v>0.23454360410613254</c:v>
                </c:pt>
                <c:pt idx="64">
                  <c:v>0.32320116449491332</c:v>
                </c:pt>
                <c:pt idx="65">
                  <c:v>0.10091454713477417</c:v>
                </c:pt>
                <c:pt idx="66">
                  <c:v>0.13496006648857703</c:v>
                </c:pt>
                <c:pt idx="67">
                  <c:v>0.16051905808521641</c:v>
                </c:pt>
                <c:pt idx="68">
                  <c:v>0.19364792964608879</c:v>
                </c:pt>
                <c:pt idx="69">
                  <c:v>0.20018178621750154</c:v>
                </c:pt>
                <c:pt idx="70">
                  <c:v>0.20318895175126686</c:v>
                </c:pt>
                <c:pt idx="71">
                  <c:v>0.23454360410613254</c:v>
                </c:pt>
                <c:pt idx="72">
                  <c:v>0.32320116449491332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B-43CB-9EEE-433A5B68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50320"/>
        <c:axId val="-1552324752"/>
      </c:scatterChart>
      <c:valAx>
        <c:axId val="-15523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4752"/>
        <c:crosses val="autoZero"/>
        <c:crossBetween val="midCat"/>
      </c:valAx>
      <c:valAx>
        <c:axId val="-15523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วิเคราะห์ค่ากลวงทึบ!$BK$191</c:f>
              <c:strCache>
                <c:ptCount val="1"/>
                <c:pt idx="0">
                  <c:v>CT/S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วิเคราะห์ค่ากลวงทึบ!$BK$192:$BK$264</c:f>
              <c:numCache>
                <c:formatCode>0.000</c:formatCode>
                <c:ptCount val="73"/>
                <c:pt idx="1">
                  <c:v>7.9236355292252059</c:v>
                </c:pt>
                <c:pt idx="2">
                  <c:v>7.9236355292252059</c:v>
                </c:pt>
                <c:pt idx="3">
                  <c:v>7.9236355292252059</c:v>
                </c:pt>
                <c:pt idx="4">
                  <c:v>7.9236355292252059</c:v>
                </c:pt>
                <c:pt idx="5">
                  <c:v>7.9236355292252059</c:v>
                </c:pt>
                <c:pt idx="6">
                  <c:v>7.9236355292252059</c:v>
                </c:pt>
                <c:pt idx="7">
                  <c:v>7.9236355292252059</c:v>
                </c:pt>
                <c:pt idx="8">
                  <c:v>7.9236355292252059</c:v>
                </c:pt>
                <c:pt idx="9">
                  <c:v>7.9236355292252059</c:v>
                </c:pt>
                <c:pt idx="10">
                  <c:v>7.9236355292252059</c:v>
                </c:pt>
                <c:pt idx="11">
                  <c:v>7.9236355292252059</c:v>
                </c:pt>
                <c:pt idx="12">
                  <c:v>7.9236355292252059</c:v>
                </c:pt>
                <c:pt idx="13">
                  <c:v>7.9236355292252059</c:v>
                </c:pt>
                <c:pt idx="14">
                  <c:v>7.9236355292252059</c:v>
                </c:pt>
                <c:pt idx="15">
                  <c:v>7.9236355292252059</c:v>
                </c:pt>
                <c:pt idx="16">
                  <c:v>7.9236355292252059</c:v>
                </c:pt>
                <c:pt idx="17">
                  <c:v>7.9236355292252059</c:v>
                </c:pt>
                <c:pt idx="18">
                  <c:v>7.9236355292252059</c:v>
                </c:pt>
                <c:pt idx="19">
                  <c:v>7.9236355292252059</c:v>
                </c:pt>
                <c:pt idx="20">
                  <c:v>7.9236355292252059</c:v>
                </c:pt>
                <c:pt idx="21">
                  <c:v>7.9236355292252059</c:v>
                </c:pt>
                <c:pt idx="22">
                  <c:v>7.9236355292252059</c:v>
                </c:pt>
                <c:pt idx="23">
                  <c:v>7.9236355292252059</c:v>
                </c:pt>
                <c:pt idx="24">
                  <c:v>7.9236355292252059</c:v>
                </c:pt>
                <c:pt idx="25">
                  <c:v>9.2912862403436911</c:v>
                </c:pt>
                <c:pt idx="26">
                  <c:v>9.2912862403436911</c:v>
                </c:pt>
                <c:pt idx="27">
                  <c:v>9.2912862403436911</c:v>
                </c:pt>
                <c:pt idx="28">
                  <c:v>9.2912862403436911</c:v>
                </c:pt>
                <c:pt idx="29">
                  <c:v>9.2912862403436911</c:v>
                </c:pt>
                <c:pt idx="30">
                  <c:v>9.2912862403436911</c:v>
                </c:pt>
                <c:pt idx="31">
                  <c:v>9.2912862403436911</c:v>
                </c:pt>
                <c:pt idx="32">
                  <c:v>9.2912862403436911</c:v>
                </c:pt>
                <c:pt idx="33">
                  <c:v>9.2912862403436911</c:v>
                </c:pt>
                <c:pt idx="34">
                  <c:v>9.2912862403436911</c:v>
                </c:pt>
                <c:pt idx="35">
                  <c:v>9.2912862403436911</c:v>
                </c:pt>
                <c:pt idx="36">
                  <c:v>9.2912862403436911</c:v>
                </c:pt>
                <c:pt idx="37">
                  <c:v>9.2912862403436911</c:v>
                </c:pt>
                <c:pt idx="38">
                  <c:v>9.2912862403436911</c:v>
                </c:pt>
                <c:pt idx="39">
                  <c:v>9.2912862403436911</c:v>
                </c:pt>
                <c:pt idx="40">
                  <c:v>9.2912862403436911</c:v>
                </c:pt>
                <c:pt idx="41">
                  <c:v>9.2912862403436911</c:v>
                </c:pt>
                <c:pt idx="42">
                  <c:v>9.2912862403436911</c:v>
                </c:pt>
                <c:pt idx="43">
                  <c:v>9.2912862403436911</c:v>
                </c:pt>
                <c:pt idx="44">
                  <c:v>9.2912862403436911</c:v>
                </c:pt>
                <c:pt idx="45">
                  <c:v>9.2912862403436911</c:v>
                </c:pt>
                <c:pt idx="46">
                  <c:v>9.2912862403436911</c:v>
                </c:pt>
                <c:pt idx="47">
                  <c:v>9.2912862403436911</c:v>
                </c:pt>
                <c:pt idx="48">
                  <c:v>9.2912862403436911</c:v>
                </c:pt>
                <c:pt idx="49">
                  <c:v>10.100693045529104</c:v>
                </c:pt>
                <c:pt idx="50">
                  <c:v>10.100693045529104</c:v>
                </c:pt>
                <c:pt idx="51">
                  <c:v>10.100693045529104</c:v>
                </c:pt>
                <c:pt idx="52">
                  <c:v>10.100693045529104</c:v>
                </c:pt>
                <c:pt idx="53">
                  <c:v>10.100693045529104</c:v>
                </c:pt>
                <c:pt idx="54">
                  <c:v>10.100693045529104</c:v>
                </c:pt>
                <c:pt idx="55">
                  <c:v>10.100693045529104</c:v>
                </c:pt>
                <c:pt idx="56">
                  <c:v>10.100693045529104</c:v>
                </c:pt>
                <c:pt idx="57">
                  <c:v>10.100693045529104</c:v>
                </c:pt>
                <c:pt idx="58">
                  <c:v>10.100693045529104</c:v>
                </c:pt>
                <c:pt idx="59">
                  <c:v>10.100693045529104</c:v>
                </c:pt>
                <c:pt idx="60">
                  <c:v>10.100693045529104</c:v>
                </c:pt>
                <c:pt idx="61">
                  <c:v>10.100693045529104</c:v>
                </c:pt>
                <c:pt idx="62">
                  <c:v>10.100693045529104</c:v>
                </c:pt>
                <c:pt idx="63">
                  <c:v>10.100693045529104</c:v>
                </c:pt>
                <c:pt idx="64">
                  <c:v>10.100693045529104</c:v>
                </c:pt>
                <c:pt idx="65">
                  <c:v>10.100693045529104</c:v>
                </c:pt>
                <c:pt idx="66">
                  <c:v>10.100693045529104</c:v>
                </c:pt>
                <c:pt idx="67">
                  <c:v>10.100693045529104</c:v>
                </c:pt>
                <c:pt idx="68">
                  <c:v>10.100693045529104</c:v>
                </c:pt>
                <c:pt idx="69">
                  <c:v>10.100693045529104</c:v>
                </c:pt>
                <c:pt idx="70">
                  <c:v>10.100693045529104</c:v>
                </c:pt>
                <c:pt idx="71">
                  <c:v>10.100693045529104</c:v>
                </c:pt>
                <c:pt idx="72">
                  <c:v>10.100693045529104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1-4F17-AAC0-091A98FE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2704"/>
        <c:axId val="-1552334000"/>
      </c:scatterChart>
      <c:valAx>
        <c:axId val="-15523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34000"/>
        <c:crosses val="autoZero"/>
        <c:crossBetween val="midCat"/>
      </c:valAx>
      <c:valAx>
        <c:axId val="-15523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วิเคราะห์ค่ากลวงทึบ!$BL$191</c:f>
              <c:strCache>
                <c:ptCount val="1"/>
                <c:pt idx="0">
                  <c:v>CT/D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วิเคราะห์ค่ากลวงทึบ!$BL$192:$BL$264</c:f>
              <c:numCache>
                <c:formatCode>0.000</c:formatCode>
                <c:ptCount val="73"/>
                <c:pt idx="1">
                  <c:v>13.384519475042579</c:v>
                </c:pt>
                <c:pt idx="2">
                  <c:v>13.384519475042579</c:v>
                </c:pt>
                <c:pt idx="3">
                  <c:v>13.384519475042579</c:v>
                </c:pt>
                <c:pt idx="4">
                  <c:v>13.384519475042579</c:v>
                </c:pt>
                <c:pt idx="5">
                  <c:v>13.384519475042579</c:v>
                </c:pt>
                <c:pt idx="6">
                  <c:v>13.384519475042579</c:v>
                </c:pt>
                <c:pt idx="7">
                  <c:v>13.384519475042579</c:v>
                </c:pt>
                <c:pt idx="8">
                  <c:v>13.384519475042579</c:v>
                </c:pt>
                <c:pt idx="9">
                  <c:v>13.384519475042579</c:v>
                </c:pt>
                <c:pt idx="10">
                  <c:v>13.384519475042579</c:v>
                </c:pt>
                <c:pt idx="11">
                  <c:v>13.384519475042579</c:v>
                </c:pt>
                <c:pt idx="12">
                  <c:v>13.384519475042579</c:v>
                </c:pt>
                <c:pt idx="13">
                  <c:v>13.384519475042579</c:v>
                </c:pt>
                <c:pt idx="14">
                  <c:v>13.384519475042579</c:v>
                </c:pt>
                <c:pt idx="15">
                  <c:v>13.384519475042579</c:v>
                </c:pt>
                <c:pt idx="16">
                  <c:v>13.384519475042579</c:v>
                </c:pt>
                <c:pt idx="17">
                  <c:v>13.384519475042579</c:v>
                </c:pt>
                <c:pt idx="18">
                  <c:v>13.384519475042579</c:v>
                </c:pt>
                <c:pt idx="19">
                  <c:v>13.384519475042579</c:v>
                </c:pt>
                <c:pt idx="20">
                  <c:v>13.384519475042579</c:v>
                </c:pt>
                <c:pt idx="21">
                  <c:v>13.384519475042579</c:v>
                </c:pt>
                <c:pt idx="22">
                  <c:v>13.384519475042579</c:v>
                </c:pt>
                <c:pt idx="23">
                  <c:v>13.384519475042579</c:v>
                </c:pt>
                <c:pt idx="24">
                  <c:v>13.384519475042579</c:v>
                </c:pt>
                <c:pt idx="25">
                  <c:v>15.694740270850831</c:v>
                </c:pt>
                <c:pt idx="26">
                  <c:v>15.694740270850831</c:v>
                </c:pt>
                <c:pt idx="27">
                  <c:v>15.694740270850831</c:v>
                </c:pt>
                <c:pt idx="28">
                  <c:v>15.694740270850831</c:v>
                </c:pt>
                <c:pt idx="29">
                  <c:v>15.694740270850831</c:v>
                </c:pt>
                <c:pt idx="30">
                  <c:v>15.694740270850831</c:v>
                </c:pt>
                <c:pt idx="31">
                  <c:v>15.694740270850831</c:v>
                </c:pt>
                <c:pt idx="32">
                  <c:v>15.694740270850831</c:v>
                </c:pt>
                <c:pt idx="33">
                  <c:v>15.694740270850831</c:v>
                </c:pt>
                <c:pt idx="34">
                  <c:v>15.694740270850831</c:v>
                </c:pt>
                <c:pt idx="35">
                  <c:v>15.694740270850831</c:v>
                </c:pt>
                <c:pt idx="36">
                  <c:v>15.694740270850831</c:v>
                </c:pt>
                <c:pt idx="37">
                  <c:v>15.694740270850831</c:v>
                </c:pt>
                <c:pt idx="38">
                  <c:v>15.694740270850831</c:v>
                </c:pt>
                <c:pt idx="39">
                  <c:v>15.694740270850831</c:v>
                </c:pt>
                <c:pt idx="40">
                  <c:v>15.694740270850831</c:v>
                </c:pt>
                <c:pt idx="41">
                  <c:v>15.694740270850831</c:v>
                </c:pt>
                <c:pt idx="42">
                  <c:v>15.694740270850831</c:v>
                </c:pt>
                <c:pt idx="43">
                  <c:v>15.694740270850831</c:v>
                </c:pt>
                <c:pt idx="44">
                  <c:v>15.694740270850831</c:v>
                </c:pt>
                <c:pt idx="45">
                  <c:v>15.694740270850831</c:v>
                </c:pt>
                <c:pt idx="46">
                  <c:v>15.694740270850831</c:v>
                </c:pt>
                <c:pt idx="47">
                  <c:v>15.694740270850831</c:v>
                </c:pt>
                <c:pt idx="48">
                  <c:v>15.694740270850831</c:v>
                </c:pt>
                <c:pt idx="49">
                  <c:v>17.061981495826188</c:v>
                </c:pt>
                <c:pt idx="50">
                  <c:v>17.061981495826188</c:v>
                </c:pt>
                <c:pt idx="51">
                  <c:v>17.061981495826188</c:v>
                </c:pt>
                <c:pt idx="52">
                  <c:v>17.061981495826188</c:v>
                </c:pt>
                <c:pt idx="53">
                  <c:v>17.061981495826188</c:v>
                </c:pt>
                <c:pt idx="54">
                  <c:v>17.061981495826188</c:v>
                </c:pt>
                <c:pt idx="55">
                  <c:v>17.061981495826188</c:v>
                </c:pt>
                <c:pt idx="56">
                  <c:v>17.061981495826188</c:v>
                </c:pt>
                <c:pt idx="57">
                  <c:v>17.061981495826188</c:v>
                </c:pt>
                <c:pt idx="58">
                  <c:v>17.061981495826188</c:v>
                </c:pt>
                <c:pt idx="59">
                  <c:v>17.061981495826188</c:v>
                </c:pt>
                <c:pt idx="60">
                  <c:v>17.061981495826188</c:v>
                </c:pt>
                <c:pt idx="61">
                  <c:v>17.061981495826188</c:v>
                </c:pt>
                <c:pt idx="62">
                  <c:v>17.061981495826188</c:v>
                </c:pt>
                <c:pt idx="63">
                  <c:v>17.061981495826188</c:v>
                </c:pt>
                <c:pt idx="64">
                  <c:v>17.061981495826188</c:v>
                </c:pt>
                <c:pt idx="65">
                  <c:v>17.061981495826188</c:v>
                </c:pt>
                <c:pt idx="66">
                  <c:v>17.061981495826188</c:v>
                </c:pt>
                <c:pt idx="67">
                  <c:v>17.061981495826188</c:v>
                </c:pt>
                <c:pt idx="68">
                  <c:v>17.061981495826188</c:v>
                </c:pt>
                <c:pt idx="69">
                  <c:v>17.061981495826188</c:v>
                </c:pt>
                <c:pt idx="70">
                  <c:v>17.061981495826188</c:v>
                </c:pt>
                <c:pt idx="71">
                  <c:v>17.061981495826188</c:v>
                </c:pt>
                <c:pt idx="72">
                  <c:v>17.061981495826188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F-4496-94EE-05ADAC6B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4336"/>
        <c:axId val="-1552343248"/>
      </c:scatterChart>
      <c:valAx>
        <c:axId val="-15523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3248"/>
        <c:crosses val="autoZero"/>
        <c:crossBetween val="midCat"/>
      </c:valAx>
      <c:valAx>
        <c:axId val="-15523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วิเคราะห์ค่ากลวงทึบ!$BM$191</c:f>
              <c:strCache>
                <c:ptCount val="1"/>
                <c:pt idx="0">
                  <c:v>L/G*T^2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วิเคราะห์ค่ากลวงทึบ!$BM$192:$BM$264</c:f>
              <c:numCache>
                <c:formatCode>0.000</c:formatCode>
                <c:ptCount val="73"/>
                <c:pt idx="1">
                  <c:v>0.15915494309189535</c:v>
                </c:pt>
                <c:pt idx="2">
                  <c:v>0.15915494309189535</c:v>
                </c:pt>
                <c:pt idx="3">
                  <c:v>0.15915494309189535</c:v>
                </c:pt>
                <c:pt idx="4">
                  <c:v>0.15915494309189535</c:v>
                </c:pt>
                <c:pt idx="5">
                  <c:v>0.15915494309189535</c:v>
                </c:pt>
                <c:pt idx="6">
                  <c:v>0.15915494309189535</c:v>
                </c:pt>
                <c:pt idx="7">
                  <c:v>0.15915494309189535</c:v>
                </c:pt>
                <c:pt idx="8">
                  <c:v>0.15915494309189535</c:v>
                </c:pt>
                <c:pt idx="9">
                  <c:v>0.15915494309189535</c:v>
                </c:pt>
                <c:pt idx="10">
                  <c:v>0.15915494309189535</c:v>
                </c:pt>
                <c:pt idx="11">
                  <c:v>0.15915494309189535</c:v>
                </c:pt>
                <c:pt idx="12">
                  <c:v>0.15915494309189535</c:v>
                </c:pt>
                <c:pt idx="13">
                  <c:v>0.15915494309189535</c:v>
                </c:pt>
                <c:pt idx="14">
                  <c:v>0.15915494309189535</c:v>
                </c:pt>
                <c:pt idx="15">
                  <c:v>0.15915494309189535</c:v>
                </c:pt>
                <c:pt idx="16">
                  <c:v>0.15915494309189535</c:v>
                </c:pt>
                <c:pt idx="17">
                  <c:v>0.15915494309189535</c:v>
                </c:pt>
                <c:pt idx="18">
                  <c:v>0.15915494309189535</c:v>
                </c:pt>
                <c:pt idx="19">
                  <c:v>0.15915494309189535</c:v>
                </c:pt>
                <c:pt idx="20">
                  <c:v>0.15915494309189535</c:v>
                </c:pt>
                <c:pt idx="21">
                  <c:v>0.15915494309189535</c:v>
                </c:pt>
                <c:pt idx="22">
                  <c:v>0.15915494309189535</c:v>
                </c:pt>
                <c:pt idx="23">
                  <c:v>0.15915494309189535</c:v>
                </c:pt>
                <c:pt idx="24">
                  <c:v>0.15915494309189535</c:v>
                </c:pt>
                <c:pt idx="25">
                  <c:v>0.15915494309189535</c:v>
                </c:pt>
                <c:pt idx="26">
                  <c:v>0.15915494309189535</c:v>
                </c:pt>
                <c:pt idx="27">
                  <c:v>0.15915494309189535</c:v>
                </c:pt>
                <c:pt idx="28">
                  <c:v>0.15915494309189535</c:v>
                </c:pt>
                <c:pt idx="29">
                  <c:v>0.15915494309189535</c:v>
                </c:pt>
                <c:pt idx="30">
                  <c:v>0.15915494309189535</c:v>
                </c:pt>
                <c:pt idx="31">
                  <c:v>0.15915494309189535</c:v>
                </c:pt>
                <c:pt idx="32">
                  <c:v>0.15915494309189535</c:v>
                </c:pt>
                <c:pt idx="33">
                  <c:v>0.15915494309189535</c:v>
                </c:pt>
                <c:pt idx="34">
                  <c:v>0.15915494309189535</c:v>
                </c:pt>
                <c:pt idx="35">
                  <c:v>0.15915494309189535</c:v>
                </c:pt>
                <c:pt idx="36">
                  <c:v>0.15915494309189535</c:v>
                </c:pt>
                <c:pt idx="37">
                  <c:v>0.15915494309189535</c:v>
                </c:pt>
                <c:pt idx="38">
                  <c:v>0.15915494309189535</c:v>
                </c:pt>
                <c:pt idx="39">
                  <c:v>0.15915494309189535</c:v>
                </c:pt>
                <c:pt idx="40">
                  <c:v>0.15915494309189535</c:v>
                </c:pt>
                <c:pt idx="41">
                  <c:v>0.15915494309189535</c:v>
                </c:pt>
                <c:pt idx="42">
                  <c:v>0.15915494309189535</c:v>
                </c:pt>
                <c:pt idx="43">
                  <c:v>0.15915494309189535</c:v>
                </c:pt>
                <c:pt idx="44">
                  <c:v>0.15915494309189535</c:v>
                </c:pt>
                <c:pt idx="45">
                  <c:v>0.15915494309189535</c:v>
                </c:pt>
                <c:pt idx="46">
                  <c:v>0.15915494309189535</c:v>
                </c:pt>
                <c:pt idx="47">
                  <c:v>0.15915494309189535</c:v>
                </c:pt>
                <c:pt idx="48">
                  <c:v>0.15915494309189535</c:v>
                </c:pt>
                <c:pt idx="49">
                  <c:v>0.15915494309189535</c:v>
                </c:pt>
                <c:pt idx="50">
                  <c:v>0.15915494309189535</c:v>
                </c:pt>
                <c:pt idx="51">
                  <c:v>0.15915494309189535</c:v>
                </c:pt>
                <c:pt idx="52">
                  <c:v>0.15915494309189535</c:v>
                </c:pt>
                <c:pt idx="53">
                  <c:v>0.15915494309189535</c:v>
                </c:pt>
                <c:pt idx="54">
                  <c:v>0.15915494309189535</c:v>
                </c:pt>
                <c:pt idx="55">
                  <c:v>0.15915494309189535</c:v>
                </c:pt>
                <c:pt idx="56">
                  <c:v>0.15915494309189535</c:v>
                </c:pt>
                <c:pt idx="57">
                  <c:v>0.15915494309189535</c:v>
                </c:pt>
                <c:pt idx="58">
                  <c:v>0.15915494309189535</c:v>
                </c:pt>
                <c:pt idx="59">
                  <c:v>0.15915494309189535</c:v>
                </c:pt>
                <c:pt idx="60">
                  <c:v>0.15915494309189535</c:v>
                </c:pt>
                <c:pt idx="61">
                  <c:v>0.15915494309189535</c:v>
                </c:pt>
                <c:pt idx="62">
                  <c:v>0.15915494309189535</c:v>
                </c:pt>
                <c:pt idx="63">
                  <c:v>0.15915494309189535</c:v>
                </c:pt>
                <c:pt idx="64">
                  <c:v>0.15915494309189535</c:v>
                </c:pt>
                <c:pt idx="65">
                  <c:v>0.15915494309189535</c:v>
                </c:pt>
                <c:pt idx="66">
                  <c:v>0.15915494309189535</c:v>
                </c:pt>
                <c:pt idx="67">
                  <c:v>0.15915494309189535</c:v>
                </c:pt>
                <c:pt idx="68">
                  <c:v>0.15915494309189535</c:v>
                </c:pt>
                <c:pt idx="69">
                  <c:v>0.15915494309189535</c:v>
                </c:pt>
                <c:pt idx="70">
                  <c:v>0.15915494309189535</c:v>
                </c:pt>
                <c:pt idx="71">
                  <c:v>0.15915494309189535</c:v>
                </c:pt>
                <c:pt idx="72">
                  <c:v>0.15915494309189535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B-466D-85DE-30EE2BFF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7600"/>
        <c:axId val="-1552323664"/>
      </c:scatterChart>
      <c:valAx>
        <c:axId val="-15523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23664"/>
        <c:crosses val="autoZero"/>
        <c:crossBetween val="midCat"/>
      </c:valAx>
      <c:valAx>
        <c:axId val="-15523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วิเคราะห์ค่ากลวงทึบ!$BN$191</c:f>
              <c:strCache>
                <c:ptCount val="1"/>
                <c:pt idx="0">
                  <c:v>Hi/G*T^2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วิเคราะห์ค่ากลวงทึบ!$BN$192:$BN$264</c:f>
              <c:numCache>
                <c:formatCode>0.000</c:formatCode>
                <c:ptCount val="73"/>
                <c:pt idx="1">
                  <c:v>8.2684875638449674E-4</c:v>
                </c:pt>
                <c:pt idx="2">
                  <c:v>1.2475721030406185E-3</c:v>
                </c:pt>
                <c:pt idx="3">
                  <c:v>1.5850105435464053E-3</c:v>
                </c:pt>
                <c:pt idx="4">
                  <c:v>2.2782877764800499E-3</c:v>
                </c:pt>
                <c:pt idx="5">
                  <c:v>2.2710464388836678E-3</c:v>
                </c:pt>
                <c:pt idx="6">
                  <c:v>2.7747326300113298E-3</c:v>
                </c:pt>
                <c:pt idx="7">
                  <c:v>3.0058072273456541E-3</c:v>
                </c:pt>
                <c:pt idx="8">
                  <c:v>4.0741016649498791E-3</c:v>
                </c:pt>
                <c:pt idx="9">
                  <c:v>8.0564750622079157E-4</c:v>
                </c:pt>
                <c:pt idx="10">
                  <c:v>1.3893416602043253E-3</c:v>
                </c:pt>
                <c:pt idx="11">
                  <c:v>1.6861814293046868E-3</c:v>
                </c:pt>
                <c:pt idx="12">
                  <c:v>2.2376040661857633E-3</c:v>
                </c:pt>
                <c:pt idx="13">
                  <c:v>2.3131028544185503E-3</c:v>
                </c:pt>
                <c:pt idx="14">
                  <c:v>2.5612916584719968E-3</c:v>
                </c:pt>
                <c:pt idx="15">
                  <c:v>2.9072561707113708E-3</c:v>
                </c:pt>
                <c:pt idx="16">
                  <c:v>4.3457084426132041E-3</c:v>
                </c:pt>
                <c:pt idx="17">
                  <c:v>8.2684875638449674E-4</c:v>
                </c:pt>
                <c:pt idx="18">
                  <c:v>1.4176955716370667E-3</c:v>
                </c:pt>
                <c:pt idx="19">
                  <c:v>1.7873523150629678E-3</c:v>
                </c:pt>
                <c:pt idx="20">
                  <c:v>2.115552935302903E-3</c:v>
                </c:pt>
                <c:pt idx="21">
                  <c:v>2.3972156854883161E-3</c:v>
                </c:pt>
                <c:pt idx="22">
                  <c:v>2.7747326300113298E-3</c:v>
                </c:pt>
                <c:pt idx="23">
                  <c:v>2.7594295857599452E-3</c:v>
                </c:pt>
                <c:pt idx="24">
                  <c:v>3.8703965817023854E-3</c:v>
                </c:pt>
                <c:pt idx="25">
                  <c:v>1.1236662586763674E-3</c:v>
                </c:pt>
                <c:pt idx="26">
                  <c:v>2.0414816231573759E-3</c:v>
                </c:pt>
                <c:pt idx="27">
                  <c:v>2.5292721439570298E-3</c:v>
                </c:pt>
                <c:pt idx="28">
                  <c:v>3.1326456926600685E-3</c:v>
                </c:pt>
                <c:pt idx="29">
                  <c:v>3.2383439961859704E-3</c:v>
                </c:pt>
                <c:pt idx="30">
                  <c:v>3.5858083218607956E-3</c:v>
                </c:pt>
                <c:pt idx="31">
                  <c:v>4.9275528317141879E-3</c:v>
                </c:pt>
                <c:pt idx="32">
                  <c:v>6.2469558862564825E-3</c:v>
                </c:pt>
                <c:pt idx="33">
                  <c:v>1.3356787603134178E-3</c:v>
                </c:pt>
                <c:pt idx="34">
                  <c:v>1.8713581545609279E-3</c:v>
                </c:pt>
                <c:pt idx="35">
                  <c:v>2.5629957725431234E-3</c:v>
                </c:pt>
                <c:pt idx="36">
                  <c:v>3.5801665058972213E-3</c:v>
                </c:pt>
                <c:pt idx="37">
                  <c:v>3.1962875806510875E-3</c:v>
                </c:pt>
                <c:pt idx="38">
                  <c:v>3.7138729047843945E-3</c:v>
                </c:pt>
                <c:pt idx="39">
                  <c:v>4.139144378639918E-3</c:v>
                </c:pt>
                <c:pt idx="40">
                  <c:v>6.9938745248306266E-3</c:v>
                </c:pt>
                <c:pt idx="41">
                  <c:v>1.2084712593311876E-3</c:v>
                </c:pt>
                <c:pt idx="42">
                  <c:v>1.9564198888591521E-3</c:v>
                </c:pt>
                <c:pt idx="43">
                  <c:v>2.4955485153709362E-3</c:v>
                </c:pt>
                <c:pt idx="44">
                  <c:v>3.4174316647200753E-3</c:v>
                </c:pt>
                <c:pt idx="45">
                  <c:v>3.4906824893952671E-3</c:v>
                </c:pt>
                <c:pt idx="46">
                  <c:v>3.5858083218607956E-3</c:v>
                </c:pt>
                <c:pt idx="47">
                  <c:v>4.4347975485427684E-3</c:v>
                </c:pt>
                <c:pt idx="48">
                  <c:v>6.9259728304147949E-3</c:v>
                </c:pt>
                <c:pt idx="49">
                  <c:v>1.5900937622778783E-3</c:v>
                </c:pt>
                <c:pt idx="50">
                  <c:v>2.1548972688883411E-3</c:v>
                </c:pt>
                <c:pt idx="51">
                  <c:v>2.5967194011292175E-3</c:v>
                </c:pt>
                <c:pt idx="52">
                  <c:v>3.8649524779572272E-3</c:v>
                </c:pt>
                <c:pt idx="53">
                  <c:v>3.4486260738603842E-3</c:v>
                </c:pt>
                <c:pt idx="54">
                  <c:v>3.7138729047843945E-3</c:v>
                </c:pt>
                <c:pt idx="55">
                  <c:v>4.5826241334941944E-3</c:v>
                </c:pt>
                <c:pt idx="56">
                  <c:v>6.6543660527514691E-3</c:v>
                </c:pt>
                <c:pt idx="57">
                  <c:v>1.9081125147334538E-3</c:v>
                </c:pt>
                <c:pt idx="58">
                  <c:v>2.3817285603502719E-3</c:v>
                </c:pt>
                <c:pt idx="59">
                  <c:v>2.7990611726457799E-3</c:v>
                </c:pt>
                <c:pt idx="60">
                  <c:v>3.3767479544257882E-3</c:v>
                </c:pt>
                <c:pt idx="61">
                  <c:v>3.4065696583255021E-3</c:v>
                </c:pt>
                <c:pt idx="62">
                  <c:v>3.7565610990922616E-3</c:v>
                </c:pt>
                <c:pt idx="63">
                  <c:v>4.4347975485427684E-3</c:v>
                </c:pt>
                <c:pt idx="64">
                  <c:v>6.7901694415831325E-3</c:v>
                </c:pt>
                <c:pt idx="65">
                  <c:v>1.0388612580215471E-3</c:v>
                </c:pt>
                <c:pt idx="66">
                  <c:v>2.1265433574555997E-3</c:v>
                </c:pt>
                <c:pt idx="67">
                  <c:v>2.8665084298179671E-3</c:v>
                </c:pt>
                <c:pt idx="68">
                  <c:v>3.6208502161915079E-3</c:v>
                </c:pt>
                <c:pt idx="69">
                  <c:v>3.7430209826045638E-3</c:v>
                </c:pt>
                <c:pt idx="70">
                  <c:v>4.6957013738653268E-3</c:v>
                </c:pt>
                <c:pt idx="71">
                  <c:v>4.1884199069570595E-3</c:v>
                </c:pt>
                <c:pt idx="72">
                  <c:v>7.2654813024939507E-3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67-4898-A6F6-A11D316C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2343792"/>
        <c:axId val="-1551146272"/>
      </c:scatterChart>
      <c:valAx>
        <c:axId val="-15523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6272"/>
        <c:crosses val="autoZero"/>
        <c:crossBetween val="midCat"/>
      </c:valAx>
      <c:valAx>
        <c:axId val="-1551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วิเคราะห์ค่ากลวงทึบ!$BO$191</c:f>
              <c:strCache>
                <c:ptCount val="1"/>
                <c:pt idx="0">
                  <c:v>h/G*T^2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วิเคราะห์ค่ากลวงทึบ!$BO$192:$BO$264</c:f>
              <c:numCache>
                <c:formatCode>0.000</c:formatCode>
                <c:ptCount val="73"/>
                <c:pt idx="1">
                  <c:v>2.5441500196446056E-3</c:v>
                </c:pt>
                <c:pt idx="2">
                  <c:v>3.4024693719289598E-3</c:v>
                </c:pt>
                <c:pt idx="3">
                  <c:v>4.0468354303312484E-3</c:v>
                </c:pt>
                <c:pt idx="4">
                  <c:v>4.8820452353143928E-3</c:v>
                </c:pt>
                <c:pt idx="5">
                  <c:v>5.046769864185929E-3</c:v>
                </c:pt>
                <c:pt idx="6">
                  <c:v>5.1225833169439936E-3</c:v>
                </c:pt>
                <c:pt idx="7">
                  <c:v>5.9130633980570254E-3</c:v>
                </c:pt>
                <c:pt idx="8">
                  <c:v>8.1482033298997582E-3</c:v>
                </c:pt>
                <c:pt idx="9">
                  <c:v>2.5441500196446056E-3</c:v>
                </c:pt>
                <c:pt idx="10">
                  <c:v>3.4024693719289598E-3</c:v>
                </c:pt>
                <c:pt idx="11">
                  <c:v>4.0468354303312484E-3</c:v>
                </c:pt>
                <c:pt idx="12">
                  <c:v>4.8820452353143928E-3</c:v>
                </c:pt>
                <c:pt idx="13">
                  <c:v>5.046769864185929E-3</c:v>
                </c:pt>
                <c:pt idx="14">
                  <c:v>5.1225833169439936E-3</c:v>
                </c:pt>
                <c:pt idx="15">
                  <c:v>5.9130633980570254E-3</c:v>
                </c:pt>
                <c:pt idx="16">
                  <c:v>8.1482033298997582E-3</c:v>
                </c:pt>
                <c:pt idx="17">
                  <c:v>2.5441500196446056E-3</c:v>
                </c:pt>
                <c:pt idx="18">
                  <c:v>3.4024693719289598E-3</c:v>
                </c:pt>
                <c:pt idx="19">
                  <c:v>4.0468354303312484E-3</c:v>
                </c:pt>
                <c:pt idx="20">
                  <c:v>4.8820452353143928E-3</c:v>
                </c:pt>
                <c:pt idx="21">
                  <c:v>5.046769864185929E-3</c:v>
                </c:pt>
                <c:pt idx="22">
                  <c:v>5.1225833169439936E-3</c:v>
                </c:pt>
                <c:pt idx="23">
                  <c:v>5.9130633980570254E-3</c:v>
                </c:pt>
                <c:pt idx="24">
                  <c:v>8.1482033298997582E-3</c:v>
                </c:pt>
                <c:pt idx="25">
                  <c:v>3.4982062770113325E-3</c:v>
                </c:pt>
                <c:pt idx="26">
                  <c:v>4.67839538640232E-3</c:v>
                </c:pt>
                <c:pt idx="27">
                  <c:v>5.5643987167054666E-3</c:v>
                </c:pt>
                <c:pt idx="28">
                  <c:v>6.7128121985572907E-3</c:v>
                </c:pt>
                <c:pt idx="29">
                  <c:v>6.9393085632556521E-3</c:v>
                </c:pt>
                <c:pt idx="30">
                  <c:v>7.0435520607979906E-3</c:v>
                </c:pt>
                <c:pt idx="31">
                  <c:v>8.13046217232841E-3</c:v>
                </c:pt>
                <c:pt idx="32">
                  <c:v>1.1203779578612169E-2</c:v>
                </c:pt>
                <c:pt idx="33">
                  <c:v>3.4982062770113325E-3</c:v>
                </c:pt>
                <c:pt idx="34">
                  <c:v>4.67839538640232E-3</c:v>
                </c:pt>
                <c:pt idx="35">
                  <c:v>5.5643987167054666E-3</c:v>
                </c:pt>
                <c:pt idx="36">
                  <c:v>6.7128121985572907E-3</c:v>
                </c:pt>
                <c:pt idx="37">
                  <c:v>6.9393085632556521E-3</c:v>
                </c:pt>
                <c:pt idx="38">
                  <c:v>7.0435520607979906E-3</c:v>
                </c:pt>
                <c:pt idx="39">
                  <c:v>8.13046217232841E-3</c:v>
                </c:pt>
                <c:pt idx="40">
                  <c:v>1.1203779578612169E-2</c:v>
                </c:pt>
                <c:pt idx="41">
                  <c:v>3.4982062770113325E-3</c:v>
                </c:pt>
                <c:pt idx="42">
                  <c:v>4.67839538640232E-3</c:v>
                </c:pt>
                <c:pt idx="43">
                  <c:v>5.5643987167054666E-3</c:v>
                </c:pt>
                <c:pt idx="44">
                  <c:v>6.7128121985572907E-3</c:v>
                </c:pt>
                <c:pt idx="45">
                  <c:v>6.9393085632556521E-3</c:v>
                </c:pt>
                <c:pt idx="46">
                  <c:v>7.0435520607979906E-3</c:v>
                </c:pt>
                <c:pt idx="47">
                  <c:v>8.13046217232841E-3</c:v>
                </c:pt>
                <c:pt idx="48">
                  <c:v>1.1203779578612169E-2</c:v>
                </c:pt>
                <c:pt idx="49">
                  <c:v>4.1342437819224835E-3</c:v>
                </c:pt>
                <c:pt idx="50">
                  <c:v>5.5290127293845595E-3</c:v>
                </c:pt>
                <c:pt idx="51">
                  <c:v>6.5761075742882778E-3</c:v>
                </c:pt>
                <c:pt idx="52">
                  <c:v>7.9333235073858876E-3</c:v>
                </c:pt>
                <c:pt idx="53">
                  <c:v>8.2010010293021331E-3</c:v>
                </c:pt>
                <c:pt idx="54">
                  <c:v>8.3241978900339894E-3</c:v>
                </c:pt>
                <c:pt idx="55">
                  <c:v>9.608728021842667E-3</c:v>
                </c:pt>
                <c:pt idx="56">
                  <c:v>1.3240830411087107E-2</c:v>
                </c:pt>
                <c:pt idx="57">
                  <c:v>4.1342437819224835E-3</c:v>
                </c:pt>
                <c:pt idx="58">
                  <c:v>5.5290127293845595E-3</c:v>
                </c:pt>
                <c:pt idx="59">
                  <c:v>6.5761075742882778E-3</c:v>
                </c:pt>
                <c:pt idx="60">
                  <c:v>7.9333235073858876E-3</c:v>
                </c:pt>
                <c:pt idx="61">
                  <c:v>8.2010010293021331E-3</c:v>
                </c:pt>
                <c:pt idx="62">
                  <c:v>8.3241978900339894E-3</c:v>
                </c:pt>
                <c:pt idx="63">
                  <c:v>9.608728021842667E-3</c:v>
                </c:pt>
                <c:pt idx="64">
                  <c:v>1.3240830411087107E-2</c:v>
                </c:pt>
                <c:pt idx="65">
                  <c:v>4.1342437819224835E-3</c:v>
                </c:pt>
                <c:pt idx="66">
                  <c:v>5.5290127293845595E-3</c:v>
                </c:pt>
                <c:pt idx="67">
                  <c:v>6.5761075742882778E-3</c:v>
                </c:pt>
                <c:pt idx="68">
                  <c:v>7.9333235073858876E-3</c:v>
                </c:pt>
                <c:pt idx="69">
                  <c:v>8.2010010293021331E-3</c:v>
                </c:pt>
                <c:pt idx="70">
                  <c:v>8.3241978900339894E-3</c:v>
                </c:pt>
                <c:pt idx="71">
                  <c:v>9.608728021842667E-3</c:v>
                </c:pt>
                <c:pt idx="72">
                  <c:v>1.3240830411087107E-2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A-4E76-8780-C16DF273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8240"/>
        <c:axId val="-1551161504"/>
      </c:scatterChart>
      <c:valAx>
        <c:axId val="-15511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61504"/>
        <c:crosses val="autoZero"/>
        <c:crossBetween val="midCat"/>
      </c:valAx>
      <c:valAx>
        <c:axId val="-15511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วิเคราะห์ค่ากลวงทึบ!$BP$191</c:f>
              <c:strCache>
                <c:ptCount val="1"/>
                <c:pt idx="0">
                  <c:v>D/G*T^2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วิเคราะห์ค่ากลวงทึบ!$BP$192:$BP$264</c:f>
              <c:numCache>
                <c:formatCode>0.0000</c:formatCode>
                <c:ptCount val="73"/>
                <c:pt idx="1">
                  <c:v>9.4133550726850385E-4</c:v>
                </c:pt>
                <c:pt idx="2">
                  <c:v>1.2589136676137151E-3</c:v>
                </c:pt>
                <c:pt idx="3">
                  <c:v>1.4973291092225617E-3</c:v>
                </c:pt>
                <c:pt idx="4">
                  <c:v>1.8063567370663251E-3</c:v>
                </c:pt>
                <c:pt idx="5">
                  <c:v>1.8673048497487934E-3</c:v>
                </c:pt>
                <c:pt idx="6">
                  <c:v>1.8953558272692772E-3</c:v>
                </c:pt>
                <c:pt idx="7">
                  <c:v>2.1878334572810994E-3</c:v>
                </c:pt>
                <c:pt idx="8">
                  <c:v>3.0148352320629106E-3</c:v>
                </c:pt>
                <c:pt idx="9">
                  <c:v>9.4133550726850385E-4</c:v>
                </c:pt>
                <c:pt idx="10">
                  <c:v>1.2589136676137151E-3</c:v>
                </c:pt>
                <c:pt idx="11">
                  <c:v>1.4973291092225617E-3</c:v>
                </c:pt>
                <c:pt idx="12">
                  <c:v>1.8063567370663251E-3</c:v>
                </c:pt>
                <c:pt idx="13">
                  <c:v>1.8673048497487934E-3</c:v>
                </c:pt>
                <c:pt idx="14">
                  <c:v>1.8953558272692772E-3</c:v>
                </c:pt>
                <c:pt idx="15">
                  <c:v>2.1878334572810994E-3</c:v>
                </c:pt>
                <c:pt idx="16">
                  <c:v>3.0148352320629106E-3</c:v>
                </c:pt>
                <c:pt idx="17">
                  <c:v>9.4133550726850385E-4</c:v>
                </c:pt>
                <c:pt idx="18">
                  <c:v>1.2589136676137151E-3</c:v>
                </c:pt>
                <c:pt idx="19">
                  <c:v>1.4973291092225617E-3</c:v>
                </c:pt>
                <c:pt idx="20">
                  <c:v>1.8063567370663251E-3</c:v>
                </c:pt>
                <c:pt idx="21">
                  <c:v>1.8673048497487934E-3</c:v>
                </c:pt>
                <c:pt idx="22">
                  <c:v>1.8953558272692772E-3</c:v>
                </c:pt>
                <c:pt idx="23">
                  <c:v>2.1878334572810994E-3</c:v>
                </c:pt>
                <c:pt idx="24">
                  <c:v>3.0148352320629106E-3</c:v>
                </c:pt>
                <c:pt idx="25">
                  <c:v>9.4133550726850385E-4</c:v>
                </c:pt>
                <c:pt idx="26">
                  <c:v>1.2589136676137151E-3</c:v>
                </c:pt>
                <c:pt idx="27">
                  <c:v>1.4973291092225617E-3</c:v>
                </c:pt>
                <c:pt idx="28">
                  <c:v>1.8063567370663251E-3</c:v>
                </c:pt>
                <c:pt idx="29">
                  <c:v>1.8673048497487934E-3</c:v>
                </c:pt>
                <c:pt idx="30">
                  <c:v>1.8953558272692772E-3</c:v>
                </c:pt>
                <c:pt idx="31">
                  <c:v>2.1878334572810994E-3</c:v>
                </c:pt>
                <c:pt idx="32">
                  <c:v>3.0148352320629106E-3</c:v>
                </c:pt>
                <c:pt idx="33">
                  <c:v>9.4133550726850385E-4</c:v>
                </c:pt>
                <c:pt idx="34">
                  <c:v>1.2589136676137151E-3</c:v>
                </c:pt>
                <c:pt idx="35">
                  <c:v>1.4973291092225617E-3</c:v>
                </c:pt>
                <c:pt idx="36">
                  <c:v>1.8063567370663251E-3</c:v>
                </c:pt>
                <c:pt idx="37">
                  <c:v>1.8673048497487934E-3</c:v>
                </c:pt>
                <c:pt idx="38">
                  <c:v>1.8953558272692772E-3</c:v>
                </c:pt>
                <c:pt idx="39">
                  <c:v>2.1878334572810994E-3</c:v>
                </c:pt>
                <c:pt idx="40">
                  <c:v>3.0148352320629106E-3</c:v>
                </c:pt>
                <c:pt idx="41">
                  <c:v>9.4133550726850385E-4</c:v>
                </c:pt>
                <c:pt idx="42">
                  <c:v>1.2589136676137151E-3</c:v>
                </c:pt>
                <c:pt idx="43">
                  <c:v>1.4973291092225617E-3</c:v>
                </c:pt>
                <c:pt idx="44">
                  <c:v>1.8063567370663251E-3</c:v>
                </c:pt>
                <c:pt idx="45">
                  <c:v>1.8673048497487934E-3</c:v>
                </c:pt>
                <c:pt idx="46">
                  <c:v>1.8953558272692772E-3</c:v>
                </c:pt>
                <c:pt idx="47">
                  <c:v>2.1878334572810994E-3</c:v>
                </c:pt>
                <c:pt idx="48">
                  <c:v>3.0148352320629106E-3</c:v>
                </c:pt>
                <c:pt idx="49">
                  <c:v>9.4133550726850385E-4</c:v>
                </c:pt>
                <c:pt idx="50">
                  <c:v>1.2589136676137151E-3</c:v>
                </c:pt>
                <c:pt idx="51">
                  <c:v>1.4973291092225617E-3</c:v>
                </c:pt>
                <c:pt idx="52">
                  <c:v>1.8063567370663251E-3</c:v>
                </c:pt>
                <c:pt idx="53">
                  <c:v>1.8673048497487934E-3</c:v>
                </c:pt>
                <c:pt idx="54">
                  <c:v>1.8953558272692772E-3</c:v>
                </c:pt>
                <c:pt idx="55">
                  <c:v>2.1878334572810994E-3</c:v>
                </c:pt>
                <c:pt idx="56">
                  <c:v>3.0148352320629106E-3</c:v>
                </c:pt>
                <c:pt idx="57">
                  <c:v>9.4133550726850385E-4</c:v>
                </c:pt>
                <c:pt idx="58">
                  <c:v>1.2589136676137151E-3</c:v>
                </c:pt>
                <c:pt idx="59">
                  <c:v>1.4973291092225617E-3</c:v>
                </c:pt>
                <c:pt idx="60">
                  <c:v>1.8063567370663251E-3</c:v>
                </c:pt>
                <c:pt idx="61">
                  <c:v>1.8673048497487934E-3</c:v>
                </c:pt>
                <c:pt idx="62">
                  <c:v>1.8953558272692772E-3</c:v>
                </c:pt>
                <c:pt idx="63">
                  <c:v>2.1878334572810994E-3</c:v>
                </c:pt>
                <c:pt idx="64">
                  <c:v>3.0148352320629106E-3</c:v>
                </c:pt>
                <c:pt idx="65">
                  <c:v>9.4133550726850385E-4</c:v>
                </c:pt>
                <c:pt idx="66">
                  <c:v>1.2589136676137151E-3</c:v>
                </c:pt>
                <c:pt idx="67">
                  <c:v>1.4973291092225617E-3</c:v>
                </c:pt>
                <c:pt idx="68">
                  <c:v>1.8063567370663251E-3</c:v>
                </c:pt>
                <c:pt idx="69">
                  <c:v>1.8673048497487934E-3</c:v>
                </c:pt>
                <c:pt idx="70">
                  <c:v>1.8953558272692772E-3</c:v>
                </c:pt>
                <c:pt idx="71">
                  <c:v>2.1878334572810994E-3</c:v>
                </c:pt>
                <c:pt idx="72">
                  <c:v>3.0148352320629106E-3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E-430B-BBDB-63D4E6A3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39744"/>
        <c:axId val="-1551142464"/>
      </c:scatterChart>
      <c:valAx>
        <c:axId val="-15511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2464"/>
        <c:crosses val="autoZero"/>
        <c:crossBetween val="midCat"/>
      </c:valAx>
      <c:valAx>
        <c:axId val="-1551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วิเคราะห์ค่ากลวงทึบ!$BQ$191</c:f>
              <c:strCache>
                <c:ptCount val="1"/>
                <c:pt idx="0">
                  <c:v>S/G*T^2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วิเคราะห์ค่ากลวงทึบ!$BQ$192:$BQ$264</c:f>
              <c:numCache>
                <c:formatCode>0.000</c:formatCode>
                <c:ptCount val="73"/>
                <c:pt idx="1">
                  <c:v>1.5900937622778783E-3</c:v>
                </c:pt>
                <c:pt idx="2">
                  <c:v>2.1265433574555997E-3</c:v>
                </c:pt>
                <c:pt idx="3">
                  <c:v>2.5292721439570298E-3</c:v>
                </c:pt>
                <c:pt idx="4">
                  <c:v>3.0512782720714953E-3</c:v>
                </c:pt>
                <c:pt idx="5">
                  <c:v>3.1542311651162054E-3</c:v>
                </c:pt>
                <c:pt idx="6">
                  <c:v>3.2016145730899958E-3</c:v>
                </c:pt>
                <c:pt idx="7">
                  <c:v>3.6956646237856407E-3</c:v>
                </c:pt>
                <c:pt idx="8">
                  <c:v>5.0926270811873491E-3</c:v>
                </c:pt>
                <c:pt idx="9">
                  <c:v>1.5900937622778783E-3</c:v>
                </c:pt>
                <c:pt idx="10">
                  <c:v>2.1265433574555997E-3</c:v>
                </c:pt>
                <c:pt idx="11">
                  <c:v>2.5292721439570298E-3</c:v>
                </c:pt>
                <c:pt idx="12">
                  <c:v>3.0512782720714953E-3</c:v>
                </c:pt>
                <c:pt idx="13">
                  <c:v>3.1542311651162054E-3</c:v>
                </c:pt>
                <c:pt idx="14">
                  <c:v>3.2016145730899958E-3</c:v>
                </c:pt>
                <c:pt idx="15">
                  <c:v>3.6956646237856407E-3</c:v>
                </c:pt>
                <c:pt idx="16">
                  <c:v>5.0926270811873491E-3</c:v>
                </c:pt>
                <c:pt idx="17">
                  <c:v>1.5900937622778783E-3</c:v>
                </c:pt>
                <c:pt idx="18">
                  <c:v>2.1265433574555997E-3</c:v>
                </c:pt>
                <c:pt idx="19">
                  <c:v>2.5292721439570298E-3</c:v>
                </c:pt>
                <c:pt idx="20">
                  <c:v>3.0512782720714953E-3</c:v>
                </c:pt>
                <c:pt idx="21">
                  <c:v>3.1542311651162054E-3</c:v>
                </c:pt>
                <c:pt idx="22">
                  <c:v>3.2016145730899958E-3</c:v>
                </c:pt>
                <c:pt idx="23">
                  <c:v>3.6956646237856407E-3</c:v>
                </c:pt>
                <c:pt idx="24">
                  <c:v>5.0926270811873491E-3</c:v>
                </c:pt>
                <c:pt idx="25">
                  <c:v>1.5900937622778783E-3</c:v>
                </c:pt>
                <c:pt idx="26">
                  <c:v>2.1265433574555997E-3</c:v>
                </c:pt>
                <c:pt idx="27">
                  <c:v>2.5292721439570298E-3</c:v>
                </c:pt>
                <c:pt idx="28">
                  <c:v>3.0512782720714953E-3</c:v>
                </c:pt>
                <c:pt idx="29">
                  <c:v>3.1542311651162054E-3</c:v>
                </c:pt>
                <c:pt idx="30">
                  <c:v>3.2016145730899958E-3</c:v>
                </c:pt>
                <c:pt idx="31">
                  <c:v>3.6956646237856407E-3</c:v>
                </c:pt>
                <c:pt idx="32">
                  <c:v>5.0926270811873491E-3</c:v>
                </c:pt>
                <c:pt idx="33">
                  <c:v>1.5900937622778783E-3</c:v>
                </c:pt>
                <c:pt idx="34">
                  <c:v>2.1265433574555997E-3</c:v>
                </c:pt>
                <c:pt idx="35">
                  <c:v>2.5292721439570298E-3</c:v>
                </c:pt>
                <c:pt idx="36">
                  <c:v>3.0512782720714953E-3</c:v>
                </c:pt>
                <c:pt idx="37">
                  <c:v>3.1542311651162054E-3</c:v>
                </c:pt>
                <c:pt idx="38">
                  <c:v>3.2016145730899958E-3</c:v>
                </c:pt>
                <c:pt idx="39">
                  <c:v>3.6956646237856407E-3</c:v>
                </c:pt>
                <c:pt idx="40">
                  <c:v>5.0926270811873491E-3</c:v>
                </c:pt>
                <c:pt idx="41">
                  <c:v>1.5900937622778783E-3</c:v>
                </c:pt>
                <c:pt idx="42">
                  <c:v>2.1265433574555997E-3</c:v>
                </c:pt>
                <c:pt idx="43">
                  <c:v>2.5292721439570298E-3</c:v>
                </c:pt>
                <c:pt idx="44">
                  <c:v>3.0512782720714953E-3</c:v>
                </c:pt>
                <c:pt idx="45">
                  <c:v>3.1542311651162054E-3</c:v>
                </c:pt>
                <c:pt idx="46">
                  <c:v>3.2016145730899958E-3</c:v>
                </c:pt>
                <c:pt idx="47">
                  <c:v>3.6956646237856407E-3</c:v>
                </c:pt>
                <c:pt idx="48">
                  <c:v>5.0926270811873491E-3</c:v>
                </c:pt>
                <c:pt idx="49">
                  <c:v>1.5900937622778783E-3</c:v>
                </c:pt>
                <c:pt idx="50">
                  <c:v>2.1265433574555997E-3</c:v>
                </c:pt>
                <c:pt idx="51">
                  <c:v>2.5292721439570298E-3</c:v>
                </c:pt>
                <c:pt idx="52">
                  <c:v>3.0512782720714953E-3</c:v>
                </c:pt>
                <c:pt idx="53">
                  <c:v>3.1542311651162054E-3</c:v>
                </c:pt>
                <c:pt idx="54">
                  <c:v>3.2016145730899958E-3</c:v>
                </c:pt>
                <c:pt idx="55">
                  <c:v>3.6956646237856407E-3</c:v>
                </c:pt>
                <c:pt idx="56">
                  <c:v>5.0926270811873491E-3</c:v>
                </c:pt>
                <c:pt idx="57">
                  <c:v>1.5900937622778783E-3</c:v>
                </c:pt>
                <c:pt idx="58">
                  <c:v>2.1265433574555997E-3</c:v>
                </c:pt>
                <c:pt idx="59">
                  <c:v>2.5292721439570298E-3</c:v>
                </c:pt>
                <c:pt idx="60">
                  <c:v>3.0512782720714953E-3</c:v>
                </c:pt>
                <c:pt idx="61">
                  <c:v>3.1542311651162054E-3</c:v>
                </c:pt>
                <c:pt idx="62">
                  <c:v>3.2016145730899958E-3</c:v>
                </c:pt>
                <c:pt idx="63">
                  <c:v>3.6956646237856407E-3</c:v>
                </c:pt>
                <c:pt idx="64">
                  <c:v>5.0926270811873491E-3</c:v>
                </c:pt>
                <c:pt idx="65">
                  <c:v>1.5900937622778783E-3</c:v>
                </c:pt>
                <c:pt idx="66">
                  <c:v>2.1265433574555997E-3</c:v>
                </c:pt>
                <c:pt idx="67">
                  <c:v>2.5292721439570298E-3</c:v>
                </c:pt>
                <c:pt idx="68">
                  <c:v>3.0512782720714953E-3</c:v>
                </c:pt>
                <c:pt idx="69">
                  <c:v>3.1542311651162054E-3</c:v>
                </c:pt>
                <c:pt idx="70">
                  <c:v>3.2016145730899958E-3</c:v>
                </c:pt>
                <c:pt idx="71">
                  <c:v>3.6956646237856407E-3</c:v>
                </c:pt>
                <c:pt idx="72">
                  <c:v>5.0926270811873491E-3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7C-4764-8E8E-7192B94D5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41920"/>
        <c:axId val="-1551139200"/>
      </c:scatterChart>
      <c:valAx>
        <c:axId val="-15511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9200"/>
        <c:crosses val="autoZero"/>
        <c:crossBetween val="midCat"/>
      </c:valAx>
      <c:valAx>
        <c:axId val="-15511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วิเคราะห์ค่ากลวงทึบ!$BR$15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วิเคราะห์ค่ากลวงทึบ!$BR$16:$BR$88</c:f>
              <c:numCache>
                <c:formatCode>0.000</c:formatCode>
                <c:ptCount val="73"/>
                <c:pt idx="1">
                  <c:v>1.2988718576320986</c:v>
                </c:pt>
                <c:pt idx="2">
                  <c:v>1.2988718576320986</c:v>
                </c:pt>
                <c:pt idx="3">
                  <c:v>1.2988718576320986</c:v>
                </c:pt>
                <c:pt idx="4">
                  <c:v>1.2988718576320986</c:v>
                </c:pt>
                <c:pt idx="5">
                  <c:v>1.2988718576320986</c:v>
                </c:pt>
                <c:pt idx="6">
                  <c:v>1.2988718576320986</c:v>
                </c:pt>
                <c:pt idx="7">
                  <c:v>1.2988718576320986</c:v>
                </c:pt>
                <c:pt idx="8">
                  <c:v>1.2988718576320986</c:v>
                </c:pt>
                <c:pt idx="9">
                  <c:v>2.5977437152641971</c:v>
                </c:pt>
                <c:pt idx="10">
                  <c:v>2.5977437152641971</c:v>
                </c:pt>
                <c:pt idx="11">
                  <c:v>2.5977437152641971</c:v>
                </c:pt>
                <c:pt idx="12">
                  <c:v>2.5977437152641971</c:v>
                </c:pt>
                <c:pt idx="13">
                  <c:v>2.5977437152641971</c:v>
                </c:pt>
                <c:pt idx="14">
                  <c:v>2.5977437152641971</c:v>
                </c:pt>
                <c:pt idx="15">
                  <c:v>2.5977437152641971</c:v>
                </c:pt>
                <c:pt idx="16">
                  <c:v>2.5977437152641971</c:v>
                </c:pt>
                <c:pt idx="17">
                  <c:v>3.2471796440802465</c:v>
                </c:pt>
                <c:pt idx="18">
                  <c:v>3.2471796440802465</c:v>
                </c:pt>
                <c:pt idx="19">
                  <c:v>3.2471796440802465</c:v>
                </c:pt>
                <c:pt idx="20">
                  <c:v>3.2471796440802465</c:v>
                </c:pt>
                <c:pt idx="21">
                  <c:v>3.2471796440802465</c:v>
                </c:pt>
                <c:pt idx="22">
                  <c:v>3.2471796440802465</c:v>
                </c:pt>
                <c:pt idx="23">
                  <c:v>3.2471796440802465</c:v>
                </c:pt>
                <c:pt idx="24">
                  <c:v>3.2471796440802465</c:v>
                </c:pt>
                <c:pt idx="25">
                  <c:v>1.2988718576320986</c:v>
                </c:pt>
                <c:pt idx="26">
                  <c:v>1.2988718576320986</c:v>
                </c:pt>
                <c:pt idx="27">
                  <c:v>1.2988718576320986</c:v>
                </c:pt>
                <c:pt idx="28">
                  <c:v>1.2988718576320986</c:v>
                </c:pt>
                <c:pt idx="29">
                  <c:v>1.2988718576320986</c:v>
                </c:pt>
                <c:pt idx="30">
                  <c:v>1.2988718576320986</c:v>
                </c:pt>
                <c:pt idx="31">
                  <c:v>1.2988718576320986</c:v>
                </c:pt>
                <c:pt idx="32">
                  <c:v>1.2988718576320986</c:v>
                </c:pt>
                <c:pt idx="33">
                  <c:v>2.5977437152641971</c:v>
                </c:pt>
                <c:pt idx="34">
                  <c:v>2.5977437152641971</c:v>
                </c:pt>
                <c:pt idx="35">
                  <c:v>2.5977437152641971</c:v>
                </c:pt>
                <c:pt idx="36">
                  <c:v>2.5977437152641971</c:v>
                </c:pt>
                <c:pt idx="37">
                  <c:v>2.5977437152641971</c:v>
                </c:pt>
                <c:pt idx="38">
                  <c:v>2.5977437152641971</c:v>
                </c:pt>
                <c:pt idx="39">
                  <c:v>2.5977437152641971</c:v>
                </c:pt>
                <c:pt idx="40">
                  <c:v>2.5977437152641971</c:v>
                </c:pt>
                <c:pt idx="41">
                  <c:v>3.2471796440802465</c:v>
                </c:pt>
                <c:pt idx="42">
                  <c:v>3.2471796440802465</c:v>
                </c:pt>
                <c:pt idx="43">
                  <c:v>3.2471796440802465</c:v>
                </c:pt>
                <c:pt idx="44">
                  <c:v>3.2471796440802465</c:v>
                </c:pt>
                <c:pt idx="45">
                  <c:v>3.2471796440802465</c:v>
                </c:pt>
                <c:pt idx="46">
                  <c:v>3.2471796440802465</c:v>
                </c:pt>
                <c:pt idx="47">
                  <c:v>3.2471796440802465</c:v>
                </c:pt>
                <c:pt idx="48">
                  <c:v>3.2471796440802465</c:v>
                </c:pt>
                <c:pt idx="49">
                  <c:v>3.2471796440802465</c:v>
                </c:pt>
                <c:pt idx="50">
                  <c:v>3.2471796440802465</c:v>
                </c:pt>
                <c:pt idx="51">
                  <c:v>3.2471796440802465</c:v>
                </c:pt>
                <c:pt idx="52">
                  <c:v>3.2471796440802465</c:v>
                </c:pt>
                <c:pt idx="53">
                  <c:v>3.2471796440802465</c:v>
                </c:pt>
                <c:pt idx="54">
                  <c:v>3.2471796440802465</c:v>
                </c:pt>
                <c:pt idx="55">
                  <c:v>3.2471796440802465</c:v>
                </c:pt>
                <c:pt idx="56">
                  <c:v>3.2471796440802465</c:v>
                </c:pt>
                <c:pt idx="57">
                  <c:v>2.5977437152641971</c:v>
                </c:pt>
                <c:pt idx="58">
                  <c:v>2.5977437152641971</c:v>
                </c:pt>
                <c:pt idx="59">
                  <c:v>2.5977437152641971</c:v>
                </c:pt>
                <c:pt idx="60">
                  <c:v>2.5977437152641971</c:v>
                </c:pt>
                <c:pt idx="61">
                  <c:v>2.5977437152641971</c:v>
                </c:pt>
                <c:pt idx="62">
                  <c:v>2.5977437152641971</c:v>
                </c:pt>
                <c:pt idx="63">
                  <c:v>2.5977437152641971</c:v>
                </c:pt>
                <c:pt idx="64">
                  <c:v>2.5977437152641971</c:v>
                </c:pt>
                <c:pt idx="65">
                  <c:v>3.2471796440802465</c:v>
                </c:pt>
                <c:pt idx="66">
                  <c:v>3.2471796440802465</c:v>
                </c:pt>
                <c:pt idx="67">
                  <c:v>3.2471796440802465</c:v>
                </c:pt>
                <c:pt idx="68">
                  <c:v>3.2471796440802465</c:v>
                </c:pt>
                <c:pt idx="69">
                  <c:v>3.2471796440802465</c:v>
                </c:pt>
                <c:pt idx="70">
                  <c:v>3.2471796440802465</c:v>
                </c:pt>
                <c:pt idx="71">
                  <c:v>3.2471796440802465</c:v>
                </c:pt>
                <c:pt idx="72">
                  <c:v>3.2471796440802465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E-2645-AEE9-9C5D3D0B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63136"/>
        <c:axId val="-1551153888"/>
      </c:scatterChart>
      <c:valAx>
        <c:axId val="-15511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3888"/>
        <c:crosses val="autoZero"/>
        <c:crossBetween val="midCat"/>
      </c:valAx>
      <c:valAx>
        <c:axId val="-15511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วิเคราะห์ค่ากลวงทึบ!$AU$15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วิเคราะห์ค่ากลวงทึบ!$AU$16:$AU$88</c:f>
              <c:numCache>
                <c:formatCode>0.000</c:formatCode>
                <c:ptCount val="73"/>
                <c:pt idx="1">
                  <c:v>0.3166666666666666</c:v>
                </c:pt>
                <c:pt idx="2">
                  <c:v>0.35000000000000003</c:v>
                </c:pt>
                <c:pt idx="3">
                  <c:v>0.35833333333333334</c:v>
                </c:pt>
                <c:pt idx="4">
                  <c:v>0.38333333333333336</c:v>
                </c:pt>
                <c:pt idx="5">
                  <c:v>0.37499999999999994</c:v>
                </c:pt>
                <c:pt idx="6">
                  <c:v>0.37499999999999994</c:v>
                </c:pt>
                <c:pt idx="7">
                  <c:v>0.39999999999999997</c:v>
                </c:pt>
                <c:pt idx="8">
                  <c:v>0.40833333333333333</c:v>
                </c:pt>
                <c:pt idx="9">
                  <c:v>0.26666666666666661</c:v>
                </c:pt>
                <c:pt idx="10">
                  <c:v>0.34166666666666662</c:v>
                </c:pt>
                <c:pt idx="11">
                  <c:v>0.35000000000000003</c:v>
                </c:pt>
                <c:pt idx="12">
                  <c:v>0.35000000000000003</c:v>
                </c:pt>
                <c:pt idx="13">
                  <c:v>0.39166666666666661</c:v>
                </c:pt>
                <c:pt idx="14">
                  <c:v>0.44999999999999996</c:v>
                </c:pt>
                <c:pt idx="15">
                  <c:v>0.39166666666666661</c:v>
                </c:pt>
                <c:pt idx="16">
                  <c:v>0.42499999999999999</c:v>
                </c:pt>
                <c:pt idx="17">
                  <c:v>0.2583333333333333</c:v>
                </c:pt>
                <c:pt idx="18">
                  <c:v>0.30833333333333335</c:v>
                </c:pt>
                <c:pt idx="19">
                  <c:v>0.35000000000000003</c:v>
                </c:pt>
                <c:pt idx="20">
                  <c:v>0.39166666666666661</c:v>
                </c:pt>
                <c:pt idx="21">
                  <c:v>0.44166666666666665</c:v>
                </c:pt>
                <c:pt idx="22">
                  <c:v>0.37499999999999994</c:v>
                </c:pt>
                <c:pt idx="23">
                  <c:v>0.39999999999999997</c:v>
                </c:pt>
                <c:pt idx="24">
                  <c:v>0.37499999999999994</c:v>
                </c:pt>
                <c:pt idx="25">
                  <c:v>0.30303030303030304</c:v>
                </c:pt>
                <c:pt idx="26">
                  <c:v>0.3575757575757576</c:v>
                </c:pt>
                <c:pt idx="27">
                  <c:v>0.38787878787878782</c:v>
                </c:pt>
                <c:pt idx="28">
                  <c:v>0.38787878787878782</c:v>
                </c:pt>
                <c:pt idx="29">
                  <c:v>0.47272727272727272</c:v>
                </c:pt>
                <c:pt idx="30">
                  <c:v>0.38181818181818178</c:v>
                </c:pt>
                <c:pt idx="31">
                  <c:v>0.49090909090909091</c:v>
                </c:pt>
                <c:pt idx="32">
                  <c:v>0.55151515151515151</c:v>
                </c:pt>
                <c:pt idx="33">
                  <c:v>0.30909090909090908</c:v>
                </c:pt>
                <c:pt idx="34">
                  <c:v>0.38787878787878782</c:v>
                </c:pt>
                <c:pt idx="35">
                  <c:v>0.39393939393939392</c:v>
                </c:pt>
                <c:pt idx="36">
                  <c:v>0.40606060606060601</c:v>
                </c:pt>
                <c:pt idx="37">
                  <c:v>0.43636363636363629</c:v>
                </c:pt>
                <c:pt idx="38">
                  <c:v>0.43636363636363629</c:v>
                </c:pt>
                <c:pt idx="39">
                  <c:v>0.41212121212121211</c:v>
                </c:pt>
                <c:pt idx="40">
                  <c:v>0.50909090909090915</c:v>
                </c:pt>
                <c:pt idx="41">
                  <c:v>0.3454545454545454</c:v>
                </c:pt>
                <c:pt idx="42">
                  <c:v>0.36969696969696964</c:v>
                </c:pt>
                <c:pt idx="43">
                  <c:v>0.40606060606060601</c:v>
                </c:pt>
                <c:pt idx="44">
                  <c:v>0.41212121212121211</c:v>
                </c:pt>
                <c:pt idx="45">
                  <c:v>0.42424242424242414</c:v>
                </c:pt>
                <c:pt idx="46">
                  <c:v>0.46060606060606052</c:v>
                </c:pt>
                <c:pt idx="47">
                  <c:v>0.43636363636363629</c:v>
                </c:pt>
                <c:pt idx="48">
                  <c:v>0.49696969696969689</c:v>
                </c:pt>
                <c:pt idx="49">
                  <c:v>0.29743589743589743</c:v>
                </c:pt>
                <c:pt idx="50">
                  <c:v>0.34871794871794876</c:v>
                </c:pt>
                <c:pt idx="51">
                  <c:v>0.38461538461538458</c:v>
                </c:pt>
                <c:pt idx="52">
                  <c:v>0.38461538461538458</c:v>
                </c:pt>
                <c:pt idx="53">
                  <c:v>0.40512820512820508</c:v>
                </c:pt>
                <c:pt idx="54">
                  <c:v>0.39487179487179486</c:v>
                </c:pt>
                <c:pt idx="55">
                  <c:v>0.39487179487179486</c:v>
                </c:pt>
                <c:pt idx="56">
                  <c:v>0.49230769230769228</c:v>
                </c:pt>
                <c:pt idx="57">
                  <c:v>0.33846153846153842</c:v>
                </c:pt>
                <c:pt idx="58">
                  <c:v>0.34358974358974359</c:v>
                </c:pt>
                <c:pt idx="59">
                  <c:v>0.3692307692307692</c:v>
                </c:pt>
                <c:pt idx="60">
                  <c:v>0.36410256410256414</c:v>
                </c:pt>
                <c:pt idx="61">
                  <c:v>0.34871794871794876</c:v>
                </c:pt>
                <c:pt idx="62">
                  <c:v>0.37948717948717947</c:v>
                </c:pt>
                <c:pt idx="63">
                  <c:v>0.41538461538461541</c:v>
                </c:pt>
                <c:pt idx="64">
                  <c:v>0.49743589743589745</c:v>
                </c:pt>
                <c:pt idx="65">
                  <c:v>0.29743589743589743</c:v>
                </c:pt>
                <c:pt idx="66">
                  <c:v>0.35384615384615387</c:v>
                </c:pt>
                <c:pt idx="67">
                  <c:v>0.38461538461538458</c:v>
                </c:pt>
                <c:pt idx="68">
                  <c:v>0.42051282051282046</c:v>
                </c:pt>
                <c:pt idx="69">
                  <c:v>0.39487179487179486</c:v>
                </c:pt>
                <c:pt idx="70">
                  <c:v>0.39487179487179486</c:v>
                </c:pt>
                <c:pt idx="71">
                  <c:v>0.4</c:v>
                </c:pt>
                <c:pt idx="72">
                  <c:v>0.45128205128205129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B-4F8F-A786-AA046542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42336"/>
        <c:axId val="-1580948320"/>
      </c:scatterChart>
      <c:valAx>
        <c:axId val="-15809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8320"/>
        <c:crosses val="autoZero"/>
        <c:crossBetween val="midCat"/>
      </c:valAx>
      <c:valAx>
        <c:axId val="-15809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4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วิเคราะห์ค่ากลวงทึบ!$BS$15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วิเคราะห์ค่ากลวงทึบ!$BS$16:$BS$88</c:f>
              <c:numCache>
                <c:formatCode>0.000</c:formatCode>
                <c:ptCount val="73"/>
                <c:pt idx="1">
                  <c:v>1.008233910267182</c:v>
                </c:pt>
                <c:pt idx="2">
                  <c:v>1.008233910267182</c:v>
                </c:pt>
                <c:pt idx="3">
                  <c:v>1.008233910267182</c:v>
                </c:pt>
                <c:pt idx="4">
                  <c:v>1.008233910267182</c:v>
                </c:pt>
                <c:pt idx="5">
                  <c:v>1.008233910267182</c:v>
                </c:pt>
                <c:pt idx="6">
                  <c:v>1.008233910267182</c:v>
                </c:pt>
                <c:pt idx="7">
                  <c:v>1.008233910267182</c:v>
                </c:pt>
                <c:pt idx="8">
                  <c:v>1.008233910267182</c:v>
                </c:pt>
                <c:pt idx="9">
                  <c:v>2.016467820534364</c:v>
                </c:pt>
                <c:pt idx="10">
                  <c:v>2.016467820534364</c:v>
                </c:pt>
                <c:pt idx="11">
                  <c:v>2.016467820534364</c:v>
                </c:pt>
                <c:pt idx="12">
                  <c:v>2.016467820534364</c:v>
                </c:pt>
                <c:pt idx="13">
                  <c:v>2.016467820534364</c:v>
                </c:pt>
                <c:pt idx="14">
                  <c:v>2.016467820534364</c:v>
                </c:pt>
                <c:pt idx="15">
                  <c:v>2.016467820534364</c:v>
                </c:pt>
                <c:pt idx="16">
                  <c:v>2.016467820534364</c:v>
                </c:pt>
                <c:pt idx="17">
                  <c:v>2.5205847756679551</c:v>
                </c:pt>
                <c:pt idx="18">
                  <c:v>2.5205847756679551</c:v>
                </c:pt>
                <c:pt idx="19">
                  <c:v>2.5205847756679551</c:v>
                </c:pt>
                <c:pt idx="20">
                  <c:v>2.5205847756679551</c:v>
                </c:pt>
                <c:pt idx="21">
                  <c:v>2.5205847756679551</c:v>
                </c:pt>
                <c:pt idx="22">
                  <c:v>2.5205847756679551</c:v>
                </c:pt>
                <c:pt idx="23">
                  <c:v>2.5205847756679551</c:v>
                </c:pt>
                <c:pt idx="24">
                  <c:v>2.5205847756679551</c:v>
                </c:pt>
                <c:pt idx="25">
                  <c:v>1.008233910267182</c:v>
                </c:pt>
                <c:pt idx="26">
                  <c:v>1.008233910267182</c:v>
                </c:pt>
                <c:pt idx="27">
                  <c:v>1.008233910267182</c:v>
                </c:pt>
                <c:pt idx="28">
                  <c:v>1.008233910267182</c:v>
                </c:pt>
                <c:pt idx="29">
                  <c:v>1.008233910267182</c:v>
                </c:pt>
                <c:pt idx="30">
                  <c:v>1.008233910267182</c:v>
                </c:pt>
                <c:pt idx="31">
                  <c:v>1.008233910267182</c:v>
                </c:pt>
                <c:pt idx="32">
                  <c:v>1.008233910267182</c:v>
                </c:pt>
                <c:pt idx="33">
                  <c:v>2.016467820534364</c:v>
                </c:pt>
                <c:pt idx="34">
                  <c:v>2.016467820534364</c:v>
                </c:pt>
                <c:pt idx="35">
                  <c:v>2.016467820534364</c:v>
                </c:pt>
                <c:pt idx="36">
                  <c:v>2.016467820534364</c:v>
                </c:pt>
                <c:pt idx="37">
                  <c:v>2.016467820534364</c:v>
                </c:pt>
                <c:pt idx="38">
                  <c:v>2.016467820534364</c:v>
                </c:pt>
                <c:pt idx="39">
                  <c:v>2.016467820534364</c:v>
                </c:pt>
                <c:pt idx="40">
                  <c:v>2.016467820534364</c:v>
                </c:pt>
                <c:pt idx="41">
                  <c:v>2.5205847756679551</c:v>
                </c:pt>
                <c:pt idx="42">
                  <c:v>2.5205847756679551</c:v>
                </c:pt>
                <c:pt idx="43">
                  <c:v>2.5205847756679551</c:v>
                </c:pt>
                <c:pt idx="44">
                  <c:v>2.5205847756679551</c:v>
                </c:pt>
                <c:pt idx="45">
                  <c:v>2.5205847756679551</c:v>
                </c:pt>
                <c:pt idx="46">
                  <c:v>2.5205847756679551</c:v>
                </c:pt>
                <c:pt idx="47">
                  <c:v>2.5205847756679551</c:v>
                </c:pt>
                <c:pt idx="48">
                  <c:v>2.5205847756679551</c:v>
                </c:pt>
                <c:pt idx="49">
                  <c:v>2.5205847756679551</c:v>
                </c:pt>
                <c:pt idx="50">
                  <c:v>2.5205847756679551</c:v>
                </c:pt>
                <c:pt idx="51">
                  <c:v>2.5205847756679551</c:v>
                </c:pt>
                <c:pt idx="52">
                  <c:v>2.5205847756679551</c:v>
                </c:pt>
                <c:pt idx="53">
                  <c:v>2.5205847756679551</c:v>
                </c:pt>
                <c:pt idx="54">
                  <c:v>2.5205847756679551</c:v>
                </c:pt>
                <c:pt idx="55">
                  <c:v>2.5205847756679551</c:v>
                </c:pt>
                <c:pt idx="56">
                  <c:v>2.5205847756679551</c:v>
                </c:pt>
                <c:pt idx="57">
                  <c:v>2.016467820534364</c:v>
                </c:pt>
                <c:pt idx="58">
                  <c:v>2.016467820534364</c:v>
                </c:pt>
                <c:pt idx="59">
                  <c:v>2.016467820534364</c:v>
                </c:pt>
                <c:pt idx="60">
                  <c:v>2.016467820534364</c:v>
                </c:pt>
                <c:pt idx="61">
                  <c:v>2.016467820534364</c:v>
                </c:pt>
                <c:pt idx="62">
                  <c:v>2.016467820534364</c:v>
                </c:pt>
                <c:pt idx="63">
                  <c:v>2.016467820534364</c:v>
                </c:pt>
                <c:pt idx="64">
                  <c:v>2.016467820534364</c:v>
                </c:pt>
                <c:pt idx="65">
                  <c:v>2.5205847756679551</c:v>
                </c:pt>
                <c:pt idx="66">
                  <c:v>2.5205847756679551</c:v>
                </c:pt>
                <c:pt idx="67">
                  <c:v>2.5205847756679551</c:v>
                </c:pt>
                <c:pt idx="68">
                  <c:v>2.5205847756679551</c:v>
                </c:pt>
                <c:pt idx="69">
                  <c:v>2.5205847756679551</c:v>
                </c:pt>
                <c:pt idx="70">
                  <c:v>2.5205847756679551</c:v>
                </c:pt>
                <c:pt idx="71">
                  <c:v>2.5205847756679551</c:v>
                </c:pt>
                <c:pt idx="72">
                  <c:v>2.5205847756679551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A-3C44-8373-34ED2029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3344"/>
        <c:axId val="-1551157696"/>
      </c:scatterChart>
      <c:valAx>
        <c:axId val="-15511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7696"/>
        <c:crosses val="autoZero"/>
        <c:crossBetween val="midCat"/>
      </c:valAx>
      <c:valAx>
        <c:axId val="-1551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วิเคราะห์ค่ากลวงทึบ!$BU$15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วิเคราะห์ค่ากลวงทึบ!$BU$16:$BU$88</c:f>
              <c:numCache>
                <c:formatCode>0.000</c:formatCode>
                <c:ptCount val="73"/>
                <c:pt idx="1">
                  <c:v>2.4138178478142307</c:v>
                </c:pt>
                <c:pt idx="2">
                  <c:v>2.549728752260398</c:v>
                </c:pt>
                <c:pt idx="3">
                  <c:v>2.5841549700048794</c:v>
                </c:pt>
                <c:pt idx="4">
                  <c:v>2.6885100031573805</c:v>
                </c:pt>
                <c:pt idx="5">
                  <c:v>2.6535455954533709</c:v>
                </c:pt>
                <c:pt idx="6">
                  <c:v>2.6535455954533709</c:v>
                </c:pt>
                <c:pt idx="7">
                  <c:v>2.7589770085249286</c:v>
                </c:pt>
                <c:pt idx="8">
                  <c:v>2.794479606188466</c:v>
                </c:pt>
                <c:pt idx="9">
                  <c:v>2.2153333907402617</c:v>
                </c:pt>
                <c:pt idx="10">
                  <c:v>2.5154819311690919</c:v>
                </c:pt>
                <c:pt idx="11">
                  <c:v>2.549728752260398</c:v>
                </c:pt>
                <c:pt idx="12">
                  <c:v>2.549728752260398</c:v>
                </c:pt>
                <c:pt idx="13">
                  <c:v>2.7236538075145673</c:v>
                </c:pt>
                <c:pt idx="14">
                  <c:v>2.974683544303796</c:v>
                </c:pt>
                <c:pt idx="15">
                  <c:v>2.7236538075145673</c:v>
                </c:pt>
                <c:pt idx="16">
                  <c:v>2.8660229914750706</c:v>
                </c:pt>
                <c:pt idx="17">
                  <c:v>2.1828805361807166</c:v>
                </c:pt>
                <c:pt idx="18">
                  <c:v>2.3802886133356296</c:v>
                </c:pt>
                <c:pt idx="19">
                  <c:v>2.549728752260398</c:v>
                </c:pt>
                <c:pt idx="20">
                  <c:v>2.7236538075145673</c:v>
                </c:pt>
                <c:pt idx="21">
                  <c:v>2.9382839633743787</c:v>
                </c:pt>
                <c:pt idx="22">
                  <c:v>2.6535455954533709</c:v>
                </c:pt>
                <c:pt idx="23">
                  <c:v>2.7589770085249286</c:v>
                </c:pt>
                <c:pt idx="24">
                  <c:v>2.6535455954533709</c:v>
                </c:pt>
                <c:pt idx="25">
                  <c:v>3.7084876144550645</c:v>
                </c:pt>
                <c:pt idx="26">
                  <c:v>4.1103540572347086</c:v>
                </c:pt>
                <c:pt idx="27">
                  <c:v>4.3398920749734486</c:v>
                </c:pt>
                <c:pt idx="28">
                  <c:v>4.3398920749734486</c:v>
                </c:pt>
                <c:pt idx="29">
                  <c:v>5.0064582795143364</c:v>
                </c:pt>
                <c:pt idx="30">
                  <c:v>4.2936256781193487</c:v>
                </c:pt>
                <c:pt idx="31">
                  <c:v>5.1538685094290866</c:v>
                </c:pt>
                <c:pt idx="32">
                  <c:v>5.6568967249346986</c:v>
                </c:pt>
                <c:pt idx="33">
                  <c:v>3.7524218548178756</c:v>
                </c:pt>
                <c:pt idx="34">
                  <c:v>4.3398920749734486</c:v>
                </c:pt>
                <c:pt idx="35">
                  <c:v>4.3863378684807257</c:v>
                </c:pt>
                <c:pt idx="36">
                  <c:v>4.4797676454548059</c:v>
                </c:pt>
                <c:pt idx="37">
                  <c:v>4.7164815293205882</c:v>
                </c:pt>
                <c:pt idx="38">
                  <c:v>4.7164815293205882</c:v>
                </c:pt>
                <c:pt idx="39">
                  <c:v>4.5267516289216099</c:v>
                </c:pt>
                <c:pt idx="40">
                  <c:v>5.3028933092224229</c:v>
                </c:pt>
                <c:pt idx="41">
                  <c:v>4.0197946267114437</c:v>
                </c:pt>
                <c:pt idx="42">
                  <c:v>4.2016310743706757</c:v>
                </c:pt>
                <c:pt idx="43">
                  <c:v>4.4797676454548059</c:v>
                </c:pt>
                <c:pt idx="44">
                  <c:v>4.5267516289216099</c:v>
                </c:pt>
                <c:pt idx="45">
                  <c:v>4.6212577858147483</c:v>
                </c:pt>
                <c:pt idx="46">
                  <c:v>4.9090817761703835</c:v>
                </c:pt>
                <c:pt idx="47">
                  <c:v>4.7164815293205882</c:v>
                </c:pt>
                <c:pt idx="48">
                  <c:v>5.2033640460403561</c:v>
                </c:pt>
                <c:pt idx="49">
                  <c:v>4.6935905163753242</c:v>
                </c:pt>
                <c:pt idx="50">
                  <c:v>5.2091764976032593</c:v>
                </c:pt>
                <c:pt idx="51">
                  <c:v>5.5807607853267882</c:v>
                </c:pt>
                <c:pt idx="52">
                  <c:v>5.5807607853267882</c:v>
                </c:pt>
                <c:pt idx="53">
                  <c:v>5.7970413903958189</c:v>
                </c:pt>
                <c:pt idx="54">
                  <c:v>5.6885422945549511</c:v>
                </c:pt>
                <c:pt idx="55">
                  <c:v>5.6885422945549511</c:v>
                </c:pt>
                <c:pt idx="56">
                  <c:v>6.7482562645311281</c:v>
                </c:pt>
                <c:pt idx="57">
                  <c:v>5.1046241281322651</c:v>
                </c:pt>
                <c:pt idx="58">
                  <c:v>5.1568106145411745</c:v>
                </c:pt>
                <c:pt idx="59">
                  <c:v>5.4204339963833625</c:v>
                </c:pt>
                <c:pt idx="60">
                  <c:v>5.3673505267085719</c:v>
                </c:pt>
                <c:pt idx="61">
                  <c:v>5.2091764976032593</c:v>
                </c:pt>
                <c:pt idx="62">
                  <c:v>5.5271391256924698</c:v>
                </c:pt>
                <c:pt idx="63">
                  <c:v>5.9062580728493916</c:v>
                </c:pt>
                <c:pt idx="64">
                  <c:v>6.8058246505353193</c:v>
                </c:pt>
                <c:pt idx="65">
                  <c:v>4.6935905163753242</c:v>
                </c:pt>
                <c:pt idx="66">
                  <c:v>5.2617217773185221</c:v>
                </c:pt>
                <c:pt idx="67">
                  <c:v>5.5807607853267882</c:v>
                </c:pt>
                <c:pt idx="68">
                  <c:v>5.961135509055941</c:v>
                </c:pt>
                <c:pt idx="69">
                  <c:v>5.6885422945549511</c:v>
                </c:pt>
                <c:pt idx="70">
                  <c:v>5.6885422945549511</c:v>
                </c:pt>
                <c:pt idx="71">
                  <c:v>5.7427021441487973</c:v>
                </c:pt>
                <c:pt idx="72">
                  <c:v>6.2941674560119383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83-AE47-A110-160FB924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40288"/>
        <c:axId val="-1551150080"/>
      </c:scatterChart>
      <c:valAx>
        <c:axId val="-15511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0080"/>
        <c:crosses val="autoZero"/>
        <c:crossBetween val="midCat"/>
      </c:valAx>
      <c:valAx>
        <c:axId val="-1551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วิเคราะห์ค่ากลวงทึบ!$BV$15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วิเคราะห์ค่ากลวงทึบ!$BV$16:$BV$88</c:f>
              <c:numCache>
                <c:formatCode>0.000</c:formatCode>
                <c:ptCount val="73"/>
                <c:pt idx="1">
                  <c:v>1.8736975422742523</c:v>
                </c:pt>
                <c:pt idx="2">
                  <c:v>1.9791967736514877</c:v>
                </c:pt>
                <c:pt idx="3">
                  <c:v>2.0059197178189785</c:v>
                </c:pt>
                <c:pt idx="4">
                  <c:v>2.0869240774970903</c:v>
                </c:pt>
                <c:pt idx="5">
                  <c:v>2.0597833697417802</c:v>
                </c:pt>
                <c:pt idx="6">
                  <c:v>2.0597833697417802</c:v>
                </c:pt>
                <c:pt idx="7">
                  <c:v>2.1416232565955302</c:v>
                </c:pt>
                <c:pt idx="8">
                  <c:v>2.1691817279386596</c:v>
                </c:pt>
                <c:pt idx="9">
                  <c:v>1.71962633108659</c:v>
                </c:pt>
                <c:pt idx="10">
                  <c:v>1.9526130840132692</c:v>
                </c:pt>
                <c:pt idx="11">
                  <c:v>1.9791967736514877</c:v>
                </c:pt>
                <c:pt idx="12">
                  <c:v>1.9791967736514877</c:v>
                </c:pt>
                <c:pt idx="13">
                  <c:v>2.1142040397816744</c:v>
                </c:pt>
                <c:pt idx="14">
                  <c:v>2.3090629025934013</c:v>
                </c:pt>
                <c:pt idx="15">
                  <c:v>2.1142040397816744</c:v>
                </c:pt>
                <c:pt idx="16">
                  <c:v>2.2247164342127372</c:v>
                </c:pt>
                <c:pt idx="17">
                  <c:v>1.6944351867411016</c:v>
                </c:pt>
                <c:pt idx="18">
                  <c:v>1.8476708707531262</c:v>
                </c:pt>
                <c:pt idx="19">
                  <c:v>1.9791967736514877</c:v>
                </c:pt>
                <c:pt idx="20">
                  <c:v>2.1142040397816744</c:v>
                </c:pt>
                <c:pt idx="21">
                  <c:v>2.2808081586039073</c:v>
                </c:pt>
                <c:pt idx="22">
                  <c:v>2.0597833697417802</c:v>
                </c:pt>
                <c:pt idx="23">
                  <c:v>2.1416232565955302</c:v>
                </c:pt>
                <c:pt idx="24">
                  <c:v>2.0597833697417802</c:v>
                </c:pt>
                <c:pt idx="25">
                  <c:v>2.8786696291317369</c:v>
                </c:pt>
                <c:pt idx="26">
                  <c:v>3.1906137001562151</c:v>
                </c:pt>
                <c:pt idx="27">
                  <c:v>3.3687898703610348</c:v>
                </c:pt>
                <c:pt idx="28">
                  <c:v>3.3687898703610348</c:v>
                </c:pt>
                <c:pt idx="29">
                  <c:v>3.8862039993278441</c:v>
                </c:pt>
                <c:pt idx="30">
                  <c:v>3.332876127261525</c:v>
                </c:pt>
                <c:pt idx="31">
                  <c:v>4.0006294460314793</c:v>
                </c:pt>
                <c:pt idx="32">
                  <c:v>4.3910991461130102</c:v>
                </c:pt>
                <c:pt idx="33">
                  <c:v>2.9127730633506972</c:v>
                </c:pt>
                <c:pt idx="34">
                  <c:v>3.3687898703610348</c:v>
                </c:pt>
                <c:pt idx="35">
                  <c:v>3.4048428679898191</c:v>
                </c:pt>
                <c:pt idx="36">
                  <c:v>3.4773666268352041</c:v>
                </c:pt>
                <c:pt idx="37">
                  <c:v>3.6611129782109448</c:v>
                </c:pt>
                <c:pt idx="38">
                  <c:v>3.6611129782109448</c:v>
                </c:pt>
                <c:pt idx="39">
                  <c:v>3.5138373880518059</c:v>
                </c:pt>
                <c:pt idx="40">
                  <c:v>4.116308183498572</c:v>
                </c:pt>
                <c:pt idx="41">
                  <c:v>3.120318013779197</c:v>
                </c:pt>
                <c:pt idx="42">
                  <c:v>3.2614664046503234</c:v>
                </c:pt>
                <c:pt idx="43">
                  <c:v>3.4773666268352041</c:v>
                </c:pt>
                <c:pt idx="44">
                  <c:v>3.5138373880518059</c:v>
                </c:pt>
                <c:pt idx="45">
                  <c:v>3.58719667407283</c:v>
                </c:pt>
                <c:pt idx="46">
                  <c:v>3.810616640838453</c:v>
                </c:pt>
                <c:pt idx="47">
                  <c:v>3.6611129782109448</c:v>
                </c:pt>
                <c:pt idx="48">
                  <c:v>4.039049770657904</c:v>
                </c:pt>
                <c:pt idx="49">
                  <c:v>3.6433441002757077</c:v>
                </c:pt>
                <c:pt idx="50">
                  <c:v>4.0435616174063496</c:v>
                </c:pt>
                <c:pt idx="51">
                  <c:v>4.3319995238895421</c:v>
                </c:pt>
                <c:pt idx="52">
                  <c:v>4.3319995238895421</c:v>
                </c:pt>
                <c:pt idx="53">
                  <c:v>4.499884784381087</c:v>
                </c:pt>
                <c:pt idx="54">
                  <c:v>4.4156636450767683</c:v>
                </c:pt>
                <c:pt idx="55">
                  <c:v>4.4156636450767683</c:v>
                </c:pt>
                <c:pt idx="56">
                  <c:v>5.2382540749453881</c:v>
                </c:pt>
                <c:pt idx="57">
                  <c:v>3.9624040777460379</c:v>
                </c:pt>
                <c:pt idx="58">
                  <c:v>4.0029132203115569</c:v>
                </c:pt>
                <c:pt idx="59">
                  <c:v>4.2075477510782502</c:v>
                </c:pt>
                <c:pt idx="60">
                  <c:v>4.1663423358663652</c:v>
                </c:pt>
                <c:pt idx="61">
                  <c:v>4.0435616174063496</c:v>
                </c:pt>
                <c:pt idx="62">
                  <c:v>4.2903763450898387</c:v>
                </c:pt>
                <c:pt idx="63">
                  <c:v>4.584662941802498</c:v>
                </c:pt>
                <c:pt idx="64">
                  <c:v>5.2829408533890989</c:v>
                </c:pt>
                <c:pt idx="65">
                  <c:v>3.6433441002757077</c:v>
                </c:pt>
                <c:pt idx="66">
                  <c:v>4.0843492690304153</c:v>
                </c:pt>
                <c:pt idx="67">
                  <c:v>4.3319995238895421</c:v>
                </c:pt>
                <c:pt idx="68">
                  <c:v>4.6272609023071123</c:v>
                </c:pt>
                <c:pt idx="69">
                  <c:v>4.4156636450767683</c:v>
                </c:pt>
                <c:pt idx="70">
                  <c:v>4.4156636450767683</c:v>
                </c:pt>
                <c:pt idx="71">
                  <c:v>4.457704587464292</c:v>
                </c:pt>
                <c:pt idx="72">
                  <c:v>4.8857730104495349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3-C04E-BEED-7E6B07B45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36480"/>
        <c:axId val="-1551135936"/>
      </c:scatterChart>
      <c:valAx>
        <c:axId val="-15511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5936"/>
        <c:crosses val="autoZero"/>
        <c:crossBetween val="midCat"/>
      </c:valAx>
      <c:valAx>
        <c:axId val="-15511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วิเคราะห์ค่ากลวงทึบ!$BT$15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วิเคราะห์ค่ากลวงทึบ!$BT$16:$BT$88</c:f>
              <c:numCache>
                <c:formatCode>0.000</c:formatCode>
                <c:ptCount val="73"/>
                <c:pt idx="1">
                  <c:v>0.53809853912889816</c:v>
                </c:pt>
                <c:pt idx="2">
                  <c:v>0.50941570019187976</c:v>
                </c:pt>
                <c:pt idx="3">
                  <c:v>0.50262924348908</c:v>
                </c:pt>
                <c:pt idx="4">
                  <c:v>0.4831195926765034</c:v>
                </c:pt>
                <c:pt idx="5">
                  <c:v>0.48948541146517599</c:v>
                </c:pt>
                <c:pt idx="6">
                  <c:v>0.48948541146517599</c:v>
                </c:pt>
                <c:pt idx="7">
                  <c:v>0.4707802397840688</c:v>
                </c:pt>
                <c:pt idx="8">
                  <c:v>0.46479919007306569</c:v>
                </c:pt>
                <c:pt idx="9">
                  <c:v>1.1726197628412722</c:v>
                </c:pt>
                <c:pt idx="10">
                  <c:v>1.0327021963766894</c:v>
                </c:pt>
                <c:pt idx="11">
                  <c:v>1.0188314003837595</c:v>
                </c:pt>
                <c:pt idx="12">
                  <c:v>1.0188314003837595</c:v>
                </c:pt>
                <c:pt idx="13">
                  <c:v>0.95377162402101778</c:v>
                </c:pt>
                <c:pt idx="14">
                  <c:v>0.87328405747179438</c:v>
                </c:pt>
                <c:pt idx="15">
                  <c:v>0.95377162402101778</c:v>
                </c:pt>
                <c:pt idx="16">
                  <c:v>0.90639318769986676</c:v>
                </c:pt>
                <c:pt idx="17">
                  <c:v>1.4875663556750038</c:v>
                </c:pt>
                <c:pt idx="18">
                  <c:v>1.3641957642816243</c:v>
                </c:pt>
                <c:pt idx="19">
                  <c:v>1.2735392504796994</c:v>
                </c:pt>
                <c:pt idx="20">
                  <c:v>1.1922145300262723</c:v>
                </c:pt>
                <c:pt idx="21">
                  <c:v>1.1051279197505222</c:v>
                </c:pt>
                <c:pt idx="22">
                  <c:v>1.2237135286629399</c:v>
                </c:pt>
                <c:pt idx="23">
                  <c:v>1.1769505994601721</c:v>
                </c:pt>
                <c:pt idx="24">
                  <c:v>1.2237135286629399</c:v>
                </c:pt>
                <c:pt idx="25">
                  <c:v>0.35024300811180098</c:v>
                </c:pt>
                <c:pt idx="26">
                  <c:v>0.31599999405061729</c:v>
                </c:pt>
                <c:pt idx="27">
                  <c:v>0.29928667238575168</c:v>
                </c:pt>
                <c:pt idx="28">
                  <c:v>0.29928667238575168</c:v>
                </c:pt>
                <c:pt idx="29">
                  <c:v>0.25943926526800076</c:v>
                </c:pt>
                <c:pt idx="30">
                  <c:v>0.30251166613131902</c:v>
                </c:pt>
                <c:pt idx="31">
                  <c:v>0.2520188195053466</c:v>
                </c:pt>
                <c:pt idx="32">
                  <c:v>0.22960855055155568</c:v>
                </c:pt>
                <c:pt idx="33">
                  <c:v>0.69228456068415023</c:v>
                </c:pt>
                <c:pt idx="34">
                  <c:v>0.59857334477150337</c:v>
                </c:pt>
                <c:pt idx="35">
                  <c:v>0.59223520694359211</c:v>
                </c:pt>
                <c:pt idx="36">
                  <c:v>0.57988358344877111</c:v>
                </c:pt>
                <c:pt idx="37">
                  <c:v>0.55078000393195725</c:v>
                </c:pt>
                <c:pt idx="38">
                  <c:v>0.55078000393195725</c:v>
                </c:pt>
                <c:pt idx="39">
                  <c:v>0.57386486562839045</c:v>
                </c:pt>
                <c:pt idx="40">
                  <c:v>0.48987289839423737</c:v>
                </c:pt>
                <c:pt idx="41">
                  <c:v>0.80779739902700798</c:v>
                </c:pt>
                <c:pt idx="42">
                  <c:v>0.7728378781010925</c:v>
                </c:pt>
                <c:pt idx="43">
                  <c:v>0.72485447931096403</c:v>
                </c:pt>
                <c:pt idx="44">
                  <c:v>0.71733108203548801</c:v>
                </c:pt>
                <c:pt idx="45">
                  <c:v>0.70266143863423425</c:v>
                </c:pt>
                <c:pt idx="46">
                  <c:v>0.66146375068402286</c:v>
                </c:pt>
                <c:pt idx="47">
                  <c:v>0.68847500491494662</c:v>
                </c:pt>
                <c:pt idx="48">
                  <c:v>0.62405390346487055</c:v>
                </c:pt>
                <c:pt idx="49">
                  <c:v>0.69183275207993977</c:v>
                </c:pt>
                <c:pt idx="50">
                  <c:v>0.62335757783869927</c:v>
                </c:pt>
                <c:pt idx="51">
                  <c:v>0.58185250523869292</c:v>
                </c:pt>
                <c:pt idx="52">
                  <c:v>0.58185250523869292</c:v>
                </c:pt>
                <c:pt idx="53">
                  <c:v>0.56014429178649194</c:v>
                </c:pt>
                <c:pt idx="54">
                  <c:v>0.57082807438883476</c:v>
                </c:pt>
                <c:pt idx="55">
                  <c:v>0.57082807438883476</c:v>
                </c:pt>
                <c:pt idx="56">
                  <c:v>0.48118795682781651</c:v>
                </c:pt>
                <c:pt idx="57">
                  <c:v>0.5089000972564629</c:v>
                </c:pt>
                <c:pt idx="58">
                  <c:v>0.50375007139860428</c:v>
                </c:pt>
                <c:pt idx="59">
                  <c:v>0.47925013329144334</c:v>
                </c:pt>
                <c:pt idx="60">
                  <c:v>0.48398995041175652</c:v>
                </c:pt>
                <c:pt idx="61">
                  <c:v>0.49868606227095935</c:v>
                </c:pt>
                <c:pt idx="62">
                  <c:v>0.46999788791072594</c:v>
                </c:pt>
                <c:pt idx="63">
                  <c:v>0.43982902257620993</c:v>
                </c:pt>
                <c:pt idx="64">
                  <c:v>0.38169418823622919</c:v>
                </c:pt>
                <c:pt idx="65">
                  <c:v>0.69183275207993977</c:v>
                </c:pt>
                <c:pt idx="66">
                  <c:v>0.61713252458115986</c:v>
                </c:pt>
                <c:pt idx="67">
                  <c:v>0.58185250523869292</c:v>
                </c:pt>
                <c:pt idx="68">
                  <c:v>0.54472501743120072</c:v>
                </c:pt>
                <c:pt idx="69">
                  <c:v>0.57082807438883476</c:v>
                </c:pt>
                <c:pt idx="70">
                  <c:v>0.57082807438883476</c:v>
                </c:pt>
                <c:pt idx="71">
                  <c:v>0.56544455250718118</c:v>
                </c:pt>
                <c:pt idx="72">
                  <c:v>0.51590296362049759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8-454A-949B-A99DB3D54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37568"/>
        <c:axId val="-1551160960"/>
      </c:scatterChart>
      <c:valAx>
        <c:axId val="-15511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60960"/>
        <c:crosses val="autoZero"/>
        <c:crossBetween val="midCat"/>
      </c:valAx>
      <c:valAx>
        <c:axId val="-15511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วิเคราะห์ค่ากลวงทึบ!$BR$103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วิเคราะห์ค่ากลวงทึบ!$BR$104:$BR$176</c:f>
              <c:numCache>
                <c:formatCode>0.000</c:formatCode>
                <c:ptCount val="73"/>
                <c:pt idx="1">
                  <c:v>3.8795779019242711</c:v>
                </c:pt>
                <c:pt idx="2">
                  <c:v>3.8795779019242711</c:v>
                </c:pt>
                <c:pt idx="3">
                  <c:v>3.8795779019242711</c:v>
                </c:pt>
                <c:pt idx="4">
                  <c:v>3.8795779019242711</c:v>
                </c:pt>
                <c:pt idx="5">
                  <c:v>3.8795779019242711</c:v>
                </c:pt>
                <c:pt idx="6">
                  <c:v>3.8795779019242711</c:v>
                </c:pt>
                <c:pt idx="7">
                  <c:v>3.8795779019242711</c:v>
                </c:pt>
                <c:pt idx="8">
                  <c:v>3.8795779019242711</c:v>
                </c:pt>
                <c:pt idx="9">
                  <c:v>7.7591558038485422</c:v>
                </c:pt>
                <c:pt idx="10">
                  <c:v>7.7591558038485422</c:v>
                </c:pt>
                <c:pt idx="11">
                  <c:v>7.7591558038485422</c:v>
                </c:pt>
                <c:pt idx="12">
                  <c:v>7.7591558038485422</c:v>
                </c:pt>
                <c:pt idx="13">
                  <c:v>7.7591558038485422</c:v>
                </c:pt>
                <c:pt idx="14">
                  <c:v>7.7591558038485422</c:v>
                </c:pt>
                <c:pt idx="15">
                  <c:v>7.7591558038485422</c:v>
                </c:pt>
                <c:pt idx="16">
                  <c:v>7.7591558038485422</c:v>
                </c:pt>
                <c:pt idx="17">
                  <c:v>9.6989447548106771</c:v>
                </c:pt>
                <c:pt idx="18">
                  <c:v>9.6989447548106771</c:v>
                </c:pt>
                <c:pt idx="19">
                  <c:v>9.6989447548106771</c:v>
                </c:pt>
                <c:pt idx="20">
                  <c:v>9.6989447548106771</c:v>
                </c:pt>
                <c:pt idx="21">
                  <c:v>9.6989447548106771</c:v>
                </c:pt>
                <c:pt idx="22">
                  <c:v>9.6989447548106771</c:v>
                </c:pt>
                <c:pt idx="23">
                  <c:v>9.6989447548106771</c:v>
                </c:pt>
                <c:pt idx="24">
                  <c:v>9.6989447548106771</c:v>
                </c:pt>
                <c:pt idx="25">
                  <c:v>3.8795779019242711</c:v>
                </c:pt>
                <c:pt idx="26">
                  <c:v>3.8795779019242711</c:v>
                </c:pt>
                <c:pt idx="27">
                  <c:v>3.8795779019242711</c:v>
                </c:pt>
                <c:pt idx="28">
                  <c:v>3.8795779019242711</c:v>
                </c:pt>
                <c:pt idx="29">
                  <c:v>3.8795779019242711</c:v>
                </c:pt>
                <c:pt idx="30">
                  <c:v>3.8795779019242711</c:v>
                </c:pt>
                <c:pt idx="31">
                  <c:v>3.8795779019242711</c:v>
                </c:pt>
                <c:pt idx="32">
                  <c:v>3.8795779019242711</c:v>
                </c:pt>
                <c:pt idx="33">
                  <c:v>7.7591558038485422</c:v>
                </c:pt>
                <c:pt idx="34">
                  <c:v>7.7591558038485422</c:v>
                </c:pt>
                <c:pt idx="35">
                  <c:v>7.7591558038485422</c:v>
                </c:pt>
                <c:pt idx="36">
                  <c:v>7.7591558038485422</c:v>
                </c:pt>
                <c:pt idx="37">
                  <c:v>7.7591558038485422</c:v>
                </c:pt>
                <c:pt idx="38">
                  <c:v>7.7591558038485422</c:v>
                </c:pt>
                <c:pt idx="39">
                  <c:v>7.7591558038485422</c:v>
                </c:pt>
                <c:pt idx="40">
                  <c:v>7.7591558038485422</c:v>
                </c:pt>
                <c:pt idx="41">
                  <c:v>9.6989447548106771</c:v>
                </c:pt>
                <c:pt idx="42">
                  <c:v>9.6989447548106771</c:v>
                </c:pt>
                <c:pt idx="43">
                  <c:v>9.6989447548106771</c:v>
                </c:pt>
                <c:pt idx="44">
                  <c:v>9.6989447548106771</c:v>
                </c:pt>
                <c:pt idx="45">
                  <c:v>9.6989447548106771</c:v>
                </c:pt>
                <c:pt idx="46">
                  <c:v>9.6989447548106771</c:v>
                </c:pt>
                <c:pt idx="47">
                  <c:v>9.6989447548106771</c:v>
                </c:pt>
                <c:pt idx="48">
                  <c:v>9.6989447548106771</c:v>
                </c:pt>
                <c:pt idx="49">
                  <c:v>3.8795779019242711</c:v>
                </c:pt>
                <c:pt idx="50">
                  <c:v>3.8795779019242711</c:v>
                </c:pt>
                <c:pt idx="51">
                  <c:v>3.8795779019242711</c:v>
                </c:pt>
                <c:pt idx="52">
                  <c:v>3.8795779019242711</c:v>
                </c:pt>
                <c:pt idx="53">
                  <c:v>3.8795779019242711</c:v>
                </c:pt>
                <c:pt idx="54">
                  <c:v>3.8795779019242711</c:v>
                </c:pt>
                <c:pt idx="55">
                  <c:v>3.8795779019242711</c:v>
                </c:pt>
                <c:pt idx="56">
                  <c:v>3.8795779019242711</c:v>
                </c:pt>
                <c:pt idx="57">
                  <c:v>7.7591558038485422</c:v>
                </c:pt>
                <c:pt idx="58">
                  <c:v>7.7591558038485422</c:v>
                </c:pt>
                <c:pt idx="59">
                  <c:v>7.7591558038485422</c:v>
                </c:pt>
                <c:pt idx="60">
                  <c:v>7.7591558038485422</c:v>
                </c:pt>
                <c:pt idx="61">
                  <c:v>7.7591558038485422</c:v>
                </c:pt>
                <c:pt idx="62">
                  <c:v>7.7591558038485422</c:v>
                </c:pt>
                <c:pt idx="63">
                  <c:v>7.7591558038485422</c:v>
                </c:pt>
                <c:pt idx="64">
                  <c:v>7.7591558038485422</c:v>
                </c:pt>
                <c:pt idx="65">
                  <c:v>9.6989447548106771</c:v>
                </c:pt>
                <c:pt idx="66">
                  <c:v>9.6989447548106771</c:v>
                </c:pt>
                <c:pt idx="67">
                  <c:v>9.6989447548106771</c:v>
                </c:pt>
                <c:pt idx="68">
                  <c:v>9.6989447548106771</c:v>
                </c:pt>
                <c:pt idx="69">
                  <c:v>9.6989447548106771</c:v>
                </c:pt>
                <c:pt idx="70">
                  <c:v>9.6989447548106771</c:v>
                </c:pt>
                <c:pt idx="71">
                  <c:v>9.6989447548106771</c:v>
                </c:pt>
                <c:pt idx="72">
                  <c:v>9.6989447548106771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9-3048-B7BF-80408242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2800"/>
        <c:axId val="-1551149536"/>
      </c:scatterChart>
      <c:valAx>
        <c:axId val="-155115280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9536"/>
        <c:crosses val="autoZero"/>
        <c:crossBetween val="midCat"/>
      </c:valAx>
      <c:valAx>
        <c:axId val="-1551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วิเคราะห์ค่ากลวงทึบ!$BS$103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วิเคราะห์ค่ากลวงทึบ!$BS$104:$BS$176</c:f>
              <c:numCache>
                <c:formatCode>0.000</c:formatCode>
                <c:ptCount val="73"/>
                <c:pt idx="1">
                  <c:v>1.008233910267182</c:v>
                </c:pt>
                <c:pt idx="2">
                  <c:v>1.008233910267182</c:v>
                </c:pt>
                <c:pt idx="3">
                  <c:v>1.008233910267182</c:v>
                </c:pt>
                <c:pt idx="4">
                  <c:v>1.008233910267182</c:v>
                </c:pt>
                <c:pt idx="5">
                  <c:v>1.008233910267182</c:v>
                </c:pt>
                <c:pt idx="6">
                  <c:v>1.008233910267182</c:v>
                </c:pt>
                <c:pt idx="7">
                  <c:v>1.008233910267182</c:v>
                </c:pt>
                <c:pt idx="8">
                  <c:v>1.008233910267182</c:v>
                </c:pt>
                <c:pt idx="9">
                  <c:v>2.016467820534364</c:v>
                </c:pt>
                <c:pt idx="10">
                  <c:v>2.016467820534364</c:v>
                </c:pt>
                <c:pt idx="11">
                  <c:v>2.016467820534364</c:v>
                </c:pt>
                <c:pt idx="12">
                  <c:v>2.016467820534364</c:v>
                </c:pt>
                <c:pt idx="13">
                  <c:v>2.016467820534364</c:v>
                </c:pt>
                <c:pt idx="14">
                  <c:v>2.016467820534364</c:v>
                </c:pt>
                <c:pt idx="15">
                  <c:v>2.016467820534364</c:v>
                </c:pt>
                <c:pt idx="16">
                  <c:v>2.016467820534364</c:v>
                </c:pt>
                <c:pt idx="17">
                  <c:v>2.5205847756679551</c:v>
                </c:pt>
                <c:pt idx="18">
                  <c:v>2.5205847756679551</c:v>
                </c:pt>
                <c:pt idx="19">
                  <c:v>2.5205847756679551</c:v>
                </c:pt>
                <c:pt idx="20">
                  <c:v>2.5205847756679551</c:v>
                </c:pt>
                <c:pt idx="21">
                  <c:v>2.5205847756679551</c:v>
                </c:pt>
                <c:pt idx="22">
                  <c:v>2.5205847756679551</c:v>
                </c:pt>
                <c:pt idx="23">
                  <c:v>2.5205847756679551</c:v>
                </c:pt>
                <c:pt idx="24">
                  <c:v>2.5205847756679551</c:v>
                </c:pt>
                <c:pt idx="25">
                  <c:v>1.008233910267182</c:v>
                </c:pt>
                <c:pt idx="26">
                  <c:v>1.008233910267182</c:v>
                </c:pt>
                <c:pt idx="27">
                  <c:v>1.008233910267182</c:v>
                </c:pt>
                <c:pt idx="28">
                  <c:v>1.008233910267182</c:v>
                </c:pt>
                <c:pt idx="29">
                  <c:v>1.008233910267182</c:v>
                </c:pt>
                <c:pt idx="30">
                  <c:v>1.008233910267182</c:v>
                </c:pt>
                <c:pt idx="31">
                  <c:v>1.008233910267182</c:v>
                </c:pt>
                <c:pt idx="32">
                  <c:v>1.008233910267182</c:v>
                </c:pt>
                <c:pt idx="33">
                  <c:v>2.016467820534364</c:v>
                </c:pt>
                <c:pt idx="34">
                  <c:v>2.016467820534364</c:v>
                </c:pt>
                <c:pt idx="35">
                  <c:v>2.016467820534364</c:v>
                </c:pt>
                <c:pt idx="36">
                  <c:v>2.016467820534364</c:v>
                </c:pt>
                <c:pt idx="37">
                  <c:v>2.016467820534364</c:v>
                </c:pt>
                <c:pt idx="38">
                  <c:v>2.016467820534364</c:v>
                </c:pt>
                <c:pt idx="39">
                  <c:v>2.016467820534364</c:v>
                </c:pt>
                <c:pt idx="40">
                  <c:v>2.016467820534364</c:v>
                </c:pt>
                <c:pt idx="41">
                  <c:v>2.5205847756679551</c:v>
                </c:pt>
                <c:pt idx="42">
                  <c:v>2.5205847756679551</c:v>
                </c:pt>
                <c:pt idx="43">
                  <c:v>2.5205847756679551</c:v>
                </c:pt>
                <c:pt idx="44">
                  <c:v>2.5205847756679551</c:v>
                </c:pt>
                <c:pt idx="45">
                  <c:v>2.5205847756679551</c:v>
                </c:pt>
                <c:pt idx="46">
                  <c:v>2.5205847756679551</c:v>
                </c:pt>
                <c:pt idx="47">
                  <c:v>2.5205847756679551</c:v>
                </c:pt>
                <c:pt idx="48">
                  <c:v>2.5205847756679551</c:v>
                </c:pt>
                <c:pt idx="49">
                  <c:v>1.008233910267182</c:v>
                </c:pt>
                <c:pt idx="50">
                  <c:v>1.008233910267182</c:v>
                </c:pt>
                <c:pt idx="51">
                  <c:v>1.008233910267182</c:v>
                </c:pt>
                <c:pt idx="52">
                  <c:v>1.008233910267182</c:v>
                </c:pt>
                <c:pt idx="53">
                  <c:v>1.008233910267182</c:v>
                </c:pt>
                <c:pt idx="54">
                  <c:v>1.008233910267182</c:v>
                </c:pt>
                <c:pt idx="55">
                  <c:v>1.008233910267182</c:v>
                </c:pt>
                <c:pt idx="56">
                  <c:v>1.008233910267182</c:v>
                </c:pt>
                <c:pt idx="57">
                  <c:v>2.016467820534364</c:v>
                </c:pt>
                <c:pt idx="58">
                  <c:v>2.016467820534364</c:v>
                </c:pt>
                <c:pt idx="59">
                  <c:v>2.016467820534364</c:v>
                </c:pt>
                <c:pt idx="60">
                  <c:v>2.016467820534364</c:v>
                </c:pt>
                <c:pt idx="61">
                  <c:v>2.016467820534364</c:v>
                </c:pt>
                <c:pt idx="62">
                  <c:v>2.016467820534364</c:v>
                </c:pt>
                <c:pt idx="63">
                  <c:v>2.016467820534364</c:v>
                </c:pt>
                <c:pt idx="64">
                  <c:v>2.016467820534364</c:v>
                </c:pt>
                <c:pt idx="65">
                  <c:v>2.5205847756679551</c:v>
                </c:pt>
                <c:pt idx="66">
                  <c:v>2.5205847756679551</c:v>
                </c:pt>
                <c:pt idx="67">
                  <c:v>2.5205847756679551</c:v>
                </c:pt>
                <c:pt idx="68">
                  <c:v>2.5205847756679551</c:v>
                </c:pt>
                <c:pt idx="69">
                  <c:v>2.5205847756679551</c:v>
                </c:pt>
                <c:pt idx="70">
                  <c:v>2.5205847756679551</c:v>
                </c:pt>
                <c:pt idx="71">
                  <c:v>2.5205847756679551</c:v>
                </c:pt>
                <c:pt idx="72">
                  <c:v>2.5205847756679551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B-914B-B923-4BEA78BE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37024"/>
        <c:axId val="-1551144096"/>
      </c:scatterChart>
      <c:valAx>
        <c:axId val="-155113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4096"/>
        <c:crosses val="autoZero"/>
        <c:crossBetween val="midCat"/>
      </c:valAx>
      <c:valAx>
        <c:axId val="-15511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วิเคราะห์ค่ากลวงทึบ!$BT$103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วิเคราะห์ค่ากลวงทึบ!$BT$104:$BT$176</c:f>
              <c:numCache>
                <c:formatCode>0.000</c:formatCode>
                <c:ptCount val="73"/>
                <c:pt idx="1">
                  <c:v>1.0156727872185101</c:v>
                </c:pt>
                <c:pt idx="2">
                  <c:v>0.89353484106766101</c:v>
                </c:pt>
                <c:pt idx="3">
                  <c:v>0.79446780679744455</c:v>
                </c:pt>
                <c:pt idx="4">
                  <c:v>0.79446780679744455</c:v>
                </c:pt>
                <c:pt idx="5">
                  <c:v>0.79446780679744455</c:v>
                </c:pt>
                <c:pt idx="6">
                  <c:v>0.70037759863867333</c:v>
                </c:pt>
                <c:pt idx="7">
                  <c:v>0.67688413519381763</c:v>
                </c:pt>
                <c:pt idx="8">
                  <c:v>0.68846322100386537</c:v>
                </c:pt>
                <c:pt idx="9">
                  <c:v>1.9438667965277681</c:v>
                </c:pt>
                <c:pt idx="10">
                  <c:v>1.6506636565829924</c:v>
                </c:pt>
                <c:pt idx="11">
                  <c:v>1.5310101317785074</c:v>
                </c:pt>
                <c:pt idx="12">
                  <c:v>1.5033686594034781</c:v>
                </c:pt>
                <c:pt idx="13">
                  <c:v>1.4007551972773467</c:v>
                </c:pt>
                <c:pt idx="14">
                  <c:v>1.5310101317785074</c:v>
                </c:pt>
                <c:pt idx="15">
                  <c:v>1.3312537971164078</c:v>
                </c:pt>
                <c:pt idx="16">
                  <c:v>1.4007551972773467</c:v>
                </c:pt>
                <c:pt idx="17">
                  <c:v>2.5391819680462753</c:v>
                </c:pt>
                <c:pt idx="18">
                  <c:v>2.1038354478611136</c:v>
                </c:pt>
                <c:pt idx="19">
                  <c:v>1.8792108242543477</c:v>
                </c:pt>
                <c:pt idx="20">
                  <c:v>1.9137626647231343</c:v>
                </c:pt>
                <c:pt idx="21">
                  <c:v>1.9493988992394216</c:v>
                </c:pt>
                <c:pt idx="22">
                  <c:v>1.8792108242543477</c:v>
                </c:pt>
                <c:pt idx="23">
                  <c:v>1.6922103379845443</c:v>
                </c:pt>
                <c:pt idx="24">
                  <c:v>1.7211580525096632</c:v>
                </c:pt>
                <c:pt idx="25">
                  <c:v>0.57879651323333825</c:v>
                </c:pt>
                <c:pt idx="26">
                  <c:v>0.46914516249074378</c:v>
                </c:pt>
                <c:pt idx="27">
                  <c:v>0.46219994405811465</c:v>
                </c:pt>
                <c:pt idx="28">
                  <c:v>0.46914516249074378</c:v>
                </c:pt>
                <c:pt idx="29">
                  <c:v>0.42996243667675133</c:v>
                </c:pt>
                <c:pt idx="30">
                  <c:v>0.41812332315125594</c:v>
                </c:pt>
                <c:pt idx="31">
                  <c:v>0.38572558196347179</c:v>
                </c:pt>
                <c:pt idx="32">
                  <c:v>0.3573513120749009</c:v>
                </c:pt>
                <c:pt idx="33">
                  <c:v>1.0297279929012333</c:v>
                </c:pt>
                <c:pt idx="34">
                  <c:v>0.99760574620909825</c:v>
                </c:pt>
                <c:pt idx="35">
                  <c:v>0.85992487335350265</c:v>
                </c:pt>
                <c:pt idx="36">
                  <c:v>0.83624664630251189</c:v>
                </c:pt>
                <c:pt idx="37">
                  <c:v>0.83624664630251189</c:v>
                </c:pt>
                <c:pt idx="38">
                  <c:v>0.85992487335350265</c:v>
                </c:pt>
                <c:pt idx="39">
                  <c:v>0.77145116392694357</c:v>
                </c:pt>
                <c:pt idx="40">
                  <c:v>0.73281614004930673</c:v>
                </c:pt>
                <c:pt idx="41">
                  <c:v>1.351726097905104</c:v>
                </c:pt>
                <c:pt idx="42">
                  <c:v>1.2089606371371808</c:v>
                </c:pt>
                <c:pt idx="43">
                  <c:v>1.1059584672999483</c:v>
                </c:pt>
                <c:pt idx="44">
                  <c:v>1.1059584672999483</c:v>
                </c:pt>
                <c:pt idx="45">
                  <c:v>1.0310242516315242</c:v>
                </c:pt>
                <c:pt idx="46">
                  <c:v>1.122062961238439</c:v>
                </c:pt>
                <c:pt idx="47">
                  <c:v>0.95184439976324886</c:v>
                </c:pt>
                <c:pt idx="48">
                  <c:v>0.90458016577883316</c:v>
                </c:pt>
                <c:pt idx="49">
                  <c:v>0.28971091679019617</c:v>
                </c:pt>
                <c:pt idx="50">
                  <c:v>0.3072226261499128</c:v>
                </c:pt>
                <c:pt idx="51">
                  <c:v>0.30000718767220463</c:v>
                </c:pt>
                <c:pt idx="52">
                  <c:v>0.29650687447527901</c:v>
                </c:pt>
                <c:pt idx="53">
                  <c:v>0.23874325550303199</c:v>
                </c:pt>
                <c:pt idx="54">
                  <c:v>0.25393600812595224</c:v>
                </c:pt>
                <c:pt idx="55">
                  <c:v>0.25662629997012559</c:v>
                </c:pt>
                <c:pt idx="56">
                  <c:v>0.21863548681696343</c:v>
                </c:pt>
                <c:pt idx="57">
                  <c:v>0.75512204791196946</c:v>
                </c:pt>
                <c:pt idx="58">
                  <c:v>0.60715680461619081</c:v>
                </c:pt>
                <c:pt idx="59">
                  <c:v>0.62188410153294438</c:v>
                </c:pt>
                <c:pt idx="60">
                  <c:v>0.62188410153294438</c:v>
                </c:pt>
                <c:pt idx="61">
                  <c:v>0.57942183358039234</c:v>
                </c:pt>
                <c:pt idx="62">
                  <c:v>0.52998444233941022</c:v>
                </c:pt>
                <c:pt idx="63">
                  <c:v>0.54765747228228845</c:v>
                </c:pt>
                <c:pt idx="64">
                  <c:v>0.46802913221331849</c:v>
                </c:pt>
                <c:pt idx="65">
                  <c:v>0.99899875041906283</c:v>
                </c:pt>
                <c:pt idx="66">
                  <c:v>0.80643697997415364</c:v>
                </c:pt>
                <c:pt idx="67">
                  <c:v>0.75001796918051156</c:v>
                </c:pt>
                <c:pt idx="68">
                  <c:v>0.74126718618819765</c:v>
                </c:pt>
                <c:pt idx="69">
                  <c:v>0.70793799511959776</c:v>
                </c:pt>
                <c:pt idx="70">
                  <c:v>0.73268858697546069</c:v>
                </c:pt>
                <c:pt idx="71">
                  <c:v>0.67707150025503027</c:v>
                </c:pt>
                <c:pt idx="72">
                  <c:v>0.54144008624538975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6-4747-96C5-7CEA9077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9328"/>
        <c:axId val="-1551152256"/>
      </c:scatterChart>
      <c:valAx>
        <c:axId val="-15511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2256"/>
        <c:crosses val="autoZero"/>
        <c:crossBetween val="midCat"/>
      </c:valAx>
      <c:valAx>
        <c:axId val="-1551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วิเคราะห์ค่ากลวงทึบ!$BU$103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วิเคราะห์ค่ากลวงทึบ!$BU$104:$BU$176</c:f>
              <c:numCache>
                <c:formatCode>0.000</c:formatCode>
                <c:ptCount val="73"/>
                <c:pt idx="1">
                  <c:v>3.8197123628257899</c:v>
                </c:pt>
                <c:pt idx="2">
                  <c:v>4.3418317043895751</c:v>
                </c:pt>
                <c:pt idx="3">
                  <c:v>4.8832411694101507</c:v>
                </c:pt>
                <c:pt idx="4">
                  <c:v>4.8832411694101507</c:v>
                </c:pt>
                <c:pt idx="5">
                  <c:v>4.8832411694101507</c:v>
                </c:pt>
                <c:pt idx="6">
                  <c:v>5.5392661179698228</c:v>
                </c:pt>
                <c:pt idx="7">
                  <c:v>5.7315243484224965</c:v>
                </c:pt>
                <c:pt idx="8">
                  <c:v>5.6351273148148158</c:v>
                </c:pt>
                <c:pt idx="9">
                  <c:v>3.9916087962962963</c:v>
                </c:pt>
                <c:pt idx="10">
                  <c:v>4.7006280006858718</c:v>
                </c:pt>
                <c:pt idx="11">
                  <c:v>5.067997685185186</c:v>
                </c:pt>
                <c:pt idx="12">
                  <c:v>5.1611796982167357</c:v>
                </c:pt>
                <c:pt idx="13">
                  <c:v>5.5392661179698228</c:v>
                </c:pt>
                <c:pt idx="14">
                  <c:v>5.067997685185186</c:v>
                </c:pt>
                <c:pt idx="15">
                  <c:v>5.8284572187928676</c:v>
                </c:pt>
                <c:pt idx="16">
                  <c:v>5.5392661179698228</c:v>
                </c:pt>
                <c:pt idx="17">
                  <c:v>3.8197123628257899</c:v>
                </c:pt>
                <c:pt idx="18">
                  <c:v>4.6101251714677645</c:v>
                </c:pt>
                <c:pt idx="19">
                  <c:v>5.1611796982167357</c:v>
                </c:pt>
                <c:pt idx="20">
                  <c:v>5.067997685185186</c:v>
                </c:pt>
                <c:pt idx="21">
                  <c:v>4.9753515089163241</c:v>
                </c:pt>
                <c:pt idx="22">
                  <c:v>5.1611796982167357</c:v>
                </c:pt>
                <c:pt idx="23">
                  <c:v>5.7315243484224965</c:v>
                </c:pt>
                <c:pt idx="24">
                  <c:v>5.6351273148148158</c:v>
                </c:pt>
                <c:pt idx="25">
                  <c:v>6.7028356481481479</c:v>
                </c:pt>
                <c:pt idx="26">
                  <c:v>8.2694615912208516</c:v>
                </c:pt>
                <c:pt idx="27">
                  <c:v>8.3937221364883428</c:v>
                </c:pt>
                <c:pt idx="28">
                  <c:v>8.2694615912208516</c:v>
                </c:pt>
                <c:pt idx="29">
                  <c:v>9.0230624142661178</c:v>
                </c:pt>
                <c:pt idx="30">
                  <c:v>9.2785493827160543</c:v>
                </c:pt>
                <c:pt idx="31">
                  <c:v>10.057870370370372</c:v>
                </c:pt>
                <c:pt idx="32">
                  <c:v>10.856481481481481</c:v>
                </c:pt>
                <c:pt idx="33">
                  <c:v>7.5351508916323731</c:v>
                </c:pt>
                <c:pt idx="34">
                  <c:v>7.7777777777777777</c:v>
                </c:pt>
                <c:pt idx="35">
                  <c:v>9.0230624142661178</c:v>
                </c:pt>
                <c:pt idx="36">
                  <c:v>9.2785493827160543</c:v>
                </c:pt>
                <c:pt idx="37">
                  <c:v>9.2785493827160543</c:v>
                </c:pt>
                <c:pt idx="38">
                  <c:v>9.0230624142661178</c:v>
                </c:pt>
                <c:pt idx="39">
                  <c:v>10.057870370370372</c:v>
                </c:pt>
                <c:pt idx="40">
                  <c:v>10.588134430727024</c:v>
                </c:pt>
                <c:pt idx="41">
                  <c:v>7.1752293381344323</c:v>
                </c:pt>
                <c:pt idx="42">
                  <c:v>8.0225480109739404</c:v>
                </c:pt>
                <c:pt idx="43">
                  <c:v>8.7697187928669429</c:v>
                </c:pt>
                <c:pt idx="44">
                  <c:v>8.7697187928669429</c:v>
                </c:pt>
                <c:pt idx="45">
                  <c:v>9.4070966220850494</c:v>
                </c:pt>
                <c:pt idx="46">
                  <c:v>8.6438507373113858</c:v>
                </c:pt>
                <c:pt idx="47">
                  <c:v>10.189632630315506</c:v>
                </c:pt>
                <c:pt idx="48">
                  <c:v>10.722040037722911</c:v>
                </c:pt>
                <c:pt idx="49">
                  <c:v>13.391203703703704</c:v>
                </c:pt>
                <c:pt idx="50">
                  <c:v>12.627904235253773</c:v>
                </c:pt>
                <c:pt idx="51">
                  <c:v>12.931616512345681</c:v>
                </c:pt>
                <c:pt idx="52">
                  <c:v>13.084276406035661</c:v>
                </c:pt>
                <c:pt idx="53">
                  <c:v>16.250000000000004</c:v>
                </c:pt>
                <c:pt idx="54">
                  <c:v>15.27777777777778</c:v>
                </c:pt>
                <c:pt idx="55">
                  <c:v>15.117616169410155</c:v>
                </c:pt>
                <c:pt idx="56">
                  <c:v>17.744502314814813</c:v>
                </c:pt>
                <c:pt idx="57">
                  <c:v>10.275366512345682</c:v>
                </c:pt>
                <c:pt idx="58">
                  <c:v>12.779492455418382</c:v>
                </c:pt>
                <c:pt idx="59">
                  <c:v>12.476851851851851</c:v>
                </c:pt>
                <c:pt idx="60">
                  <c:v>12.476851851851851</c:v>
                </c:pt>
                <c:pt idx="61">
                  <c:v>13.391203703703704</c:v>
                </c:pt>
                <c:pt idx="62">
                  <c:v>14.640346364883403</c:v>
                </c:pt>
                <c:pt idx="63">
                  <c:v>14.16789909122085</c:v>
                </c:pt>
                <c:pt idx="64">
                  <c:v>16.578360768175582</c:v>
                </c:pt>
                <c:pt idx="65">
                  <c:v>9.7086655521262024</c:v>
                </c:pt>
                <c:pt idx="66">
                  <c:v>12.026909722222223</c:v>
                </c:pt>
                <c:pt idx="67">
                  <c:v>12.931616512345681</c:v>
                </c:pt>
                <c:pt idx="68">
                  <c:v>13.084276406035661</c:v>
                </c:pt>
                <c:pt idx="69">
                  <c:v>13.700274348422498</c:v>
                </c:pt>
                <c:pt idx="70">
                  <c:v>13.237472136488345</c:v>
                </c:pt>
                <c:pt idx="71">
                  <c:v>14.324845679012347</c:v>
                </c:pt>
                <c:pt idx="72">
                  <c:v>17.913237311385462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7-024F-8A6A-3BD3C1E0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34304"/>
        <c:axId val="-1551157152"/>
      </c:scatterChart>
      <c:valAx>
        <c:axId val="-15511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7152"/>
        <c:crosses val="autoZero"/>
        <c:crossBetween val="midCat"/>
      </c:valAx>
      <c:valAx>
        <c:axId val="-15511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วิเคราะห์ค่ากลวงทึบ!$BV$103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วิเคราะห์ค่ากลวงทึบ!$BV$104:$BV$176</c:f>
              <c:numCache>
                <c:formatCode>0.000</c:formatCode>
                <c:ptCount val="73"/>
                <c:pt idx="1">
                  <c:v>0.99267591192267746</c:v>
                </c:pt>
                <c:pt idx="2">
                  <c:v>1.1283655252463016</c:v>
                </c:pt>
                <c:pt idx="3">
                  <c:v>1.2690683016237545</c:v>
                </c:pt>
                <c:pt idx="4">
                  <c:v>1.2690683016237545</c:v>
                </c:pt>
                <c:pt idx="5">
                  <c:v>1.2690683016237545</c:v>
                </c:pt>
                <c:pt idx="6">
                  <c:v>1.4395576218127051</c:v>
                </c:pt>
                <c:pt idx="7">
                  <c:v>1.4895221469158622</c:v>
                </c:pt>
                <c:pt idx="8">
                  <c:v>1.4644702570996473</c:v>
                </c:pt>
                <c:pt idx="9">
                  <c:v>1.0373487649134598</c:v>
                </c:pt>
                <c:pt idx="10">
                  <c:v>1.2216103580475115</c:v>
                </c:pt>
                <c:pt idx="11">
                  <c:v>1.3170832633170897</c:v>
                </c:pt>
                <c:pt idx="12">
                  <c:v>1.3412996259576666</c:v>
                </c:pt>
                <c:pt idx="13">
                  <c:v>1.4395576218127051</c:v>
                </c:pt>
                <c:pt idx="14">
                  <c:v>1.3170832633170897</c:v>
                </c:pt>
                <c:pt idx="15">
                  <c:v>1.5147132912613503</c:v>
                </c:pt>
                <c:pt idx="16">
                  <c:v>1.4395576218127051</c:v>
                </c:pt>
                <c:pt idx="17">
                  <c:v>0.99267591192267746</c:v>
                </c:pt>
                <c:pt idx="18">
                  <c:v>1.1980902680532997</c:v>
                </c:pt>
                <c:pt idx="19">
                  <c:v>1.3412996259576666</c:v>
                </c:pt>
                <c:pt idx="20">
                  <c:v>1.3170832633170897</c:v>
                </c:pt>
                <c:pt idx="21">
                  <c:v>1.2930061552057857</c:v>
                </c:pt>
                <c:pt idx="22">
                  <c:v>1.3412996259576666</c:v>
                </c:pt>
                <c:pt idx="23">
                  <c:v>1.4895221469158622</c:v>
                </c:pt>
                <c:pt idx="24">
                  <c:v>1.4644702570996473</c:v>
                </c:pt>
                <c:pt idx="25">
                  <c:v>1.7419488321290539</c:v>
                </c:pt>
                <c:pt idx="26">
                  <c:v>2.1490872993645636</c:v>
                </c:pt>
                <c:pt idx="27">
                  <c:v>2.1813804247029762</c:v>
                </c:pt>
                <c:pt idx="28">
                  <c:v>2.1490872993645636</c:v>
                </c:pt>
                <c:pt idx="29">
                  <c:v>2.3449348693341299</c:v>
                </c:pt>
                <c:pt idx="30">
                  <c:v>2.4113314288915038</c:v>
                </c:pt>
                <c:pt idx="31">
                  <c:v>2.6138632162661737</c:v>
                </c:pt>
                <c:pt idx="32">
                  <c:v>2.8214081666946731</c:v>
                </c:pt>
                <c:pt idx="33">
                  <c:v>1.9582528924488258</c:v>
                </c:pt>
                <c:pt idx="34">
                  <c:v>2.0213073433036461</c:v>
                </c:pt>
                <c:pt idx="35">
                  <c:v>2.3449348693341299</c:v>
                </c:pt>
                <c:pt idx="36">
                  <c:v>2.4113314288915038</c:v>
                </c:pt>
                <c:pt idx="37">
                  <c:v>2.4113314288915038</c:v>
                </c:pt>
                <c:pt idx="38">
                  <c:v>2.3449348693341299</c:v>
                </c:pt>
                <c:pt idx="39">
                  <c:v>2.6138632162661737</c:v>
                </c:pt>
                <c:pt idx="40">
                  <c:v>2.7516694984347478</c:v>
                </c:pt>
                <c:pt idx="41">
                  <c:v>1.864715625136143</c:v>
                </c:pt>
                <c:pt idx="42">
                  <c:v>2.0849188122755598</c:v>
                </c:pt>
                <c:pt idx="43">
                  <c:v>2.2790953278938493</c:v>
                </c:pt>
                <c:pt idx="44">
                  <c:v>2.2790953278938493</c:v>
                </c:pt>
                <c:pt idx="45">
                  <c:v>2.4447385904640986</c:v>
                </c:pt>
                <c:pt idx="46">
                  <c:v>2.2463844389676182</c:v>
                </c:pt>
                <c:pt idx="47">
                  <c:v>2.6481059050144089</c:v>
                </c:pt>
                <c:pt idx="48">
                  <c:v>2.7864692053000746</c:v>
                </c:pt>
                <c:pt idx="49">
                  <c:v>3.4801377919677363</c:v>
                </c:pt>
                <c:pt idx="50">
                  <c:v>3.2817697150183287</c:v>
                </c:pt>
                <c:pt idx="51">
                  <c:v>3.360699182210273</c:v>
                </c:pt>
                <c:pt idx="52">
                  <c:v>3.400372797600153</c:v>
                </c:pt>
                <c:pt idx="53">
                  <c:v>4.2230885565451191</c:v>
                </c:pt>
                <c:pt idx="54">
                  <c:v>3.9704251386321627</c:v>
                </c:pt>
                <c:pt idx="55">
                  <c:v>3.9288019598324597</c:v>
                </c:pt>
                <c:pt idx="56">
                  <c:v>4.6114833641404802</c:v>
                </c:pt>
                <c:pt idx="57">
                  <c:v>2.6703866296980903</c:v>
                </c:pt>
                <c:pt idx="58">
                  <c:v>3.3211648213496638</c:v>
                </c:pt>
                <c:pt idx="59">
                  <c:v>3.2425138632162658</c:v>
                </c:pt>
                <c:pt idx="60">
                  <c:v>3.2425138632162658</c:v>
                </c:pt>
                <c:pt idx="61">
                  <c:v>3.4801377919677363</c:v>
                </c:pt>
                <c:pt idx="62">
                  <c:v>3.8047679506089858</c:v>
                </c:pt>
                <c:pt idx="63">
                  <c:v>3.6819872321489693</c:v>
                </c:pt>
                <c:pt idx="64">
                  <c:v>4.3084237320836207</c:v>
                </c:pt>
                <c:pt idx="65">
                  <c:v>2.5231110395389513</c:v>
                </c:pt>
                <c:pt idx="66">
                  <c:v>3.125581834985717</c:v>
                </c:pt>
                <c:pt idx="67">
                  <c:v>3.360699182210273</c:v>
                </c:pt>
                <c:pt idx="68">
                  <c:v>3.400372797600153</c:v>
                </c:pt>
                <c:pt idx="69">
                  <c:v>3.5604598044524112</c:v>
                </c:pt>
                <c:pt idx="70">
                  <c:v>3.4401856675193097</c:v>
                </c:pt>
                <c:pt idx="71">
                  <c:v>3.7227748837730354</c:v>
                </c:pt>
                <c:pt idx="72">
                  <c:v>4.6553346154085524</c:v>
                </c:pt>
              </c:numCache>
            </c:numRef>
          </c:xVal>
          <c:yVal>
            <c:numRef>
              <c:f>วิเคราะห์ค่ากลวงทึบ!$AS$104:$AS$176</c:f>
              <c:numCache>
                <c:formatCode>General</c:formatCode>
                <c:ptCount val="73"/>
                <c:pt idx="2" formatCode="0.00">
                  <c:v>31.296296296296294</c:v>
                </c:pt>
                <c:pt idx="3" formatCode="0.00">
                  <c:v>18.803418803418804</c:v>
                </c:pt>
                <c:pt idx="4" formatCode="0.00">
                  <c:v>19.23076923076923</c:v>
                </c:pt>
                <c:pt idx="5" formatCode="0.00">
                  <c:v>26.298701298701303</c:v>
                </c:pt>
                <c:pt idx="6" formatCode="0.00">
                  <c:v>30.130718954248362</c:v>
                </c:pt>
                <c:pt idx="7" formatCode="0.00">
                  <c:v>30.750377073906481</c:v>
                </c:pt>
                <c:pt idx="8" formatCode="0.00">
                  <c:v>35.972222222222221</c:v>
                </c:pt>
                <c:pt idx="9" formatCode="0.00">
                  <c:v>15.555555555555555</c:v>
                </c:pt>
                <c:pt idx="10" formatCode="0.00">
                  <c:v>21.709401709401714</c:v>
                </c:pt>
                <c:pt idx="11" formatCode="0.00">
                  <c:v>30.494505494505493</c:v>
                </c:pt>
                <c:pt idx="12" formatCode="0.00">
                  <c:v>19.841269841269838</c:v>
                </c:pt>
                <c:pt idx="13" formatCode="0.00">
                  <c:v>24.702380952380953</c:v>
                </c:pt>
                <c:pt idx="14" formatCode="0.00">
                  <c:v>16.705516705516704</c:v>
                </c:pt>
                <c:pt idx="15" formatCode="0.00">
                  <c:v>35.451680672268907</c:v>
                </c:pt>
                <c:pt idx="16" formatCode="0.00">
                  <c:v>22.539682539682541</c:v>
                </c:pt>
                <c:pt idx="17" formatCode="0.00">
                  <c:v>12.037037037037038</c:v>
                </c:pt>
                <c:pt idx="18" formatCode="0.00">
                  <c:v>29.166666666666664</c:v>
                </c:pt>
                <c:pt idx="19" formatCode="0.00">
                  <c:v>36.904761904761905</c:v>
                </c:pt>
                <c:pt idx="20" formatCode="0.00">
                  <c:v>15.048840048840049</c:v>
                </c:pt>
                <c:pt idx="21" formatCode="0.00">
                  <c:v>13.247863247863249</c:v>
                </c:pt>
                <c:pt idx="22" formatCode="0.00">
                  <c:v>14.682539682539682</c:v>
                </c:pt>
                <c:pt idx="23" formatCode="0.00">
                  <c:v>21.851851851851851</c:v>
                </c:pt>
                <c:pt idx="24" formatCode="0.00">
                  <c:v>19.327731092436974</c:v>
                </c:pt>
                <c:pt idx="25" formatCode="0.00">
                  <c:v>15.048840048840049</c:v>
                </c:pt>
                <c:pt idx="26" formatCode="0.00">
                  <c:v>36.601307189542482</c:v>
                </c:pt>
                <c:pt idx="27" formatCode="0.00">
                  <c:v>19.195046439628481</c:v>
                </c:pt>
                <c:pt idx="28" formatCode="0.00">
                  <c:v>17.21132897603486</c:v>
                </c:pt>
                <c:pt idx="29" formatCode="0.00">
                  <c:v>15.438596491228068</c:v>
                </c:pt>
                <c:pt idx="30" formatCode="0.00">
                  <c:v>23.333333333333332</c:v>
                </c:pt>
                <c:pt idx="31" formatCode="0.00">
                  <c:v>28.89139845661585</c:v>
                </c:pt>
                <c:pt idx="32" formatCode="0.00">
                  <c:v>20.899470899470895</c:v>
                </c:pt>
                <c:pt idx="34" formatCode="0.00">
                  <c:v>23.17813765182186</c:v>
                </c:pt>
                <c:pt idx="35" formatCode="0.00">
                  <c:v>24.035087719298247</c:v>
                </c:pt>
                <c:pt idx="36" formatCode="0.00">
                  <c:v>24.641148325358852</c:v>
                </c:pt>
                <c:pt idx="37" formatCode="0.00">
                  <c:v>14.090909090909088</c:v>
                </c:pt>
                <c:pt idx="38" formatCode="0.00">
                  <c:v>13.297131718184348</c:v>
                </c:pt>
                <c:pt idx="39" formatCode="0.00">
                  <c:v>16.48989898989899</c:v>
                </c:pt>
                <c:pt idx="40" formatCode="0.00">
                  <c:v>24.275362318840582</c:v>
                </c:pt>
                <c:pt idx="41" formatCode="0.00">
                  <c:v>23.333333333333332</c:v>
                </c:pt>
                <c:pt idx="42" formatCode="0.00">
                  <c:v>34.068627450980394</c:v>
                </c:pt>
                <c:pt idx="43" formatCode="0.00">
                  <c:v>26.361655773420477</c:v>
                </c:pt>
                <c:pt idx="44" formatCode="0.00">
                  <c:v>24.272445820433436</c:v>
                </c:pt>
                <c:pt idx="45" formatCode="0.00">
                  <c:v>26.320450885668276</c:v>
                </c:pt>
                <c:pt idx="46" formatCode="0.00">
                  <c:v>7.8947368421052619</c:v>
                </c:pt>
                <c:pt idx="47" formatCode="0.00">
                  <c:v>26.639061421670117</c:v>
                </c:pt>
                <c:pt idx="48" formatCode="0.00">
                  <c:v>33.695652173913039</c:v>
                </c:pt>
                <c:pt idx="49" formatCode="0.00">
                  <c:v>7.1428571428571423</c:v>
                </c:pt>
                <c:pt idx="50" formatCode="0.00">
                  <c:v>31.224451876625789</c:v>
                </c:pt>
                <c:pt idx="51" formatCode="0.00">
                  <c:v>18.241545893719806</c:v>
                </c:pt>
                <c:pt idx="52" formatCode="0.00">
                  <c:v>11.825426318179941</c:v>
                </c:pt>
                <c:pt idx="53" formatCode="0.00">
                  <c:v>36.344086021505376</c:v>
                </c:pt>
                <c:pt idx="54" formatCode="0.00">
                  <c:v>28.799102132435465</c:v>
                </c:pt>
                <c:pt idx="55" formatCode="0.00">
                  <c:v>18.0747567844342</c:v>
                </c:pt>
                <c:pt idx="56" formatCode="0.00">
                  <c:v>18.013468013468014</c:v>
                </c:pt>
                <c:pt idx="57" formatCode="0.00">
                  <c:v>15</c:v>
                </c:pt>
                <c:pt idx="58" formatCode="0.00">
                  <c:v>29.304029304029303</c:v>
                </c:pt>
                <c:pt idx="59" formatCode="0.00">
                  <c:v>12.5</c:v>
                </c:pt>
                <c:pt idx="60" formatCode="0.00">
                  <c:v>12.5</c:v>
                </c:pt>
                <c:pt idx="61" formatCode="0.00">
                  <c:v>29.523809523809522</c:v>
                </c:pt>
                <c:pt idx="62" formatCode="0.00">
                  <c:v>24.444444444444443</c:v>
                </c:pt>
                <c:pt idx="63" formatCode="0.00">
                  <c:v>19.268077601410933</c:v>
                </c:pt>
                <c:pt idx="64" formatCode="0.00">
                  <c:v>24.431219213002894</c:v>
                </c:pt>
                <c:pt idx="65" formatCode="0.00">
                  <c:v>16.323529411764707</c:v>
                </c:pt>
                <c:pt idx="66" formatCode="0.00">
                  <c:v>18.489409141583053</c:v>
                </c:pt>
                <c:pt idx="67" formatCode="0.00">
                  <c:v>23.2987012987013</c:v>
                </c:pt>
                <c:pt idx="68" formatCode="0.00">
                  <c:v>19.432098765432098</c:v>
                </c:pt>
                <c:pt idx="69" formatCode="0.00">
                  <c:v>25</c:v>
                </c:pt>
                <c:pt idx="70" formatCode="0.00">
                  <c:v>17.733715559802516</c:v>
                </c:pt>
                <c:pt idx="71" formatCode="0.00">
                  <c:v>22.854700854700855</c:v>
                </c:pt>
                <c:pt idx="72" formatCode="0.00">
                  <c:v>21.56862745098039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7-BD4D-81EE-4B75808A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1712"/>
        <c:axId val="-1551151168"/>
      </c:scatterChart>
      <c:valAx>
        <c:axId val="-15511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1168"/>
        <c:crosses val="autoZero"/>
        <c:crossBetween val="midCat"/>
      </c:valAx>
      <c:valAx>
        <c:axId val="-1551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วิเคราะห์ค่ากลวงทึบ!$BR$191</c:f>
              <c:strCache>
                <c:ptCount val="1"/>
                <c:pt idx="0">
                  <c:v>Fc/Fb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วิเคราะห์ค่ากลวงทึบ!$BR$192:$BR$264</c:f>
              <c:numCache>
                <c:formatCode>0.000</c:formatCode>
                <c:ptCount val="73"/>
                <c:pt idx="1">
                  <c:v>3.8795779019242711</c:v>
                </c:pt>
                <c:pt idx="2">
                  <c:v>3.8795779019242711</c:v>
                </c:pt>
                <c:pt idx="3">
                  <c:v>3.8795779019242711</c:v>
                </c:pt>
                <c:pt idx="4">
                  <c:v>3.8795779019242711</c:v>
                </c:pt>
                <c:pt idx="5">
                  <c:v>3.8795779019242711</c:v>
                </c:pt>
                <c:pt idx="6">
                  <c:v>3.8795779019242711</c:v>
                </c:pt>
                <c:pt idx="7">
                  <c:v>3.8795779019242711</c:v>
                </c:pt>
                <c:pt idx="8">
                  <c:v>3.8795779019242711</c:v>
                </c:pt>
                <c:pt idx="9">
                  <c:v>7.7591558038485422</c:v>
                </c:pt>
                <c:pt idx="10">
                  <c:v>7.7591558038485422</c:v>
                </c:pt>
                <c:pt idx="11">
                  <c:v>7.7591558038485422</c:v>
                </c:pt>
                <c:pt idx="12">
                  <c:v>7.7591558038485422</c:v>
                </c:pt>
                <c:pt idx="13">
                  <c:v>7.7591558038485422</c:v>
                </c:pt>
                <c:pt idx="14">
                  <c:v>7.7591558038485422</c:v>
                </c:pt>
                <c:pt idx="15">
                  <c:v>7.7591558038485422</c:v>
                </c:pt>
                <c:pt idx="16">
                  <c:v>7.7591558038485422</c:v>
                </c:pt>
                <c:pt idx="17">
                  <c:v>9.6989447548106771</c:v>
                </c:pt>
                <c:pt idx="18">
                  <c:v>9.6989447548106771</c:v>
                </c:pt>
                <c:pt idx="19">
                  <c:v>9.6989447548106771</c:v>
                </c:pt>
                <c:pt idx="20">
                  <c:v>9.6989447548106771</c:v>
                </c:pt>
                <c:pt idx="21">
                  <c:v>9.6989447548106771</c:v>
                </c:pt>
                <c:pt idx="22">
                  <c:v>9.6989447548106771</c:v>
                </c:pt>
                <c:pt idx="23">
                  <c:v>9.6989447548106771</c:v>
                </c:pt>
                <c:pt idx="24">
                  <c:v>9.6989447548106771</c:v>
                </c:pt>
                <c:pt idx="25">
                  <c:v>3.8795779019242711</c:v>
                </c:pt>
                <c:pt idx="26">
                  <c:v>3.8795779019242711</c:v>
                </c:pt>
                <c:pt idx="27">
                  <c:v>3.8795779019242711</c:v>
                </c:pt>
                <c:pt idx="28">
                  <c:v>3.8795779019242711</c:v>
                </c:pt>
                <c:pt idx="29">
                  <c:v>3.8795779019242711</c:v>
                </c:pt>
                <c:pt idx="30">
                  <c:v>3.8795779019242711</c:v>
                </c:pt>
                <c:pt idx="31">
                  <c:v>3.8795779019242711</c:v>
                </c:pt>
                <c:pt idx="32">
                  <c:v>3.8795779019242711</c:v>
                </c:pt>
                <c:pt idx="33">
                  <c:v>7.7591558038485422</c:v>
                </c:pt>
                <c:pt idx="34">
                  <c:v>7.7591558038485422</c:v>
                </c:pt>
                <c:pt idx="35">
                  <c:v>7.7591558038485422</c:v>
                </c:pt>
                <c:pt idx="36">
                  <c:v>7.7591558038485422</c:v>
                </c:pt>
                <c:pt idx="37">
                  <c:v>7.7591558038485422</c:v>
                </c:pt>
                <c:pt idx="38">
                  <c:v>7.7591558038485422</c:v>
                </c:pt>
                <c:pt idx="39">
                  <c:v>7.7591558038485422</c:v>
                </c:pt>
                <c:pt idx="40">
                  <c:v>7.7591558038485422</c:v>
                </c:pt>
                <c:pt idx="41">
                  <c:v>9.6989447548106771</c:v>
                </c:pt>
                <c:pt idx="42">
                  <c:v>9.6989447548106771</c:v>
                </c:pt>
                <c:pt idx="43">
                  <c:v>9.6989447548106771</c:v>
                </c:pt>
                <c:pt idx="44">
                  <c:v>9.6989447548106771</c:v>
                </c:pt>
                <c:pt idx="45">
                  <c:v>9.6989447548106771</c:v>
                </c:pt>
                <c:pt idx="46">
                  <c:v>9.6989447548106771</c:v>
                </c:pt>
                <c:pt idx="47">
                  <c:v>9.6989447548106771</c:v>
                </c:pt>
                <c:pt idx="48">
                  <c:v>9.6989447548106771</c:v>
                </c:pt>
                <c:pt idx="49">
                  <c:v>3.8795779019242711</c:v>
                </c:pt>
                <c:pt idx="50">
                  <c:v>3.8795779019242711</c:v>
                </c:pt>
                <c:pt idx="51">
                  <c:v>3.8795779019242711</c:v>
                </c:pt>
                <c:pt idx="52">
                  <c:v>3.8795779019242711</c:v>
                </c:pt>
                <c:pt idx="53">
                  <c:v>3.8795779019242711</c:v>
                </c:pt>
                <c:pt idx="54">
                  <c:v>3.8795779019242711</c:v>
                </c:pt>
                <c:pt idx="55">
                  <c:v>3.8795779019242711</c:v>
                </c:pt>
                <c:pt idx="56">
                  <c:v>3.8795779019242711</c:v>
                </c:pt>
                <c:pt idx="57">
                  <c:v>7.7591558038485422</c:v>
                </c:pt>
                <c:pt idx="58">
                  <c:v>7.7591558038485422</c:v>
                </c:pt>
                <c:pt idx="59">
                  <c:v>7.7591558038485422</c:v>
                </c:pt>
                <c:pt idx="60">
                  <c:v>7.7591558038485422</c:v>
                </c:pt>
                <c:pt idx="61">
                  <c:v>7.7591558038485422</c:v>
                </c:pt>
                <c:pt idx="62">
                  <c:v>7.7591558038485422</c:v>
                </c:pt>
                <c:pt idx="63">
                  <c:v>7.7591558038485422</c:v>
                </c:pt>
                <c:pt idx="64">
                  <c:v>7.7591558038485422</c:v>
                </c:pt>
                <c:pt idx="65">
                  <c:v>9.6989447548106771</c:v>
                </c:pt>
                <c:pt idx="66">
                  <c:v>9.6989447548106771</c:v>
                </c:pt>
                <c:pt idx="67">
                  <c:v>9.6989447548106771</c:v>
                </c:pt>
                <c:pt idx="68">
                  <c:v>9.6989447548106771</c:v>
                </c:pt>
                <c:pt idx="69">
                  <c:v>9.6989447548106771</c:v>
                </c:pt>
                <c:pt idx="70">
                  <c:v>9.6989447548106771</c:v>
                </c:pt>
                <c:pt idx="71">
                  <c:v>9.6989447548106771</c:v>
                </c:pt>
                <c:pt idx="72">
                  <c:v>9.6989447548106771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5-8740-901F-4C4EA72D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46816"/>
        <c:axId val="-1551144640"/>
      </c:scatterChart>
      <c:valAx>
        <c:axId val="-15511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4640"/>
        <c:crosses val="autoZero"/>
        <c:crossBetween val="midCat"/>
      </c:valAx>
      <c:valAx>
        <c:axId val="-15511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วิเคราะห์ค่ากลวงทึบ!$AV$15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วิเคราะห์ค่ากลวงทึบ!$AV$16:$AV$88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วิเคราะห์ค่ากลวงทึบ!$AS$16:$AS$88</c:f>
              <c:numCache>
                <c:formatCode>0.00</c:formatCode>
                <c:ptCount val="73"/>
                <c:pt idx="1">
                  <c:v>20.634920634920633</c:v>
                </c:pt>
                <c:pt idx="2">
                  <c:v>26.105006105006108</c:v>
                </c:pt>
                <c:pt idx="3">
                  <c:v>25.251831501831504</c:v>
                </c:pt>
                <c:pt idx="4">
                  <c:v>30.416666666666668</c:v>
                </c:pt>
                <c:pt idx="5">
                  <c:v>19.920634920634921</c:v>
                </c:pt>
                <c:pt idx="6">
                  <c:v>17.38095238095238</c:v>
                </c:pt>
                <c:pt idx="7">
                  <c:v>18.75</c:v>
                </c:pt>
                <c:pt idx="8">
                  <c:v>15.250544662309366</c:v>
                </c:pt>
                <c:pt idx="9">
                  <c:v>18.484848484848484</c:v>
                </c:pt>
                <c:pt idx="10">
                  <c:v>34.065934065934066</c:v>
                </c:pt>
                <c:pt idx="11">
                  <c:v>33.455433455433457</c:v>
                </c:pt>
                <c:pt idx="12">
                  <c:v>25.555555555555554</c:v>
                </c:pt>
                <c:pt idx="13">
                  <c:v>27.783613445378151</c:v>
                </c:pt>
                <c:pt idx="14">
                  <c:v>25.776860451783051</c:v>
                </c:pt>
                <c:pt idx="15">
                  <c:v>25.28011204481793</c:v>
                </c:pt>
                <c:pt idx="16">
                  <c:v>21.514161220043572</c:v>
                </c:pt>
                <c:pt idx="17">
                  <c:v>19.090909090909093</c:v>
                </c:pt>
                <c:pt idx="18">
                  <c:v>23.882783882783883</c:v>
                </c:pt>
                <c:pt idx="19">
                  <c:v>30.708180708180706</c:v>
                </c:pt>
                <c:pt idx="20">
                  <c:v>29.864253393665155</c:v>
                </c:pt>
                <c:pt idx="21">
                  <c:v>26.252723311546841</c:v>
                </c:pt>
                <c:pt idx="22">
                  <c:v>23.382173382173381</c:v>
                </c:pt>
                <c:pt idx="23">
                  <c:v>20.759803921568629</c:v>
                </c:pt>
                <c:pt idx="24">
                  <c:v>17.837301587301589</c:v>
                </c:pt>
                <c:pt idx="25">
                  <c:v>23.859649122807017</c:v>
                </c:pt>
                <c:pt idx="26">
                  <c:v>21.481481481481481</c:v>
                </c:pt>
                <c:pt idx="27">
                  <c:v>19.846057832327855</c:v>
                </c:pt>
                <c:pt idx="28">
                  <c:v>12.5</c:v>
                </c:pt>
                <c:pt idx="29">
                  <c:v>22.530864197530864</c:v>
                </c:pt>
                <c:pt idx="30">
                  <c:v>11.076604554865424</c:v>
                </c:pt>
                <c:pt idx="31">
                  <c:v>24.197530864197528</c:v>
                </c:pt>
                <c:pt idx="32">
                  <c:v>10.826844642195033</c:v>
                </c:pt>
                <c:pt idx="33">
                  <c:v>27.641612200435731</c:v>
                </c:pt>
                <c:pt idx="34">
                  <c:v>24.166666666666668</c:v>
                </c:pt>
                <c:pt idx="35">
                  <c:v>8</c:v>
                </c:pt>
                <c:pt idx="36">
                  <c:v>13.24110671936759</c:v>
                </c:pt>
                <c:pt idx="37">
                  <c:v>16.383643195237397</c:v>
                </c:pt>
                <c:pt idx="38">
                  <c:v>20.62937062937063</c:v>
                </c:pt>
                <c:pt idx="39">
                  <c:v>9.4739667203435314</c:v>
                </c:pt>
                <c:pt idx="40">
                  <c:v>11.904761904761905</c:v>
                </c:pt>
                <c:pt idx="41">
                  <c:v>32.647058823529413</c:v>
                </c:pt>
                <c:pt idx="42">
                  <c:v>13.253968253968253</c:v>
                </c:pt>
                <c:pt idx="43">
                  <c:v>18.957431457431458</c:v>
                </c:pt>
                <c:pt idx="44">
                  <c:v>25.098814229249012</c:v>
                </c:pt>
                <c:pt idx="45">
                  <c:v>19.761904761904763</c:v>
                </c:pt>
                <c:pt idx="46">
                  <c:v>25.213675213675213</c:v>
                </c:pt>
                <c:pt idx="47">
                  <c:v>22.009661835748791</c:v>
                </c:pt>
                <c:pt idx="48">
                  <c:v>34.966148944643571</c:v>
                </c:pt>
                <c:pt idx="49">
                  <c:v>20.833333333333332</c:v>
                </c:pt>
                <c:pt idx="50">
                  <c:v>25.164690382081687</c:v>
                </c:pt>
                <c:pt idx="51">
                  <c:v>22.839506172839506</c:v>
                </c:pt>
                <c:pt idx="52">
                  <c:v>31.935897435897434</c:v>
                </c:pt>
                <c:pt idx="53">
                  <c:v>23.699528440907756</c:v>
                </c:pt>
                <c:pt idx="54">
                  <c:v>22.396825396825395</c:v>
                </c:pt>
                <c:pt idx="55">
                  <c:v>22.922602089268754</c:v>
                </c:pt>
                <c:pt idx="56">
                  <c:v>31.303967090257412</c:v>
                </c:pt>
                <c:pt idx="58">
                  <c:v>18.786549707602337</c:v>
                </c:pt>
                <c:pt idx="59">
                  <c:v>29.166666666666668</c:v>
                </c:pt>
                <c:pt idx="60">
                  <c:v>12</c:v>
                </c:pt>
                <c:pt idx="61">
                  <c:v>11.742424242424242</c:v>
                </c:pt>
                <c:pt idx="62">
                  <c:v>10.714285714285714</c:v>
                </c:pt>
                <c:pt idx="63">
                  <c:v>22.091259994485799</c:v>
                </c:pt>
                <c:pt idx="64">
                  <c:v>25.181554103122732</c:v>
                </c:pt>
                <c:pt idx="65">
                  <c:v>14.814814814814815</c:v>
                </c:pt>
                <c:pt idx="66">
                  <c:v>27.333333333333332</c:v>
                </c:pt>
                <c:pt idx="67">
                  <c:v>18.875086266390614</c:v>
                </c:pt>
                <c:pt idx="68">
                  <c:v>11.137820512820513</c:v>
                </c:pt>
                <c:pt idx="69">
                  <c:v>12.939221272554605</c:v>
                </c:pt>
                <c:pt idx="70">
                  <c:v>11.396825396825397</c:v>
                </c:pt>
                <c:pt idx="71">
                  <c:v>21.963912630579298</c:v>
                </c:pt>
                <c:pt idx="72">
                  <c:v>19.378733572281959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6-4872-97EB-08EFCCB1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0953216"/>
        <c:axId val="-1580951584"/>
      </c:scatterChart>
      <c:valAx>
        <c:axId val="-15809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51584"/>
        <c:crosses val="autoZero"/>
        <c:crossBetween val="midCat"/>
      </c:valAx>
      <c:valAx>
        <c:axId val="-15809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9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วิเคราะห์ค่ากลวงทึบ!$BS$191</c:f>
              <c:strCache>
                <c:ptCount val="1"/>
                <c:pt idx="0">
                  <c:v>Fc/W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วิเคราะห์ค่ากลวงทึบ!$BS$192:$BS$264</c:f>
              <c:numCache>
                <c:formatCode>0.000</c:formatCode>
                <c:ptCount val="73"/>
                <c:pt idx="1">
                  <c:v>1.008233910267182</c:v>
                </c:pt>
                <c:pt idx="2">
                  <c:v>1.008233910267182</c:v>
                </c:pt>
                <c:pt idx="3">
                  <c:v>1.008233910267182</c:v>
                </c:pt>
                <c:pt idx="4">
                  <c:v>1.008233910267182</c:v>
                </c:pt>
                <c:pt idx="5">
                  <c:v>1.008233910267182</c:v>
                </c:pt>
                <c:pt idx="6">
                  <c:v>1.008233910267182</c:v>
                </c:pt>
                <c:pt idx="7">
                  <c:v>1.008233910267182</c:v>
                </c:pt>
                <c:pt idx="8">
                  <c:v>1.008233910267182</c:v>
                </c:pt>
                <c:pt idx="9">
                  <c:v>2.016467820534364</c:v>
                </c:pt>
                <c:pt idx="10">
                  <c:v>2.016467820534364</c:v>
                </c:pt>
                <c:pt idx="11">
                  <c:v>2.016467820534364</c:v>
                </c:pt>
                <c:pt idx="12">
                  <c:v>2.016467820534364</c:v>
                </c:pt>
                <c:pt idx="13">
                  <c:v>2.016467820534364</c:v>
                </c:pt>
                <c:pt idx="14">
                  <c:v>2.016467820534364</c:v>
                </c:pt>
                <c:pt idx="15">
                  <c:v>2.016467820534364</c:v>
                </c:pt>
                <c:pt idx="16">
                  <c:v>2.016467820534364</c:v>
                </c:pt>
                <c:pt idx="17">
                  <c:v>2.5205847756679551</c:v>
                </c:pt>
                <c:pt idx="18">
                  <c:v>2.5205847756679551</c:v>
                </c:pt>
                <c:pt idx="19">
                  <c:v>2.5205847756679551</c:v>
                </c:pt>
                <c:pt idx="20">
                  <c:v>2.5205847756679551</c:v>
                </c:pt>
                <c:pt idx="21">
                  <c:v>2.5205847756679551</c:v>
                </c:pt>
                <c:pt idx="22">
                  <c:v>2.5205847756679551</c:v>
                </c:pt>
                <c:pt idx="23">
                  <c:v>2.5205847756679551</c:v>
                </c:pt>
                <c:pt idx="24">
                  <c:v>2.5205847756679551</c:v>
                </c:pt>
                <c:pt idx="25">
                  <c:v>1.008233910267182</c:v>
                </c:pt>
                <c:pt idx="26">
                  <c:v>1.008233910267182</c:v>
                </c:pt>
                <c:pt idx="27">
                  <c:v>1.008233910267182</c:v>
                </c:pt>
                <c:pt idx="28">
                  <c:v>1.008233910267182</c:v>
                </c:pt>
                <c:pt idx="29">
                  <c:v>1.008233910267182</c:v>
                </c:pt>
                <c:pt idx="30">
                  <c:v>1.008233910267182</c:v>
                </c:pt>
                <c:pt idx="31">
                  <c:v>1.008233910267182</c:v>
                </c:pt>
                <c:pt idx="32">
                  <c:v>1.008233910267182</c:v>
                </c:pt>
                <c:pt idx="33">
                  <c:v>2.016467820534364</c:v>
                </c:pt>
                <c:pt idx="34">
                  <c:v>2.016467820534364</c:v>
                </c:pt>
                <c:pt idx="35">
                  <c:v>2.016467820534364</c:v>
                </c:pt>
                <c:pt idx="36">
                  <c:v>2.016467820534364</c:v>
                </c:pt>
                <c:pt idx="37">
                  <c:v>2.016467820534364</c:v>
                </c:pt>
                <c:pt idx="38">
                  <c:v>2.016467820534364</c:v>
                </c:pt>
                <c:pt idx="39">
                  <c:v>2.016467820534364</c:v>
                </c:pt>
                <c:pt idx="40">
                  <c:v>2.016467820534364</c:v>
                </c:pt>
                <c:pt idx="41">
                  <c:v>2.5205847756679551</c:v>
                </c:pt>
                <c:pt idx="42">
                  <c:v>2.5205847756679551</c:v>
                </c:pt>
                <c:pt idx="43">
                  <c:v>2.5205847756679551</c:v>
                </c:pt>
                <c:pt idx="44">
                  <c:v>2.5205847756679551</c:v>
                </c:pt>
                <c:pt idx="45">
                  <c:v>2.5205847756679551</c:v>
                </c:pt>
                <c:pt idx="46">
                  <c:v>2.5205847756679551</c:v>
                </c:pt>
                <c:pt idx="47">
                  <c:v>2.5205847756679551</c:v>
                </c:pt>
                <c:pt idx="48">
                  <c:v>2.5205847756679551</c:v>
                </c:pt>
                <c:pt idx="49">
                  <c:v>1.008233910267182</c:v>
                </c:pt>
                <c:pt idx="50">
                  <c:v>1.008233910267182</c:v>
                </c:pt>
                <c:pt idx="51">
                  <c:v>1.008233910267182</c:v>
                </c:pt>
                <c:pt idx="52">
                  <c:v>1.008233910267182</c:v>
                </c:pt>
                <c:pt idx="53">
                  <c:v>1.008233910267182</c:v>
                </c:pt>
                <c:pt idx="54">
                  <c:v>1.008233910267182</c:v>
                </c:pt>
                <c:pt idx="55">
                  <c:v>1.008233910267182</c:v>
                </c:pt>
                <c:pt idx="56">
                  <c:v>1.008233910267182</c:v>
                </c:pt>
                <c:pt idx="57">
                  <c:v>2.016467820534364</c:v>
                </c:pt>
                <c:pt idx="58">
                  <c:v>2.016467820534364</c:v>
                </c:pt>
                <c:pt idx="59">
                  <c:v>2.016467820534364</c:v>
                </c:pt>
                <c:pt idx="60">
                  <c:v>2.016467820534364</c:v>
                </c:pt>
                <c:pt idx="61">
                  <c:v>2.016467820534364</c:v>
                </c:pt>
                <c:pt idx="62">
                  <c:v>2.016467820534364</c:v>
                </c:pt>
                <c:pt idx="63">
                  <c:v>2.016467820534364</c:v>
                </c:pt>
                <c:pt idx="64">
                  <c:v>2.016467820534364</c:v>
                </c:pt>
                <c:pt idx="65">
                  <c:v>2.5205847756679551</c:v>
                </c:pt>
                <c:pt idx="66">
                  <c:v>2.5205847756679551</c:v>
                </c:pt>
                <c:pt idx="67">
                  <c:v>2.5205847756679551</c:v>
                </c:pt>
                <c:pt idx="68">
                  <c:v>2.5205847756679551</c:v>
                </c:pt>
                <c:pt idx="69">
                  <c:v>2.5205847756679551</c:v>
                </c:pt>
                <c:pt idx="70">
                  <c:v>2.5205847756679551</c:v>
                </c:pt>
                <c:pt idx="71">
                  <c:v>2.5205847756679551</c:v>
                </c:pt>
                <c:pt idx="72">
                  <c:v>2.5205847756679551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A-2548-B54D-8D98A925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51158784"/>
        <c:axId val="-1549340864"/>
      </c:scatterChart>
      <c:valAx>
        <c:axId val="-1551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0864"/>
        <c:crosses val="autoZero"/>
        <c:crossBetween val="midCat"/>
      </c:valAx>
      <c:valAx>
        <c:axId val="-1549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1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วิเคราะห์ค่ากลวงทึบ!$BT$191</c:f>
              <c:strCache>
                <c:ptCount val="1"/>
                <c:pt idx="0">
                  <c:v>Fc/Fd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วิเคราะห์ค่ากลวงทึบ!$BT$192:$BT$264</c:f>
              <c:numCache>
                <c:formatCode>0.000</c:formatCode>
                <c:ptCount val="73"/>
                <c:pt idx="1">
                  <c:v>1.0156727872185101</c:v>
                </c:pt>
                <c:pt idx="2">
                  <c:v>0.89353484106766101</c:v>
                </c:pt>
                <c:pt idx="3">
                  <c:v>0.79446780679744455</c:v>
                </c:pt>
                <c:pt idx="4">
                  <c:v>0.79446780679744455</c:v>
                </c:pt>
                <c:pt idx="5">
                  <c:v>0.79446780679744455</c:v>
                </c:pt>
                <c:pt idx="6">
                  <c:v>0.70037759863867333</c:v>
                </c:pt>
                <c:pt idx="7">
                  <c:v>0.67688413519381763</c:v>
                </c:pt>
                <c:pt idx="8">
                  <c:v>0.68846322100386537</c:v>
                </c:pt>
                <c:pt idx="9">
                  <c:v>1.9438667965277681</c:v>
                </c:pt>
                <c:pt idx="10">
                  <c:v>1.6506636565829924</c:v>
                </c:pt>
                <c:pt idx="11">
                  <c:v>1.5310101317785074</c:v>
                </c:pt>
                <c:pt idx="12">
                  <c:v>1.5033686594034781</c:v>
                </c:pt>
                <c:pt idx="13">
                  <c:v>1.4007551972773467</c:v>
                </c:pt>
                <c:pt idx="14">
                  <c:v>1.5310101317785074</c:v>
                </c:pt>
                <c:pt idx="15">
                  <c:v>1.3312537971164078</c:v>
                </c:pt>
                <c:pt idx="16">
                  <c:v>1.4007551972773467</c:v>
                </c:pt>
                <c:pt idx="17">
                  <c:v>2.5391819680462753</c:v>
                </c:pt>
                <c:pt idx="18">
                  <c:v>2.1038354478611136</c:v>
                </c:pt>
                <c:pt idx="19">
                  <c:v>1.8792108242543477</c:v>
                </c:pt>
                <c:pt idx="20">
                  <c:v>1.9137626647231343</c:v>
                </c:pt>
                <c:pt idx="21">
                  <c:v>1.9493988992394216</c:v>
                </c:pt>
                <c:pt idx="22">
                  <c:v>1.8792108242543477</c:v>
                </c:pt>
                <c:pt idx="23">
                  <c:v>1.6922103379845443</c:v>
                </c:pt>
                <c:pt idx="24">
                  <c:v>1.7211580525096632</c:v>
                </c:pt>
                <c:pt idx="25">
                  <c:v>0.57879651323333825</c:v>
                </c:pt>
                <c:pt idx="26">
                  <c:v>0.46914516249074378</c:v>
                </c:pt>
                <c:pt idx="27">
                  <c:v>0.46219994405811465</c:v>
                </c:pt>
                <c:pt idx="28">
                  <c:v>0.46914516249074378</c:v>
                </c:pt>
                <c:pt idx="29">
                  <c:v>0.42996243667675133</c:v>
                </c:pt>
                <c:pt idx="30">
                  <c:v>0.41812332315125594</c:v>
                </c:pt>
                <c:pt idx="31">
                  <c:v>0.38572558196347179</c:v>
                </c:pt>
                <c:pt idx="32">
                  <c:v>0.3573513120749009</c:v>
                </c:pt>
                <c:pt idx="33">
                  <c:v>1.0297279929012333</c:v>
                </c:pt>
                <c:pt idx="34">
                  <c:v>0.99760574620909825</c:v>
                </c:pt>
                <c:pt idx="35">
                  <c:v>0.85992487335350265</c:v>
                </c:pt>
                <c:pt idx="36">
                  <c:v>0.83624664630251189</c:v>
                </c:pt>
                <c:pt idx="37">
                  <c:v>0.83624664630251189</c:v>
                </c:pt>
                <c:pt idx="38">
                  <c:v>0.85992487335350265</c:v>
                </c:pt>
                <c:pt idx="39">
                  <c:v>0.77145116392694357</c:v>
                </c:pt>
                <c:pt idx="40">
                  <c:v>0.73281614004930673</c:v>
                </c:pt>
                <c:pt idx="41">
                  <c:v>1.351726097905104</c:v>
                </c:pt>
                <c:pt idx="42">
                  <c:v>1.2089606371371808</c:v>
                </c:pt>
                <c:pt idx="43">
                  <c:v>1.1059584672999483</c:v>
                </c:pt>
                <c:pt idx="44">
                  <c:v>1.1059584672999483</c:v>
                </c:pt>
                <c:pt idx="45">
                  <c:v>1.0310242516315242</c:v>
                </c:pt>
                <c:pt idx="46">
                  <c:v>1.122062961238439</c:v>
                </c:pt>
                <c:pt idx="47">
                  <c:v>0.95184439976324886</c:v>
                </c:pt>
                <c:pt idx="48">
                  <c:v>0.90458016577883316</c:v>
                </c:pt>
                <c:pt idx="49">
                  <c:v>0.28971091679019617</c:v>
                </c:pt>
                <c:pt idx="50">
                  <c:v>0.3072226261499128</c:v>
                </c:pt>
                <c:pt idx="51">
                  <c:v>0.30000718767220463</c:v>
                </c:pt>
                <c:pt idx="52">
                  <c:v>0.29650687447527901</c:v>
                </c:pt>
                <c:pt idx="53">
                  <c:v>0.23874325550303199</c:v>
                </c:pt>
                <c:pt idx="54">
                  <c:v>0.25393600812595224</c:v>
                </c:pt>
                <c:pt idx="55">
                  <c:v>0.25662629997012559</c:v>
                </c:pt>
                <c:pt idx="56">
                  <c:v>0.21863548681696343</c:v>
                </c:pt>
                <c:pt idx="57">
                  <c:v>0.75512204791196946</c:v>
                </c:pt>
                <c:pt idx="58">
                  <c:v>0.60715680461619081</c:v>
                </c:pt>
                <c:pt idx="59">
                  <c:v>0.62188410153294438</c:v>
                </c:pt>
                <c:pt idx="60">
                  <c:v>0.62188410153294438</c:v>
                </c:pt>
                <c:pt idx="61">
                  <c:v>0.57942183358039234</c:v>
                </c:pt>
                <c:pt idx="62">
                  <c:v>0.52998444233941022</c:v>
                </c:pt>
                <c:pt idx="63">
                  <c:v>0.54765747228228845</c:v>
                </c:pt>
                <c:pt idx="64">
                  <c:v>0.46802913221331849</c:v>
                </c:pt>
                <c:pt idx="65">
                  <c:v>0.99899875041906283</c:v>
                </c:pt>
                <c:pt idx="66">
                  <c:v>0.80643697997415364</c:v>
                </c:pt>
                <c:pt idx="67">
                  <c:v>0.75001796918051156</c:v>
                </c:pt>
                <c:pt idx="68">
                  <c:v>0.74126718618819765</c:v>
                </c:pt>
                <c:pt idx="69">
                  <c:v>0.70793799511959776</c:v>
                </c:pt>
                <c:pt idx="70">
                  <c:v>0.73268858697546069</c:v>
                </c:pt>
                <c:pt idx="71">
                  <c:v>0.67707150025503027</c:v>
                </c:pt>
                <c:pt idx="72">
                  <c:v>0.54144008624538975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B-D44A-93C1-6BC6DDE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2832"/>
        <c:axId val="-1549367520"/>
      </c:scatterChart>
      <c:valAx>
        <c:axId val="-15493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7520"/>
        <c:crosses val="autoZero"/>
        <c:crossBetween val="midCat"/>
      </c:valAx>
      <c:valAx>
        <c:axId val="-15493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วิเคราะห์ค่ากลวงทึบ!$BU$191</c:f>
              <c:strCache>
                <c:ptCount val="1"/>
                <c:pt idx="0">
                  <c:v>Fd/Fb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วิเคราะห์ค่ากลวงทึบ!$BU$192:$BU$264</c:f>
              <c:numCache>
                <c:formatCode>0.000</c:formatCode>
                <c:ptCount val="73"/>
                <c:pt idx="1">
                  <c:v>3.8197123628257899</c:v>
                </c:pt>
                <c:pt idx="2">
                  <c:v>4.3418317043895751</c:v>
                </c:pt>
                <c:pt idx="3">
                  <c:v>4.8832411694101507</c:v>
                </c:pt>
                <c:pt idx="4">
                  <c:v>4.8832411694101507</c:v>
                </c:pt>
                <c:pt idx="5">
                  <c:v>4.8832411694101507</c:v>
                </c:pt>
                <c:pt idx="6">
                  <c:v>5.5392661179698228</c:v>
                </c:pt>
                <c:pt idx="7">
                  <c:v>5.7315243484224965</c:v>
                </c:pt>
                <c:pt idx="8">
                  <c:v>5.6351273148148158</c:v>
                </c:pt>
                <c:pt idx="9">
                  <c:v>3.9916087962962963</c:v>
                </c:pt>
                <c:pt idx="10">
                  <c:v>4.7006280006858718</c:v>
                </c:pt>
                <c:pt idx="11">
                  <c:v>5.067997685185186</c:v>
                </c:pt>
                <c:pt idx="12">
                  <c:v>5.1611796982167357</c:v>
                </c:pt>
                <c:pt idx="13">
                  <c:v>5.5392661179698228</c:v>
                </c:pt>
                <c:pt idx="14">
                  <c:v>5.067997685185186</c:v>
                </c:pt>
                <c:pt idx="15">
                  <c:v>5.8284572187928676</c:v>
                </c:pt>
                <c:pt idx="16">
                  <c:v>5.5392661179698228</c:v>
                </c:pt>
                <c:pt idx="17">
                  <c:v>3.8197123628257899</c:v>
                </c:pt>
                <c:pt idx="18">
                  <c:v>4.6101251714677645</c:v>
                </c:pt>
                <c:pt idx="19">
                  <c:v>5.1611796982167357</c:v>
                </c:pt>
                <c:pt idx="20">
                  <c:v>5.067997685185186</c:v>
                </c:pt>
                <c:pt idx="21">
                  <c:v>4.9753515089163241</c:v>
                </c:pt>
                <c:pt idx="22">
                  <c:v>5.1611796982167357</c:v>
                </c:pt>
                <c:pt idx="23">
                  <c:v>5.7315243484224965</c:v>
                </c:pt>
                <c:pt idx="24">
                  <c:v>5.6351273148148158</c:v>
                </c:pt>
                <c:pt idx="25">
                  <c:v>6.7028356481481479</c:v>
                </c:pt>
                <c:pt idx="26">
                  <c:v>8.2694615912208516</c:v>
                </c:pt>
                <c:pt idx="27">
                  <c:v>8.3937221364883428</c:v>
                </c:pt>
                <c:pt idx="28">
                  <c:v>8.2694615912208516</c:v>
                </c:pt>
                <c:pt idx="29">
                  <c:v>9.0230624142661178</c:v>
                </c:pt>
                <c:pt idx="30">
                  <c:v>9.2785493827160543</c:v>
                </c:pt>
                <c:pt idx="31">
                  <c:v>10.057870370370372</c:v>
                </c:pt>
                <c:pt idx="32">
                  <c:v>10.856481481481481</c:v>
                </c:pt>
                <c:pt idx="33">
                  <c:v>7.5351508916323731</c:v>
                </c:pt>
                <c:pt idx="34">
                  <c:v>7.7777777777777777</c:v>
                </c:pt>
                <c:pt idx="35">
                  <c:v>9.0230624142661178</c:v>
                </c:pt>
                <c:pt idx="36">
                  <c:v>9.2785493827160543</c:v>
                </c:pt>
                <c:pt idx="37">
                  <c:v>9.2785493827160543</c:v>
                </c:pt>
                <c:pt idx="38">
                  <c:v>9.0230624142661178</c:v>
                </c:pt>
                <c:pt idx="39">
                  <c:v>10.057870370370372</c:v>
                </c:pt>
                <c:pt idx="40">
                  <c:v>10.588134430727024</c:v>
                </c:pt>
                <c:pt idx="41">
                  <c:v>7.1752293381344323</c:v>
                </c:pt>
                <c:pt idx="42">
                  <c:v>8.0225480109739404</c:v>
                </c:pt>
                <c:pt idx="43">
                  <c:v>8.7697187928669429</c:v>
                </c:pt>
                <c:pt idx="44">
                  <c:v>8.7697187928669429</c:v>
                </c:pt>
                <c:pt idx="45">
                  <c:v>9.4070966220850494</c:v>
                </c:pt>
                <c:pt idx="46">
                  <c:v>8.6438507373113858</c:v>
                </c:pt>
                <c:pt idx="47">
                  <c:v>10.189632630315506</c:v>
                </c:pt>
                <c:pt idx="48">
                  <c:v>10.722040037722911</c:v>
                </c:pt>
                <c:pt idx="49">
                  <c:v>13.391203703703704</c:v>
                </c:pt>
                <c:pt idx="50">
                  <c:v>12.627904235253773</c:v>
                </c:pt>
                <c:pt idx="51">
                  <c:v>12.931616512345681</c:v>
                </c:pt>
                <c:pt idx="52">
                  <c:v>13.084276406035661</c:v>
                </c:pt>
                <c:pt idx="53">
                  <c:v>16.250000000000004</c:v>
                </c:pt>
                <c:pt idx="54">
                  <c:v>15.27777777777778</c:v>
                </c:pt>
                <c:pt idx="55">
                  <c:v>15.117616169410155</c:v>
                </c:pt>
                <c:pt idx="56">
                  <c:v>17.744502314814813</c:v>
                </c:pt>
                <c:pt idx="57">
                  <c:v>10.275366512345682</c:v>
                </c:pt>
                <c:pt idx="58">
                  <c:v>12.779492455418382</c:v>
                </c:pt>
                <c:pt idx="59">
                  <c:v>12.476851851851851</c:v>
                </c:pt>
                <c:pt idx="60">
                  <c:v>12.476851851851851</c:v>
                </c:pt>
                <c:pt idx="61">
                  <c:v>13.391203703703704</c:v>
                </c:pt>
                <c:pt idx="62">
                  <c:v>14.640346364883403</c:v>
                </c:pt>
                <c:pt idx="63">
                  <c:v>14.16789909122085</c:v>
                </c:pt>
                <c:pt idx="64">
                  <c:v>16.578360768175582</c:v>
                </c:pt>
                <c:pt idx="65">
                  <c:v>9.7086655521262024</c:v>
                </c:pt>
                <c:pt idx="66">
                  <c:v>12.026909722222223</c:v>
                </c:pt>
                <c:pt idx="67">
                  <c:v>12.931616512345681</c:v>
                </c:pt>
                <c:pt idx="68">
                  <c:v>13.084276406035661</c:v>
                </c:pt>
                <c:pt idx="69">
                  <c:v>13.700274348422498</c:v>
                </c:pt>
                <c:pt idx="70">
                  <c:v>13.237472136488345</c:v>
                </c:pt>
                <c:pt idx="71">
                  <c:v>14.324845679012347</c:v>
                </c:pt>
                <c:pt idx="72">
                  <c:v>17.913237311385462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7-1842-A588-B8231245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60448"/>
        <c:axId val="-1549350656"/>
      </c:scatterChart>
      <c:valAx>
        <c:axId val="-15493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0656"/>
        <c:crosses val="autoZero"/>
        <c:crossBetween val="midCat"/>
      </c:valAx>
      <c:valAx>
        <c:axId val="-15493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วิเคราะห์ค่ากลวงทึบ!$BV$191</c:f>
              <c:strCache>
                <c:ptCount val="1"/>
                <c:pt idx="0">
                  <c:v>Fd/W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วิเคราะห์ค่ากลวงทึบ!$BV$192:$BV$264</c:f>
              <c:numCache>
                <c:formatCode>0.000</c:formatCode>
                <c:ptCount val="73"/>
                <c:pt idx="1">
                  <c:v>0.99267591192267746</c:v>
                </c:pt>
                <c:pt idx="2">
                  <c:v>1.1283655252463016</c:v>
                </c:pt>
                <c:pt idx="3">
                  <c:v>1.2690683016237545</c:v>
                </c:pt>
                <c:pt idx="4">
                  <c:v>1.2690683016237545</c:v>
                </c:pt>
                <c:pt idx="5">
                  <c:v>1.2690683016237545</c:v>
                </c:pt>
                <c:pt idx="6">
                  <c:v>1.4395576218127051</c:v>
                </c:pt>
                <c:pt idx="7">
                  <c:v>1.4895221469158622</c:v>
                </c:pt>
                <c:pt idx="8">
                  <c:v>1.4644702570996473</c:v>
                </c:pt>
                <c:pt idx="9">
                  <c:v>1.0373487649134598</c:v>
                </c:pt>
                <c:pt idx="10">
                  <c:v>1.2216103580475115</c:v>
                </c:pt>
                <c:pt idx="11">
                  <c:v>1.3170832633170897</c:v>
                </c:pt>
                <c:pt idx="12">
                  <c:v>1.3412996259576666</c:v>
                </c:pt>
                <c:pt idx="13">
                  <c:v>1.4395576218127051</c:v>
                </c:pt>
                <c:pt idx="14">
                  <c:v>1.3170832633170897</c:v>
                </c:pt>
                <c:pt idx="15">
                  <c:v>1.5147132912613503</c:v>
                </c:pt>
                <c:pt idx="16">
                  <c:v>1.4395576218127051</c:v>
                </c:pt>
                <c:pt idx="17">
                  <c:v>0.99267591192267746</c:v>
                </c:pt>
                <c:pt idx="18">
                  <c:v>1.1980902680532997</c:v>
                </c:pt>
                <c:pt idx="19">
                  <c:v>1.3412996259576666</c:v>
                </c:pt>
                <c:pt idx="20">
                  <c:v>1.3170832633170897</c:v>
                </c:pt>
                <c:pt idx="21">
                  <c:v>1.2930061552057857</c:v>
                </c:pt>
                <c:pt idx="22">
                  <c:v>1.3412996259576666</c:v>
                </c:pt>
                <c:pt idx="23">
                  <c:v>1.4895221469158622</c:v>
                </c:pt>
                <c:pt idx="24">
                  <c:v>1.4644702570996473</c:v>
                </c:pt>
                <c:pt idx="25">
                  <c:v>1.7419488321290539</c:v>
                </c:pt>
                <c:pt idx="26">
                  <c:v>2.1490872993645636</c:v>
                </c:pt>
                <c:pt idx="27">
                  <c:v>2.1813804247029762</c:v>
                </c:pt>
                <c:pt idx="28">
                  <c:v>2.1490872993645636</c:v>
                </c:pt>
                <c:pt idx="29">
                  <c:v>2.3449348693341299</c:v>
                </c:pt>
                <c:pt idx="30">
                  <c:v>2.4113314288915038</c:v>
                </c:pt>
                <c:pt idx="31">
                  <c:v>2.6138632162661737</c:v>
                </c:pt>
                <c:pt idx="32">
                  <c:v>2.8214081666946731</c:v>
                </c:pt>
                <c:pt idx="33">
                  <c:v>1.9582528924488258</c:v>
                </c:pt>
                <c:pt idx="34">
                  <c:v>2.0213073433036461</c:v>
                </c:pt>
                <c:pt idx="35">
                  <c:v>2.3449348693341299</c:v>
                </c:pt>
                <c:pt idx="36">
                  <c:v>2.4113314288915038</c:v>
                </c:pt>
                <c:pt idx="37">
                  <c:v>2.4113314288915038</c:v>
                </c:pt>
                <c:pt idx="38">
                  <c:v>2.3449348693341299</c:v>
                </c:pt>
                <c:pt idx="39">
                  <c:v>2.6138632162661737</c:v>
                </c:pt>
                <c:pt idx="40">
                  <c:v>2.7516694984347478</c:v>
                </c:pt>
                <c:pt idx="41">
                  <c:v>1.864715625136143</c:v>
                </c:pt>
                <c:pt idx="42">
                  <c:v>2.0849188122755598</c:v>
                </c:pt>
                <c:pt idx="43">
                  <c:v>2.2790953278938493</c:v>
                </c:pt>
                <c:pt idx="44">
                  <c:v>2.2790953278938493</c:v>
                </c:pt>
                <c:pt idx="45">
                  <c:v>2.4447385904640986</c:v>
                </c:pt>
                <c:pt idx="46">
                  <c:v>2.2463844389676182</c:v>
                </c:pt>
                <c:pt idx="47">
                  <c:v>2.6481059050144089</c:v>
                </c:pt>
                <c:pt idx="48">
                  <c:v>2.7864692053000746</c:v>
                </c:pt>
                <c:pt idx="49">
                  <c:v>3.4801377919677363</c:v>
                </c:pt>
                <c:pt idx="50">
                  <c:v>3.2817697150183287</c:v>
                </c:pt>
                <c:pt idx="51">
                  <c:v>3.360699182210273</c:v>
                </c:pt>
                <c:pt idx="52">
                  <c:v>3.400372797600153</c:v>
                </c:pt>
                <c:pt idx="53">
                  <c:v>4.2230885565451191</c:v>
                </c:pt>
                <c:pt idx="54">
                  <c:v>3.9704251386321627</c:v>
                </c:pt>
                <c:pt idx="55">
                  <c:v>3.9288019598324597</c:v>
                </c:pt>
                <c:pt idx="56">
                  <c:v>4.6114833641404802</c:v>
                </c:pt>
                <c:pt idx="57">
                  <c:v>2.6703866296980903</c:v>
                </c:pt>
                <c:pt idx="58">
                  <c:v>3.3211648213496638</c:v>
                </c:pt>
                <c:pt idx="59">
                  <c:v>3.2425138632162658</c:v>
                </c:pt>
                <c:pt idx="60">
                  <c:v>3.2425138632162658</c:v>
                </c:pt>
                <c:pt idx="61">
                  <c:v>3.4801377919677363</c:v>
                </c:pt>
                <c:pt idx="62">
                  <c:v>3.8047679506089858</c:v>
                </c:pt>
                <c:pt idx="63">
                  <c:v>3.6819872321489693</c:v>
                </c:pt>
                <c:pt idx="64">
                  <c:v>4.3084237320836207</c:v>
                </c:pt>
                <c:pt idx="65">
                  <c:v>2.5231110395389513</c:v>
                </c:pt>
                <c:pt idx="66">
                  <c:v>3.125581834985717</c:v>
                </c:pt>
                <c:pt idx="67">
                  <c:v>3.360699182210273</c:v>
                </c:pt>
                <c:pt idx="68">
                  <c:v>3.400372797600153</c:v>
                </c:pt>
                <c:pt idx="69">
                  <c:v>3.5604598044524112</c:v>
                </c:pt>
                <c:pt idx="70">
                  <c:v>3.4401856675193097</c:v>
                </c:pt>
                <c:pt idx="71">
                  <c:v>3.7227748837730354</c:v>
                </c:pt>
                <c:pt idx="72">
                  <c:v>4.6553346154085524</c:v>
                </c:pt>
              </c:numCache>
            </c:numRef>
          </c:xVal>
          <c:yVal>
            <c:numRef>
              <c:f>วิเคราะห์ค่ากลวงทึบ!$AS$192:$AS$264</c:f>
              <c:numCache>
                <c:formatCode>0.00</c:formatCode>
                <c:ptCount val="73"/>
                <c:pt idx="1">
                  <c:v>19.551282051282051</c:v>
                </c:pt>
                <c:pt idx="2">
                  <c:v>22.486772486772484</c:v>
                </c:pt>
                <c:pt idx="3">
                  <c:v>32.002801120448176</c:v>
                </c:pt>
                <c:pt idx="4">
                  <c:v>42.904135338345867</c:v>
                </c:pt>
                <c:pt idx="5">
                  <c:v>24.550264550264547</c:v>
                </c:pt>
                <c:pt idx="6">
                  <c:v>34.805555555555557</c:v>
                </c:pt>
                <c:pt idx="7">
                  <c:v>33.958510940608129</c:v>
                </c:pt>
                <c:pt idx="8">
                  <c:v>19.699248120300751</c:v>
                </c:pt>
                <c:pt idx="9">
                  <c:v>15.598290598290598</c:v>
                </c:pt>
                <c:pt idx="10">
                  <c:v>28.057889822595701</c:v>
                </c:pt>
                <c:pt idx="11">
                  <c:v>31.764705882352942</c:v>
                </c:pt>
                <c:pt idx="12">
                  <c:v>37.69736842105263</c:v>
                </c:pt>
                <c:pt idx="13">
                  <c:v>28.530701754385962</c:v>
                </c:pt>
                <c:pt idx="14">
                  <c:v>38.080808080808083</c:v>
                </c:pt>
                <c:pt idx="15">
                  <c:v>31.957671957671959</c:v>
                </c:pt>
                <c:pt idx="16">
                  <c:v>41.99134199134199</c:v>
                </c:pt>
                <c:pt idx="17">
                  <c:v>25.366300366300365</c:v>
                </c:pt>
                <c:pt idx="18">
                  <c:v>35.449735449735449</c:v>
                </c:pt>
                <c:pt idx="19">
                  <c:v>32.094943240454079</c:v>
                </c:pt>
                <c:pt idx="20">
                  <c:v>36.534391534391538</c:v>
                </c:pt>
                <c:pt idx="21">
                  <c:v>31.441348469212244</c:v>
                </c:pt>
                <c:pt idx="22">
                  <c:v>39.795783926218711</c:v>
                </c:pt>
                <c:pt idx="23">
                  <c:v>31.558061821219713</c:v>
                </c:pt>
                <c:pt idx="24">
                  <c:v>20.588235294117649</c:v>
                </c:pt>
                <c:pt idx="25">
                  <c:v>16.50828460038986</c:v>
                </c:pt>
                <c:pt idx="26">
                  <c:v>31.757575757575754</c:v>
                </c:pt>
                <c:pt idx="27">
                  <c:v>21.339330334832582</c:v>
                </c:pt>
                <c:pt idx="28">
                  <c:v>25.561395126612521</c:v>
                </c:pt>
                <c:pt idx="29">
                  <c:v>25.317460317460316</c:v>
                </c:pt>
                <c:pt idx="30">
                  <c:v>19.839506172839506</c:v>
                </c:pt>
                <c:pt idx="31">
                  <c:v>34.603174603174601</c:v>
                </c:pt>
                <c:pt idx="32">
                  <c:v>18.651312602925504</c:v>
                </c:pt>
                <c:pt idx="33">
                  <c:v>26.686280919690532</c:v>
                </c:pt>
                <c:pt idx="34">
                  <c:v>20.782481566234427</c:v>
                </c:pt>
                <c:pt idx="35">
                  <c:v>23.369565217391305</c:v>
                </c:pt>
                <c:pt idx="36">
                  <c:v>22.452195561205571</c:v>
                </c:pt>
                <c:pt idx="37">
                  <c:v>20.804195804195803</c:v>
                </c:pt>
                <c:pt idx="38">
                  <c:v>21.159372236958443</c:v>
                </c:pt>
                <c:pt idx="39">
                  <c:v>18.130888719124012</c:v>
                </c:pt>
                <c:pt idx="40">
                  <c:v>23.16300257476728</c:v>
                </c:pt>
                <c:pt idx="41">
                  <c:v>15.079365079365077</c:v>
                </c:pt>
                <c:pt idx="42">
                  <c:v>25.636363636363637</c:v>
                </c:pt>
                <c:pt idx="43">
                  <c:v>15.193907675791735</c:v>
                </c:pt>
                <c:pt idx="44">
                  <c:v>13.992673992673993</c:v>
                </c:pt>
                <c:pt idx="45">
                  <c:v>16.943380161770964</c:v>
                </c:pt>
                <c:pt idx="46">
                  <c:v>14.338928419388189</c:v>
                </c:pt>
                <c:pt idx="47">
                  <c:v>16.992143658810324</c:v>
                </c:pt>
                <c:pt idx="48">
                  <c:v>24.540877282812762</c:v>
                </c:pt>
                <c:pt idx="49">
                  <c:v>32.428634167764606</c:v>
                </c:pt>
                <c:pt idx="50">
                  <c:v>28.33354385078523</c:v>
                </c:pt>
                <c:pt idx="51">
                  <c:v>21.52076318742985</c:v>
                </c:pt>
                <c:pt idx="52">
                  <c:v>30.991161616161616</c:v>
                </c:pt>
                <c:pt idx="53">
                  <c:v>12.401033279656467</c:v>
                </c:pt>
                <c:pt idx="54">
                  <c:v>15.361111111111109</c:v>
                </c:pt>
                <c:pt idx="55">
                  <c:v>25.149091894822448</c:v>
                </c:pt>
                <c:pt idx="56">
                  <c:v>18.536239588871169</c:v>
                </c:pt>
                <c:pt idx="57">
                  <c:v>46.332962550982579</c:v>
                </c:pt>
                <c:pt idx="58">
                  <c:v>30.519560089452565</c:v>
                </c:pt>
                <c:pt idx="59">
                  <c:v>34.780757769263516</c:v>
                </c:pt>
                <c:pt idx="60">
                  <c:v>27.055702917771882</c:v>
                </c:pt>
                <c:pt idx="61">
                  <c:v>17.142857142857142</c:v>
                </c:pt>
                <c:pt idx="62">
                  <c:v>11.394936172466762</c:v>
                </c:pt>
                <c:pt idx="63">
                  <c:v>17.780337941628265</c:v>
                </c:pt>
                <c:pt idx="64">
                  <c:v>18.147903719591564</c:v>
                </c:pt>
                <c:pt idx="65">
                  <c:v>8.6805555555555554</c:v>
                </c:pt>
                <c:pt idx="66">
                  <c:v>28.796662274923147</c:v>
                </c:pt>
                <c:pt idx="67">
                  <c:v>32.609621115368242</c:v>
                </c:pt>
                <c:pt idx="68">
                  <c:v>30.854700854700855</c:v>
                </c:pt>
                <c:pt idx="69">
                  <c:v>30.854700854700855</c:v>
                </c:pt>
                <c:pt idx="70">
                  <c:v>28.164983164983166</c:v>
                </c:pt>
                <c:pt idx="71">
                  <c:v>14.109347442680777</c:v>
                </c:pt>
                <c:pt idx="72">
                  <c:v>21.843434343434346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8-BF41-9EF4-173253AC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6848"/>
        <c:axId val="-1549361536"/>
      </c:scatterChart>
      <c:valAx>
        <c:axId val="-15493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1536"/>
        <c:crosses val="autoZero"/>
        <c:crossBetween val="midCat"/>
      </c:valAx>
      <c:valAx>
        <c:axId val="-1549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DEGREE=0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วิเคราะห์ค่ากลวงทึบ!$AT$15:$BV$15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วิเคราะห์ค่ากลวงทึบ!$AT$16:$BV$16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2A9F-4144-B096-ACDAEA86F52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วิเคราะห์ค่ากลวงทึบ!$AT$15:$BV$15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วิเคราะห์ค่ากลวงทึบ!$AT$89:$BV$89</c:f>
              <c:numCache>
                <c:formatCode>0.00</c:formatCode>
                <c:ptCount val="29"/>
                <c:pt idx="0">
                  <c:v>2.2134904047439619E-2</c:v>
                </c:pt>
                <c:pt idx="1">
                  <c:v>3.2005233323838703E-3</c:v>
                </c:pt>
                <c:pt idx="2">
                  <c:v>4.041633990082532E-2</c:v>
                </c:pt>
                <c:pt idx="3">
                  <c:v>1.4244267038002807E-2</c:v>
                </c:pt>
                <c:pt idx="4">
                  <c:v>6.165348497196993E-2</c:v>
                </c:pt>
                <c:pt idx="5">
                  <c:v>5.0629247115309334E-2</c:v>
                </c:pt>
                <c:pt idx="6">
                  <c:v>3.4073450408522631E-2</c:v>
                </c:pt>
                <c:pt idx="7">
                  <c:v>6.1117261269959977E-2</c:v>
                </c:pt>
                <c:pt idx="8">
                  <c:v>7.2449949282539283E-2</c:v>
                </c:pt>
                <c:pt idx="9">
                  <c:v>2.8742293204950067E-3</c:v>
                </c:pt>
                <c:pt idx="10">
                  <c:v>6.4703416942697337E-2</c:v>
                </c:pt>
                <c:pt idx="11">
                  <c:v>3.3196738276717902E-2</c:v>
                </c:pt>
                <c:pt idx="12">
                  <c:v>5.04120380163511E-2</c:v>
                </c:pt>
                <c:pt idx="13">
                  <c:v>7.2449949282539186E-2</c:v>
                </c:pt>
                <c:pt idx="14">
                  <c:v>1.4244267038002807E-2</c:v>
                </c:pt>
                <c:pt idx="15">
                  <c:v>2.8169562143566325E-3</c:v>
                </c:pt>
                <c:pt idx="16">
                  <c:v>2.9975603622616573E-2</c:v>
                </c:pt>
                <c:pt idx="17">
                  <c:v>6.5679031660685658E-2</c:v>
                </c:pt>
                <c:pt idx="18">
                  <c:v>6.5679031660685713E-2</c:v>
                </c:pt>
                <c:pt idx="19">
                  <c:v>8.7259061130782637E-31</c:v>
                </c:pt>
                <c:pt idx="20">
                  <c:v>2.2134904047439601E-2</c:v>
                </c:pt>
                <c:pt idx="21">
                  <c:v>4.0416339900825299E-2</c:v>
                </c:pt>
                <c:pt idx="22">
                  <c:v>1.4244267038002757E-2</c:v>
                </c:pt>
                <c:pt idx="23">
                  <c:v>1.4244267038002776E-2</c:v>
                </c:pt>
                <c:pt idx="24">
                  <c:v>2.3226484245634268E-2</c:v>
                </c:pt>
                <c:pt idx="25">
                  <c:v>2.3226484245634234E-2</c:v>
                </c:pt>
                <c:pt idx="26">
                  <c:v>9.6134791603339362E-2</c:v>
                </c:pt>
                <c:pt idx="27">
                  <c:v>5.1322989094512259E-2</c:v>
                </c:pt>
                <c:pt idx="28">
                  <c:v>5.1322989094512259E-2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F-4144-B096-ACDAEA86F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0717104"/>
        <c:axId val="1390718752"/>
      </c:barChart>
      <c:catAx>
        <c:axId val="13907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Parameters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8752"/>
        <c:crosses val="autoZero"/>
        <c:auto val="1"/>
        <c:lblAlgn val="ctr"/>
        <c:lblOffset val="100"/>
        <c:noMultiLvlLbl val="0"/>
      </c:catAx>
      <c:valAx>
        <c:axId val="13907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R^2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DEGREE=-5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วิเคราะห์ค่ากลวงทึบ!$AT$103:$BV$103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วิเคราะห์ค่ากลวงทึบ!$AT$104:$BV$104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B841-4449-8828-966D4532090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วิเคราะห์ค่ากลวงทึบ!$AT$103:$BV$103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วิเคราะห์ค่ากลวงทึบ!$AT$177:$BV$177</c:f>
              <c:numCache>
                <c:formatCode>0.00</c:formatCode>
                <c:ptCount val="29"/>
                <c:pt idx="0">
                  <c:v>5.2732423500442523E-3</c:v>
                </c:pt>
                <c:pt idx="1">
                  <c:v>2.7975224043654542E-2</c:v>
                </c:pt>
                <c:pt idx="2">
                  <c:v>1.8969556579422006E-3</c:v>
                </c:pt>
                <c:pt idx="3">
                  <c:v>2.1215139815813324E-2</c:v>
                </c:pt>
                <c:pt idx="4">
                  <c:v>2.2077714822689436E-5</c:v>
                </c:pt>
                <c:pt idx="5">
                  <c:v>7.1802630360980016E-2</c:v>
                </c:pt>
                <c:pt idx="6">
                  <c:v>1.8043892095837403E-2</c:v>
                </c:pt>
                <c:pt idx="7">
                  <c:v>6.6400135087167789E-3</c:v>
                </c:pt>
                <c:pt idx="8">
                  <c:v>2.0345365946517681E-2</c:v>
                </c:pt>
                <c:pt idx="9">
                  <c:v>1.5863200399225685E-2</c:v>
                </c:pt>
                <c:pt idx="10">
                  <c:v>1.5477487487367038E-3</c:v>
                </c:pt>
                <c:pt idx="11">
                  <c:v>2.68425259035617E-3</c:v>
                </c:pt>
                <c:pt idx="12">
                  <c:v>1.0258172651217529E-3</c:v>
                </c:pt>
                <c:pt idx="13">
                  <c:v>2.0345365946517688E-2</c:v>
                </c:pt>
                <c:pt idx="14">
                  <c:v>2.1215139815813331E-2</c:v>
                </c:pt>
                <c:pt idx="15">
                  <c:v>3.4357842822689499E-2</c:v>
                </c:pt>
                <c:pt idx="16">
                  <c:v>8.6601680979845018E-3</c:v>
                </c:pt>
                <c:pt idx="17">
                  <c:v>2.1686177962543851E-2</c:v>
                </c:pt>
                <c:pt idx="18">
                  <c:v>2.1686177962543907E-2</c:v>
                </c:pt>
                <c:pt idx="19">
                  <c:v>4.9903004758723161E-33</c:v>
                </c:pt>
                <c:pt idx="20">
                  <c:v>5.273242350044248E-3</c:v>
                </c:pt>
                <c:pt idx="21">
                  <c:v>1.8969556579421976E-3</c:v>
                </c:pt>
                <c:pt idx="22">
                  <c:v>2.1215139815813324E-2</c:v>
                </c:pt>
                <c:pt idx="23">
                  <c:v>2.1215139815813307E-2</c:v>
                </c:pt>
                <c:pt idx="24">
                  <c:v>8.234970928417025E-3</c:v>
                </c:pt>
                <c:pt idx="25">
                  <c:v>8.2349709284170198E-3</c:v>
                </c:pt>
                <c:pt idx="26">
                  <c:v>4.1196510764779934E-3</c:v>
                </c:pt>
                <c:pt idx="27">
                  <c:v>2.854144786167918E-3</c:v>
                </c:pt>
                <c:pt idx="28">
                  <c:v>2.8541447861679301E-3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1-4449-8828-966D453209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8212992"/>
        <c:axId val="1328385808"/>
      </c:barChart>
      <c:catAx>
        <c:axId val="13882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Parameters</a:t>
                </a:r>
                <a:endParaRPr lang="th-TH" sz="1100"/>
              </a:p>
            </c:rich>
          </c:tx>
          <c:overlay val="0"/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85808"/>
        <c:crosses val="autoZero"/>
        <c:auto val="1"/>
        <c:lblAlgn val="ctr"/>
        <c:lblOffset val="100"/>
        <c:noMultiLvlLbl val="0"/>
      </c:catAx>
      <c:valAx>
        <c:axId val="1328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R^2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DEGREE=+5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วิเคราะห์ค่ากลวงทึบ!$AT$191:$BV$191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วิเคราะห์ค่ากลวงทึบ!$AT$192:$BV$192</c:f>
              <c:numCache>
                <c:formatCode>General</c:formatCode>
                <c:ptCount val="29"/>
              </c:numCache>
            </c:numRef>
          </c:val>
          <c:extLst>
            <c:ext xmlns:c16="http://schemas.microsoft.com/office/drawing/2014/chart" uri="{C3380CC4-5D6E-409C-BE32-E72D297353CC}">
              <c16:uniqueId val="{00000000-EC07-DB4B-BBCE-F7B065E6CC6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วิเคราะห์ค่ากลวงทึบ!$AT$191:$BV$191</c:f>
              <c:strCache>
                <c:ptCount val="29"/>
                <c:pt idx="0">
                  <c:v>Hi/L</c:v>
                </c:pt>
                <c:pt idx="1">
                  <c:v>Hi/h</c:v>
                </c:pt>
                <c:pt idx="2">
                  <c:v>h/L</c:v>
                </c:pt>
                <c:pt idx="3">
                  <c:v>S/L</c:v>
                </c:pt>
                <c:pt idx="4">
                  <c:v>(h-Hi)/L</c:v>
                </c:pt>
                <c:pt idx="5">
                  <c:v>(h-Hi)/S</c:v>
                </c:pt>
                <c:pt idx="6">
                  <c:v>(L-S)/Hi</c:v>
                </c:pt>
                <c:pt idx="7">
                  <c:v>(L-S)/h</c:v>
                </c:pt>
                <c:pt idx="8">
                  <c:v>S/h</c:v>
                </c:pt>
                <c:pt idx="9">
                  <c:v>S/(LHi)^0.5</c:v>
                </c:pt>
                <c:pt idx="10">
                  <c:v>S/(hHi)^0.5</c:v>
                </c:pt>
                <c:pt idx="11">
                  <c:v>Hi/(SL)^0.5</c:v>
                </c:pt>
                <c:pt idx="12">
                  <c:v>D/Hi</c:v>
                </c:pt>
                <c:pt idx="13">
                  <c:v>D/h</c:v>
                </c:pt>
                <c:pt idx="14">
                  <c:v>D/L</c:v>
                </c:pt>
                <c:pt idx="15">
                  <c:v>C/(GHi)^0.5</c:v>
                </c:pt>
                <c:pt idx="16">
                  <c:v>CT/L</c:v>
                </c:pt>
                <c:pt idx="17">
                  <c:v>CT/S</c:v>
                </c:pt>
                <c:pt idx="18">
                  <c:v>CT/D</c:v>
                </c:pt>
                <c:pt idx="19">
                  <c:v>L/G*T^2</c:v>
                </c:pt>
                <c:pt idx="20">
                  <c:v>Hi/G*T^2</c:v>
                </c:pt>
                <c:pt idx="21">
                  <c:v>h/G*T^2</c:v>
                </c:pt>
                <c:pt idx="22">
                  <c:v>D/G*T^2</c:v>
                </c:pt>
                <c:pt idx="23">
                  <c:v>S/G*T^2</c:v>
                </c:pt>
                <c:pt idx="24">
                  <c:v>Fc/Fb</c:v>
                </c:pt>
                <c:pt idx="25">
                  <c:v>Fc/W</c:v>
                </c:pt>
                <c:pt idx="26">
                  <c:v>Fc/Fd</c:v>
                </c:pt>
                <c:pt idx="27">
                  <c:v>Fd/Fb</c:v>
                </c:pt>
                <c:pt idx="28">
                  <c:v>Fd/W</c:v>
                </c:pt>
              </c:strCache>
            </c:strRef>
          </c:cat>
          <c:val>
            <c:numRef>
              <c:f>วิเคราะห์ค่ากลวงทึบ!$AT$265:$BV$265</c:f>
              <c:numCache>
                <c:formatCode>0.00</c:formatCode>
                <c:ptCount val="29"/>
                <c:pt idx="0">
                  <c:v>3.9097952749512339E-2</c:v>
                </c:pt>
                <c:pt idx="1">
                  <c:v>3.0682994357679343E-2</c:v>
                </c:pt>
                <c:pt idx="2">
                  <c:v>8.1414169852162335E-2</c:v>
                </c:pt>
                <c:pt idx="3">
                  <c:v>6.3104441506914872E-3</c:v>
                </c:pt>
                <c:pt idx="4">
                  <c:v>0.1446554940770457</c:v>
                </c:pt>
                <c:pt idx="5">
                  <c:v>0.14074480019064514</c:v>
                </c:pt>
                <c:pt idx="6">
                  <c:v>3.2198043070929351E-4</c:v>
                </c:pt>
                <c:pt idx="7">
                  <c:v>2.2363022639047183E-2</c:v>
                </c:pt>
                <c:pt idx="8">
                  <c:v>0.15130335327346464</c:v>
                </c:pt>
                <c:pt idx="9">
                  <c:v>1.4540460679730921E-2</c:v>
                </c:pt>
                <c:pt idx="10">
                  <c:v>6.9084222182203656E-2</c:v>
                </c:pt>
                <c:pt idx="11">
                  <c:v>3.9580755790745097E-2</c:v>
                </c:pt>
                <c:pt idx="12">
                  <c:v>1.6035373975477614E-2</c:v>
                </c:pt>
                <c:pt idx="13">
                  <c:v>0.15130335327346489</c:v>
                </c:pt>
                <c:pt idx="14">
                  <c:v>6.3104441506914898E-3</c:v>
                </c:pt>
                <c:pt idx="15">
                  <c:v>4.9511135735294587E-2</c:v>
                </c:pt>
                <c:pt idx="16">
                  <c:v>4.1419353052528342E-2</c:v>
                </c:pt>
                <c:pt idx="17">
                  <c:v>0.13205024265408327</c:v>
                </c:pt>
                <c:pt idx="18">
                  <c:v>0.13205024265408338</c:v>
                </c:pt>
                <c:pt idx="19">
                  <c:v>2.5631420464322497E-31</c:v>
                </c:pt>
                <c:pt idx="20">
                  <c:v>3.9097952749512305E-2</c:v>
                </c:pt>
                <c:pt idx="21">
                  <c:v>8.1414169852162266E-2</c:v>
                </c:pt>
                <c:pt idx="22">
                  <c:v>6.3104441506914811E-3</c:v>
                </c:pt>
                <c:pt idx="23">
                  <c:v>6.3104441506914941E-3</c:v>
                </c:pt>
                <c:pt idx="24">
                  <c:v>3.5950235062666734E-4</c:v>
                </c:pt>
                <c:pt idx="25">
                  <c:v>3.5950235062666696E-4</c:v>
                </c:pt>
                <c:pt idx="26">
                  <c:v>6.4723755396802612E-2</c:v>
                </c:pt>
                <c:pt idx="27">
                  <c:v>0.10978838049758786</c:v>
                </c:pt>
                <c:pt idx="28">
                  <c:v>0.10978838049758771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7-DB4B-BBCE-F7B065E6C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3729520"/>
        <c:axId val="1399812960"/>
      </c:barChart>
      <c:catAx>
        <c:axId val="139372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Parameters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12960"/>
        <c:crosses val="autoZero"/>
        <c:auto val="1"/>
        <c:lblAlgn val="ctr"/>
        <c:lblOffset val="100"/>
        <c:noMultiLvlLbl val="0"/>
      </c:catAx>
      <c:valAx>
        <c:axId val="13998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R^2</a:t>
                </a:r>
                <a:endParaRPr lang="th-TH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72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วิเคราะห์ค่าทึบๆ!$AM$15</c:f>
              <c:strCache>
                <c:ptCount val="1"/>
                <c:pt idx="0">
                  <c:v>Hi/L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วิเคราะห์ค่าทึบๆ!$AM$17:$AM$88</c:f>
              <c:numCache>
                <c:formatCode>0.000</c:formatCode>
                <c:ptCount val="72"/>
                <c:pt idx="0">
                  <c:v>4.5291870397626312E-3</c:v>
                </c:pt>
                <c:pt idx="1">
                  <c:v>7.8387267074719515E-3</c:v>
                </c:pt>
                <c:pt idx="2">
                  <c:v>8.6875641131139505E-3</c:v>
                </c:pt>
                <c:pt idx="3">
                  <c:v>1.0480554921267111E-2</c:v>
                </c:pt>
                <c:pt idx="4">
                  <c:v>1.1891171347263653E-2</c:v>
                </c:pt>
                <c:pt idx="5">
                  <c:v>1.260623825746509E-2</c:v>
                </c:pt>
                <c:pt idx="6">
                  <c:v>1.6099578327340425E-2</c:v>
                </c:pt>
                <c:pt idx="7">
                  <c:v>1.8345473933504428E-2</c:v>
                </c:pt>
                <c:pt idx="8">
                  <c:v>4.395975656240201E-3</c:v>
                </c:pt>
                <c:pt idx="9">
                  <c:v>6.7698094291803214E-3</c:v>
                </c:pt>
                <c:pt idx="10">
                  <c:v>8.4756723054770257E-3</c:v>
                </c:pt>
                <c:pt idx="11">
                  <c:v>1.3292411119655846E-2</c:v>
                </c:pt>
                <c:pt idx="12">
                  <c:v>1.1362674842940824E-2</c:v>
                </c:pt>
                <c:pt idx="13">
                  <c:v>1.2338020422199877E-2</c:v>
                </c:pt>
                <c:pt idx="14">
                  <c:v>1.4861149225237319E-2</c:v>
                </c:pt>
                <c:pt idx="15">
                  <c:v>2.2185224291679771E-2</c:v>
                </c:pt>
                <c:pt idx="16">
                  <c:v>4.2627642727177699E-3</c:v>
                </c:pt>
                <c:pt idx="17">
                  <c:v>6.4135036697497783E-3</c:v>
                </c:pt>
                <c:pt idx="18">
                  <c:v>8.0518886902031725E-3</c:v>
                </c:pt>
                <c:pt idx="19">
                  <c:v>1.1758671375080175E-2</c:v>
                </c:pt>
                <c:pt idx="20">
                  <c:v>1.2948164355909311E-2</c:v>
                </c:pt>
                <c:pt idx="21">
                  <c:v>1.4483763104321593E-2</c:v>
                </c:pt>
                <c:pt idx="22">
                  <c:v>1.5170756500763096E-2</c:v>
                </c:pt>
                <c:pt idx="23">
                  <c:v>2.0905307505621324E-2</c:v>
                </c:pt>
                <c:pt idx="24">
                  <c:v>1.0390487914749566E-2</c:v>
                </c:pt>
                <c:pt idx="25">
                  <c:v>1.0332867023485754E-2</c:v>
                </c:pt>
                <c:pt idx="26">
                  <c:v>1.6315669188043273E-2</c:v>
                </c:pt>
                <c:pt idx="27">
                  <c:v>1.763800706262026E-2</c:v>
                </c:pt>
                <c:pt idx="28">
                  <c:v>1.6647639886169113E-2</c:v>
                </c:pt>
                <c:pt idx="29">
                  <c:v>2.3066733832808467E-2</c:v>
                </c:pt>
                <c:pt idx="30">
                  <c:v>2.7555047521794197E-2</c:v>
                </c:pt>
                <c:pt idx="31">
                  <c:v>3.7117586795695004E-2</c:v>
                </c:pt>
                <c:pt idx="32">
                  <c:v>6.1277236420317956E-3</c:v>
                </c:pt>
                <c:pt idx="33">
                  <c:v>1.0332867023485754E-2</c:v>
                </c:pt>
                <c:pt idx="34">
                  <c:v>1.356107568876324E-2</c:v>
                </c:pt>
                <c:pt idx="35">
                  <c:v>1.6615513899569809E-2</c:v>
                </c:pt>
                <c:pt idx="36">
                  <c:v>1.9554370659944673E-2</c:v>
                </c:pt>
                <c:pt idx="37">
                  <c:v>1.8507030633299816E-2</c:v>
                </c:pt>
                <c:pt idx="38">
                  <c:v>2.6007011144165312E-2</c:v>
                </c:pt>
                <c:pt idx="39">
                  <c:v>3.6690947867008855E-2</c:v>
                </c:pt>
                <c:pt idx="40">
                  <c:v>5.1952439573747832E-3</c:v>
                </c:pt>
                <c:pt idx="41">
                  <c:v>9.6202555046246679E-3</c:v>
                </c:pt>
                <c:pt idx="42">
                  <c:v>1.2713508458215539E-2</c:v>
                </c:pt>
                <c:pt idx="43">
                  <c:v>1.6615513899569809E-2</c:v>
                </c:pt>
                <c:pt idx="44">
                  <c:v>1.9554370659944673E-2</c:v>
                </c:pt>
                <c:pt idx="45">
                  <c:v>1.9043466303830248E-2</c:v>
                </c:pt>
                <c:pt idx="46">
                  <c:v>2.7245440246268418E-2</c:v>
                </c:pt>
                <c:pt idx="47">
                  <c:v>3.839750358175345E-2</c:v>
                </c:pt>
                <c:pt idx="48">
                  <c:v>9.3247968465701228E-3</c:v>
                </c:pt>
                <c:pt idx="49">
                  <c:v>1.1401784301777384E-2</c:v>
                </c:pt>
                <c:pt idx="50">
                  <c:v>1.4832426534584792E-2</c:v>
                </c:pt>
                <c:pt idx="51">
                  <c:v>1.8660500225670708E-2</c:v>
                </c:pt>
                <c:pt idx="52">
                  <c:v>2.0611363668590333E-2</c:v>
                </c:pt>
                <c:pt idx="53">
                  <c:v>1.9579901974360672E-2</c:v>
                </c:pt>
                <c:pt idx="54">
                  <c:v>2.3530152939959085E-2</c:v>
                </c:pt>
                <c:pt idx="55">
                  <c:v>3.8824142510439606E-2</c:v>
                </c:pt>
                <c:pt idx="56">
                  <c:v>9.1915854630476926E-3</c:v>
                </c:pt>
                <c:pt idx="57">
                  <c:v>1.2470701580069013E-2</c:v>
                </c:pt>
                <c:pt idx="58">
                  <c:v>1.4196751111674018E-2</c:v>
                </c:pt>
                <c:pt idx="59">
                  <c:v>1.763800706262026E-2</c:v>
                </c:pt>
                <c:pt idx="60">
                  <c:v>1.8233129399137602E-2</c:v>
                </c:pt>
                <c:pt idx="61">
                  <c:v>1.82388127980346E-2</c:v>
                </c:pt>
                <c:pt idx="62">
                  <c:v>2.6935832970742639E-2</c:v>
                </c:pt>
                <c:pt idx="63">
                  <c:v>4.1383976082556506E-2</c:v>
                </c:pt>
                <c:pt idx="64">
                  <c:v>8.7919513124804019E-3</c:v>
                </c:pt>
                <c:pt idx="65">
                  <c:v>1.1579937181492656E-2</c:v>
                </c:pt>
                <c:pt idx="66">
                  <c:v>1.4832426534584792E-2</c:v>
                </c:pt>
                <c:pt idx="67">
                  <c:v>1.763800706262026E-2</c:v>
                </c:pt>
                <c:pt idx="68">
                  <c:v>1.7968881146976187E-2</c:v>
                </c:pt>
                <c:pt idx="69">
                  <c:v>1.9043466303830248E-2</c:v>
                </c:pt>
                <c:pt idx="70">
                  <c:v>2.5078189317587977E-2</c:v>
                </c:pt>
                <c:pt idx="71">
                  <c:v>3.5411031080950409E-2</c:v>
                </c:pt>
              </c:numCache>
            </c:numRef>
          </c:xVal>
          <c:yVal>
            <c:numRef>
              <c:f>วิเคราะห์ค่าทึบๆ!$AL$17:$AL$87</c:f>
              <c:numCache>
                <c:formatCode>0.00</c:formatCode>
                <c:ptCount val="71"/>
                <c:pt idx="0">
                  <c:v>23.232323232323228</c:v>
                </c:pt>
                <c:pt idx="1">
                  <c:v>44.313725490196077</c:v>
                </c:pt>
                <c:pt idx="2">
                  <c:v>36.410256410256409</c:v>
                </c:pt>
                <c:pt idx="3">
                  <c:v>23.968253968253965</c:v>
                </c:pt>
                <c:pt idx="4">
                  <c:v>28.00402212166918</c:v>
                </c:pt>
                <c:pt idx="5">
                  <c:v>28.320802005012535</c:v>
                </c:pt>
                <c:pt idx="6">
                  <c:v>30.555555555555554</c:v>
                </c:pt>
                <c:pt idx="7">
                  <c:v>16.071428571428569</c:v>
                </c:pt>
                <c:pt idx="8">
                  <c:v>21.616161616161616</c:v>
                </c:pt>
                <c:pt idx="9">
                  <c:v>26.068376068376068</c:v>
                </c:pt>
                <c:pt idx="10">
                  <c:v>24.206349206349206</c:v>
                </c:pt>
                <c:pt idx="11">
                  <c:v>30.065359477124186</c:v>
                </c:pt>
                <c:pt idx="12">
                  <c:v>22.105508870214749</c:v>
                </c:pt>
                <c:pt idx="13">
                  <c:v>28.216619981325863</c:v>
                </c:pt>
                <c:pt idx="14">
                  <c:v>26.043237807943694</c:v>
                </c:pt>
                <c:pt idx="15">
                  <c:v>22.865067079463369</c:v>
                </c:pt>
                <c:pt idx="16">
                  <c:v>18.787878787878785</c:v>
                </c:pt>
                <c:pt idx="17">
                  <c:v>22.086247086247084</c:v>
                </c:pt>
                <c:pt idx="18">
                  <c:v>28.174603174603174</c:v>
                </c:pt>
                <c:pt idx="19">
                  <c:v>29.996229260935138</c:v>
                </c:pt>
                <c:pt idx="20">
                  <c:v>34.251478369125429</c:v>
                </c:pt>
                <c:pt idx="21">
                  <c:v>38.96915491342736</c:v>
                </c:pt>
                <c:pt idx="22">
                  <c:v>30.637254901960784</c:v>
                </c:pt>
                <c:pt idx="23">
                  <c:v>19.869281045751631</c:v>
                </c:pt>
                <c:pt idx="24">
                  <c:v>51.241379310344826</c:v>
                </c:pt>
                <c:pt idx="25">
                  <c:v>25.789473684210531</c:v>
                </c:pt>
                <c:pt idx="26">
                  <c:v>41.665146262847408</c:v>
                </c:pt>
                <c:pt idx="27">
                  <c:v>28.968253968253965</c:v>
                </c:pt>
                <c:pt idx="28">
                  <c:v>32.030449421753765</c:v>
                </c:pt>
                <c:pt idx="29">
                  <c:v>44.871794871794869</c:v>
                </c:pt>
                <c:pt idx="30">
                  <c:v>41.872571872571875</c:v>
                </c:pt>
                <c:pt idx="31">
                  <c:v>27.52873563218391</c:v>
                </c:pt>
                <c:pt idx="32">
                  <c:v>19.583333333333332</c:v>
                </c:pt>
                <c:pt idx="33">
                  <c:v>36.616161616161619</c:v>
                </c:pt>
                <c:pt idx="34">
                  <c:v>27.089947089947088</c:v>
                </c:pt>
                <c:pt idx="35">
                  <c:v>32.570556826849732</c:v>
                </c:pt>
                <c:pt idx="36">
                  <c:v>36.162164670936605</c:v>
                </c:pt>
                <c:pt idx="37">
                  <c:v>29.61482961482962</c:v>
                </c:pt>
                <c:pt idx="38">
                  <c:v>37.575757575757578</c:v>
                </c:pt>
                <c:pt idx="39">
                  <c:v>22.805642633228839</c:v>
                </c:pt>
                <c:pt idx="40">
                  <c:v>17.948717948717949</c:v>
                </c:pt>
                <c:pt idx="41">
                  <c:v>30.567580567580563</c:v>
                </c:pt>
                <c:pt idx="42">
                  <c:v>30.492424242424242</c:v>
                </c:pt>
                <c:pt idx="43">
                  <c:v>30.016722408026755</c:v>
                </c:pt>
                <c:pt idx="44">
                  <c:v>43.146042363433672</c:v>
                </c:pt>
                <c:pt idx="45">
                  <c:v>30.655724769194354</c:v>
                </c:pt>
                <c:pt idx="46">
                  <c:v>40.804597701149426</c:v>
                </c:pt>
                <c:pt idx="47">
                  <c:v>37.596006144393236</c:v>
                </c:pt>
                <c:pt idx="48">
                  <c:v>27.069828722002637</c:v>
                </c:pt>
                <c:pt idx="49">
                  <c:v>20.202020202020204</c:v>
                </c:pt>
                <c:pt idx="50">
                  <c:v>15.738095238095239</c:v>
                </c:pt>
                <c:pt idx="51">
                  <c:v>25.961538461538463</c:v>
                </c:pt>
                <c:pt idx="52">
                  <c:v>25.925925925925931</c:v>
                </c:pt>
                <c:pt idx="53">
                  <c:v>16.000000000000004</c:v>
                </c:pt>
                <c:pt idx="54">
                  <c:v>14.316239316239319</c:v>
                </c:pt>
                <c:pt idx="55">
                  <c:v>24.480519480519476</c:v>
                </c:pt>
                <c:pt idx="56">
                  <c:v>27.569169960474309</c:v>
                </c:pt>
                <c:pt idx="57">
                  <c:v>31.561648228314898</c:v>
                </c:pt>
                <c:pt idx="58">
                  <c:v>20.833333333333332</c:v>
                </c:pt>
                <c:pt idx="59">
                  <c:v>22.157190635451506</c:v>
                </c:pt>
                <c:pt idx="60">
                  <c:v>9.0909090909090882</c:v>
                </c:pt>
                <c:pt idx="61">
                  <c:v>8.8274044795783944</c:v>
                </c:pt>
                <c:pt idx="62">
                  <c:v>29.885057471264371</c:v>
                </c:pt>
                <c:pt idx="63">
                  <c:v>24.525616698292218</c:v>
                </c:pt>
                <c:pt idx="64">
                  <c:v>22.775119617224878</c:v>
                </c:pt>
                <c:pt idx="65">
                  <c:v>30.808080808080806</c:v>
                </c:pt>
                <c:pt idx="66">
                  <c:v>26.831501831501832</c:v>
                </c:pt>
                <c:pt idx="67">
                  <c:v>12.862318840579711</c:v>
                </c:pt>
                <c:pt idx="68">
                  <c:v>8.6956521739130483</c:v>
                </c:pt>
                <c:pt idx="69">
                  <c:v>19.59420289855073</c:v>
                </c:pt>
                <c:pt idx="70">
                  <c:v>17.345000678334014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C-4CFD-B527-4A729035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41408"/>
        <c:axId val="-1549360992"/>
      </c:scatterChart>
      <c:valAx>
        <c:axId val="-15493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0992"/>
        <c:crosses val="autoZero"/>
        <c:crossBetween val="midCat"/>
      </c:valAx>
      <c:valAx>
        <c:axId val="-15493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วิเคราะห์ค่าทึบๆ!$AN$15</c:f>
              <c:strCache>
                <c:ptCount val="1"/>
                <c:pt idx="0">
                  <c:v>Hi/h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วิเคราะห์ค่าทึบๆ!$AN$17:$AN$88</c:f>
              <c:numCache>
                <c:formatCode>0.000</c:formatCode>
                <c:ptCount val="72"/>
                <c:pt idx="0">
                  <c:v>0.28333333333333333</c:v>
                </c:pt>
                <c:pt idx="1">
                  <c:v>0.36666666666666664</c:v>
                </c:pt>
                <c:pt idx="2">
                  <c:v>0.34166666666666662</c:v>
                </c:pt>
                <c:pt idx="3">
                  <c:v>0.34166666666666662</c:v>
                </c:pt>
                <c:pt idx="4">
                  <c:v>0.37499999999999994</c:v>
                </c:pt>
                <c:pt idx="5">
                  <c:v>0.39166666666666661</c:v>
                </c:pt>
                <c:pt idx="6">
                  <c:v>0.43333333333333324</c:v>
                </c:pt>
                <c:pt idx="7">
                  <c:v>0.35833333333333334</c:v>
                </c:pt>
                <c:pt idx="8">
                  <c:v>0.27499999999999997</c:v>
                </c:pt>
                <c:pt idx="9">
                  <c:v>0.3166666666666666</c:v>
                </c:pt>
                <c:pt idx="10">
                  <c:v>0.33333333333333331</c:v>
                </c:pt>
                <c:pt idx="11">
                  <c:v>0.43333333333333324</c:v>
                </c:pt>
                <c:pt idx="12">
                  <c:v>0.35833333333333334</c:v>
                </c:pt>
                <c:pt idx="13">
                  <c:v>0.38333333333333336</c:v>
                </c:pt>
                <c:pt idx="14">
                  <c:v>0.39999999999999997</c:v>
                </c:pt>
                <c:pt idx="15">
                  <c:v>0.43333333333333324</c:v>
                </c:pt>
                <c:pt idx="16">
                  <c:v>0.26666666666666661</c:v>
                </c:pt>
                <c:pt idx="17">
                  <c:v>0.3</c:v>
                </c:pt>
                <c:pt idx="18">
                  <c:v>0.3166666666666666</c:v>
                </c:pt>
                <c:pt idx="19">
                  <c:v>0.38333333333333336</c:v>
                </c:pt>
                <c:pt idx="20">
                  <c:v>0.40833333333333333</c:v>
                </c:pt>
                <c:pt idx="21">
                  <c:v>0.44999999999999996</c:v>
                </c:pt>
                <c:pt idx="22">
                  <c:v>0.40833333333333333</c:v>
                </c:pt>
                <c:pt idx="23">
                  <c:v>0.40833333333333333</c:v>
                </c:pt>
                <c:pt idx="24">
                  <c:v>0.47272727272727272</c:v>
                </c:pt>
                <c:pt idx="25">
                  <c:v>0.3515151515151515</c:v>
                </c:pt>
                <c:pt idx="26">
                  <c:v>0.46666666666666662</c:v>
                </c:pt>
                <c:pt idx="27">
                  <c:v>0.41818181818181815</c:v>
                </c:pt>
                <c:pt idx="28">
                  <c:v>0.38181818181818178</c:v>
                </c:pt>
                <c:pt idx="29">
                  <c:v>0.52121212121212124</c:v>
                </c:pt>
                <c:pt idx="30">
                  <c:v>0.53939393939393943</c:v>
                </c:pt>
                <c:pt idx="31">
                  <c:v>0.52727272727272723</c:v>
                </c:pt>
                <c:pt idx="32">
                  <c:v>0.27878787878787881</c:v>
                </c:pt>
                <c:pt idx="33">
                  <c:v>0.3515151515151515</c:v>
                </c:pt>
                <c:pt idx="34">
                  <c:v>0.38787878787878782</c:v>
                </c:pt>
                <c:pt idx="35">
                  <c:v>0.39393939393939392</c:v>
                </c:pt>
                <c:pt idx="36">
                  <c:v>0.44848484848484849</c:v>
                </c:pt>
                <c:pt idx="37">
                  <c:v>0.41818181818181815</c:v>
                </c:pt>
                <c:pt idx="38">
                  <c:v>0.50909090909090915</c:v>
                </c:pt>
                <c:pt idx="39">
                  <c:v>0.52121212121212124</c:v>
                </c:pt>
                <c:pt idx="40">
                  <c:v>0.23636363636363636</c:v>
                </c:pt>
                <c:pt idx="41">
                  <c:v>0.32727272727272722</c:v>
                </c:pt>
                <c:pt idx="42">
                  <c:v>0.36363636363636365</c:v>
                </c:pt>
                <c:pt idx="43">
                  <c:v>0.39393939393939392</c:v>
                </c:pt>
                <c:pt idx="44">
                  <c:v>0.44848484848484849</c:v>
                </c:pt>
                <c:pt idx="45">
                  <c:v>0.4303030303030303</c:v>
                </c:pt>
                <c:pt idx="46">
                  <c:v>0.53333333333333333</c:v>
                </c:pt>
                <c:pt idx="47">
                  <c:v>0.54545454545454541</c:v>
                </c:pt>
                <c:pt idx="48">
                  <c:v>0.35897435897435892</c:v>
                </c:pt>
                <c:pt idx="49">
                  <c:v>0.32820512820512815</c:v>
                </c:pt>
                <c:pt idx="50">
                  <c:v>0.35897435897435892</c:v>
                </c:pt>
                <c:pt idx="51">
                  <c:v>0.37435897435897431</c:v>
                </c:pt>
                <c:pt idx="52">
                  <c:v>0.4</c:v>
                </c:pt>
                <c:pt idx="53">
                  <c:v>0.37435897435897431</c:v>
                </c:pt>
                <c:pt idx="54">
                  <c:v>0.38974358974358969</c:v>
                </c:pt>
                <c:pt idx="55">
                  <c:v>0.46666666666666667</c:v>
                </c:pt>
                <c:pt idx="56">
                  <c:v>0.35384615384615387</c:v>
                </c:pt>
                <c:pt idx="57">
                  <c:v>0.35897435897435892</c:v>
                </c:pt>
                <c:pt idx="58">
                  <c:v>0.34358974358974359</c:v>
                </c:pt>
                <c:pt idx="59">
                  <c:v>0.35384615384615387</c:v>
                </c:pt>
                <c:pt idx="60">
                  <c:v>0.35384615384615387</c:v>
                </c:pt>
                <c:pt idx="61">
                  <c:v>0.34871794871794876</c:v>
                </c:pt>
                <c:pt idx="62">
                  <c:v>0.44615384615384612</c:v>
                </c:pt>
                <c:pt idx="63">
                  <c:v>0.49743589743589745</c:v>
                </c:pt>
                <c:pt idx="64">
                  <c:v>0.33846153846153842</c:v>
                </c:pt>
                <c:pt idx="65">
                  <c:v>0.33333333333333331</c:v>
                </c:pt>
                <c:pt idx="66">
                  <c:v>0.35897435897435892</c:v>
                </c:pt>
                <c:pt idx="67">
                  <c:v>0.35384615384615387</c:v>
                </c:pt>
                <c:pt idx="68">
                  <c:v>0.34871794871794876</c:v>
                </c:pt>
                <c:pt idx="69">
                  <c:v>0.36410256410256414</c:v>
                </c:pt>
                <c:pt idx="70">
                  <c:v>0.41538461538461541</c:v>
                </c:pt>
                <c:pt idx="71">
                  <c:v>0.42564102564102563</c:v>
                </c:pt>
              </c:numCache>
            </c:numRef>
          </c:xVal>
          <c:yVal>
            <c:numRef>
              <c:f>วิเคราะห์ค่าทึบๆ!$AL$17:$AL$88</c:f>
              <c:numCache>
                <c:formatCode>0.00</c:formatCode>
                <c:ptCount val="72"/>
                <c:pt idx="0">
                  <c:v>23.232323232323228</c:v>
                </c:pt>
                <c:pt idx="1">
                  <c:v>44.313725490196077</c:v>
                </c:pt>
                <c:pt idx="2">
                  <c:v>36.410256410256409</c:v>
                </c:pt>
                <c:pt idx="3">
                  <c:v>23.968253968253965</c:v>
                </c:pt>
                <c:pt idx="4">
                  <c:v>28.00402212166918</c:v>
                </c:pt>
                <c:pt idx="5">
                  <c:v>28.320802005012535</c:v>
                </c:pt>
                <c:pt idx="6">
                  <c:v>30.555555555555554</c:v>
                </c:pt>
                <c:pt idx="7">
                  <c:v>16.071428571428569</c:v>
                </c:pt>
                <c:pt idx="8">
                  <c:v>21.616161616161616</c:v>
                </c:pt>
                <c:pt idx="9">
                  <c:v>26.068376068376068</c:v>
                </c:pt>
                <c:pt idx="10">
                  <c:v>24.206349206349206</c:v>
                </c:pt>
                <c:pt idx="11">
                  <c:v>30.065359477124186</c:v>
                </c:pt>
                <c:pt idx="12">
                  <c:v>22.105508870214749</c:v>
                </c:pt>
                <c:pt idx="13">
                  <c:v>28.216619981325863</c:v>
                </c:pt>
                <c:pt idx="14">
                  <c:v>26.043237807943694</c:v>
                </c:pt>
                <c:pt idx="15">
                  <c:v>22.865067079463369</c:v>
                </c:pt>
                <c:pt idx="16">
                  <c:v>18.787878787878785</c:v>
                </c:pt>
                <c:pt idx="17">
                  <c:v>22.086247086247084</c:v>
                </c:pt>
                <c:pt idx="18">
                  <c:v>28.174603174603174</c:v>
                </c:pt>
                <c:pt idx="19">
                  <c:v>29.996229260935138</c:v>
                </c:pt>
                <c:pt idx="20">
                  <c:v>34.251478369125429</c:v>
                </c:pt>
                <c:pt idx="21">
                  <c:v>38.96915491342736</c:v>
                </c:pt>
                <c:pt idx="22">
                  <c:v>30.637254901960784</c:v>
                </c:pt>
                <c:pt idx="23">
                  <c:v>19.869281045751631</c:v>
                </c:pt>
                <c:pt idx="24">
                  <c:v>51.241379310344826</c:v>
                </c:pt>
                <c:pt idx="25">
                  <c:v>25.789473684210531</c:v>
                </c:pt>
                <c:pt idx="26">
                  <c:v>41.665146262847408</c:v>
                </c:pt>
                <c:pt idx="27">
                  <c:v>28.968253968253965</c:v>
                </c:pt>
                <c:pt idx="28">
                  <c:v>32.030449421753765</c:v>
                </c:pt>
                <c:pt idx="29">
                  <c:v>44.871794871794869</c:v>
                </c:pt>
                <c:pt idx="30">
                  <c:v>41.872571872571875</c:v>
                </c:pt>
                <c:pt idx="31">
                  <c:v>27.52873563218391</c:v>
                </c:pt>
                <c:pt idx="32">
                  <c:v>19.583333333333332</c:v>
                </c:pt>
                <c:pt idx="33">
                  <c:v>36.616161616161619</c:v>
                </c:pt>
                <c:pt idx="34">
                  <c:v>27.089947089947088</c:v>
                </c:pt>
                <c:pt idx="35">
                  <c:v>32.570556826849732</c:v>
                </c:pt>
                <c:pt idx="36">
                  <c:v>36.162164670936605</c:v>
                </c:pt>
                <c:pt idx="37">
                  <c:v>29.61482961482962</c:v>
                </c:pt>
                <c:pt idx="38">
                  <c:v>37.575757575757578</c:v>
                </c:pt>
                <c:pt idx="39">
                  <c:v>22.805642633228839</c:v>
                </c:pt>
                <c:pt idx="40">
                  <c:v>17.948717948717949</c:v>
                </c:pt>
                <c:pt idx="41">
                  <c:v>30.567580567580563</c:v>
                </c:pt>
                <c:pt idx="42">
                  <c:v>30.492424242424242</c:v>
                </c:pt>
                <c:pt idx="43">
                  <c:v>30.016722408026755</c:v>
                </c:pt>
                <c:pt idx="44">
                  <c:v>43.146042363433672</c:v>
                </c:pt>
                <c:pt idx="45">
                  <c:v>30.655724769194354</c:v>
                </c:pt>
                <c:pt idx="46">
                  <c:v>40.804597701149426</c:v>
                </c:pt>
                <c:pt idx="47">
                  <c:v>37.596006144393236</c:v>
                </c:pt>
                <c:pt idx="48">
                  <c:v>27.069828722002637</c:v>
                </c:pt>
                <c:pt idx="49">
                  <c:v>20.202020202020204</c:v>
                </c:pt>
                <c:pt idx="50">
                  <c:v>15.738095238095239</c:v>
                </c:pt>
                <c:pt idx="51">
                  <c:v>25.961538461538463</c:v>
                </c:pt>
                <c:pt idx="52">
                  <c:v>25.925925925925931</c:v>
                </c:pt>
                <c:pt idx="53">
                  <c:v>16.000000000000004</c:v>
                </c:pt>
                <c:pt idx="54">
                  <c:v>14.316239316239319</c:v>
                </c:pt>
                <c:pt idx="55">
                  <c:v>24.480519480519476</c:v>
                </c:pt>
                <c:pt idx="56">
                  <c:v>27.569169960474309</c:v>
                </c:pt>
                <c:pt idx="57">
                  <c:v>31.561648228314898</c:v>
                </c:pt>
                <c:pt idx="58">
                  <c:v>20.833333333333332</c:v>
                </c:pt>
                <c:pt idx="59">
                  <c:v>22.157190635451506</c:v>
                </c:pt>
                <c:pt idx="60">
                  <c:v>9.0909090909090882</c:v>
                </c:pt>
                <c:pt idx="61">
                  <c:v>8.8274044795783944</c:v>
                </c:pt>
                <c:pt idx="62">
                  <c:v>29.885057471264371</c:v>
                </c:pt>
                <c:pt idx="63">
                  <c:v>24.525616698292218</c:v>
                </c:pt>
                <c:pt idx="64">
                  <c:v>22.775119617224878</c:v>
                </c:pt>
                <c:pt idx="65">
                  <c:v>30.808080808080806</c:v>
                </c:pt>
                <c:pt idx="66">
                  <c:v>26.831501831501832</c:v>
                </c:pt>
                <c:pt idx="67">
                  <c:v>12.862318840579711</c:v>
                </c:pt>
                <c:pt idx="68">
                  <c:v>8.6956521739130483</c:v>
                </c:pt>
                <c:pt idx="69">
                  <c:v>19.59420289855073</c:v>
                </c:pt>
                <c:pt idx="70">
                  <c:v>17.345000678334014</c:v>
                </c:pt>
                <c:pt idx="71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3-4FB2-8A23-C4E5A44EC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7728"/>
        <c:axId val="-1549364256"/>
      </c:scatterChart>
      <c:valAx>
        <c:axId val="-15493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4256"/>
        <c:crosses val="autoZero"/>
        <c:crossBetween val="midCat"/>
      </c:valAx>
      <c:valAx>
        <c:axId val="-15493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วิเคราะห์ค่าทึบๆ!$AO$15</c:f>
              <c:strCache>
                <c:ptCount val="1"/>
                <c:pt idx="0">
                  <c:v>h/L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วิเคราะห์ค่าทึบๆ!$AO$16:$AO$88</c:f>
              <c:numCache>
                <c:formatCode>0.000</c:formatCode>
                <c:ptCount val="73"/>
                <c:pt idx="1">
                  <c:v>1.5985366022691641E-2</c:v>
                </c:pt>
                <c:pt idx="2">
                  <c:v>2.1378345565832596E-2</c:v>
                </c:pt>
                <c:pt idx="3">
                  <c:v>2.5427016916431077E-2</c:v>
                </c:pt>
                <c:pt idx="4">
                  <c:v>3.0674794891513497E-2</c:v>
                </c:pt>
                <c:pt idx="5">
                  <c:v>3.1709790259369743E-2</c:v>
                </c:pt>
                <c:pt idx="6">
                  <c:v>3.2186140231825769E-2</c:v>
                </c:pt>
                <c:pt idx="7">
                  <c:v>3.7152873063093297E-2</c:v>
                </c:pt>
                <c:pt idx="8">
                  <c:v>5.1196671442337943E-2</c:v>
                </c:pt>
                <c:pt idx="9">
                  <c:v>1.5985366022691641E-2</c:v>
                </c:pt>
                <c:pt idx="10">
                  <c:v>2.1378345565832596E-2</c:v>
                </c:pt>
                <c:pt idx="11">
                  <c:v>2.5427016916431077E-2</c:v>
                </c:pt>
                <c:pt idx="12">
                  <c:v>3.0674794891513497E-2</c:v>
                </c:pt>
                <c:pt idx="13">
                  <c:v>3.1709790259369743E-2</c:v>
                </c:pt>
                <c:pt idx="14">
                  <c:v>3.2186140231825769E-2</c:v>
                </c:pt>
                <c:pt idx="15">
                  <c:v>3.7152873063093297E-2</c:v>
                </c:pt>
                <c:pt idx="16">
                  <c:v>5.1196671442337943E-2</c:v>
                </c:pt>
                <c:pt idx="17">
                  <c:v>1.5985366022691641E-2</c:v>
                </c:pt>
                <c:pt idx="18">
                  <c:v>2.1378345565832596E-2</c:v>
                </c:pt>
                <c:pt idx="19">
                  <c:v>2.5427016916431077E-2</c:v>
                </c:pt>
                <c:pt idx="20">
                  <c:v>3.0674794891513497E-2</c:v>
                </c:pt>
                <c:pt idx="21">
                  <c:v>3.1709790259369743E-2</c:v>
                </c:pt>
                <c:pt idx="22">
                  <c:v>3.2186140231825769E-2</c:v>
                </c:pt>
                <c:pt idx="23">
                  <c:v>3.7152873063093297E-2</c:v>
                </c:pt>
                <c:pt idx="24">
                  <c:v>5.1196671442337943E-2</c:v>
                </c:pt>
                <c:pt idx="25">
                  <c:v>2.1979878281201005E-2</c:v>
                </c:pt>
                <c:pt idx="26">
                  <c:v>2.9395225153019823E-2</c:v>
                </c:pt>
                <c:pt idx="27">
                  <c:v>3.4962148260092731E-2</c:v>
                </c:pt>
                <c:pt idx="28">
                  <c:v>4.2177842975831062E-2</c:v>
                </c:pt>
                <c:pt idx="29">
                  <c:v>4.3600961606633397E-2</c:v>
                </c:pt>
                <c:pt idx="30">
                  <c:v>4.4255942818760427E-2</c:v>
                </c:pt>
                <c:pt idx="31">
                  <c:v>5.1085200461753286E-2</c:v>
                </c:pt>
                <c:pt idx="32">
                  <c:v>7.0395423233214668E-2</c:v>
                </c:pt>
                <c:pt idx="33">
                  <c:v>2.1979878281201005E-2</c:v>
                </c:pt>
                <c:pt idx="34">
                  <c:v>2.9395225153019823E-2</c:v>
                </c:pt>
                <c:pt idx="35">
                  <c:v>3.4962148260092731E-2</c:v>
                </c:pt>
                <c:pt idx="36">
                  <c:v>4.2177842975831062E-2</c:v>
                </c:pt>
                <c:pt idx="37">
                  <c:v>4.3600961606633397E-2</c:v>
                </c:pt>
                <c:pt idx="38">
                  <c:v>4.4255942818760427E-2</c:v>
                </c:pt>
                <c:pt idx="39">
                  <c:v>5.1085200461753286E-2</c:v>
                </c:pt>
                <c:pt idx="40">
                  <c:v>7.0395423233214668E-2</c:v>
                </c:pt>
                <c:pt idx="41">
                  <c:v>2.1979878281201005E-2</c:v>
                </c:pt>
                <c:pt idx="42">
                  <c:v>2.9395225153019823E-2</c:v>
                </c:pt>
                <c:pt idx="43">
                  <c:v>3.4962148260092731E-2</c:v>
                </c:pt>
                <c:pt idx="44">
                  <c:v>4.2177842975831062E-2</c:v>
                </c:pt>
                <c:pt idx="45">
                  <c:v>4.3600961606633397E-2</c:v>
                </c:pt>
                <c:pt idx="46">
                  <c:v>4.4255942818760427E-2</c:v>
                </c:pt>
                <c:pt idx="47">
                  <c:v>5.1085200461753286E-2</c:v>
                </c:pt>
                <c:pt idx="48">
                  <c:v>7.0395423233214668E-2</c:v>
                </c:pt>
                <c:pt idx="49">
                  <c:v>2.5976219786873915E-2</c:v>
                </c:pt>
                <c:pt idx="50">
                  <c:v>3.4739811544477972E-2</c:v>
                </c:pt>
                <c:pt idx="51">
                  <c:v>4.1318902489200497E-2</c:v>
                </c:pt>
                <c:pt idx="52">
                  <c:v>4.9846541698709432E-2</c:v>
                </c:pt>
                <c:pt idx="53">
                  <c:v>5.1528409171475831E-2</c:v>
                </c:pt>
                <c:pt idx="54">
                  <c:v>5.2302477876716873E-2</c:v>
                </c:pt>
                <c:pt idx="55">
                  <c:v>6.0373418727526607E-2</c:v>
                </c:pt>
                <c:pt idx="56">
                  <c:v>8.3194591093799147E-2</c:v>
                </c:pt>
                <c:pt idx="57">
                  <c:v>2.5976219786873915E-2</c:v>
                </c:pt>
                <c:pt idx="58">
                  <c:v>3.4739811544477972E-2</c:v>
                </c:pt>
                <c:pt idx="59">
                  <c:v>4.1318902489200497E-2</c:v>
                </c:pt>
                <c:pt idx="60">
                  <c:v>4.9846541698709432E-2</c:v>
                </c:pt>
                <c:pt idx="61">
                  <c:v>5.1528409171475831E-2</c:v>
                </c:pt>
                <c:pt idx="62">
                  <c:v>5.2302477876716873E-2</c:v>
                </c:pt>
                <c:pt idx="63">
                  <c:v>6.0373418727526607E-2</c:v>
                </c:pt>
                <c:pt idx="64">
                  <c:v>8.3194591093799147E-2</c:v>
                </c:pt>
                <c:pt idx="65">
                  <c:v>2.5976219786873915E-2</c:v>
                </c:pt>
                <c:pt idx="66">
                  <c:v>3.4739811544477972E-2</c:v>
                </c:pt>
                <c:pt idx="67">
                  <c:v>4.1318902489200497E-2</c:v>
                </c:pt>
                <c:pt idx="68">
                  <c:v>4.9846541698709432E-2</c:v>
                </c:pt>
                <c:pt idx="69">
                  <c:v>5.1528409171475831E-2</c:v>
                </c:pt>
                <c:pt idx="70">
                  <c:v>5.2302477876716873E-2</c:v>
                </c:pt>
                <c:pt idx="71">
                  <c:v>6.0373418727526607E-2</c:v>
                </c:pt>
                <c:pt idx="72">
                  <c:v>8.3194591093799147E-2</c:v>
                </c:pt>
              </c:numCache>
            </c:numRef>
          </c:xVal>
          <c:yVal>
            <c:numRef>
              <c:f>วิเคราะห์ค่าทึบๆ!$AL$16:$AL$88</c:f>
              <c:numCache>
                <c:formatCode>0.00</c:formatCode>
                <c:ptCount val="73"/>
                <c:pt idx="1">
                  <c:v>23.232323232323228</c:v>
                </c:pt>
                <c:pt idx="2">
                  <c:v>44.313725490196077</c:v>
                </c:pt>
                <c:pt idx="3">
                  <c:v>36.410256410256409</c:v>
                </c:pt>
                <c:pt idx="4">
                  <c:v>23.968253968253965</c:v>
                </c:pt>
                <c:pt idx="5">
                  <c:v>28.00402212166918</c:v>
                </c:pt>
                <c:pt idx="6">
                  <c:v>28.320802005012535</c:v>
                </c:pt>
                <c:pt idx="7">
                  <c:v>30.555555555555554</c:v>
                </c:pt>
                <c:pt idx="8">
                  <c:v>16.071428571428569</c:v>
                </c:pt>
                <c:pt idx="9">
                  <c:v>21.616161616161616</c:v>
                </c:pt>
                <c:pt idx="10">
                  <c:v>26.068376068376068</c:v>
                </c:pt>
                <c:pt idx="11">
                  <c:v>24.206349206349206</c:v>
                </c:pt>
                <c:pt idx="12">
                  <c:v>30.065359477124186</c:v>
                </c:pt>
                <c:pt idx="13">
                  <c:v>22.105508870214749</c:v>
                </c:pt>
                <c:pt idx="14">
                  <c:v>28.216619981325863</c:v>
                </c:pt>
                <c:pt idx="15">
                  <c:v>26.043237807943694</c:v>
                </c:pt>
                <c:pt idx="16">
                  <c:v>22.865067079463369</c:v>
                </c:pt>
                <c:pt idx="17">
                  <c:v>18.787878787878785</c:v>
                </c:pt>
                <c:pt idx="18">
                  <c:v>22.086247086247084</c:v>
                </c:pt>
                <c:pt idx="19">
                  <c:v>28.174603174603174</c:v>
                </c:pt>
                <c:pt idx="20">
                  <c:v>29.996229260935138</c:v>
                </c:pt>
                <c:pt idx="21">
                  <c:v>34.251478369125429</c:v>
                </c:pt>
                <c:pt idx="22">
                  <c:v>38.96915491342736</c:v>
                </c:pt>
                <c:pt idx="23">
                  <c:v>30.637254901960784</c:v>
                </c:pt>
                <c:pt idx="24">
                  <c:v>19.869281045751631</c:v>
                </c:pt>
                <c:pt idx="25">
                  <c:v>51.241379310344826</c:v>
                </c:pt>
                <c:pt idx="26">
                  <c:v>25.789473684210531</c:v>
                </c:pt>
                <c:pt idx="27">
                  <c:v>41.665146262847408</c:v>
                </c:pt>
                <c:pt idx="28">
                  <c:v>28.968253968253965</c:v>
                </c:pt>
                <c:pt idx="29">
                  <c:v>32.030449421753765</c:v>
                </c:pt>
                <c:pt idx="30">
                  <c:v>44.871794871794869</c:v>
                </c:pt>
                <c:pt idx="31">
                  <c:v>41.872571872571875</c:v>
                </c:pt>
                <c:pt idx="32">
                  <c:v>27.52873563218391</c:v>
                </c:pt>
                <c:pt idx="33">
                  <c:v>19.583333333333332</c:v>
                </c:pt>
                <c:pt idx="34">
                  <c:v>36.616161616161619</c:v>
                </c:pt>
                <c:pt idx="35">
                  <c:v>27.089947089947088</c:v>
                </c:pt>
                <c:pt idx="36">
                  <c:v>32.570556826849732</c:v>
                </c:pt>
                <c:pt idx="37">
                  <c:v>36.162164670936605</c:v>
                </c:pt>
                <c:pt idx="38">
                  <c:v>29.61482961482962</c:v>
                </c:pt>
                <c:pt idx="39">
                  <c:v>37.575757575757578</c:v>
                </c:pt>
                <c:pt idx="40">
                  <c:v>22.805642633228839</c:v>
                </c:pt>
                <c:pt idx="41">
                  <c:v>17.948717948717949</c:v>
                </c:pt>
                <c:pt idx="42">
                  <c:v>30.567580567580563</c:v>
                </c:pt>
                <c:pt idx="43">
                  <c:v>30.492424242424242</c:v>
                </c:pt>
                <c:pt idx="44">
                  <c:v>30.016722408026755</c:v>
                </c:pt>
                <c:pt idx="45">
                  <c:v>43.146042363433672</c:v>
                </c:pt>
                <c:pt idx="46">
                  <c:v>30.655724769194354</c:v>
                </c:pt>
                <c:pt idx="47">
                  <c:v>40.804597701149426</c:v>
                </c:pt>
                <c:pt idx="48">
                  <c:v>37.596006144393236</c:v>
                </c:pt>
                <c:pt idx="49">
                  <c:v>27.069828722002637</c:v>
                </c:pt>
                <c:pt idx="50">
                  <c:v>20.202020202020204</c:v>
                </c:pt>
                <c:pt idx="51">
                  <c:v>15.738095238095239</c:v>
                </c:pt>
                <c:pt idx="52">
                  <c:v>25.961538461538463</c:v>
                </c:pt>
                <c:pt idx="53">
                  <c:v>25.925925925925931</c:v>
                </c:pt>
                <c:pt idx="54">
                  <c:v>16.000000000000004</c:v>
                </c:pt>
                <c:pt idx="55">
                  <c:v>14.316239316239319</c:v>
                </c:pt>
                <c:pt idx="56">
                  <c:v>24.480519480519476</c:v>
                </c:pt>
                <c:pt idx="57">
                  <c:v>27.569169960474309</c:v>
                </c:pt>
                <c:pt idx="58">
                  <c:v>31.561648228314898</c:v>
                </c:pt>
                <c:pt idx="59">
                  <c:v>20.833333333333332</c:v>
                </c:pt>
                <c:pt idx="60">
                  <c:v>22.157190635451506</c:v>
                </c:pt>
                <c:pt idx="61">
                  <c:v>9.0909090909090882</c:v>
                </c:pt>
                <c:pt idx="62">
                  <c:v>8.8274044795783944</c:v>
                </c:pt>
                <c:pt idx="63">
                  <c:v>29.885057471264371</c:v>
                </c:pt>
                <c:pt idx="64">
                  <c:v>24.525616698292218</c:v>
                </c:pt>
                <c:pt idx="65">
                  <c:v>22.775119617224878</c:v>
                </c:pt>
                <c:pt idx="66">
                  <c:v>30.808080808080806</c:v>
                </c:pt>
                <c:pt idx="67">
                  <c:v>26.831501831501832</c:v>
                </c:pt>
                <c:pt idx="68">
                  <c:v>12.862318840579711</c:v>
                </c:pt>
                <c:pt idx="69">
                  <c:v>8.6956521739130483</c:v>
                </c:pt>
                <c:pt idx="70">
                  <c:v>19.59420289855073</c:v>
                </c:pt>
                <c:pt idx="71">
                  <c:v>17.345000678334014</c:v>
                </c:pt>
                <c:pt idx="72">
                  <c:v>10.344827586206895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E-4BAE-AE70-D956207E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359904"/>
        <c:axId val="-1549364800"/>
      </c:scatterChart>
      <c:valAx>
        <c:axId val="-15493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64800"/>
        <c:crosses val="autoZero"/>
        <c:crossBetween val="midCat"/>
      </c:valAx>
      <c:valAx>
        <c:axId val="-15493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3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2.xml"/><Relationship Id="rId21" Type="http://schemas.openxmlformats.org/officeDocument/2006/relationships/chart" Target="../charts/chart117.xml"/><Relationship Id="rId42" Type="http://schemas.openxmlformats.org/officeDocument/2006/relationships/chart" Target="../charts/chart138.xml"/><Relationship Id="rId47" Type="http://schemas.openxmlformats.org/officeDocument/2006/relationships/chart" Target="../charts/chart143.xml"/><Relationship Id="rId63" Type="http://schemas.openxmlformats.org/officeDocument/2006/relationships/chart" Target="../charts/chart159.xml"/><Relationship Id="rId68" Type="http://schemas.openxmlformats.org/officeDocument/2006/relationships/chart" Target="../charts/chart164.xml"/><Relationship Id="rId84" Type="http://schemas.openxmlformats.org/officeDocument/2006/relationships/chart" Target="../charts/chart180.xml"/><Relationship Id="rId89" Type="http://schemas.openxmlformats.org/officeDocument/2006/relationships/chart" Target="../charts/chart185.xml"/><Relationship Id="rId16" Type="http://schemas.openxmlformats.org/officeDocument/2006/relationships/chart" Target="../charts/chart112.xml"/><Relationship Id="rId11" Type="http://schemas.openxmlformats.org/officeDocument/2006/relationships/chart" Target="../charts/chart107.xml"/><Relationship Id="rId32" Type="http://schemas.openxmlformats.org/officeDocument/2006/relationships/chart" Target="../charts/chart128.xml"/><Relationship Id="rId37" Type="http://schemas.openxmlformats.org/officeDocument/2006/relationships/chart" Target="../charts/chart133.xml"/><Relationship Id="rId53" Type="http://schemas.openxmlformats.org/officeDocument/2006/relationships/chart" Target="../charts/chart149.xml"/><Relationship Id="rId58" Type="http://schemas.openxmlformats.org/officeDocument/2006/relationships/chart" Target="../charts/chart154.xml"/><Relationship Id="rId74" Type="http://schemas.openxmlformats.org/officeDocument/2006/relationships/chart" Target="../charts/chart170.xml"/><Relationship Id="rId79" Type="http://schemas.openxmlformats.org/officeDocument/2006/relationships/chart" Target="../charts/chart175.xml"/><Relationship Id="rId5" Type="http://schemas.openxmlformats.org/officeDocument/2006/relationships/chart" Target="../charts/chart101.xml"/><Relationship Id="rId90" Type="http://schemas.openxmlformats.org/officeDocument/2006/relationships/chart" Target="../charts/chart186.xml"/><Relationship Id="rId14" Type="http://schemas.openxmlformats.org/officeDocument/2006/relationships/chart" Target="../charts/chart110.xml"/><Relationship Id="rId22" Type="http://schemas.openxmlformats.org/officeDocument/2006/relationships/chart" Target="../charts/chart118.xml"/><Relationship Id="rId27" Type="http://schemas.openxmlformats.org/officeDocument/2006/relationships/chart" Target="../charts/chart123.xml"/><Relationship Id="rId30" Type="http://schemas.openxmlformats.org/officeDocument/2006/relationships/chart" Target="../charts/chart126.xml"/><Relationship Id="rId35" Type="http://schemas.openxmlformats.org/officeDocument/2006/relationships/chart" Target="../charts/chart131.xml"/><Relationship Id="rId43" Type="http://schemas.openxmlformats.org/officeDocument/2006/relationships/chart" Target="../charts/chart139.xml"/><Relationship Id="rId48" Type="http://schemas.openxmlformats.org/officeDocument/2006/relationships/chart" Target="../charts/chart144.xml"/><Relationship Id="rId56" Type="http://schemas.openxmlformats.org/officeDocument/2006/relationships/chart" Target="../charts/chart152.xml"/><Relationship Id="rId64" Type="http://schemas.openxmlformats.org/officeDocument/2006/relationships/chart" Target="../charts/chart160.xml"/><Relationship Id="rId69" Type="http://schemas.openxmlformats.org/officeDocument/2006/relationships/chart" Target="../charts/chart165.xml"/><Relationship Id="rId77" Type="http://schemas.openxmlformats.org/officeDocument/2006/relationships/chart" Target="../charts/chart173.xml"/><Relationship Id="rId8" Type="http://schemas.openxmlformats.org/officeDocument/2006/relationships/chart" Target="../charts/chart104.xml"/><Relationship Id="rId51" Type="http://schemas.openxmlformats.org/officeDocument/2006/relationships/chart" Target="../charts/chart147.xml"/><Relationship Id="rId72" Type="http://schemas.openxmlformats.org/officeDocument/2006/relationships/chart" Target="../charts/chart168.xml"/><Relationship Id="rId80" Type="http://schemas.openxmlformats.org/officeDocument/2006/relationships/chart" Target="../charts/chart176.xml"/><Relationship Id="rId85" Type="http://schemas.openxmlformats.org/officeDocument/2006/relationships/chart" Target="../charts/chart181.xml"/><Relationship Id="rId3" Type="http://schemas.openxmlformats.org/officeDocument/2006/relationships/chart" Target="../charts/chart99.xml"/><Relationship Id="rId12" Type="http://schemas.openxmlformats.org/officeDocument/2006/relationships/chart" Target="../charts/chart108.xml"/><Relationship Id="rId17" Type="http://schemas.openxmlformats.org/officeDocument/2006/relationships/chart" Target="../charts/chart113.xml"/><Relationship Id="rId25" Type="http://schemas.openxmlformats.org/officeDocument/2006/relationships/chart" Target="../charts/chart121.xml"/><Relationship Id="rId33" Type="http://schemas.openxmlformats.org/officeDocument/2006/relationships/chart" Target="../charts/chart129.xml"/><Relationship Id="rId38" Type="http://schemas.openxmlformats.org/officeDocument/2006/relationships/chart" Target="../charts/chart134.xml"/><Relationship Id="rId46" Type="http://schemas.openxmlformats.org/officeDocument/2006/relationships/chart" Target="../charts/chart142.xml"/><Relationship Id="rId59" Type="http://schemas.openxmlformats.org/officeDocument/2006/relationships/chart" Target="../charts/chart155.xml"/><Relationship Id="rId67" Type="http://schemas.openxmlformats.org/officeDocument/2006/relationships/chart" Target="../charts/chart163.xml"/><Relationship Id="rId20" Type="http://schemas.openxmlformats.org/officeDocument/2006/relationships/chart" Target="../charts/chart116.xml"/><Relationship Id="rId41" Type="http://schemas.openxmlformats.org/officeDocument/2006/relationships/chart" Target="../charts/chart137.xml"/><Relationship Id="rId54" Type="http://schemas.openxmlformats.org/officeDocument/2006/relationships/chart" Target="../charts/chart150.xml"/><Relationship Id="rId62" Type="http://schemas.openxmlformats.org/officeDocument/2006/relationships/chart" Target="../charts/chart158.xml"/><Relationship Id="rId70" Type="http://schemas.openxmlformats.org/officeDocument/2006/relationships/chart" Target="../charts/chart166.xml"/><Relationship Id="rId75" Type="http://schemas.openxmlformats.org/officeDocument/2006/relationships/chart" Target="../charts/chart171.xml"/><Relationship Id="rId83" Type="http://schemas.openxmlformats.org/officeDocument/2006/relationships/chart" Target="../charts/chart179.xml"/><Relationship Id="rId88" Type="http://schemas.openxmlformats.org/officeDocument/2006/relationships/chart" Target="../charts/chart184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15" Type="http://schemas.openxmlformats.org/officeDocument/2006/relationships/chart" Target="../charts/chart111.xml"/><Relationship Id="rId23" Type="http://schemas.openxmlformats.org/officeDocument/2006/relationships/chart" Target="../charts/chart119.xml"/><Relationship Id="rId28" Type="http://schemas.openxmlformats.org/officeDocument/2006/relationships/chart" Target="../charts/chart124.xml"/><Relationship Id="rId36" Type="http://schemas.openxmlformats.org/officeDocument/2006/relationships/chart" Target="../charts/chart132.xml"/><Relationship Id="rId49" Type="http://schemas.openxmlformats.org/officeDocument/2006/relationships/chart" Target="../charts/chart145.xml"/><Relationship Id="rId57" Type="http://schemas.openxmlformats.org/officeDocument/2006/relationships/chart" Target="../charts/chart153.xml"/><Relationship Id="rId10" Type="http://schemas.openxmlformats.org/officeDocument/2006/relationships/chart" Target="../charts/chart106.xml"/><Relationship Id="rId31" Type="http://schemas.openxmlformats.org/officeDocument/2006/relationships/chart" Target="../charts/chart127.xml"/><Relationship Id="rId44" Type="http://schemas.openxmlformats.org/officeDocument/2006/relationships/chart" Target="../charts/chart140.xml"/><Relationship Id="rId52" Type="http://schemas.openxmlformats.org/officeDocument/2006/relationships/chart" Target="../charts/chart148.xml"/><Relationship Id="rId60" Type="http://schemas.openxmlformats.org/officeDocument/2006/relationships/chart" Target="../charts/chart156.xml"/><Relationship Id="rId65" Type="http://schemas.openxmlformats.org/officeDocument/2006/relationships/chart" Target="../charts/chart161.xml"/><Relationship Id="rId73" Type="http://schemas.openxmlformats.org/officeDocument/2006/relationships/chart" Target="../charts/chart169.xml"/><Relationship Id="rId78" Type="http://schemas.openxmlformats.org/officeDocument/2006/relationships/chart" Target="../charts/chart174.xml"/><Relationship Id="rId81" Type="http://schemas.openxmlformats.org/officeDocument/2006/relationships/chart" Target="../charts/chart177.xml"/><Relationship Id="rId86" Type="http://schemas.openxmlformats.org/officeDocument/2006/relationships/chart" Target="../charts/chart182.xml"/><Relationship Id="rId4" Type="http://schemas.openxmlformats.org/officeDocument/2006/relationships/chart" Target="../charts/chart100.xml"/><Relationship Id="rId9" Type="http://schemas.openxmlformats.org/officeDocument/2006/relationships/chart" Target="../charts/chart105.xml"/><Relationship Id="rId13" Type="http://schemas.openxmlformats.org/officeDocument/2006/relationships/chart" Target="../charts/chart109.xml"/><Relationship Id="rId18" Type="http://schemas.openxmlformats.org/officeDocument/2006/relationships/chart" Target="../charts/chart114.xml"/><Relationship Id="rId39" Type="http://schemas.openxmlformats.org/officeDocument/2006/relationships/chart" Target="../charts/chart135.xml"/><Relationship Id="rId34" Type="http://schemas.openxmlformats.org/officeDocument/2006/relationships/chart" Target="../charts/chart130.xml"/><Relationship Id="rId50" Type="http://schemas.openxmlformats.org/officeDocument/2006/relationships/chart" Target="../charts/chart146.xml"/><Relationship Id="rId55" Type="http://schemas.openxmlformats.org/officeDocument/2006/relationships/chart" Target="../charts/chart151.xml"/><Relationship Id="rId76" Type="http://schemas.openxmlformats.org/officeDocument/2006/relationships/chart" Target="../charts/chart172.xml"/><Relationship Id="rId7" Type="http://schemas.openxmlformats.org/officeDocument/2006/relationships/chart" Target="../charts/chart103.xml"/><Relationship Id="rId71" Type="http://schemas.openxmlformats.org/officeDocument/2006/relationships/chart" Target="../charts/chart167.xml"/><Relationship Id="rId2" Type="http://schemas.openxmlformats.org/officeDocument/2006/relationships/chart" Target="../charts/chart98.xml"/><Relationship Id="rId29" Type="http://schemas.openxmlformats.org/officeDocument/2006/relationships/chart" Target="../charts/chart125.xml"/><Relationship Id="rId24" Type="http://schemas.openxmlformats.org/officeDocument/2006/relationships/chart" Target="../charts/chart120.xml"/><Relationship Id="rId40" Type="http://schemas.openxmlformats.org/officeDocument/2006/relationships/chart" Target="../charts/chart136.xml"/><Relationship Id="rId45" Type="http://schemas.openxmlformats.org/officeDocument/2006/relationships/chart" Target="../charts/chart141.xml"/><Relationship Id="rId66" Type="http://schemas.openxmlformats.org/officeDocument/2006/relationships/chart" Target="../charts/chart162.xml"/><Relationship Id="rId87" Type="http://schemas.openxmlformats.org/officeDocument/2006/relationships/chart" Target="../charts/chart183.xml"/><Relationship Id="rId61" Type="http://schemas.openxmlformats.org/officeDocument/2006/relationships/chart" Target="../charts/chart157.xml"/><Relationship Id="rId82" Type="http://schemas.openxmlformats.org/officeDocument/2006/relationships/chart" Target="../charts/chart178.xml"/><Relationship Id="rId19" Type="http://schemas.openxmlformats.org/officeDocument/2006/relationships/chart" Target="../charts/chart1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690761</xdr:colOff>
      <xdr:row>15</xdr:row>
      <xdr:rowOff>190501</xdr:rowOff>
    </xdr:from>
    <xdr:to>
      <xdr:col>36</xdr:col>
      <xdr:colOff>11207</xdr:colOff>
      <xdr:row>23</xdr:row>
      <xdr:rowOff>197302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694764</xdr:colOff>
      <xdr:row>24</xdr:row>
      <xdr:rowOff>1038</xdr:rowOff>
    </xdr:from>
    <xdr:to>
      <xdr:col>36</xdr:col>
      <xdr:colOff>22412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689525</xdr:colOff>
      <xdr:row>31</xdr:row>
      <xdr:rowOff>196612</xdr:rowOff>
    </xdr:from>
    <xdr:to>
      <xdr:col>36</xdr:col>
      <xdr:colOff>11207</xdr:colOff>
      <xdr:row>39</xdr:row>
      <xdr:rowOff>198221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690757</xdr:colOff>
      <xdr:row>40</xdr:row>
      <xdr:rowOff>0</xdr:rowOff>
    </xdr:from>
    <xdr:to>
      <xdr:col>36</xdr:col>
      <xdr:colOff>0</xdr:colOff>
      <xdr:row>48</xdr:row>
      <xdr:rowOff>1610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690757</xdr:colOff>
      <xdr:row>48</xdr:row>
      <xdr:rowOff>0</xdr:rowOff>
    </xdr:from>
    <xdr:to>
      <xdr:col>36</xdr:col>
      <xdr:colOff>0</xdr:colOff>
      <xdr:row>56</xdr:row>
      <xdr:rowOff>1610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694764</xdr:colOff>
      <xdr:row>64</xdr:row>
      <xdr:rowOff>0</xdr:rowOff>
    </xdr:from>
    <xdr:to>
      <xdr:col>36</xdr:col>
      <xdr:colOff>0</xdr:colOff>
      <xdr:row>72</xdr:row>
      <xdr:rowOff>1610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620485</xdr:colOff>
      <xdr:row>13</xdr:row>
      <xdr:rowOff>235725</xdr:rowOff>
    </xdr:from>
    <xdr:to>
      <xdr:col>82</xdr:col>
      <xdr:colOff>160514</xdr:colOff>
      <xdr:row>25</xdr:row>
      <xdr:rowOff>94409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8709</xdr:colOff>
      <xdr:row>26</xdr:row>
      <xdr:rowOff>10885</xdr:rowOff>
    </xdr:from>
    <xdr:to>
      <xdr:col>82</xdr:col>
      <xdr:colOff>100149</xdr:colOff>
      <xdr:row>37</xdr:row>
      <xdr:rowOff>71845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74</xdr:col>
      <xdr:colOff>616131</xdr:colOff>
      <xdr:row>37</xdr:row>
      <xdr:rowOff>232954</xdr:rowOff>
    </xdr:from>
    <xdr:to>
      <xdr:col>82</xdr:col>
      <xdr:colOff>87085</xdr:colOff>
      <xdr:row>49</xdr:row>
      <xdr:rowOff>54428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74</xdr:col>
      <xdr:colOff>609600</xdr:colOff>
      <xdr:row>50</xdr:row>
      <xdr:rowOff>167640</xdr:rowOff>
    </xdr:from>
    <xdr:to>
      <xdr:col>82</xdr:col>
      <xdr:colOff>60960</xdr:colOff>
      <xdr:row>61</xdr:row>
      <xdr:rowOff>228600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74</xdr:col>
      <xdr:colOff>565265</xdr:colOff>
      <xdr:row>63</xdr:row>
      <xdr:rowOff>29095</xdr:rowOff>
    </xdr:from>
    <xdr:to>
      <xdr:col>82</xdr:col>
      <xdr:colOff>16625</xdr:colOff>
      <xdr:row>74</xdr:row>
      <xdr:rowOff>90055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554182</xdr:colOff>
      <xdr:row>76</xdr:row>
      <xdr:rowOff>15240</xdr:rowOff>
    </xdr:from>
    <xdr:to>
      <xdr:col>82</xdr:col>
      <xdr:colOff>5542</xdr:colOff>
      <xdr:row>87</xdr:row>
      <xdr:rowOff>76200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82</xdr:col>
      <xdr:colOff>487680</xdr:colOff>
      <xdr:row>13</xdr:row>
      <xdr:rowOff>167640</xdr:rowOff>
    </xdr:from>
    <xdr:to>
      <xdr:col>89</xdr:col>
      <xdr:colOff>579120</xdr:colOff>
      <xdr:row>25</xdr:row>
      <xdr:rowOff>45720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487680</xdr:colOff>
      <xdr:row>26</xdr:row>
      <xdr:rowOff>45720</xdr:rowOff>
    </xdr:from>
    <xdr:to>
      <xdr:col>89</xdr:col>
      <xdr:colOff>579120</xdr:colOff>
      <xdr:row>37</xdr:row>
      <xdr:rowOff>106680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82</xdr:col>
      <xdr:colOff>457200</xdr:colOff>
      <xdr:row>38</xdr:row>
      <xdr:rowOff>15240</xdr:rowOff>
    </xdr:from>
    <xdr:to>
      <xdr:col>89</xdr:col>
      <xdr:colOff>548640</xdr:colOff>
      <xdr:row>49</xdr:row>
      <xdr:rowOff>76200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457200</xdr:colOff>
      <xdr:row>50</xdr:row>
      <xdr:rowOff>198120</xdr:rowOff>
    </xdr:from>
    <xdr:to>
      <xdr:col>89</xdr:col>
      <xdr:colOff>548640</xdr:colOff>
      <xdr:row>62</xdr:row>
      <xdr:rowOff>15240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426720</xdr:colOff>
      <xdr:row>63</xdr:row>
      <xdr:rowOff>15240</xdr:rowOff>
    </xdr:from>
    <xdr:to>
      <xdr:col>89</xdr:col>
      <xdr:colOff>518160</xdr:colOff>
      <xdr:row>74</xdr:row>
      <xdr:rowOff>76200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426720</xdr:colOff>
      <xdr:row>75</xdr:row>
      <xdr:rowOff>198120</xdr:rowOff>
    </xdr:from>
    <xdr:to>
      <xdr:col>89</xdr:col>
      <xdr:colOff>518160</xdr:colOff>
      <xdr:row>87</xdr:row>
      <xdr:rowOff>15240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90</xdr:col>
      <xdr:colOff>274320</xdr:colOff>
      <xdr:row>13</xdr:row>
      <xdr:rowOff>106680</xdr:rowOff>
    </xdr:from>
    <xdr:to>
      <xdr:col>97</xdr:col>
      <xdr:colOff>365760</xdr:colOff>
      <xdr:row>24</xdr:row>
      <xdr:rowOff>228600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90</xdr:col>
      <xdr:colOff>304800</xdr:colOff>
      <xdr:row>26</xdr:row>
      <xdr:rowOff>15240</xdr:rowOff>
    </xdr:from>
    <xdr:to>
      <xdr:col>97</xdr:col>
      <xdr:colOff>396240</xdr:colOff>
      <xdr:row>37</xdr:row>
      <xdr:rowOff>76200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90</xdr:col>
      <xdr:colOff>304800</xdr:colOff>
      <xdr:row>38</xdr:row>
      <xdr:rowOff>15240</xdr:rowOff>
    </xdr:from>
    <xdr:to>
      <xdr:col>97</xdr:col>
      <xdr:colOff>396240</xdr:colOff>
      <xdr:row>49</xdr:row>
      <xdr:rowOff>76200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90</xdr:col>
      <xdr:colOff>274320</xdr:colOff>
      <xdr:row>50</xdr:row>
      <xdr:rowOff>106680</xdr:rowOff>
    </xdr:from>
    <xdr:to>
      <xdr:col>97</xdr:col>
      <xdr:colOff>365760</xdr:colOff>
      <xdr:row>61</xdr:row>
      <xdr:rowOff>167640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90</xdr:col>
      <xdr:colOff>243840</xdr:colOff>
      <xdr:row>62</xdr:row>
      <xdr:rowOff>167640</xdr:rowOff>
    </xdr:from>
    <xdr:to>
      <xdr:col>97</xdr:col>
      <xdr:colOff>335280</xdr:colOff>
      <xdr:row>73</xdr:row>
      <xdr:rowOff>228600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90</xdr:col>
      <xdr:colOff>274320</xdr:colOff>
      <xdr:row>75</xdr:row>
      <xdr:rowOff>137160</xdr:rowOff>
    </xdr:from>
    <xdr:to>
      <xdr:col>97</xdr:col>
      <xdr:colOff>365760</xdr:colOff>
      <xdr:row>86</xdr:row>
      <xdr:rowOff>198120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98</xdr:col>
      <xdr:colOff>0</xdr:colOff>
      <xdr:row>13</xdr:row>
      <xdr:rowOff>76200</xdr:rowOff>
    </xdr:from>
    <xdr:to>
      <xdr:col>105</xdr:col>
      <xdr:colOff>91440</xdr:colOff>
      <xdr:row>24</xdr:row>
      <xdr:rowOff>198120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0</xdr:colOff>
      <xdr:row>26</xdr:row>
      <xdr:rowOff>15240</xdr:rowOff>
    </xdr:from>
    <xdr:to>
      <xdr:col>105</xdr:col>
      <xdr:colOff>91440</xdr:colOff>
      <xdr:row>37</xdr:row>
      <xdr:rowOff>76200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98</xdr:col>
      <xdr:colOff>30480</xdr:colOff>
      <xdr:row>38</xdr:row>
      <xdr:rowOff>106680</xdr:rowOff>
    </xdr:from>
    <xdr:to>
      <xdr:col>105</xdr:col>
      <xdr:colOff>121920</xdr:colOff>
      <xdr:row>49</xdr:row>
      <xdr:rowOff>167640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98</xdr:col>
      <xdr:colOff>60960</xdr:colOff>
      <xdr:row>50</xdr:row>
      <xdr:rowOff>106680</xdr:rowOff>
    </xdr:from>
    <xdr:to>
      <xdr:col>105</xdr:col>
      <xdr:colOff>152400</xdr:colOff>
      <xdr:row>61</xdr:row>
      <xdr:rowOff>167640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98</xdr:col>
      <xdr:colOff>30480</xdr:colOff>
      <xdr:row>62</xdr:row>
      <xdr:rowOff>167640</xdr:rowOff>
    </xdr:from>
    <xdr:to>
      <xdr:col>105</xdr:col>
      <xdr:colOff>121920</xdr:colOff>
      <xdr:row>73</xdr:row>
      <xdr:rowOff>228600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98</xdr:col>
      <xdr:colOff>121920</xdr:colOff>
      <xdr:row>75</xdr:row>
      <xdr:rowOff>76200</xdr:rowOff>
    </xdr:from>
    <xdr:to>
      <xdr:col>105</xdr:col>
      <xdr:colOff>213360</xdr:colOff>
      <xdr:row>86</xdr:row>
      <xdr:rowOff>137160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74</xdr:col>
      <xdr:colOff>426720</xdr:colOff>
      <xdr:row>101</xdr:row>
      <xdr:rowOff>228600</xdr:rowOff>
    </xdr:from>
    <xdr:to>
      <xdr:col>81</xdr:col>
      <xdr:colOff>518160</xdr:colOff>
      <xdr:row>113</xdr:row>
      <xdr:rowOff>106680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74</xdr:col>
      <xdr:colOff>457200</xdr:colOff>
      <xdr:row>114</xdr:row>
      <xdr:rowOff>198120</xdr:rowOff>
    </xdr:from>
    <xdr:to>
      <xdr:col>81</xdr:col>
      <xdr:colOff>548640</xdr:colOff>
      <xdr:row>126</xdr:row>
      <xdr:rowOff>15240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74</xdr:col>
      <xdr:colOff>487680</xdr:colOff>
      <xdr:row>127</xdr:row>
      <xdr:rowOff>106680</xdr:rowOff>
    </xdr:from>
    <xdr:to>
      <xdr:col>81</xdr:col>
      <xdr:colOff>579120</xdr:colOff>
      <xdr:row>138</xdr:row>
      <xdr:rowOff>167640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74</xdr:col>
      <xdr:colOff>457200</xdr:colOff>
      <xdr:row>139</xdr:row>
      <xdr:rowOff>167640</xdr:rowOff>
    </xdr:from>
    <xdr:to>
      <xdr:col>81</xdr:col>
      <xdr:colOff>548640</xdr:colOff>
      <xdr:row>150</xdr:row>
      <xdr:rowOff>228600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74</xdr:col>
      <xdr:colOff>457200</xdr:colOff>
      <xdr:row>151</xdr:row>
      <xdr:rowOff>228600</xdr:rowOff>
    </xdr:from>
    <xdr:to>
      <xdr:col>81</xdr:col>
      <xdr:colOff>548640</xdr:colOff>
      <xdr:row>163</xdr:row>
      <xdr:rowOff>45720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74</xdr:col>
      <xdr:colOff>457200</xdr:colOff>
      <xdr:row>165</xdr:row>
      <xdr:rowOff>15240</xdr:rowOff>
    </xdr:from>
    <xdr:to>
      <xdr:col>81</xdr:col>
      <xdr:colOff>548640</xdr:colOff>
      <xdr:row>176</xdr:row>
      <xdr:rowOff>76200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82</xdr:col>
      <xdr:colOff>213360</xdr:colOff>
      <xdr:row>101</xdr:row>
      <xdr:rowOff>198120</xdr:rowOff>
    </xdr:from>
    <xdr:to>
      <xdr:col>89</xdr:col>
      <xdr:colOff>304800</xdr:colOff>
      <xdr:row>113</xdr:row>
      <xdr:rowOff>76200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82</xdr:col>
      <xdr:colOff>213360</xdr:colOff>
      <xdr:row>114</xdr:row>
      <xdr:rowOff>198120</xdr:rowOff>
    </xdr:from>
    <xdr:to>
      <xdr:col>89</xdr:col>
      <xdr:colOff>304800</xdr:colOff>
      <xdr:row>126</xdr:row>
      <xdr:rowOff>15240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82</xdr:col>
      <xdr:colOff>274320</xdr:colOff>
      <xdr:row>127</xdr:row>
      <xdr:rowOff>137160</xdr:rowOff>
    </xdr:from>
    <xdr:to>
      <xdr:col>89</xdr:col>
      <xdr:colOff>365760</xdr:colOff>
      <xdr:row>138</xdr:row>
      <xdr:rowOff>198120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82</xdr:col>
      <xdr:colOff>243840</xdr:colOff>
      <xdr:row>139</xdr:row>
      <xdr:rowOff>137160</xdr:rowOff>
    </xdr:from>
    <xdr:to>
      <xdr:col>89</xdr:col>
      <xdr:colOff>335280</xdr:colOff>
      <xdr:row>150</xdr:row>
      <xdr:rowOff>198120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82</xdr:col>
      <xdr:colOff>304800</xdr:colOff>
      <xdr:row>151</xdr:row>
      <xdr:rowOff>167640</xdr:rowOff>
    </xdr:from>
    <xdr:to>
      <xdr:col>89</xdr:col>
      <xdr:colOff>396240</xdr:colOff>
      <xdr:row>162</xdr:row>
      <xdr:rowOff>228600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82</xdr:col>
      <xdr:colOff>365760</xdr:colOff>
      <xdr:row>164</xdr:row>
      <xdr:rowOff>198120</xdr:rowOff>
    </xdr:from>
    <xdr:to>
      <xdr:col>89</xdr:col>
      <xdr:colOff>457200</xdr:colOff>
      <xdr:row>176</xdr:row>
      <xdr:rowOff>15240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90</xdr:col>
      <xdr:colOff>0</xdr:colOff>
      <xdr:row>101</xdr:row>
      <xdr:rowOff>167640</xdr:rowOff>
    </xdr:from>
    <xdr:to>
      <xdr:col>97</xdr:col>
      <xdr:colOff>91440</xdr:colOff>
      <xdr:row>113</xdr:row>
      <xdr:rowOff>45720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90</xdr:col>
      <xdr:colOff>0</xdr:colOff>
      <xdr:row>114</xdr:row>
      <xdr:rowOff>137160</xdr:rowOff>
    </xdr:from>
    <xdr:to>
      <xdr:col>97</xdr:col>
      <xdr:colOff>91440</xdr:colOff>
      <xdr:row>125</xdr:row>
      <xdr:rowOff>198120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90</xdr:col>
      <xdr:colOff>0</xdr:colOff>
      <xdr:row>127</xdr:row>
      <xdr:rowOff>106680</xdr:rowOff>
    </xdr:from>
    <xdr:to>
      <xdr:col>97</xdr:col>
      <xdr:colOff>91440</xdr:colOff>
      <xdr:row>138</xdr:row>
      <xdr:rowOff>167640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90</xdr:col>
      <xdr:colOff>0</xdr:colOff>
      <xdr:row>139</xdr:row>
      <xdr:rowOff>198120</xdr:rowOff>
    </xdr:from>
    <xdr:to>
      <xdr:col>97</xdr:col>
      <xdr:colOff>91440</xdr:colOff>
      <xdr:row>151</xdr:row>
      <xdr:rowOff>15240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90</xdr:col>
      <xdr:colOff>30480</xdr:colOff>
      <xdr:row>151</xdr:row>
      <xdr:rowOff>198120</xdr:rowOff>
    </xdr:from>
    <xdr:to>
      <xdr:col>97</xdr:col>
      <xdr:colOff>121920</xdr:colOff>
      <xdr:row>163</xdr:row>
      <xdr:rowOff>15240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90</xdr:col>
      <xdr:colOff>152400</xdr:colOff>
      <xdr:row>164</xdr:row>
      <xdr:rowOff>137160</xdr:rowOff>
    </xdr:from>
    <xdr:to>
      <xdr:col>97</xdr:col>
      <xdr:colOff>243840</xdr:colOff>
      <xdr:row>175</xdr:row>
      <xdr:rowOff>198120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97</xdr:col>
      <xdr:colOff>365760</xdr:colOff>
      <xdr:row>101</xdr:row>
      <xdr:rowOff>137160</xdr:rowOff>
    </xdr:from>
    <xdr:to>
      <xdr:col>104</xdr:col>
      <xdr:colOff>457200</xdr:colOff>
      <xdr:row>113</xdr:row>
      <xdr:rowOff>15240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97</xdr:col>
      <xdr:colOff>365760</xdr:colOff>
      <xdr:row>114</xdr:row>
      <xdr:rowOff>137160</xdr:rowOff>
    </xdr:from>
    <xdr:to>
      <xdr:col>104</xdr:col>
      <xdr:colOff>457200</xdr:colOff>
      <xdr:row>125</xdr:row>
      <xdr:rowOff>198120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97</xdr:col>
      <xdr:colOff>335280</xdr:colOff>
      <xdr:row>127</xdr:row>
      <xdr:rowOff>15240</xdr:rowOff>
    </xdr:from>
    <xdr:to>
      <xdr:col>104</xdr:col>
      <xdr:colOff>426720</xdr:colOff>
      <xdr:row>138</xdr:row>
      <xdr:rowOff>76200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97</xdr:col>
      <xdr:colOff>365760</xdr:colOff>
      <xdr:row>139</xdr:row>
      <xdr:rowOff>106680</xdr:rowOff>
    </xdr:from>
    <xdr:to>
      <xdr:col>104</xdr:col>
      <xdr:colOff>457200</xdr:colOff>
      <xdr:row>150</xdr:row>
      <xdr:rowOff>167640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97</xdr:col>
      <xdr:colOff>396240</xdr:colOff>
      <xdr:row>151</xdr:row>
      <xdr:rowOff>167640</xdr:rowOff>
    </xdr:from>
    <xdr:to>
      <xdr:col>104</xdr:col>
      <xdr:colOff>487680</xdr:colOff>
      <xdr:row>162</xdr:row>
      <xdr:rowOff>228600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97</xdr:col>
      <xdr:colOff>518160</xdr:colOff>
      <xdr:row>164</xdr:row>
      <xdr:rowOff>15240</xdr:rowOff>
    </xdr:from>
    <xdr:to>
      <xdr:col>104</xdr:col>
      <xdr:colOff>609600</xdr:colOff>
      <xdr:row>175</xdr:row>
      <xdr:rowOff>76200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74</xdr:col>
      <xdr:colOff>396240</xdr:colOff>
      <xdr:row>189</xdr:row>
      <xdr:rowOff>167640</xdr:rowOff>
    </xdr:from>
    <xdr:to>
      <xdr:col>81</xdr:col>
      <xdr:colOff>487680</xdr:colOff>
      <xdr:row>201</xdr:row>
      <xdr:rowOff>45720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74</xdr:col>
      <xdr:colOff>426720</xdr:colOff>
      <xdr:row>202</xdr:row>
      <xdr:rowOff>137160</xdr:rowOff>
    </xdr:from>
    <xdr:to>
      <xdr:col>81</xdr:col>
      <xdr:colOff>518160</xdr:colOff>
      <xdr:row>213</xdr:row>
      <xdr:rowOff>198120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74</xdr:col>
      <xdr:colOff>426720</xdr:colOff>
      <xdr:row>214</xdr:row>
      <xdr:rowOff>228600</xdr:rowOff>
    </xdr:from>
    <xdr:to>
      <xdr:col>81</xdr:col>
      <xdr:colOff>518160</xdr:colOff>
      <xdr:row>226</xdr:row>
      <xdr:rowOff>45720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74</xdr:col>
      <xdr:colOff>457200</xdr:colOff>
      <xdr:row>227</xdr:row>
      <xdr:rowOff>167640</xdr:rowOff>
    </xdr:from>
    <xdr:to>
      <xdr:col>81</xdr:col>
      <xdr:colOff>548640</xdr:colOff>
      <xdr:row>238</xdr:row>
      <xdr:rowOff>228600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74</xdr:col>
      <xdr:colOff>518160</xdr:colOff>
      <xdr:row>240</xdr:row>
      <xdr:rowOff>45720</xdr:rowOff>
    </xdr:from>
    <xdr:to>
      <xdr:col>81</xdr:col>
      <xdr:colOff>609600</xdr:colOff>
      <xdr:row>251</xdr:row>
      <xdr:rowOff>106680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74</xdr:col>
      <xdr:colOff>518160</xdr:colOff>
      <xdr:row>252</xdr:row>
      <xdr:rowOff>198120</xdr:rowOff>
    </xdr:from>
    <xdr:to>
      <xdr:col>81</xdr:col>
      <xdr:colOff>609600</xdr:colOff>
      <xdr:row>264</xdr:row>
      <xdr:rowOff>15240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82</xdr:col>
      <xdr:colOff>152400</xdr:colOff>
      <xdr:row>189</xdr:row>
      <xdr:rowOff>76200</xdr:rowOff>
    </xdr:from>
    <xdr:to>
      <xdr:col>89</xdr:col>
      <xdr:colOff>243840</xdr:colOff>
      <xdr:row>200</xdr:row>
      <xdr:rowOff>198120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82</xdr:col>
      <xdr:colOff>182880</xdr:colOff>
      <xdr:row>202</xdr:row>
      <xdr:rowOff>106680</xdr:rowOff>
    </xdr:from>
    <xdr:to>
      <xdr:col>89</xdr:col>
      <xdr:colOff>274320</xdr:colOff>
      <xdr:row>213</xdr:row>
      <xdr:rowOff>167640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82</xdr:col>
      <xdr:colOff>243840</xdr:colOff>
      <xdr:row>214</xdr:row>
      <xdr:rowOff>228600</xdr:rowOff>
    </xdr:from>
    <xdr:to>
      <xdr:col>89</xdr:col>
      <xdr:colOff>335280</xdr:colOff>
      <xdr:row>226</xdr:row>
      <xdr:rowOff>45720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82</xdr:col>
      <xdr:colOff>213360</xdr:colOff>
      <xdr:row>227</xdr:row>
      <xdr:rowOff>167640</xdr:rowOff>
    </xdr:from>
    <xdr:to>
      <xdr:col>89</xdr:col>
      <xdr:colOff>304800</xdr:colOff>
      <xdr:row>238</xdr:row>
      <xdr:rowOff>228600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82</xdr:col>
      <xdr:colOff>335280</xdr:colOff>
      <xdr:row>240</xdr:row>
      <xdr:rowOff>45720</xdr:rowOff>
    </xdr:from>
    <xdr:to>
      <xdr:col>89</xdr:col>
      <xdr:colOff>426720</xdr:colOff>
      <xdr:row>251</xdr:row>
      <xdr:rowOff>106680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82</xdr:col>
      <xdr:colOff>335280</xdr:colOff>
      <xdr:row>252</xdr:row>
      <xdr:rowOff>167640</xdr:rowOff>
    </xdr:from>
    <xdr:to>
      <xdr:col>89</xdr:col>
      <xdr:colOff>426720</xdr:colOff>
      <xdr:row>263</xdr:row>
      <xdr:rowOff>228600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89</xdr:col>
      <xdr:colOff>548640</xdr:colOff>
      <xdr:row>189</xdr:row>
      <xdr:rowOff>106680</xdr:rowOff>
    </xdr:from>
    <xdr:to>
      <xdr:col>97</xdr:col>
      <xdr:colOff>0</xdr:colOff>
      <xdr:row>200</xdr:row>
      <xdr:rowOff>228600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89</xdr:col>
      <xdr:colOff>609600</xdr:colOff>
      <xdr:row>202</xdr:row>
      <xdr:rowOff>45720</xdr:rowOff>
    </xdr:from>
    <xdr:to>
      <xdr:col>97</xdr:col>
      <xdr:colOff>60960</xdr:colOff>
      <xdr:row>213</xdr:row>
      <xdr:rowOff>106680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90</xdr:col>
      <xdr:colOff>0</xdr:colOff>
      <xdr:row>215</xdr:row>
      <xdr:rowOff>15240</xdr:rowOff>
    </xdr:from>
    <xdr:to>
      <xdr:col>97</xdr:col>
      <xdr:colOff>91440</xdr:colOff>
      <xdr:row>226</xdr:row>
      <xdr:rowOff>76200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90</xdr:col>
      <xdr:colOff>0</xdr:colOff>
      <xdr:row>227</xdr:row>
      <xdr:rowOff>76200</xdr:rowOff>
    </xdr:from>
    <xdr:to>
      <xdr:col>97</xdr:col>
      <xdr:colOff>91440</xdr:colOff>
      <xdr:row>238</xdr:row>
      <xdr:rowOff>137160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90</xdr:col>
      <xdr:colOff>121920</xdr:colOff>
      <xdr:row>239</xdr:row>
      <xdr:rowOff>228600</xdr:rowOff>
    </xdr:from>
    <xdr:to>
      <xdr:col>97</xdr:col>
      <xdr:colOff>213360</xdr:colOff>
      <xdr:row>251</xdr:row>
      <xdr:rowOff>45720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90</xdr:col>
      <xdr:colOff>213360</xdr:colOff>
      <xdr:row>252</xdr:row>
      <xdr:rowOff>106680</xdr:rowOff>
    </xdr:from>
    <xdr:to>
      <xdr:col>97</xdr:col>
      <xdr:colOff>304800</xdr:colOff>
      <xdr:row>263</xdr:row>
      <xdr:rowOff>167640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97</xdr:col>
      <xdr:colOff>274320</xdr:colOff>
      <xdr:row>189</xdr:row>
      <xdr:rowOff>76200</xdr:rowOff>
    </xdr:from>
    <xdr:to>
      <xdr:col>104</xdr:col>
      <xdr:colOff>365760</xdr:colOff>
      <xdr:row>200</xdr:row>
      <xdr:rowOff>198120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97</xdr:col>
      <xdr:colOff>365760</xdr:colOff>
      <xdr:row>202</xdr:row>
      <xdr:rowOff>76200</xdr:rowOff>
    </xdr:from>
    <xdr:to>
      <xdr:col>104</xdr:col>
      <xdr:colOff>457200</xdr:colOff>
      <xdr:row>213</xdr:row>
      <xdr:rowOff>137160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97</xdr:col>
      <xdr:colOff>304800</xdr:colOff>
      <xdr:row>215</xdr:row>
      <xdr:rowOff>45720</xdr:rowOff>
    </xdr:from>
    <xdr:to>
      <xdr:col>104</xdr:col>
      <xdr:colOff>396240</xdr:colOff>
      <xdr:row>226</xdr:row>
      <xdr:rowOff>106680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97</xdr:col>
      <xdr:colOff>396240</xdr:colOff>
      <xdr:row>227</xdr:row>
      <xdr:rowOff>76200</xdr:rowOff>
    </xdr:from>
    <xdr:to>
      <xdr:col>104</xdr:col>
      <xdr:colOff>487680</xdr:colOff>
      <xdr:row>238</xdr:row>
      <xdr:rowOff>137160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97</xdr:col>
      <xdr:colOff>426720</xdr:colOff>
      <xdr:row>239</xdr:row>
      <xdr:rowOff>198120</xdr:rowOff>
    </xdr:from>
    <xdr:to>
      <xdr:col>104</xdr:col>
      <xdr:colOff>518160</xdr:colOff>
      <xdr:row>251</xdr:row>
      <xdr:rowOff>15240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97</xdr:col>
      <xdr:colOff>609600</xdr:colOff>
      <xdr:row>252</xdr:row>
      <xdr:rowOff>45720</xdr:rowOff>
    </xdr:from>
    <xdr:to>
      <xdr:col>105</xdr:col>
      <xdr:colOff>60960</xdr:colOff>
      <xdr:row>263</xdr:row>
      <xdr:rowOff>106680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oneCellAnchor>
    <xdr:from>
      <xdr:col>37</xdr:col>
      <xdr:colOff>7055</xdr:colOff>
      <xdr:row>10</xdr:row>
      <xdr:rowOff>28222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24238655" y="209324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xmlns:a14="http://schemas.microsoft.com/office/drawing/2010/main" xmlns="" id="{4AD31F8B-519D-4C94-9659-1C6E3A7ACD7D}"/>
                </a:ext>
              </a:extLst>
            </xdr:cNvPr>
            <xdr:cNvSpPr txBox="1"/>
          </xdr:nvSpPr>
          <xdr:spPr>
            <a:xfrm>
              <a:off x="24238655" y="209324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11</xdr:row>
      <xdr:rowOff>0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24231600" y="230124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xmlns:a14="http://schemas.microsoft.com/office/drawing/2010/main" xmlns="" id="{40237FBA-3DBD-4CE0-A7D8-5DB182C281F5}"/>
                </a:ext>
              </a:extLst>
            </xdr:cNvPr>
            <xdr:cNvSpPr txBox="1"/>
          </xdr:nvSpPr>
          <xdr:spPr>
            <a:xfrm>
              <a:off x="24231600" y="230124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7055</xdr:colOff>
      <xdr:row>99</xdr:row>
      <xdr:rowOff>28222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24238655" y="2296442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xmlns:a14="http://schemas.microsoft.com/office/drawing/2010/main" xmlns="" id="{B962F74E-7773-44B4-ACD5-05443F96FCCD}"/>
                </a:ext>
              </a:extLst>
            </xdr:cNvPr>
            <xdr:cNvSpPr txBox="1"/>
          </xdr:nvSpPr>
          <xdr:spPr>
            <a:xfrm>
              <a:off x="24238655" y="2296442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100</xdr:row>
      <xdr:rowOff>0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24231600" y="2317242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xmlns:a14="http://schemas.microsoft.com/office/drawing/2010/main" xmlns="" id="{F6B4B06C-62E4-4EA2-95F0-EF9830D37446}"/>
                </a:ext>
              </a:extLst>
            </xdr:cNvPr>
            <xdr:cNvSpPr txBox="1"/>
          </xdr:nvSpPr>
          <xdr:spPr>
            <a:xfrm>
              <a:off x="24231600" y="2317242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7055</xdr:colOff>
      <xdr:row>187</xdr:row>
      <xdr:rowOff>28222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24238655" y="4330982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xmlns:a14="http://schemas.microsoft.com/office/drawing/2010/main" xmlns="" id="{C2EA6CD0-68F5-4897-B0F4-1FF223B221B1}"/>
                </a:ext>
              </a:extLst>
            </xdr:cNvPr>
            <xdr:cNvSpPr txBox="1"/>
          </xdr:nvSpPr>
          <xdr:spPr>
            <a:xfrm>
              <a:off x="24238655" y="43309822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37</xdr:col>
      <xdr:colOff>0</xdr:colOff>
      <xdr:row>188</xdr:row>
      <xdr:rowOff>0</xdr:rowOff>
    </xdr:from>
    <xdr:ext cx="2359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24231600" y="4351782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xmlns:a14="http://schemas.microsoft.com/office/drawing/2010/main" xmlns="" id="{E244EA8F-2E81-465D-9527-78876397933F}"/>
                </a:ext>
              </a:extLst>
            </xdr:cNvPr>
            <xdr:cNvSpPr txBox="1"/>
          </xdr:nvSpPr>
          <xdr:spPr>
            <a:xfrm>
              <a:off x="24231600" y="43517820"/>
              <a:ext cx="2359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∀_(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105</xdr:col>
      <xdr:colOff>487680</xdr:colOff>
      <xdr:row>13</xdr:row>
      <xdr:rowOff>15240</xdr:rowOff>
    </xdr:from>
    <xdr:to>
      <xdr:col>112</xdr:col>
      <xdr:colOff>579120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105</xdr:col>
      <xdr:colOff>548640</xdr:colOff>
      <xdr:row>25</xdr:row>
      <xdr:rowOff>228600</xdr:rowOff>
    </xdr:from>
    <xdr:to>
      <xdr:col>113</xdr:col>
      <xdr:colOff>0</xdr:colOff>
      <xdr:row>37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105</xdr:col>
      <xdr:colOff>579120</xdr:colOff>
      <xdr:row>51</xdr:row>
      <xdr:rowOff>45720</xdr:rowOff>
    </xdr:from>
    <xdr:to>
      <xdr:col>113</xdr:col>
      <xdr:colOff>30480</xdr:colOff>
      <xdr:row>62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106</xdr:col>
      <xdr:colOff>0</xdr:colOff>
      <xdr:row>63</xdr:row>
      <xdr:rowOff>167640</xdr:rowOff>
    </xdr:from>
    <xdr:to>
      <xdr:col>113</xdr:col>
      <xdr:colOff>91440</xdr:colOff>
      <xdr:row>74</xdr:row>
      <xdr:rowOff>228600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105</xdr:col>
      <xdr:colOff>609600</xdr:colOff>
      <xdr:row>38</xdr:row>
      <xdr:rowOff>76200</xdr:rowOff>
    </xdr:from>
    <xdr:to>
      <xdr:col>113</xdr:col>
      <xdr:colOff>60960</xdr:colOff>
      <xdr:row>49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105</xdr:col>
      <xdr:colOff>243840</xdr:colOff>
      <xdr:row>101</xdr:row>
      <xdr:rowOff>137160</xdr:rowOff>
    </xdr:from>
    <xdr:to>
      <xdr:col>112</xdr:col>
      <xdr:colOff>335280</xdr:colOff>
      <xdr:row>113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105</xdr:col>
      <xdr:colOff>213360</xdr:colOff>
      <xdr:row>114</xdr:row>
      <xdr:rowOff>76200</xdr:rowOff>
    </xdr:from>
    <xdr:to>
      <xdr:col>112</xdr:col>
      <xdr:colOff>304800</xdr:colOff>
      <xdr:row>125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105</xdr:col>
      <xdr:colOff>243840</xdr:colOff>
      <xdr:row>126</xdr:row>
      <xdr:rowOff>198120</xdr:rowOff>
    </xdr:from>
    <xdr:to>
      <xdr:col>112</xdr:col>
      <xdr:colOff>335280</xdr:colOff>
      <xdr:row>138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105</xdr:col>
      <xdr:colOff>213360</xdr:colOff>
      <xdr:row>139</xdr:row>
      <xdr:rowOff>15240</xdr:rowOff>
    </xdr:from>
    <xdr:to>
      <xdr:col>112</xdr:col>
      <xdr:colOff>304800</xdr:colOff>
      <xdr:row>150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105</xdr:col>
      <xdr:colOff>213360</xdr:colOff>
      <xdr:row>151</xdr:row>
      <xdr:rowOff>76200</xdr:rowOff>
    </xdr:from>
    <xdr:to>
      <xdr:col>112</xdr:col>
      <xdr:colOff>304800</xdr:colOff>
      <xdr:row>162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105</xdr:col>
      <xdr:colOff>60960</xdr:colOff>
      <xdr:row>189</xdr:row>
      <xdr:rowOff>15240</xdr:rowOff>
    </xdr:from>
    <xdr:to>
      <xdr:col>112</xdr:col>
      <xdr:colOff>152400</xdr:colOff>
      <xdr:row>200</xdr:row>
      <xdr:rowOff>137160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105</xdr:col>
      <xdr:colOff>182880</xdr:colOff>
      <xdr:row>202</xdr:row>
      <xdr:rowOff>76200</xdr:rowOff>
    </xdr:from>
    <xdr:to>
      <xdr:col>112</xdr:col>
      <xdr:colOff>274320</xdr:colOff>
      <xdr:row>213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105</xdr:col>
      <xdr:colOff>243840</xdr:colOff>
      <xdr:row>215</xdr:row>
      <xdr:rowOff>45720</xdr:rowOff>
    </xdr:from>
    <xdr:to>
      <xdr:col>112</xdr:col>
      <xdr:colOff>335280</xdr:colOff>
      <xdr:row>226</xdr:row>
      <xdr:rowOff>106680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105</xdr:col>
      <xdr:colOff>243840</xdr:colOff>
      <xdr:row>227</xdr:row>
      <xdr:rowOff>137160</xdr:rowOff>
    </xdr:from>
    <xdr:to>
      <xdr:col>112</xdr:col>
      <xdr:colOff>335280</xdr:colOff>
      <xdr:row>238</xdr:row>
      <xdr:rowOff>198120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105</xdr:col>
      <xdr:colOff>213360</xdr:colOff>
      <xdr:row>240</xdr:row>
      <xdr:rowOff>15240</xdr:rowOff>
    </xdr:from>
    <xdr:to>
      <xdr:col>112</xdr:col>
      <xdr:colOff>304800</xdr:colOff>
      <xdr:row>251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105</xdr:col>
      <xdr:colOff>635000</xdr:colOff>
      <xdr:row>75</xdr:row>
      <xdr:rowOff>231283</xdr:rowOff>
    </xdr:from>
    <xdr:to>
      <xdr:col>115</xdr:col>
      <xdr:colOff>456406</xdr:colOff>
      <xdr:row>92</xdr:row>
      <xdr:rowOff>158749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401EB76-EB52-7547-B687-F0C91BD1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105</xdr:col>
      <xdr:colOff>474521</xdr:colOff>
      <xdr:row>164</xdr:row>
      <xdr:rowOff>26102</xdr:rowOff>
    </xdr:from>
    <xdr:to>
      <xdr:col>114</xdr:col>
      <xdr:colOff>163871</xdr:colOff>
      <xdr:row>178</xdr:row>
      <xdr:rowOff>143386</xdr:rowOff>
    </xdr:to>
    <xdr:graphicFrame macro="">
      <xdr:nvGraphicFramePr>
        <xdr:cNvPr id="24" name="แผนภูมิ 23">
          <a:extLst>
            <a:ext uri="{FF2B5EF4-FFF2-40B4-BE49-F238E27FC236}">
              <a16:creationId xmlns:a16="http://schemas.microsoft.com/office/drawing/2014/main" id="{475C5221-DFC0-9247-9317-CE2FC4EBF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105</xdr:col>
      <xdr:colOff>329366</xdr:colOff>
      <xdr:row>252</xdr:row>
      <xdr:rowOff>39556</xdr:rowOff>
    </xdr:from>
    <xdr:to>
      <xdr:col>115</xdr:col>
      <xdr:colOff>185294</xdr:colOff>
      <xdr:row>269</xdr:row>
      <xdr:rowOff>143238</xdr:rowOff>
    </xdr:to>
    <xdr:graphicFrame macro="">
      <xdr:nvGraphicFramePr>
        <xdr:cNvPr id="25" name="แผนภูมิ 24">
          <a:extLst>
            <a:ext uri="{FF2B5EF4-FFF2-40B4-BE49-F238E27FC236}">
              <a16:creationId xmlns:a16="http://schemas.microsoft.com/office/drawing/2014/main" id="{082E153E-68C5-7543-9A83-9E52366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238299</xdr:colOff>
      <xdr:row>13</xdr:row>
      <xdr:rowOff>145472</xdr:rowOff>
    </xdr:from>
    <xdr:to>
      <xdr:col>77</xdr:col>
      <xdr:colOff>579120</xdr:colOff>
      <xdr:row>28</xdr:row>
      <xdr:rowOff>84513</xdr:rowOff>
    </xdr:to>
    <xdr:graphicFrame macro="">
      <xdr:nvGraphicFramePr>
        <xdr:cNvPr id="2" name="แผนภูมิ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152400</xdr:colOff>
      <xdr:row>13</xdr:row>
      <xdr:rowOff>137160</xdr:rowOff>
    </xdr:from>
    <xdr:to>
      <xdr:col>85</xdr:col>
      <xdr:colOff>243840</xdr:colOff>
      <xdr:row>28</xdr:row>
      <xdr:rowOff>76200</xdr:rowOff>
    </xdr:to>
    <xdr:graphicFrame macro="">
      <xdr:nvGraphicFramePr>
        <xdr:cNvPr id="3" name="แผนภูมิ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85</xdr:col>
      <xdr:colOff>548640</xdr:colOff>
      <xdr:row>13</xdr:row>
      <xdr:rowOff>106680</xdr:rowOff>
    </xdr:from>
    <xdr:to>
      <xdr:col>93</xdr:col>
      <xdr:colOff>0</xdr:colOff>
      <xdr:row>28</xdr:row>
      <xdr:rowOff>45720</xdr:rowOff>
    </xdr:to>
    <xdr:graphicFrame macro="">
      <xdr:nvGraphicFramePr>
        <xdr:cNvPr id="4" name="แผนภูมิ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304800</xdr:colOff>
      <xdr:row>13</xdr:row>
      <xdr:rowOff>45720</xdr:rowOff>
    </xdr:from>
    <xdr:to>
      <xdr:col>100</xdr:col>
      <xdr:colOff>396240</xdr:colOff>
      <xdr:row>27</xdr:row>
      <xdr:rowOff>167640</xdr:rowOff>
    </xdr:to>
    <xdr:graphicFrame macro="">
      <xdr:nvGraphicFramePr>
        <xdr:cNvPr id="5" name="แผนภูมิ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121920</xdr:colOff>
      <xdr:row>13</xdr:row>
      <xdr:rowOff>76200</xdr:rowOff>
    </xdr:from>
    <xdr:to>
      <xdr:col>108</xdr:col>
      <xdr:colOff>213360</xdr:colOff>
      <xdr:row>28</xdr:row>
      <xdr:rowOff>15240</xdr:rowOff>
    </xdr:to>
    <xdr:graphicFrame macro="">
      <xdr:nvGraphicFramePr>
        <xdr:cNvPr id="6" name="แผนภูมิ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108</xdr:col>
      <xdr:colOff>609600</xdr:colOff>
      <xdr:row>13</xdr:row>
      <xdr:rowOff>76200</xdr:rowOff>
    </xdr:from>
    <xdr:to>
      <xdr:col>116</xdr:col>
      <xdr:colOff>60960</xdr:colOff>
      <xdr:row>28</xdr:row>
      <xdr:rowOff>15240</xdr:rowOff>
    </xdr:to>
    <xdr:graphicFrame macro="">
      <xdr:nvGraphicFramePr>
        <xdr:cNvPr id="7" name="แผนภูมิ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365760</xdr:colOff>
      <xdr:row>30</xdr:row>
      <xdr:rowOff>76200</xdr:rowOff>
    </xdr:from>
    <xdr:to>
      <xdr:col>78</xdr:col>
      <xdr:colOff>0</xdr:colOff>
      <xdr:row>45</xdr:row>
      <xdr:rowOff>76200</xdr:rowOff>
    </xdr:to>
    <xdr:graphicFrame macro="">
      <xdr:nvGraphicFramePr>
        <xdr:cNvPr id="8" name="แผนภูมิ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335280</xdr:colOff>
      <xdr:row>30</xdr:row>
      <xdr:rowOff>106680</xdr:rowOff>
    </xdr:from>
    <xdr:to>
      <xdr:col>85</xdr:col>
      <xdr:colOff>426720</xdr:colOff>
      <xdr:row>45</xdr:row>
      <xdr:rowOff>106680</xdr:rowOff>
    </xdr:to>
    <xdr:graphicFrame macro="">
      <xdr:nvGraphicFramePr>
        <xdr:cNvPr id="9" name="แผนภูมิ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152400</xdr:colOff>
      <xdr:row>30</xdr:row>
      <xdr:rowOff>76200</xdr:rowOff>
    </xdr:from>
    <xdr:to>
      <xdr:col>93</xdr:col>
      <xdr:colOff>243840</xdr:colOff>
      <xdr:row>45</xdr:row>
      <xdr:rowOff>76200</xdr:rowOff>
    </xdr:to>
    <xdr:graphicFrame macro="">
      <xdr:nvGraphicFramePr>
        <xdr:cNvPr id="10" name="แผนภูมิ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518160</xdr:colOff>
      <xdr:row>29</xdr:row>
      <xdr:rowOff>167640</xdr:rowOff>
    </xdr:from>
    <xdr:to>
      <xdr:col>100</xdr:col>
      <xdr:colOff>609600</xdr:colOff>
      <xdr:row>44</xdr:row>
      <xdr:rowOff>167640</xdr:rowOff>
    </xdr:to>
    <xdr:graphicFrame macro="">
      <xdr:nvGraphicFramePr>
        <xdr:cNvPr id="11" name="แผนภูมิ 1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101</xdr:col>
      <xdr:colOff>213360</xdr:colOff>
      <xdr:row>29</xdr:row>
      <xdr:rowOff>45720</xdr:rowOff>
    </xdr:from>
    <xdr:to>
      <xdr:col>108</xdr:col>
      <xdr:colOff>304800</xdr:colOff>
      <xdr:row>44</xdr:row>
      <xdr:rowOff>45720</xdr:rowOff>
    </xdr:to>
    <xdr:graphicFrame macro="">
      <xdr:nvGraphicFramePr>
        <xdr:cNvPr id="12" name="แผนภูมิ 1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109</xdr:col>
      <xdr:colOff>60960</xdr:colOff>
      <xdr:row>29</xdr:row>
      <xdr:rowOff>106680</xdr:rowOff>
    </xdr:from>
    <xdr:to>
      <xdr:col>116</xdr:col>
      <xdr:colOff>152400</xdr:colOff>
      <xdr:row>44</xdr:row>
      <xdr:rowOff>106680</xdr:rowOff>
    </xdr:to>
    <xdr:graphicFrame macro="">
      <xdr:nvGraphicFramePr>
        <xdr:cNvPr id="13" name="แผนภูมิ 1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335280</xdr:colOff>
      <xdr:row>48</xdr:row>
      <xdr:rowOff>45720</xdr:rowOff>
    </xdr:from>
    <xdr:to>
      <xdr:col>77</xdr:col>
      <xdr:colOff>609600</xdr:colOff>
      <xdr:row>63</xdr:row>
      <xdr:rowOff>45720</xdr:rowOff>
    </xdr:to>
    <xdr:graphicFrame macro="">
      <xdr:nvGraphicFramePr>
        <xdr:cNvPr id="14" name="แผนภูมิ 16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78</xdr:col>
      <xdr:colOff>304800</xdr:colOff>
      <xdr:row>48</xdr:row>
      <xdr:rowOff>15240</xdr:rowOff>
    </xdr:from>
    <xdr:to>
      <xdr:col>85</xdr:col>
      <xdr:colOff>396240</xdr:colOff>
      <xdr:row>63</xdr:row>
      <xdr:rowOff>15240</xdr:rowOff>
    </xdr:to>
    <xdr:graphicFrame macro="">
      <xdr:nvGraphicFramePr>
        <xdr:cNvPr id="15" name="แผนภูมิ 1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91440</xdr:colOff>
      <xdr:row>48</xdr:row>
      <xdr:rowOff>15240</xdr:rowOff>
    </xdr:from>
    <xdr:to>
      <xdr:col>93</xdr:col>
      <xdr:colOff>182880</xdr:colOff>
      <xdr:row>63</xdr:row>
      <xdr:rowOff>15240</xdr:rowOff>
    </xdr:to>
    <xdr:graphicFrame macro="">
      <xdr:nvGraphicFramePr>
        <xdr:cNvPr id="16" name="แผนภูมิ 1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93</xdr:col>
      <xdr:colOff>609600</xdr:colOff>
      <xdr:row>47</xdr:row>
      <xdr:rowOff>45720</xdr:rowOff>
    </xdr:from>
    <xdr:to>
      <xdr:col>101</xdr:col>
      <xdr:colOff>60960</xdr:colOff>
      <xdr:row>62</xdr:row>
      <xdr:rowOff>45720</xdr:rowOff>
    </xdr:to>
    <xdr:graphicFrame macro="">
      <xdr:nvGraphicFramePr>
        <xdr:cNvPr id="17" name="แผนภูมิ 19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101</xdr:col>
      <xdr:colOff>274320</xdr:colOff>
      <xdr:row>46</xdr:row>
      <xdr:rowOff>137160</xdr:rowOff>
    </xdr:from>
    <xdr:to>
      <xdr:col>108</xdr:col>
      <xdr:colOff>365760</xdr:colOff>
      <xdr:row>61</xdr:row>
      <xdr:rowOff>137160</xdr:rowOff>
    </xdr:to>
    <xdr:graphicFrame macro="">
      <xdr:nvGraphicFramePr>
        <xdr:cNvPr id="18" name="แผนภูมิ 2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109</xdr:col>
      <xdr:colOff>60960</xdr:colOff>
      <xdr:row>46</xdr:row>
      <xdr:rowOff>45720</xdr:rowOff>
    </xdr:from>
    <xdr:to>
      <xdr:col>116</xdr:col>
      <xdr:colOff>152400</xdr:colOff>
      <xdr:row>61</xdr:row>
      <xdr:rowOff>45720</xdr:rowOff>
    </xdr:to>
    <xdr:graphicFrame macro="">
      <xdr:nvGraphicFramePr>
        <xdr:cNvPr id="19" name="แผนภูมิ 2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70</xdr:col>
      <xdr:colOff>335280</xdr:colOff>
      <xdr:row>65</xdr:row>
      <xdr:rowOff>45720</xdr:rowOff>
    </xdr:from>
    <xdr:to>
      <xdr:col>77</xdr:col>
      <xdr:colOff>609600</xdr:colOff>
      <xdr:row>80</xdr:row>
      <xdr:rowOff>15240</xdr:rowOff>
    </xdr:to>
    <xdr:graphicFrame macro="">
      <xdr:nvGraphicFramePr>
        <xdr:cNvPr id="20" name="แผนภูมิ 22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78</xdr:col>
      <xdr:colOff>274320</xdr:colOff>
      <xdr:row>65</xdr:row>
      <xdr:rowOff>45720</xdr:rowOff>
    </xdr:from>
    <xdr:to>
      <xdr:col>85</xdr:col>
      <xdr:colOff>365760</xdr:colOff>
      <xdr:row>80</xdr:row>
      <xdr:rowOff>15240</xdr:rowOff>
    </xdr:to>
    <xdr:graphicFrame macro="">
      <xdr:nvGraphicFramePr>
        <xdr:cNvPr id="21" name="แผนภูมิ 23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86</xdr:col>
      <xdr:colOff>182880</xdr:colOff>
      <xdr:row>64</xdr:row>
      <xdr:rowOff>167640</xdr:rowOff>
    </xdr:from>
    <xdr:to>
      <xdr:col>93</xdr:col>
      <xdr:colOff>274320</xdr:colOff>
      <xdr:row>79</xdr:row>
      <xdr:rowOff>137160</xdr:rowOff>
    </xdr:to>
    <xdr:graphicFrame macro="">
      <xdr:nvGraphicFramePr>
        <xdr:cNvPr id="22" name="แผนภูมิ 24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94</xdr:col>
      <xdr:colOff>30480</xdr:colOff>
      <xdr:row>64</xdr:row>
      <xdr:rowOff>76200</xdr:rowOff>
    </xdr:from>
    <xdr:to>
      <xdr:col>101</xdr:col>
      <xdr:colOff>121920</xdr:colOff>
      <xdr:row>79</xdr:row>
      <xdr:rowOff>45720</xdr:rowOff>
    </xdr:to>
    <xdr:graphicFrame macro="">
      <xdr:nvGraphicFramePr>
        <xdr:cNvPr id="23" name="แผนภูมิ 2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101</xdr:col>
      <xdr:colOff>487680</xdr:colOff>
      <xdr:row>64</xdr:row>
      <xdr:rowOff>76200</xdr:rowOff>
    </xdr:from>
    <xdr:to>
      <xdr:col>108</xdr:col>
      <xdr:colOff>579120</xdr:colOff>
      <xdr:row>79</xdr:row>
      <xdr:rowOff>45720</xdr:rowOff>
    </xdr:to>
    <xdr:graphicFrame macro="">
      <xdr:nvGraphicFramePr>
        <xdr:cNvPr id="24" name="แผนภูมิ 26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109</xdr:col>
      <xdr:colOff>213360</xdr:colOff>
      <xdr:row>64</xdr:row>
      <xdr:rowOff>45720</xdr:rowOff>
    </xdr:from>
    <xdr:to>
      <xdr:col>116</xdr:col>
      <xdr:colOff>304800</xdr:colOff>
      <xdr:row>79</xdr:row>
      <xdr:rowOff>15240</xdr:rowOff>
    </xdr:to>
    <xdr:graphicFrame macro="">
      <xdr:nvGraphicFramePr>
        <xdr:cNvPr id="25" name="แผนภูมิ 27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116</xdr:col>
      <xdr:colOff>487680</xdr:colOff>
      <xdr:row>13</xdr:row>
      <xdr:rowOff>15240</xdr:rowOff>
    </xdr:from>
    <xdr:to>
      <xdr:col>123</xdr:col>
      <xdr:colOff>579120</xdr:colOff>
      <xdr:row>27</xdr:row>
      <xdr:rowOff>137160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116</xdr:col>
      <xdr:colOff>487680</xdr:colOff>
      <xdr:row>29</xdr:row>
      <xdr:rowOff>76200</xdr:rowOff>
    </xdr:from>
    <xdr:to>
      <xdr:col>123</xdr:col>
      <xdr:colOff>579120</xdr:colOff>
      <xdr:row>44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116</xdr:col>
      <xdr:colOff>579120</xdr:colOff>
      <xdr:row>46</xdr:row>
      <xdr:rowOff>45720</xdr:rowOff>
    </xdr:from>
    <xdr:to>
      <xdr:col>124</xdr:col>
      <xdr:colOff>30480</xdr:colOff>
      <xdr:row>61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124</xdr:col>
      <xdr:colOff>243840</xdr:colOff>
      <xdr:row>13</xdr:row>
      <xdr:rowOff>15240</xdr:rowOff>
    </xdr:from>
    <xdr:to>
      <xdr:col>131</xdr:col>
      <xdr:colOff>335280</xdr:colOff>
      <xdr:row>27</xdr:row>
      <xdr:rowOff>137160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117</xdr:col>
      <xdr:colOff>30480</xdr:colOff>
      <xdr:row>63</xdr:row>
      <xdr:rowOff>167640</xdr:rowOff>
    </xdr:from>
    <xdr:to>
      <xdr:col>124</xdr:col>
      <xdr:colOff>121920</xdr:colOff>
      <xdr:row>78</xdr:row>
      <xdr:rowOff>137160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70</xdr:col>
      <xdr:colOff>426720</xdr:colOff>
      <xdr:row>101</xdr:row>
      <xdr:rowOff>228600</xdr:rowOff>
    </xdr:from>
    <xdr:to>
      <xdr:col>78</xdr:col>
      <xdr:colOff>60960</xdr:colOff>
      <xdr:row>116</xdr:row>
      <xdr:rowOff>167640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70</xdr:col>
      <xdr:colOff>457200</xdr:colOff>
      <xdr:row>118</xdr:row>
      <xdr:rowOff>45720</xdr:rowOff>
    </xdr:from>
    <xdr:to>
      <xdr:col>78</xdr:col>
      <xdr:colOff>91440</xdr:colOff>
      <xdr:row>133</xdr:row>
      <xdr:rowOff>45720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426720</xdr:colOff>
      <xdr:row>134</xdr:row>
      <xdr:rowOff>137160</xdr:rowOff>
    </xdr:from>
    <xdr:to>
      <xdr:col>78</xdr:col>
      <xdr:colOff>60960</xdr:colOff>
      <xdr:row>149</xdr:row>
      <xdr:rowOff>137160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426720</xdr:colOff>
      <xdr:row>151</xdr:row>
      <xdr:rowOff>45720</xdr:rowOff>
    </xdr:from>
    <xdr:to>
      <xdr:col>78</xdr:col>
      <xdr:colOff>60960</xdr:colOff>
      <xdr:row>166</xdr:row>
      <xdr:rowOff>45720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78</xdr:col>
      <xdr:colOff>304800</xdr:colOff>
      <xdr:row>101</xdr:row>
      <xdr:rowOff>228600</xdr:rowOff>
    </xdr:from>
    <xdr:to>
      <xdr:col>85</xdr:col>
      <xdr:colOff>396240</xdr:colOff>
      <xdr:row>116</xdr:row>
      <xdr:rowOff>167640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78</xdr:col>
      <xdr:colOff>335280</xdr:colOff>
      <xdr:row>118</xdr:row>
      <xdr:rowOff>15240</xdr:rowOff>
    </xdr:from>
    <xdr:to>
      <xdr:col>85</xdr:col>
      <xdr:colOff>426720</xdr:colOff>
      <xdr:row>133</xdr:row>
      <xdr:rowOff>15240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78</xdr:col>
      <xdr:colOff>304800</xdr:colOff>
      <xdr:row>134</xdr:row>
      <xdr:rowOff>106680</xdr:rowOff>
    </xdr:from>
    <xdr:to>
      <xdr:col>85</xdr:col>
      <xdr:colOff>396240</xdr:colOff>
      <xdr:row>149</xdr:row>
      <xdr:rowOff>106680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78</xdr:col>
      <xdr:colOff>335280</xdr:colOff>
      <xdr:row>150</xdr:row>
      <xdr:rowOff>167640</xdr:rowOff>
    </xdr:from>
    <xdr:to>
      <xdr:col>85</xdr:col>
      <xdr:colOff>426720</xdr:colOff>
      <xdr:row>165</xdr:row>
      <xdr:rowOff>167640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86</xdr:col>
      <xdr:colOff>60960</xdr:colOff>
      <xdr:row>101</xdr:row>
      <xdr:rowOff>167640</xdr:rowOff>
    </xdr:from>
    <xdr:to>
      <xdr:col>93</xdr:col>
      <xdr:colOff>152400</xdr:colOff>
      <xdr:row>116</xdr:row>
      <xdr:rowOff>106680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86</xdr:col>
      <xdr:colOff>91440</xdr:colOff>
      <xdr:row>118</xdr:row>
      <xdr:rowOff>15240</xdr:rowOff>
    </xdr:from>
    <xdr:to>
      <xdr:col>93</xdr:col>
      <xdr:colOff>182880</xdr:colOff>
      <xdr:row>133</xdr:row>
      <xdr:rowOff>15240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86</xdr:col>
      <xdr:colOff>91440</xdr:colOff>
      <xdr:row>134</xdr:row>
      <xdr:rowOff>106680</xdr:rowOff>
    </xdr:from>
    <xdr:to>
      <xdr:col>93</xdr:col>
      <xdr:colOff>182880</xdr:colOff>
      <xdr:row>149</xdr:row>
      <xdr:rowOff>106680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86</xdr:col>
      <xdr:colOff>91440</xdr:colOff>
      <xdr:row>150</xdr:row>
      <xdr:rowOff>137160</xdr:rowOff>
    </xdr:from>
    <xdr:to>
      <xdr:col>93</xdr:col>
      <xdr:colOff>182880</xdr:colOff>
      <xdr:row>165</xdr:row>
      <xdr:rowOff>137160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93</xdr:col>
      <xdr:colOff>457200</xdr:colOff>
      <xdr:row>101</xdr:row>
      <xdr:rowOff>106680</xdr:rowOff>
    </xdr:from>
    <xdr:to>
      <xdr:col>100</xdr:col>
      <xdr:colOff>548640</xdr:colOff>
      <xdr:row>116</xdr:row>
      <xdr:rowOff>45720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93</xdr:col>
      <xdr:colOff>487680</xdr:colOff>
      <xdr:row>117</xdr:row>
      <xdr:rowOff>106680</xdr:rowOff>
    </xdr:from>
    <xdr:to>
      <xdr:col>100</xdr:col>
      <xdr:colOff>579120</xdr:colOff>
      <xdr:row>132</xdr:row>
      <xdr:rowOff>106680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93</xdr:col>
      <xdr:colOff>457200</xdr:colOff>
      <xdr:row>133</xdr:row>
      <xdr:rowOff>167640</xdr:rowOff>
    </xdr:from>
    <xdr:to>
      <xdr:col>100</xdr:col>
      <xdr:colOff>548640</xdr:colOff>
      <xdr:row>148</xdr:row>
      <xdr:rowOff>167640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93</xdr:col>
      <xdr:colOff>457200</xdr:colOff>
      <xdr:row>150</xdr:row>
      <xdr:rowOff>76200</xdr:rowOff>
    </xdr:from>
    <xdr:to>
      <xdr:col>100</xdr:col>
      <xdr:colOff>548640</xdr:colOff>
      <xdr:row>165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101</xdr:col>
      <xdr:colOff>213360</xdr:colOff>
      <xdr:row>101</xdr:row>
      <xdr:rowOff>76200</xdr:rowOff>
    </xdr:from>
    <xdr:to>
      <xdr:col>108</xdr:col>
      <xdr:colOff>304800</xdr:colOff>
      <xdr:row>116</xdr:row>
      <xdr:rowOff>15240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101</xdr:col>
      <xdr:colOff>213360</xdr:colOff>
      <xdr:row>117</xdr:row>
      <xdr:rowOff>76200</xdr:rowOff>
    </xdr:from>
    <xdr:to>
      <xdr:col>108</xdr:col>
      <xdr:colOff>304800</xdr:colOff>
      <xdr:row>132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101</xdr:col>
      <xdr:colOff>243840</xdr:colOff>
      <xdr:row>133</xdr:row>
      <xdr:rowOff>167640</xdr:rowOff>
    </xdr:from>
    <xdr:to>
      <xdr:col>108</xdr:col>
      <xdr:colOff>335280</xdr:colOff>
      <xdr:row>148</xdr:row>
      <xdr:rowOff>167640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101</xdr:col>
      <xdr:colOff>213360</xdr:colOff>
      <xdr:row>150</xdr:row>
      <xdr:rowOff>15240</xdr:rowOff>
    </xdr:from>
    <xdr:to>
      <xdr:col>108</xdr:col>
      <xdr:colOff>304800</xdr:colOff>
      <xdr:row>165</xdr:row>
      <xdr:rowOff>15240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109</xdr:col>
      <xdr:colOff>0</xdr:colOff>
      <xdr:row>100</xdr:row>
      <xdr:rowOff>137160</xdr:rowOff>
    </xdr:from>
    <xdr:to>
      <xdr:col>116</xdr:col>
      <xdr:colOff>91440</xdr:colOff>
      <xdr:row>115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109</xdr:col>
      <xdr:colOff>30480</xdr:colOff>
      <xdr:row>116</xdr:row>
      <xdr:rowOff>137160</xdr:rowOff>
    </xdr:from>
    <xdr:to>
      <xdr:col>116</xdr:col>
      <xdr:colOff>121920</xdr:colOff>
      <xdr:row>131</xdr:row>
      <xdr:rowOff>137160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108</xdr:col>
      <xdr:colOff>609600</xdr:colOff>
      <xdr:row>133</xdr:row>
      <xdr:rowOff>76200</xdr:rowOff>
    </xdr:from>
    <xdr:to>
      <xdr:col>116</xdr:col>
      <xdr:colOff>60960</xdr:colOff>
      <xdr:row>148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108</xdr:col>
      <xdr:colOff>609600</xdr:colOff>
      <xdr:row>149</xdr:row>
      <xdr:rowOff>167640</xdr:rowOff>
    </xdr:from>
    <xdr:to>
      <xdr:col>116</xdr:col>
      <xdr:colOff>60960</xdr:colOff>
      <xdr:row>164</xdr:row>
      <xdr:rowOff>167640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116</xdr:col>
      <xdr:colOff>396240</xdr:colOff>
      <xdr:row>100</xdr:row>
      <xdr:rowOff>137160</xdr:rowOff>
    </xdr:from>
    <xdr:to>
      <xdr:col>123</xdr:col>
      <xdr:colOff>487680</xdr:colOff>
      <xdr:row>115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116</xdr:col>
      <xdr:colOff>396240</xdr:colOff>
      <xdr:row>116</xdr:row>
      <xdr:rowOff>167640</xdr:rowOff>
    </xdr:from>
    <xdr:to>
      <xdr:col>123</xdr:col>
      <xdr:colOff>487680</xdr:colOff>
      <xdr:row>131</xdr:row>
      <xdr:rowOff>167640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116</xdr:col>
      <xdr:colOff>426720</xdr:colOff>
      <xdr:row>133</xdr:row>
      <xdr:rowOff>45720</xdr:rowOff>
    </xdr:from>
    <xdr:to>
      <xdr:col>123</xdr:col>
      <xdr:colOff>518160</xdr:colOff>
      <xdr:row>148</xdr:row>
      <xdr:rowOff>45720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116</xdr:col>
      <xdr:colOff>426720</xdr:colOff>
      <xdr:row>149</xdr:row>
      <xdr:rowOff>137160</xdr:rowOff>
    </xdr:from>
    <xdr:to>
      <xdr:col>123</xdr:col>
      <xdr:colOff>518160</xdr:colOff>
      <xdr:row>164</xdr:row>
      <xdr:rowOff>137160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124</xdr:col>
      <xdr:colOff>91440</xdr:colOff>
      <xdr:row>100</xdr:row>
      <xdr:rowOff>106680</xdr:rowOff>
    </xdr:from>
    <xdr:to>
      <xdr:col>131</xdr:col>
      <xdr:colOff>182880</xdr:colOff>
      <xdr:row>115</xdr:row>
      <xdr:rowOff>45720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70</xdr:col>
      <xdr:colOff>487680</xdr:colOff>
      <xdr:row>189</xdr:row>
      <xdr:rowOff>228600</xdr:rowOff>
    </xdr:from>
    <xdr:to>
      <xdr:col>78</xdr:col>
      <xdr:colOff>121920</xdr:colOff>
      <xdr:row>204</xdr:row>
      <xdr:rowOff>167640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70</xdr:col>
      <xdr:colOff>487680</xdr:colOff>
      <xdr:row>207</xdr:row>
      <xdr:rowOff>45720</xdr:rowOff>
    </xdr:from>
    <xdr:to>
      <xdr:col>78</xdr:col>
      <xdr:colOff>121920</xdr:colOff>
      <xdr:row>222</xdr:row>
      <xdr:rowOff>45720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70</xdr:col>
      <xdr:colOff>487680</xdr:colOff>
      <xdr:row>224</xdr:row>
      <xdr:rowOff>15240</xdr:rowOff>
    </xdr:from>
    <xdr:to>
      <xdr:col>78</xdr:col>
      <xdr:colOff>121920</xdr:colOff>
      <xdr:row>239</xdr:row>
      <xdr:rowOff>15240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70</xdr:col>
      <xdr:colOff>457200</xdr:colOff>
      <xdr:row>240</xdr:row>
      <xdr:rowOff>167640</xdr:rowOff>
    </xdr:from>
    <xdr:to>
      <xdr:col>78</xdr:col>
      <xdr:colOff>91440</xdr:colOff>
      <xdr:row>255</xdr:row>
      <xdr:rowOff>167640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78</xdr:col>
      <xdr:colOff>518160</xdr:colOff>
      <xdr:row>189</xdr:row>
      <xdr:rowOff>198120</xdr:rowOff>
    </xdr:from>
    <xdr:to>
      <xdr:col>85</xdr:col>
      <xdr:colOff>609600</xdr:colOff>
      <xdr:row>204</xdr:row>
      <xdr:rowOff>137160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78</xdr:col>
      <xdr:colOff>518160</xdr:colOff>
      <xdr:row>206</xdr:row>
      <xdr:rowOff>167640</xdr:rowOff>
    </xdr:from>
    <xdr:to>
      <xdr:col>85</xdr:col>
      <xdr:colOff>609600</xdr:colOff>
      <xdr:row>221</xdr:row>
      <xdr:rowOff>167640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78</xdr:col>
      <xdr:colOff>426720</xdr:colOff>
      <xdr:row>223</xdr:row>
      <xdr:rowOff>167640</xdr:rowOff>
    </xdr:from>
    <xdr:to>
      <xdr:col>85</xdr:col>
      <xdr:colOff>518160</xdr:colOff>
      <xdr:row>238</xdr:row>
      <xdr:rowOff>167640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78</xdr:col>
      <xdr:colOff>426720</xdr:colOff>
      <xdr:row>240</xdr:row>
      <xdr:rowOff>106680</xdr:rowOff>
    </xdr:from>
    <xdr:to>
      <xdr:col>85</xdr:col>
      <xdr:colOff>518160</xdr:colOff>
      <xdr:row>255</xdr:row>
      <xdr:rowOff>106680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86</xdr:col>
      <xdr:colOff>274320</xdr:colOff>
      <xdr:row>189</xdr:row>
      <xdr:rowOff>198120</xdr:rowOff>
    </xdr:from>
    <xdr:to>
      <xdr:col>93</xdr:col>
      <xdr:colOff>365760</xdr:colOff>
      <xdr:row>204</xdr:row>
      <xdr:rowOff>137160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86</xdr:col>
      <xdr:colOff>365760</xdr:colOff>
      <xdr:row>206</xdr:row>
      <xdr:rowOff>106680</xdr:rowOff>
    </xdr:from>
    <xdr:to>
      <xdr:col>93</xdr:col>
      <xdr:colOff>457200</xdr:colOff>
      <xdr:row>221</xdr:row>
      <xdr:rowOff>106680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86</xdr:col>
      <xdr:colOff>335280</xdr:colOff>
      <xdr:row>223</xdr:row>
      <xdr:rowOff>137160</xdr:rowOff>
    </xdr:from>
    <xdr:to>
      <xdr:col>93</xdr:col>
      <xdr:colOff>426720</xdr:colOff>
      <xdr:row>238</xdr:row>
      <xdr:rowOff>137160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86</xdr:col>
      <xdr:colOff>274320</xdr:colOff>
      <xdr:row>240</xdr:row>
      <xdr:rowOff>15240</xdr:rowOff>
    </xdr:from>
    <xdr:to>
      <xdr:col>93</xdr:col>
      <xdr:colOff>365760</xdr:colOff>
      <xdr:row>255</xdr:row>
      <xdr:rowOff>15240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94</xdr:col>
      <xdr:colOff>91440</xdr:colOff>
      <xdr:row>189</xdr:row>
      <xdr:rowOff>167640</xdr:rowOff>
    </xdr:from>
    <xdr:to>
      <xdr:col>101</xdr:col>
      <xdr:colOff>182880</xdr:colOff>
      <xdr:row>204</xdr:row>
      <xdr:rowOff>106680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94</xdr:col>
      <xdr:colOff>213360</xdr:colOff>
      <xdr:row>206</xdr:row>
      <xdr:rowOff>15240</xdr:rowOff>
    </xdr:from>
    <xdr:to>
      <xdr:col>101</xdr:col>
      <xdr:colOff>304800</xdr:colOff>
      <xdr:row>221</xdr:row>
      <xdr:rowOff>15240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94</xdr:col>
      <xdr:colOff>152400</xdr:colOff>
      <xdr:row>222</xdr:row>
      <xdr:rowOff>76200</xdr:rowOff>
    </xdr:from>
    <xdr:to>
      <xdr:col>101</xdr:col>
      <xdr:colOff>243840</xdr:colOff>
      <xdr:row>237</xdr:row>
      <xdr:rowOff>76200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93</xdr:col>
      <xdr:colOff>426720</xdr:colOff>
      <xdr:row>240</xdr:row>
      <xdr:rowOff>76200</xdr:rowOff>
    </xdr:from>
    <xdr:to>
      <xdr:col>100</xdr:col>
      <xdr:colOff>518160</xdr:colOff>
      <xdr:row>255</xdr:row>
      <xdr:rowOff>76200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101</xdr:col>
      <xdr:colOff>487680</xdr:colOff>
      <xdr:row>189</xdr:row>
      <xdr:rowOff>137160</xdr:rowOff>
    </xdr:from>
    <xdr:to>
      <xdr:col>108</xdr:col>
      <xdr:colOff>579120</xdr:colOff>
      <xdr:row>204</xdr:row>
      <xdr:rowOff>76200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101</xdr:col>
      <xdr:colOff>609600</xdr:colOff>
      <xdr:row>205</xdr:row>
      <xdr:rowOff>106680</xdr:rowOff>
    </xdr:from>
    <xdr:to>
      <xdr:col>109</xdr:col>
      <xdr:colOff>60960</xdr:colOff>
      <xdr:row>220</xdr:row>
      <xdr:rowOff>106680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101</xdr:col>
      <xdr:colOff>609600</xdr:colOff>
      <xdr:row>222</xdr:row>
      <xdr:rowOff>106680</xdr:rowOff>
    </xdr:from>
    <xdr:to>
      <xdr:col>109</xdr:col>
      <xdr:colOff>60960</xdr:colOff>
      <xdr:row>237</xdr:row>
      <xdr:rowOff>106680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102</xdr:col>
      <xdr:colOff>30480</xdr:colOff>
      <xdr:row>240</xdr:row>
      <xdr:rowOff>76200</xdr:rowOff>
    </xdr:from>
    <xdr:to>
      <xdr:col>109</xdr:col>
      <xdr:colOff>121920</xdr:colOff>
      <xdr:row>255</xdr:row>
      <xdr:rowOff>76200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109</xdr:col>
      <xdr:colOff>274320</xdr:colOff>
      <xdr:row>188</xdr:row>
      <xdr:rowOff>167640</xdr:rowOff>
    </xdr:from>
    <xdr:to>
      <xdr:col>116</xdr:col>
      <xdr:colOff>365760</xdr:colOff>
      <xdr:row>203</xdr:row>
      <xdr:rowOff>106680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109</xdr:col>
      <xdr:colOff>365760</xdr:colOff>
      <xdr:row>205</xdr:row>
      <xdr:rowOff>45720</xdr:rowOff>
    </xdr:from>
    <xdr:to>
      <xdr:col>116</xdr:col>
      <xdr:colOff>457200</xdr:colOff>
      <xdr:row>220</xdr:row>
      <xdr:rowOff>45720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109</xdr:col>
      <xdr:colOff>365760</xdr:colOff>
      <xdr:row>222</xdr:row>
      <xdr:rowOff>15240</xdr:rowOff>
    </xdr:from>
    <xdr:to>
      <xdr:col>116</xdr:col>
      <xdr:colOff>457200</xdr:colOff>
      <xdr:row>237</xdr:row>
      <xdr:rowOff>15240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109</xdr:col>
      <xdr:colOff>426720</xdr:colOff>
      <xdr:row>239</xdr:row>
      <xdr:rowOff>137160</xdr:rowOff>
    </xdr:from>
    <xdr:to>
      <xdr:col>116</xdr:col>
      <xdr:colOff>518160</xdr:colOff>
      <xdr:row>254</xdr:row>
      <xdr:rowOff>137160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117</xdr:col>
      <xdr:colOff>30480</xdr:colOff>
      <xdr:row>188</xdr:row>
      <xdr:rowOff>106680</xdr:rowOff>
    </xdr:from>
    <xdr:to>
      <xdr:col>124</xdr:col>
      <xdr:colOff>121920</xdr:colOff>
      <xdr:row>203</xdr:row>
      <xdr:rowOff>45720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117</xdr:col>
      <xdr:colOff>91440</xdr:colOff>
      <xdr:row>204</xdr:row>
      <xdr:rowOff>137160</xdr:rowOff>
    </xdr:from>
    <xdr:to>
      <xdr:col>124</xdr:col>
      <xdr:colOff>182880</xdr:colOff>
      <xdr:row>219</xdr:row>
      <xdr:rowOff>137160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117</xdr:col>
      <xdr:colOff>121920</xdr:colOff>
      <xdr:row>221</xdr:row>
      <xdr:rowOff>76200</xdr:rowOff>
    </xdr:from>
    <xdr:to>
      <xdr:col>124</xdr:col>
      <xdr:colOff>213360</xdr:colOff>
      <xdr:row>236</xdr:row>
      <xdr:rowOff>76200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117</xdr:col>
      <xdr:colOff>213360</xdr:colOff>
      <xdr:row>239</xdr:row>
      <xdr:rowOff>106680</xdr:rowOff>
    </xdr:from>
    <xdr:to>
      <xdr:col>124</xdr:col>
      <xdr:colOff>304800</xdr:colOff>
      <xdr:row>254</xdr:row>
      <xdr:rowOff>106680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124</xdr:col>
      <xdr:colOff>457200</xdr:colOff>
      <xdr:row>188</xdr:row>
      <xdr:rowOff>76200</xdr:rowOff>
    </xdr:from>
    <xdr:to>
      <xdr:col>131</xdr:col>
      <xdr:colOff>548640</xdr:colOff>
      <xdr:row>203</xdr:row>
      <xdr:rowOff>15240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124</xdr:col>
      <xdr:colOff>311579</xdr:colOff>
      <xdr:row>30</xdr:row>
      <xdr:rowOff>125373</xdr:rowOff>
    </xdr:from>
    <xdr:to>
      <xdr:col>131</xdr:col>
      <xdr:colOff>670433</xdr:colOff>
      <xdr:row>48</xdr:row>
      <xdr:rowOff>45393</xdr:rowOff>
    </xdr:to>
    <xdr:graphicFrame macro="">
      <xdr:nvGraphicFramePr>
        <xdr:cNvPr id="26" name="แผนภูมิ 25">
          <a:extLst>
            <a:ext uri="{FF2B5EF4-FFF2-40B4-BE49-F238E27FC236}">
              <a16:creationId xmlns:a16="http://schemas.microsoft.com/office/drawing/2014/main" id="{8C1EE028-1BD7-C944-8C2C-5AF3EDB09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124</xdr:col>
      <xdr:colOff>277185</xdr:colOff>
      <xdr:row>116</xdr:row>
      <xdr:rowOff>171156</xdr:rowOff>
    </xdr:from>
    <xdr:to>
      <xdr:col>132</xdr:col>
      <xdr:colOff>224485</xdr:colOff>
      <xdr:row>131</xdr:row>
      <xdr:rowOff>122255</xdr:rowOff>
    </xdr:to>
    <xdr:graphicFrame macro="">
      <xdr:nvGraphicFramePr>
        <xdr:cNvPr id="27" name="แผนภูมิ 26">
          <a:extLst>
            <a:ext uri="{FF2B5EF4-FFF2-40B4-BE49-F238E27FC236}">
              <a16:creationId xmlns:a16="http://schemas.microsoft.com/office/drawing/2014/main" id="{AEB06055-A39F-6B4F-B352-1CF96CAC4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124</xdr:col>
      <xdr:colOff>515575</xdr:colOff>
      <xdr:row>206</xdr:row>
      <xdr:rowOff>34312</xdr:rowOff>
    </xdr:from>
    <xdr:to>
      <xdr:col>134</xdr:col>
      <xdr:colOff>253109</xdr:colOff>
      <xdr:row>223</xdr:row>
      <xdr:rowOff>34311</xdr:rowOff>
    </xdr:to>
    <xdr:graphicFrame macro="">
      <xdr:nvGraphicFramePr>
        <xdr:cNvPr id="28" name="แผนภูมิ 27">
          <a:extLst>
            <a:ext uri="{FF2B5EF4-FFF2-40B4-BE49-F238E27FC236}">
              <a16:creationId xmlns:a16="http://schemas.microsoft.com/office/drawing/2014/main" id="{AFF59071-FD41-814B-B6F3-FCDCD862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76"/>
  <sheetViews>
    <sheetView tabSelected="1" zoomScale="102" zoomScaleNormal="95" workbookViewId="0">
      <selection activeCell="N3" sqref="N3"/>
    </sheetView>
  </sheetViews>
  <sheetFormatPr defaultColWidth="8.77734375" defaultRowHeight="14.4"/>
  <cols>
    <col min="2" max="13" width="8.77734375" style="253"/>
  </cols>
  <sheetData>
    <row r="2" spans="2:22">
      <c r="B2" s="293" t="s">
        <v>89</v>
      </c>
      <c r="C2" s="293" t="str">
        <f>วิเคราะห์ค่ากลวงทึบ!AY15</f>
        <v>(h-Hi)/S</v>
      </c>
      <c r="D2" s="294" t="str">
        <f>วิเคราะห์ค่ากลวงทึบ!BT15</f>
        <v>Fc/Fd</v>
      </c>
      <c r="E2" s="299" t="str">
        <f>วิเคราะห์ค่ากลวงทึบ!BD191</f>
        <v>S/(hHi)^0.5</v>
      </c>
      <c r="F2" s="293" t="s">
        <v>29</v>
      </c>
      <c r="H2" s="301" t="str">
        <f>B2</f>
        <v>Test NO.</v>
      </c>
      <c r="I2" s="295" t="str">
        <f>วิเคราะห์ค่ากลวงทึบ!BU15</f>
        <v>Fd/Fb</v>
      </c>
      <c r="J2" s="296" t="str">
        <f>วิเคราะห์ค่ากลวงทึบ!AT15</f>
        <v>Hi/L</v>
      </c>
      <c r="K2" s="296" t="str">
        <f>วิเคราะห์ค่ากลวงทึบ!AX15</f>
        <v>(h-Hi)/L</v>
      </c>
      <c r="L2" s="296" t="str">
        <f t="shared" ref="L2:L65" si="0">F2</f>
        <v>SPF</v>
      </c>
    </row>
    <row r="3" spans="2:22">
      <c r="B3" s="293"/>
      <c r="C3" s="294"/>
      <c r="D3" s="298"/>
      <c r="E3" s="300"/>
      <c r="F3" s="294"/>
      <c r="H3" s="302"/>
      <c r="I3" s="295"/>
      <c r="J3" s="297"/>
      <c r="K3" s="297"/>
      <c r="L3" s="297"/>
    </row>
    <row r="4" spans="2:22" s="248" customFormat="1">
      <c r="B4" s="254">
        <f>วิเคราะห์ค่ากลวงทึบ!B105</f>
        <v>1</v>
      </c>
      <c r="C4" s="255">
        <f>วิเคราะห์ค่ากลวงทึบ!AY17</f>
        <v>1.0933333333333335</v>
      </c>
      <c r="D4" s="256">
        <f>วิเคราะห์ค่ากลวงทึบ!BT17</f>
        <v>0.53809853912889816</v>
      </c>
      <c r="E4" s="256">
        <f>วิเคราะห์ค่ากลวงทึบ!BD17</f>
        <v>1.1106541457982981</v>
      </c>
      <c r="F4" s="257">
        <f>วิเคราะห์ค่ากลวงทึบ!AS17</f>
        <v>20.634920634920633</v>
      </c>
      <c r="G4" s="258"/>
      <c r="H4" s="259">
        <f t="shared" ref="H4:H67" si="1">B4</f>
        <v>1</v>
      </c>
      <c r="I4" s="260">
        <f>วิเคราะห์ค่ากลวงทึบ!BU17</f>
        <v>2.4138178478142307</v>
      </c>
      <c r="J4" s="261">
        <f>วิเคราะห์ค่ากลวงทึบ!AT17</f>
        <v>5.0620325738523521E-3</v>
      </c>
      <c r="K4" s="262">
        <f>วิเคราะห์ค่ากลวงทึบ!AX17</f>
        <v>1.0923333448839289E-2</v>
      </c>
      <c r="L4" s="262">
        <f t="shared" si="0"/>
        <v>20.634920634920633</v>
      </c>
      <c r="M4" s="258"/>
    </row>
    <row r="5" spans="2:22" s="248" customFormat="1">
      <c r="B5" s="263">
        <f>วิเคราะห์ค่ากลวงทึบ!B106</f>
        <v>2</v>
      </c>
      <c r="C5" s="264">
        <f>วิเคราะห์ค่ากลวงทึบ!AY18</f>
        <v>1.04</v>
      </c>
      <c r="D5" s="265">
        <f>วิเคราะห์ค่ากลวงทึบ!BT18</f>
        <v>0.50941570019187976</v>
      </c>
      <c r="E5" s="265">
        <f>วิเคราะห์ค่ากลวงทึบ!BD18</f>
        <v>1.0564428184106458</v>
      </c>
      <c r="F5" s="266">
        <f>วิเคราะห์ค่ากลวงทึบ!AS18</f>
        <v>26.105006105006108</v>
      </c>
      <c r="G5" s="258"/>
      <c r="H5" s="267">
        <f t="shared" si="1"/>
        <v>2</v>
      </c>
      <c r="I5" s="268">
        <f>วิเคราะห์ค่ากลวงทึบ!BU18</f>
        <v>2.549728752260398</v>
      </c>
      <c r="J5" s="269">
        <f>วิเคราะห์ค่ากลวงทึบ!AT18</f>
        <v>7.4824209480414093E-3</v>
      </c>
      <c r="K5" s="270">
        <f>วิเคราะห์ค่ากลวงทึบ!AX18</f>
        <v>1.3895924617791188E-2</v>
      </c>
      <c r="L5" s="270">
        <f t="shared" si="0"/>
        <v>26.105006105006108</v>
      </c>
      <c r="M5" s="258"/>
    </row>
    <row r="6" spans="2:22" s="248" customFormat="1">
      <c r="B6" s="263">
        <f>วิเคราะห์ค่ากลวงทึบ!B107</f>
        <v>3</v>
      </c>
      <c r="C6" s="264">
        <f>วิเคราะห์ค่ากลวงทึบ!AY19</f>
        <v>1.0266666666666668</v>
      </c>
      <c r="D6" s="265">
        <f>วิเคราะห์ค่ากลวงทึบ!BT19</f>
        <v>0.50262924348908</v>
      </c>
      <c r="E6" s="265">
        <f>วิเคราะห์ค่ากลวงทึบ!BD19</f>
        <v>1.0440863369806959</v>
      </c>
      <c r="F6" s="266">
        <f>วิเคราะห์ค่ากลวงทึบ!AS19</f>
        <v>25.251831501831504</v>
      </c>
      <c r="G6" s="258"/>
      <c r="H6" s="267">
        <f t="shared" si="1"/>
        <v>3</v>
      </c>
      <c r="I6" s="268">
        <f>วิเคราะห์ค่ากลวงทึบ!BU19</f>
        <v>2.5841549700048794</v>
      </c>
      <c r="J6" s="269">
        <f>วิเคราะห์ค่ากลวงทึบ!AT19</f>
        <v>9.111347728387802E-3</v>
      </c>
      <c r="K6" s="270">
        <f>วิเคราะห์ค่ากลวงทึบ!AX19</f>
        <v>1.6315669188043277E-2</v>
      </c>
      <c r="L6" s="270">
        <f t="shared" si="0"/>
        <v>25.251831501831504</v>
      </c>
      <c r="M6" s="258"/>
    </row>
    <row r="7" spans="2:22" s="248" customFormat="1">
      <c r="B7" s="263">
        <f>วิเคราะห์ค่ากลวงทึบ!B108</f>
        <v>4</v>
      </c>
      <c r="C7" s="264">
        <f>วิเคราะห์ค่ากลวงทึบ!AY20</f>
        <v>0.98666666666666669</v>
      </c>
      <c r="D7" s="265">
        <f>วิเคราะห์ค่ากลวงทึบ!BT20</f>
        <v>0.4831195926765034</v>
      </c>
      <c r="E7" s="265">
        <f>วิเคราะห์ค่ากลวงทึบ!BD20</f>
        <v>1.0094660663590602</v>
      </c>
      <c r="F7" s="266">
        <f>วิเคราะห์ค่ากลวงทึบ!AS20</f>
        <v>30.416666666666668</v>
      </c>
      <c r="G7" s="258"/>
      <c r="H7" s="267">
        <f t="shared" si="1"/>
        <v>4</v>
      </c>
      <c r="I7" s="268">
        <f>วิเคราะห์ค่ากลวงทึบ!BU20</f>
        <v>2.6885100031573805</v>
      </c>
      <c r="J7" s="269">
        <f>วิเคราะห์ค่ากลวงทึบ!AT20</f>
        <v>1.1758671375080175E-2</v>
      </c>
      <c r="K7" s="270">
        <f>วิเคราะห์ค่ากลวงทึบ!AX20</f>
        <v>1.8916123516433323E-2</v>
      </c>
      <c r="L7" s="270">
        <f t="shared" si="0"/>
        <v>30.416666666666668</v>
      </c>
      <c r="M7" s="258"/>
    </row>
    <row r="8" spans="2:22" s="248" customFormat="1">
      <c r="B8" s="263">
        <f>วิเคราะห์ค่ากลวงทึบ!B109</f>
        <v>5</v>
      </c>
      <c r="C8" s="264">
        <f>วิเคราะห์ค่ากลวงทึบ!AY21</f>
        <v>1</v>
      </c>
      <c r="D8" s="265">
        <f>วิเคราะห์ค่ากลวงทึบ!BT21</f>
        <v>0.48948541146517599</v>
      </c>
      <c r="E8" s="265">
        <f>วิเคราะห์ค่ากลวงทึบ!BD21</f>
        <v>1.0206207261596576</v>
      </c>
      <c r="F8" s="266">
        <f>วิเคราะห์ค่ากลวงทึบ!AS21</f>
        <v>19.920634920634921</v>
      </c>
      <c r="G8" s="258"/>
      <c r="H8" s="267">
        <f t="shared" si="1"/>
        <v>5</v>
      </c>
      <c r="I8" s="268">
        <f>วิเคราะห์ค่ากลวงทึบ!BU21</f>
        <v>2.6535455954533709</v>
      </c>
      <c r="J8" s="269">
        <f>วิเคราะห์ค่ากลวงทึบ!AT21</f>
        <v>1.1891171347263653E-2</v>
      </c>
      <c r="K8" s="270">
        <f>วิเคราะห์ค่ากลวงทึบ!AX21</f>
        <v>1.9818618912106088E-2</v>
      </c>
      <c r="L8" s="270">
        <f t="shared" si="0"/>
        <v>19.920634920634921</v>
      </c>
      <c r="M8" s="258"/>
      <c r="P8"/>
      <c r="Q8"/>
      <c r="R8"/>
      <c r="S8"/>
      <c r="T8"/>
      <c r="U8"/>
      <c r="V8"/>
    </row>
    <row r="9" spans="2:22" s="248" customFormat="1">
      <c r="B9" s="263">
        <f>วิเคราะห์ค่ากลวงทึบ!B110</f>
        <v>6</v>
      </c>
      <c r="C9" s="264">
        <f>วิเคราะห์ค่ากลวงทึบ!AY22</f>
        <v>1</v>
      </c>
      <c r="D9" s="265">
        <f>วิเคราะห์ค่ากลวงทึบ!BT22</f>
        <v>0.48948541146517599</v>
      </c>
      <c r="E9" s="265">
        <f>วิเคราะห์ค่ากลวงทึบ!BD22</f>
        <v>1.0206207261596576</v>
      </c>
      <c r="F9" s="266">
        <f>วิเคราะห์ค่ากลวงทึบ!AS22</f>
        <v>17.38095238095238</v>
      </c>
      <c r="G9" s="258"/>
      <c r="H9" s="267">
        <f t="shared" si="1"/>
        <v>6</v>
      </c>
      <c r="I9" s="268">
        <f>วิเคราะห์ค่ากลวงทึบ!BU22</f>
        <v>2.6535455954533709</v>
      </c>
      <c r="J9" s="269">
        <f>วิเคราะห์ค่ากลวงทึบ!AT22</f>
        <v>1.2069802586934662E-2</v>
      </c>
      <c r="K9" s="270">
        <f>วิเคราะห์ค่ากลวงทึบ!AX22</f>
        <v>2.0116337644891104E-2</v>
      </c>
      <c r="L9" s="270">
        <f t="shared" si="0"/>
        <v>17.38095238095238</v>
      </c>
      <c r="M9" s="258"/>
      <c r="P9"/>
      <c r="Q9"/>
      <c r="R9"/>
      <c r="S9"/>
      <c r="T9"/>
      <c r="U9"/>
      <c r="V9"/>
    </row>
    <row r="10" spans="2:22" s="248" customFormat="1">
      <c r="B10" s="263">
        <f>วิเคราะห์ค่ากลวงทึบ!B111</f>
        <v>7</v>
      </c>
      <c r="C10" s="264">
        <f>วิเคราะห์ค่ากลวงทึบ!AY23</f>
        <v>0.96000000000000008</v>
      </c>
      <c r="D10" s="265">
        <f>วิเคราะห์ค่ากลวงทึบ!BT23</f>
        <v>0.4707802397840688</v>
      </c>
      <c r="E10" s="265">
        <f>วิเคราะห์ค่ากลวงทึบ!BD23</f>
        <v>0.98821176880261863</v>
      </c>
      <c r="F10" s="266">
        <f>วิเคราะห์ค่ากลวงทึบ!AS23</f>
        <v>18.75</v>
      </c>
      <c r="G10" s="258"/>
      <c r="H10" s="267">
        <f t="shared" si="1"/>
        <v>7</v>
      </c>
      <c r="I10" s="268">
        <f>วิเคราะห์ค่ากลวงทึบ!BU23</f>
        <v>2.7589770085249286</v>
      </c>
      <c r="J10" s="269">
        <f>วิเคราะห์ค่ากลวงทึบ!AT23</f>
        <v>1.4861149225237319E-2</v>
      </c>
      <c r="K10" s="270">
        <f>วิเคราะห์ค่ากลวงทึบ!AX23</f>
        <v>2.2291723837855978E-2</v>
      </c>
      <c r="L10" s="270">
        <f t="shared" si="0"/>
        <v>18.75</v>
      </c>
      <c r="M10" s="258"/>
      <c r="P10"/>
      <c r="Q10"/>
      <c r="R10" s="510"/>
      <c r="S10" s="510"/>
      <c r="T10"/>
      <c r="U10"/>
      <c r="V10"/>
    </row>
    <row r="11" spans="2:22" s="248" customFormat="1">
      <c r="B11" s="271">
        <f>วิเคราะห์ค่ากลวงทึบ!B112</f>
        <v>8</v>
      </c>
      <c r="C11" s="264">
        <f>วิเคราะห์ค่ากลวงทึบ!AY24</f>
        <v>0.94666666666666677</v>
      </c>
      <c r="D11" s="272">
        <f>วิเคราะห์ค่ากลวงทึบ!BT24</f>
        <v>0.46479919007306569</v>
      </c>
      <c r="E11" s="272">
        <f>วิเคราะห์ค่ากลวงทึบ!BD24</f>
        <v>0.9780759955449394</v>
      </c>
      <c r="F11" s="266">
        <f>วิเคราะห์ค่ากลวงทึบ!AS24</f>
        <v>15.250544662309366</v>
      </c>
      <c r="G11" s="258"/>
      <c r="H11" s="267">
        <f t="shared" si="1"/>
        <v>8</v>
      </c>
      <c r="I11" s="268">
        <f>วิเคราะห์ค่ากลวงทึบ!BU24</f>
        <v>2.794479606188466</v>
      </c>
      <c r="J11" s="269">
        <f>วิเคราะห์ค่ากลวงทึบ!AT24</f>
        <v>2.0905307505621324E-2</v>
      </c>
      <c r="K11" s="270">
        <f>วิเคราะห์ค่ากลวงทึบ!AX24</f>
        <v>3.0291363936716616E-2</v>
      </c>
      <c r="L11" s="270">
        <f t="shared" si="0"/>
        <v>15.250544662309366</v>
      </c>
      <c r="M11" s="258"/>
      <c r="P11"/>
      <c r="Q11"/>
      <c r="R11" s="510"/>
      <c r="S11" s="510"/>
      <c r="T11"/>
      <c r="U11"/>
      <c r="V11"/>
    </row>
    <row r="12" spans="2:22" s="248" customFormat="1">
      <c r="B12" s="254">
        <f>วิเคราะห์ค่ากลวงทึบ!B113</f>
        <v>1</v>
      </c>
      <c r="C12" s="255">
        <f>วิเคราะห์ค่ากลวงทึบ!AY25</f>
        <v>1.1733333333333333</v>
      </c>
      <c r="D12" s="265">
        <f>วิเคราะห์ค่ากลวงทึบ!BT25</f>
        <v>1.1726197628412722</v>
      </c>
      <c r="E12" s="265">
        <f>วิเคราะห์ค่ากลวงทึบ!BD25</f>
        <v>1.2103072956898178</v>
      </c>
      <c r="F12" s="257">
        <f>วิเคราะห์ค่ากลวงทึบ!AS25</f>
        <v>18.484848484848484</v>
      </c>
      <c r="G12" s="258"/>
      <c r="H12" s="259">
        <f t="shared" si="1"/>
        <v>1</v>
      </c>
      <c r="I12" s="260">
        <f>วิเคราะห์ค่ากลวงทึบ!BU25</f>
        <v>2.2153333907402617</v>
      </c>
      <c r="J12" s="261">
        <f>วิเคราะห์ค่ากลวงทึบ!AT25</f>
        <v>4.2627642727177699E-3</v>
      </c>
      <c r="K12" s="262">
        <f>วิเคราะห์ค่ากลวงทึบ!AX25</f>
        <v>1.1722601749973869E-2</v>
      </c>
      <c r="L12" s="262">
        <f t="shared" si="0"/>
        <v>18.484848484848484</v>
      </c>
      <c r="M12" s="258"/>
      <c r="P12"/>
      <c r="Q12"/>
      <c r="R12" s="510"/>
      <c r="S12" s="510"/>
      <c r="T12"/>
      <c r="U12"/>
      <c r="V12"/>
    </row>
    <row r="13" spans="2:22" s="248" customFormat="1">
      <c r="B13" s="263">
        <f>วิเคราะห์ค่ากลวงทึบ!B114</f>
        <v>2</v>
      </c>
      <c r="C13" s="264">
        <f>วิเคราะห์ค่ากลวงทึบ!AY26</f>
        <v>1.0533333333333335</v>
      </c>
      <c r="D13" s="265">
        <f>วิเคราะห์ค่ากลวงทึบ!BT26</f>
        <v>1.0327021963766894</v>
      </c>
      <c r="E13" s="265">
        <f>วิเคราะห์ค่ากลวงทึบ!BD26</f>
        <v>1.0692486534603769</v>
      </c>
      <c r="F13" s="266">
        <f>วิเคราะห์ค่ากลวงทึบ!AS26</f>
        <v>34.065934065934066</v>
      </c>
      <c r="G13" s="258"/>
      <c r="H13" s="267">
        <f t="shared" si="1"/>
        <v>2</v>
      </c>
      <c r="I13" s="268">
        <f>วิเคราะห์ค่ากลวงทึบ!BU26</f>
        <v>2.5154819311690919</v>
      </c>
      <c r="J13" s="269">
        <f>วิเคราะห์ค่ากลวงทึบ!AT26</f>
        <v>7.3042680683261365E-3</v>
      </c>
      <c r="K13" s="270">
        <f>วิเคราะห์ค่ากลวงทึบ!AX26</f>
        <v>1.407407749750646E-2</v>
      </c>
      <c r="L13" s="270">
        <f t="shared" si="0"/>
        <v>34.065934065934066</v>
      </c>
      <c r="M13" s="258"/>
      <c r="P13"/>
      <c r="Q13"/>
      <c r="R13" s="510"/>
      <c r="S13" s="510"/>
      <c r="T13"/>
      <c r="U13"/>
      <c r="V13"/>
    </row>
    <row r="14" spans="2:22" s="248" customFormat="1">
      <c r="B14" s="263">
        <f>วิเคราะห์ค่ากลวงทึบ!B115</f>
        <v>3</v>
      </c>
      <c r="C14" s="264">
        <f>วิเคราะห์ค่ากลวงทึบ!AY27</f>
        <v>1.04</v>
      </c>
      <c r="D14" s="265">
        <f>วิเคราะห์ค่ากลวงทึบ!BT27</f>
        <v>1.0188314003837595</v>
      </c>
      <c r="E14" s="265">
        <f>วิเคราะห์ค่ากลวงทึบ!BD27</f>
        <v>1.0564428184106458</v>
      </c>
      <c r="F14" s="266">
        <f>วิเคราะห์ค่ากลวงทึบ!AS27</f>
        <v>33.455433455433457</v>
      </c>
      <c r="G14" s="258"/>
      <c r="H14" s="267">
        <f t="shared" si="1"/>
        <v>3</v>
      </c>
      <c r="I14" s="268">
        <f>วิเคราะห์ค่ากลวงทึบ!BU27</f>
        <v>2.549728752260398</v>
      </c>
      <c r="J14" s="269">
        <f>วิเคราะห์ค่ากลวงทึบ!AT27</f>
        <v>8.8994559207508771E-3</v>
      </c>
      <c r="K14" s="270">
        <f>วิเคราะห์ค่ากลวงทึบ!AX27</f>
        <v>1.6527560995680198E-2</v>
      </c>
      <c r="L14" s="270">
        <f t="shared" si="0"/>
        <v>33.455433455433457</v>
      </c>
      <c r="M14" s="258"/>
      <c r="P14"/>
      <c r="Q14"/>
      <c r="R14" s="510"/>
      <c r="S14" s="510"/>
      <c r="T14"/>
      <c r="U14"/>
      <c r="V14"/>
    </row>
    <row r="15" spans="2:22" s="248" customFormat="1">
      <c r="B15" s="263">
        <f>วิเคราะห์ค่ากลวงทึบ!B116</f>
        <v>4</v>
      </c>
      <c r="C15" s="264">
        <f>วิเคราะห์ค่ากลวงทึบ!AY28</f>
        <v>1.04</v>
      </c>
      <c r="D15" s="265">
        <f>วิเคราะห์ค่ากลวงทึบ!BT28</f>
        <v>1.0188314003837595</v>
      </c>
      <c r="E15" s="265">
        <f>วิเคราะห์ค่ากลวงทึบ!BD28</f>
        <v>1.0564428184106458</v>
      </c>
      <c r="F15" s="266">
        <f>วิเคราะห์ค่ากลวงทึบ!AS28</f>
        <v>25.555555555555554</v>
      </c>
      <c r="G15" s="258"/>
      <c r="H15" s="267">
        <f t="shared" si="1"/>
        <v>4</v>
      </c>
      <c r="I15" s="268">
        <f>วิเคราะห์ค่ากลวงทึบ!BU28</f>
        <v>2.549728752260398</v>
      </c>
      <c r="J15" s="269">
        <f>วิเคราะห์ค่ากลวงทึบ!AT28</f>
        <v>1.0736178212029724E-2</v>
      </c>
      <c r="K15" s="270">
        <f>วิเคราะห์ค่ากลวงทึบ!AX28</f>
        <v>1.9938616679483774E-2</v>
      </c>
      <c r="L15" s="270">
        <f t="shared" si="0"/>
        <v>25.555555555555554</v>
      </c>
      <c r="M15" s="258"/>
      <c r="P15"/>
      <c r="Q15"/>
      <c r="R15" s="510"/>
      <c r="S15" s="510"/>
      <c r="T15"/>
      <c r="U15"/>
      <c r="V15"/>
    </row>
    <row r="16" spans="2:22" s="248" customFormat="1">
      <c r="B16" s="263">
        <f>วิเคราะห์ค่ากลวงทึบ!B117</f>
        <v>5</v>
      </c>
      <c r="C16" s="264">
        <f>วิเคราะห์ค่ากลวงทึบ!AY29</f>
        <v>0.97333333333333349</v>
      </c>
      <c r="D16" s="265">
        <f>วิเคราะห์ค่ากลวงทึบ!BT29</f>
        <v>0.95377162402101778</v>
      </c>
      <c r="E16" s="265">
        <f>วิเคราะห์ค่ากลวงทึบ!BD29</f>
        <v>0.99866932742120151</v>
      </c>
      <c r="F16" s="266">
        <f>วิเคราะห์ค่ากลวงทึบ!AS29</f>
        <v>27.783613445378151</v>
      </c>
      <c r="G16" s="258"/>
      <c r="H16" s="267">
        <f t="shared" si="1"/>
        <v>5</v>
      </c>
      <c r="I16" s="268">
        <f>วิเคราะห์ค่ากลวงทึบ!BU29</f>
        <v>2.7236538075145673</v>
      </c>
      <c r="J16" s="269">
        <f>วิเคราะห์ค่ากลวงทึบ!AT29</f>
        <v>1.2419667851586481E-2</v>
      </c>
      <c r="K16" s="270">
        <f>วิเคราะห์ค่ากลวงทึบ!AX29</f>
        <v>1.9290122407783262E-2</v>
      </c>
      <c r="L16" s="270">
        <f t="shared" si="0"/>
        <v>27.783613445378151</v>
      </c>
      <c r="M16" s="258"/>
      <c r="P16"/>
      <c r="Q16"/>
      <c r="R16" s="510"/>
      <c r="S16" s="510"/>
      <c r="T16"/>
      <c r="U16"/>
      <c r="V16"/>
    </row>
    <row r="17" spans="2:22" s="248" customFormat="1">
      <c r="B17" s="263">
        <f>วิเคราะห์ค่ากลวงทึบ!B118</f>
        <v>6</v>
      </c>
      <c r="C17" s="264">
        <f>วิเคราะห์ค่ากลวงทึบ!AY30</f>
        <v>0.88000000000000012</v>
      </c>
      <c r="D17" s="265">
        <f>วิเคราะห์ค่ากลวงทึบ!BT30</f>
        <v>0.87328405747179438</v>
      </c>
      <c r="E17" s="265">
        <f>วิเคราะห์ค่ากลวงทึบ!BD30</f>
        <v>0.93169499062491234</v>
      </c>
      <c r="F17" s="266">
        <f>วิเคราะห์ค่ากลวงทึบ!AS30</f>
        <v>25.776860451783051</v>
      </c>
      <c r="G17" s="258"/>
      <c r="H17" s="267">
        <f t="shared" si="1"/>
        <v>6</v>
      </c>
      <c r="I17" s="268">
        <f>วิเคราะห์ค่ากลวงทึบ!BU30</f>
        <v>2.974683544303796</v>
      </c>
      <c r="J17" s="269">
        <f>วิเคราะห์ค่ากลวงทึบ!AT30</f>
        <v>1.4483763104321593E-2</v>
      </c>
      <c r="K17" s="270">
        <f>วิเคราะห์ค่ากลวงทึบ!AX30</f>
        <v>1.7702377127504172E-2</v>
      </c>
      <c r="L17" s="270">
        <f t="shared" si="0"/>
        <v>25.776860451783051</v>
      </c>
      <c r="M17" s="258"/>
      <c r="P17"/>
      <c r="Q17"/>
      <c r="R17" s="510"/>
      <c r="S17" s="510"/>
      <c r="T17"/>
      <c r="U17"/>
      <c r="V17"/>
    </row>
    <row r="18" spans="2:22" s="248" customFormat="1">
      <c r="B18" s="263">
        <f>วิเคราะห์ค่ากลวงทึบ!B119</f>
        <v>7</v>
      </c>
      <c r="C18" s="264">
        <f>วิเคราะห์ค่ากลวงทึบ!AY31</f>
        <v>0.97333333333333349</v>
      </c>
      <c r="D18" s="265">
        <f>วิเคราะห์ค่ากลวงทึบ!BT31</f>
        <v>0.95377162402101778</v>
      </c>
      <c r="E18" s="265">
        <f>วิเคราะห์ค่ากลวงทึบ!BD31</f>
        <v>0.99866932742120151</v>
      </c>
      <c r="F18" s="266">
        <f>วิเคราะห์ค่ากลวงทึบ!AS31</f>
        <v>25.28011204481793</v>
      </c>
      <c r="G18" s="258"/>
      <c r="H18" s="267">
        <f t="shared" si="1"/>
        <v>7</v>
      </c>
      <c r="I18" s="268">
        <f>วิเคราะห์ค่ากลวงทึบ!BU31</f>
        <v>2.7236538075145673</v>
      </c>
      <c r="J18" s="269">
        <f>วิเคราะห์ค่ากลวงทึบ!AT31</f>
        <v>1.455154194971154E-2</v>
      </c>
      <c r="K18" s="270">
        <f>วิเคราะห์ค่ากลวงทึบ!AX31</f>
        <v>2.2601331113381761E-2</v>
      </c>
      <c r="L18" s="270">
        <f t="shared" si="0"/>
        <v>25.28011204481793</v>
      </c>
      <c r="M18" s="258"/>
      <c r="P18"/>
      <c r="Q18"/>
      <c r="R18" s="510"/>
      <c r="S18" s="510"/>
      <c r="T18"/>
      <c r="U18"/>
      <c r="V18"/>
    </row>
    <row r="19" spans="2:22" s="248" customFormat="1">
      <c r="B19" s="271">
        <f>วิเคราะห์ค่ากลวงทึบ!B120</f>
        <v>8</v>
      </c>
      <c r="C19" s="273">
        <f>วิเคราะห์ค่ากลวงทึบ!AY32</f>
        <v>0.92</v>
      </c>
      <c r="D19" s="272">
        <f>วิเคราะห์ค่ากลวงทึบ!BT32</f>
        <v>0.90639318769986676</v>
      </c>
      <c r="E19" s="272">
        <f>วิเคราะห์ค่ากลวงทึบ!BD32</f>
        <v>0.9587062360592129</v>
      </c>
      <c r="F19" s="274">
        <f>วิเคราะห์ค่ากลวงทึบ!AS32</f>
        <v>21.514161220043572</v>
      </c>
      <c r="G19" s="258"/>
      <c r="H19" s="275">
        <f t="shared" si="1"/>
        <v>8</v>
      </c>
      <c r="I19" s="276">
        <f>วิเคราะห์ค่ากลวงทึบ!BU32</f>
        <v>2.8660229914750706</v>
      </c>
      <c r="J19" s="277">
        <f>วิเคราะห์ค่ากลวงทึบ!AT32</f>
        <v>2.1758585362993625E-2</v>
      </c>
      <c r="K19" s="278">
        <f>วิเคราะห์ค่ากลวงทึบ!AX32</f>
        <v>2.9438086079344315E-2</v>
      </c>
      <c r="L19" s="278">
        <f t="shared" si="0"/>
        <v>21.514161220043572</v>
      </c>
      <c r="M19" s="258"/>
      <c r="P19"/>
      <c r="Q19"/>
      <c r="R19" s="510"/>
      <c r="S19" s="510"/>
      <c r="T19"/>
      <c r="U19"/>
      <c r="V19"/>
    </row>
    <row r="20" spans="2:22" s="248" customFormat="1">
      <c r="B20" s="254">
        <f>วิเคราะห์ค่ากลวงทึบ!B121</f>
        <v>1</v>
      </c>
      <c r="C20" s="264">
        <f>วิเคราะห์ค่ากลวงทึบ!AY33</f>
        <v>1.1866666666666668</v>
      </c>
      <c r="D20" s="265">
        <f>วิเคราะห์ค่ากลวงทึบ!BT33</f>
        <v>1.4875663556750038</v>
      </c>
      <c r="E20" s="265">
        <f>วิเคราะห์ค่ากลวงทึบ!BD33</f>
        <v>1.2296734420949118</v>
      </c>
      <c r="F20" s="266">
        <f>วิเคราะห์ค่ากลวงทึบ!AS33</f>
        <v>19.090909090909093</v>
      </c>
      <c r="G20" s="258"/>
      <c r="H20" s="267">
        <f t="shared" si="1"/>
        <v>1</v>
      </c>
      <c r="I20" s="268">
        <f>วิเคราะห์ค่ากลวงทึบ!BU33</f>
        <v>2.1828805361807166</v>
      </c>
      <c r="J20" s="269">
        <f>วิเคราะห์ค่ากลวงทึบ!AT33</f>
        <v>4.1295528891953405E-3</v>
      </c>
      <c r="K20" s="270">
        <f>วิเคราะห์ค่ากลวงทึบ!AX33</f>
        <v>1.1855813133496301E-2</v>
      </c>
      <c r="L20" s="270">
        <f t="shared" si="0"/>
        <v>19.090909090909093</v>
      </c>
      <c r="M20" s="258"/>
      <c r="P20"/>
      <c r="Q20"/>
      <c r="R20" s="510"/>
      <c r="S20" s="510"/>
      <c r="T20"/>
      <c r="U20"/>
      <c r="V20"/>
    </row>
    <row r="21" spans="2:22" s="248" customFormat="1">
      <c r="B21" s="263">
        <f>วิเคราะห์ค่ากลวงทึบ!B122</f>
        <v>2</v>
      </c>
      <c r="C21" s="264">
        <f>วิเคราะห์ค่ากลวงทึบ!AY34</f>
        <v>1.1066666666666667</v>
      </c>
      <c r="D21" s="265">
        <f>วิเคราะห์ค่ากลวงทึบ!BT34</f>
        <v>1.3641957642816243</v>
      </c>
      <c r="E21" s="265">
        <f>วิเคราะห์ค่ากลวงทึบ!BD34</f>
        <v>1.1255629222268704</v>
      </c>
      <c r="F21" s="266">
        <f>วิเคราะห์ค่ากลวงทึบ!AS34</f>
        <v>23.882783882783883</v>
      </c>
      <c r="G21" s="258"/>
      <c r="H21" s="267">
        <f t="shared" si="1"/>
        <v>2</v>
      </c>
      <c r="I21" s="268">
        <f>วิเคราะห์ค่ากลวงทึบ!BU34</f>
        <v>2.3802886133356296</v>
      </c>
      <c r="J21" s="269">
        <f>วิเคราะห์ค่ากลวงทึบ!AT34</f>
        <v>6.5916565494650503E-3</v>
      </c>
      <c r="K21" s="270">
        <f>วิเคราะห์ค่ากลวงทึบ!AX34</f>
        <v>1.4786689016367547E-2</v>
      </c>
      <c r="L21" s="270">
        <f t="shared" si="0"/>
        <v>23.882783882783883</v>
      </c>
      <c r="M21" s="258"/>
      <c r="P21"/>
      <c r="Q21"/>
      <c r="R21" s="510"/>
      <c r="S21" s="510"/>
      <c r="T21"/>
      <c r="U21"/>
      <c r="V21"/>
    </row>
    <row r="22" spans="2:22" s="248" customFormat="1">
      <c r="B22" s="263">
        <f>วิเคราะห์ค่ากลวงทึบ!B123</f>
        <v>3</v>
      </c>
      <c r="C22" s="264">
        <f>วิเคราะห์ค่ากลวงทึบ!AY35</f>
        <v>1.04</v>
      </c>
      <c r="D22" s="265">
        <f>วิเคราะห์ค่ากลวงทึบ!BT35</f>
        <v>1.2735392504796994</v>
      </c>
      <c r="E22" s="265">
        <f>วิเคราะห์ค่ากลวงทึบ!BD35</f>
        <v>1.0564428184106458</v>
      </c>
      <c r="F22" s="266">
        <f>วิเคราะห์ค่ากลวงทึบ!AS35</f>
        <v>30.708180708180706</v>
      </c>
      <c r="G22" s="258"/>
      <c r="H22" s="267">
        <f t="shared" si="1"/>
        <v>3</v>
      </c>
      <c r="I22" s="268">
        <f>วิเคราะห์ค่ากลวงทึบ!BU35</f>
        <v>2.549728752260398</v>
      </c>
      <c r="J22" s="269">
        <f>วิเคราะห์ค่ากลวงทึบ!AT35</f>
        <v>8.8994559207508771E-3</v>
      </c>
      <c r="K22" s="270">
        <f>วิเคราะห์ค่ากลวงทึบ!AX35</f>
        <v>1.6527560995680198E-2</v>
      </c>
      <c r="L22" s="270">
        <f t="shared" si="0"/>
        <v>30.708180708180706</v>
      </c>
      <c r="M22" s="258"/>
      <c r="P22"/>
      <c r="Q22"/>
      <c r="R22"/>
      <c r="S22"/>
      <c r="T22"/>
      <c r="U22"/>
      <c r="V22"/>
    </row>
    <row r="23" spans="2:22" s="248" customFormat="1">
      <c r="B23" s="263">
        <f>วิเคราะห์ค่ากลวงทึบ!B124</f>
        <v>4</v>
      </c>
      <c r="C23" s="264">
        <f>วิเคราะห์ค่ากลวงทึบ!AY36</f>
        <v>0.97333333333333349</v>
      </c>
      <c r="D23" s="265">
        <f>วิเคราะห์ค่ากลวงทึบ!BT36</f>
        <v>1.1922145300262723</v>
      </c>
      <c r="E23" s="265">
        <f>วิเคราะห์ค่ากลวงทึบ!BD36</f>
        <v>0.99866932742120151</v>
      </c>
      <c r="F23" s="266">
        <f>วิเคราะห์ค่ากลวงทึบ!AS36</f>
        <v>29.864253393665155</v>
      </c>
      <c r="G23" s="258"/>
      <c r="H23" s="267">
        <f t="shared" si="1"/>
        <v>4</v>
      </c>
      <c r="I23" s="268">
        <f>วิเคราะห์ค่ากลวงทึบ!BU36</f>
        <v>2.7236538075145673</v>
      </c>
      <c r="J23" s="269">
        <f>วิเคราะห์ค่ากลวงทึบ!AT36</f>
        <v>1.2014294665842784E-2</v>
      </c>
      <c r="K23" s="270">
        <f>วิเคราะห์ค่ากลวงทึบ!AX36</f>
        <v>1.8660500225670715E-2</v>
      </c>
      <c r="L23" s="270">
        <f t="shared" si="0"/>
        <v>29.864253393665155</v>
      </c>
      <c r="M23" s="258"/>
      <c r="P23"/>
      <c r="Q23"/>
      <c r="R23"/>
      <c r="S23"/>
      <c r="T23"/>
      <c r="U23"/>
      <c r="V23"/>
    </row>
    <row r="24" spans="2:22" s="248" customFormat="1">
      <c r="B24" s="263">
        <f>วิเคราะห์ค่ากลวงทึบ!B125</f>
        <v>5</v>
      </c>
      <c r="C24" s="264">
        <f>วิเคราะห์ค่ากลวงทึบ!AY37</f>
        <v>0.89333333333333342</v>
      </c>
      <c r="D24" s="265">
        <f>วิเคราะห์ค่ากลวงทึบ!BT37</f>
        <v>1.1051279197505222</v>
      </c>
      <c r="E24" s="265">
        <f>วิเคราะห์ค่ากลวงทึบ!BD37</f>
        <v>0.94044349232909841</v>
      </c>
      <c r="F24" s="266">
        <f>วิเคราะห์ค่ากลวงทึบ!AS37</f>
        <v>26.252723311546841</v>
      </c>
      <c r="G24" s="258"/>
      <c r="H24" s="267">
        <f t="shared" si="1"/>
        <v>5</v>
      </c>
      <c r="I24" s="268">
        <f>วิเคราะห์ค่ากลวงทึบ!BU37</f>
        <v>2.9382839633743787</v>
      </c>
      <c r="J24" s="269">
        <f>วิเคราะห์ค่ากลวงทึบ!AT37</f>
        <v>1.400515736455497E-2</v>
      </c>
      <c r="K24" s="270">
        <f>วิเคราะห์ค่ากลวงทึบ!AX37</f>
        <v>1.7704632894814776E-2</v>
      </c>
      <c r="L24" s="270">
        <f t="shared" si="0"/>
        <v>26.252723311546841</v>
      </c>
      <c r="M24" s="258"/>
      <c r="P24"/>
      <c r="Q24"/>
      <c r="R24"/>
      <c r="S24"/>
      <c r="T24"/>
      <c r="U24"/>
      <c r="V24"/>
    </row>
    <row r="25" spans="2:22" s="248" customFormat="1">
      <c r="B25" s="263">
        <f>วิเคราะห์ค่ากลวงทึบ!B126</f>
        <v>6</v>
      </c>
      <c r="C25" s="264">
        <f>วิเคราะห์ค่ากลวงทึบ!AY38</f>
        <v>1</v>
      </c>
      <c r="D25" s="265">
        <f>วิเคราะห์ค่ากลวงทึบ!BT38</f>
        <v>1.2237135286629399</v>
      </c>
      <c r="E25" s="265">
        <f>วิเคราะห์ค่ากลวงทึบ!BD38</f>
        <v>1.0206207261596576</v>
      </c>
      <c r="F25" s="266">
        <f>วิเคราะห์ค่ากลวงทึบ!AS38</f>
        <v>23.382173382173381</v>
      </c>
      <c r="G25" s="258"/>
      <c r="H25" s="267">
        <f t="shared" si="1"/>
        <v>6</v>
      </c>
      <c r="I25" s="268">
        <f>วิเคราะห์ค่ากลวงทึบ!BU38</f>
        <v>2.6535455954533709</v>
      </c>
      <c r="J25" s="269">
        <f>วิเคราะห์ค่ากลวงทึบ!AT38</f>
        <v>1.2069802586934662E-2</v>
      </c>
      <c r="K25" s="270">
        <f>วิเคราะห์ค่ากลวงทึบ!AX38</f>
        <v>2.0116337644891104E-2</v>
      </c>
      <c r="L25" s="270">
        <f t="shared" si="0"/>
        <v>23.382173382173381</v>
      </c>
      <c r="M25" s="258"/>
    </row>
    <row r="26" spans="2:22" s="248" customFormat="1">
      <c r="B26" s="263">
        <f>วิเคราะห์ค่ากลวงทึบ!B127</f>
        <v>7</v>
      </c>
      <c r="C26" s="264">
        <f>วิเคราะห์ค่ากลวงทึบ!AY39</f>
        <v>0.96000000000000008</v>
      </c>
      <c r="D26" s="265">
        <f>วิเคราะห์ค่ากลวงทึบ!BT39</f>
        <v>1.1769505994601721</v>
      </c>
      <c r="E26" s="265">
        <f>วิเคราะห์ค่ากลวงทึบ!BD39</f>
        <v>0.98821176880261863</v>
      </c>
      <c r="F26" s="266">
        <f>วิเคราะห์ค่ากลวงทึบ!AS39</f>
        <v>20.759803921568629</v>
      </c>
      <c r="G26" s="258"/>
      <c r="H26" s="267">
        <f t="shared" si="1"/>
        <v>7</v>
      </c>
      <c r="I26" s="268">
        <f>วิเคราะห์ค่ากลวงทึบ!BU39</f>
        <v>2.7589770085249286</v>
      </c>
      <c r="J26" s="269">
        <f>วิเคราะห์ค่ากลวงทึบ!AT39</f>
        <v>1.4861149225237319E-2</v>
      </c>
      <c r="K26" s="270">
        <f>วิเคราะห์ค่ากลวงทึบ!AX39</f>
        <v>2.2291723837855978E-2</v>
      </c>
      <c r="L26" s="270">
        <f t="shared" si="0"/>
        <v>20.759803921568629</v>
      </c>
      <c r="M26" s="258"/>
    </row>
    <row r="27" spans="2:22" s="248" customFormat="1">
      <c r="B27" s="271">
        <f>วิเคราะห์ค่ากลวงทึบ!B128</f>
        <v>8</v>
      </c>
      <c r="C27" s="264">
        <f>วิเคราะห์ค่ากลวงทึบ!AY40</f>
        <v>1</v>
      </c>
      <c r="D27" s="272">
        <f>วิเคราะห์ค่ากลวงทึบ!BT40</f>
        <v>1.2237135286629399</v>
      </c>
      <c r="E27" s="272">
        <f>วิเคราะห์ค่ากลวงทึบ!BD40</f>
        <v>1.0206207261596576</v>
      </c>
      <c r="F27" s="266">
        <f>วิเคราะห์ค่ากลวงทึบ!AS40</f>
        <v>17.837301587301589</v>
      </c>
      <c r="G27" s="258"/>
      <c r="H27" s="267">
        <f t="shared" si="1"/>
        <v>8</v>
      </c>
      <c r="I27" s="268">
        <f>วิเคราะห์ค่ากลวงทึบ!BU40</f>
        <v>2.6535455954533709</v>
      </c>
      <c r="J27" s="269">
        <f>วิเคราะห์ค่ากลวงทึบ!AT40</f>
        <v>1.9198751790876725E-2</v>
      </c>
      <c r="K27" s="270">
        <f>วิเคราะห์ค่ากลวงทึบ!AX40</f>
        <v>3.1997919651461211E-2</v>
      </c>
      <c r="L27" s="270">
        <f t="shared" si="0"/>
        <v>17.837301587301589</v>
      </c>
      <c r="M27" s="258"/>
    </row>
    <row r="28" spans="2:22" s="248" customFormat="1">
      <c r="B28" s="254">
        <f>วิเคราะห์ค่ากลวงทึบ!B129</f>
        <v>1</v>
      </c>
      <c r="C28" s="255">
        <f>วิเคราะห์ค่ากลวงทึบ!AY41</f>
        <v>1.5333333333333334</v>
      </c>
      <c r="D28" s="265">
        <f>วิเคราะห์ค่ากลวงทึบ!BT41</f>
        <v>0.35024300811180098</v>
      </c>
      <c r="E28" s="265">
        <f>วิเคราะห์ค่ากลวงทึบ!BD41</f>
        <v>0.82572282384477036</v>
      </c>
      <c r="F28" s="257">
        <f>วิเคราะห์ค่ากลวงทึบ!AS41</f>
        <v>23.859649122807017</v>
      </c>
      <c r="G28" s="258"/>
      <c r="H28" s="259">
        <f t="shared" si="1"/>
        <v>1</v>
      </c>
      <c r="I28" s="260">
        <f>วิเคราะห์ค่ากลวงทึบ!BU41</f>
        <v>3.7084876144550645</v>
      </c>
      <c r="J28" s="261">
        <f>วิเคราะห์ค่ากลวงทึบ!AT41</f>
        <v>6.6605691761215174E-3</v>
      </c>
      <c r="K28" s="262">
        <f>วิเคราะห์ค่ากลวงทึบ!AX41</f>
        <v>1.5319309105079488E-2</v>
      </c>
      <c r="L28" s="262">
        <f t="shared" si="0"/>
        <v>23.859649122807017</v>
      </c>
      <c r="M28" s="258"/>
    </row>
    <row r="29" spans="2:22" s="248" customFormat="1">
      <c r="B29" s="263">
        <f>วิเคราะห์ค่ากลวงทึบ!B130</f>
        <v>2</v>
      </c>
      <c r="C29" s="264">
        <f>วิเคราะห์ค่ากลวงทึบ!AY42</f>
        <v>1.4133333333333336</v>
      </c>
      <c r="D29" s="265">
        <f>วิเคราะห์ค่ากลวงทึบ!BT42</f>
        <v>0.31599999405061729</v>
      </c>
      <c r="E29" s="265">
        <f>วิเคราะห์ค่ากลวงทึบ!BD42</f>
        <v>0.76013947305082408</v>
      </c>
      <c r="F29" s="266">
        <f>วิเคราะห์ค่ากลวงทึบ!AS42</f>
        <v>21.481481481481481</v>
      </c>
      <c r="G29" s="258"/>
      <c r="H29" s="267">
        <f t="shared" si="1"/>
        <v>2</v>
      </c>
      <c r="I29" s="268">
        <f>วิเคราะห์ค่ากลวงทึบ!BU42</f>
        <v>4.1103540572347086</v>
      </c>
      <c r="J29" s="269">
        <f>วิเคราะห์ค่ากลวงทึบ!AT42</f>
        <v>1.0511019903201028E-2</v>
      </c>
      <c r="K29" s="270">
        <f>วิเคราะห์ค่ากลวงทึบ!AX42</f>
        <v>1.8884205249818795E-2</v>
      </c>
      <c r="L29" s="270">
        <f t="shared" si="0"/>
        <v>21.481481481481481</v>
      </c>
      <c r="M29" s="258"/>
    </row>
    <row r="30" spans="2:22" s="248" customFormat="1">
      <c r="B30" s="263">
        <f>วิเคราะห์ค่ากลวงทึบ!B131</f>
        <v>3</v>
      </c>
      <c r="C30" s="264">
        <f>วิเคราะห์ค่ากลวงทึบ!AY43</f>
        <v>1.3466666666666669</v>
      </c>
      <c r="D30" s="265">
        <f>วิเคราะห์ค่ากลวงทึบ!BT43</f>
        <v>0.29928667238575168</v>
      </c>
      <c r="E30" s="265">
        <f>วิเคราะห์ค่ากลวงทึบ!BD43</f>
        <v>0.72984276015142768</v>
      </c>
      <c r="F30" s="266">
        <f>วิเคราะห์ค่ากลวงทึบ!AS43</f>
        <v>19.846057832327855</v>
      </c>
      <c r="G30" s="258"/>
      <c r="H30" s="267">
        <f t="shared" si="1"/>
        <v>3</v>
      </c>
      <c r="I30" s="268">
        <f>วิเคราะห์ค่ากลวงทึบ!BU43</f>
        <v>4.3398920749734486</v>
      </c>
      <c r="J30" s="269">
        <f>วิเคราะห์ค่ากลวงทึบ!AT43</f>
        <v>1.356107568876324E-2</v>
      </c>
      <c r="K30" s="270">
        <f>วิเคราะห์ค่ากลวงทึบ!AX43</f>
        <v>2.1401072571329491E-2</v>
      </c>
      <c r="L30" s="270">
        <f t="shared" si="0"/>
        <v>19.846057832327855</v>
      </c>
      <c r="M30" s="258"/>
    </row>
    <row r="31" spans="2:22" s="248" customFormat="1">
      <c r="B31" s="263">
        <f>วิเคราะห์ค่ากลวงทึบ!B132</f>
        <v>4</v>
      </c>
      <c r="C31" s="264">
        <f>วิเคราะห์ค่ากลวงทึบ!AY44</f>
        <v>1.3466666666666669</v>
      </c>
      <c r="D31" s="265">
        <f>วิเคราะห์ค่ากลวงทึบ!BT44</f>
        <v>0.29928667238575168</v>
      </c>
      <c r="E31" s="265">
        <f>วิเคราะห์ค่ากลวงทึบ!BD44</f>
        <v>0.72984276015142768</v>
      </c>
      <c r="F31" s="266">
        <f>วิเคราะห์ค่ากลวงทึบ!AS44</f>
        <v>12.5</v>
      </c>
      <c r="G31" s="258"/>
      <c r="H31" s="267">
        <f t="shared" si="1"/>
        <v>4</v>
      </c>
      <c r="I31" s="268">
        <f>วิเคราะห์ค่ากลวงทึบ!BU44</f>
        <v>4.3398920749734486</v>
      </c>
      <c r="J31" s="269">
        <f>วิเคราะห์ค่ากลวงทึบ!AT44</f>
        <v>1.6359890608807198E-2</v>
      </c>
      <c r="K31" s="270">
        <f>วิเคราะห์ค่ากลวงทึบ!AX44</f>
        <v>2.5817952367023864E-2</v>
      </c>
      <c r="L31" s="270">
        <f t="shared" si="0"/>
        <v>12.5</v>
      </c>
      <c r="M31" s="258"/>
    </row>
    <row r="32" spans="2:22" s="248" customFormat="1">
      <c r="B32" s="263">
        <f>วิเคราะห์ค่ากลวงทึบ!B133</f>
        <v>5</v>
      </c>
      <c r="C32" s="264">
        <f>วิเคราะห์ค่ากลวงทึบ!AY45</f>
        <v>1.1600000000000001</v>
      </c>
      <c r="D32" s="265">
        <f>วิเคราะห์ค่ากลวงทึบ!BT45</f>
        <v>0.25943926526800076</v>
      </c>
      <c r="E32" s="265">
        <f>วิเคราะห์ค่ากลวงทึบ!BD45</f>
        <v>0.66110735668493126</v>
      </c>
      <c r="F32" s="266">
        <f>วิเคราะห์ค่ากลวงทึบ!AS45</f>
        <v>22.530864197530864</v>
      </c>
      <c r="G32" s="258"/>
      <c r="H32" s="267">
        <f t="shared" si="1"/>
        <v>5</v>
      </c>
      <c r="I32" s="268">
        <f>วิเคราะห์ค่ากลวงทึบ!BU45</f>
        <v>5.0064582795143364</v>
      </c>
      <c r="J32" s="269">
        <f>วิเคราะห์ค่ากลวงทึบ!AT45</f>
        <v>2.0611363668590333E-2</v>
      </c>
      <c r="K32" s="270">
        <f>วิเคราะห์ค่ากลวงทึบ!AX45</f>
        <v>2.2989597938043067E-2</v>
      </c>
      <c r="L32" s="270">
        <f t="shared" si="0"/>
        <v>22.530864197530864</v>
      </c>
      <c r="M32" s="258"/>
    </row>
    <row r="33" spans="2:13" s="248" customFormat="1">
      <c r="B33" s="263">
        <f>วิเคราะห์ค่ากลวงทึบ!B134</f>
        <v>6</v>
      </c>
      <c r="C33" s="264">
        <f>วิเคราะห์ค่ากลวงทึบ!AY46</f>
        <v>1.3600000000000003</v>
      </c>
      <c r="D33" s="265">
        <f>วิเคราะห์ค่ากลวงทึบ!BT46</f>
        <v>0.30251166613131902</v>
      </c>
      <c r="E33" s="265">
        <f>วิเคราะห์ค่ากลวงทึบ!BD46</f>
        <v>0.73561235792062452</v>
      </c>
      <c r="F33" s="266">
        <f>วิเคราะห์ค่ากลวงทึบ!AS46</f>
        <v>11.076604554865424</v>
      </c>
      <c r="G33" s="258"/>
      <c r="H33" s="267">
        <f t="shared" si="1"/>
        <v>6</v>
      </c>
      <c r="I33" s="268">
        <f>วิเคราะห์ค่ากลวงทึบ!BU46</f>
        <v>4.2936256781193487</v>
      </c>
      <c r="J33" s="269">
        <f>วิเคราะห์ค่ากลวงทึบ!AT46</f>
        <v>1.6897723621708525E-2</v>
      </c>
      <c r="K33" s="270">
        <f>วิเคราะห์ค่ากลวงทึบ!AX46</f>
        <v>2.7358219197051906E-2</v>
      </c>
      <c r="L33" s="270">
        <f t="shared" si="0"/>
        <v>11.076604554865424</v>
      </c>
      <c r="M33" s="258"/>
    </row>
    <row r="34" spans="2:13" s="248" customFormat="1">
      <c r="B34" s="263">
        <f>วิเคราะห์ค่ากลวงทึบ!B135</f>
        <v>7</v>
      </c>
      <c r="C34" s="264">
        <f>วิเคราะห์ค่ากลวงทึบ!AY47</f>
        <v>1.1200000000000001</v>
      </c>
      <c r="D34" s="265">
        <f>วิเคราะห์ค่ากลวงทึบ!BT47</f>
        <v>0.2520188195053466</v>
      </c>
      <c r="E34" s="265">
        <f>วิเคราะห์ค่ากลวงทึบ!BD47</f>
        <v>0.6487491201346024</v>
      </c>
      <c r="F34" s="266">
        <f>วิเคราะห์ค่ากลวงทึบ!AS47</f>
        <v>24.197530864197528</v>
      </c>
      <c r="G34" s="258"/>
      <c r="H34" s="267">
        <f t="shared" si="1"/>
        <v>7</v>
      </c>
      <c r="I34" s="268">
        <f>วิเคราะห์ค่ากลวงทึบ!BU47</f>
        <v>5.1538685094290866</v>
      </c>
      <c r="J34" s="269">
        <f>วิเคราะห์ค่ากลวงทึบ!AT47</f>
        <v>2.5078189317587977E-2</v>
      </c>
      <c r="K34" s="270">
        <f>วิเคราะห์ค่ากลวงทึบ!AX47</f>
        <v>2.6007011144165312E-2</v>
      </c>
      <c r="L34" s="270">
        <f t="shared" si="0"/>
        <v>24.197530864197528</v>
      </c>
      <c r="M34" s="258"/>
    </row>
    <row r="35" spans="2:13" s="248" customFormat="1">
      <c r="B35" s="271">
        <f>วิเคราะห์ค่ากลวงทึบ!B136</f>
        <v>8</v>
      </c>
      <c r="C35" s="273">
        <f>วิเคราะห์ค่ากลวงทึบ!AY48</f>
        <v>0.9866666666666668</v>
      </c>
      <c r="D35" s="272">
        <f>วิเคราะห์ค่ากลวงทึบ!BT48</f>
        <v>0.22960855055155568</v>
      </c>
      <c r="E35" s="272">
        <f>วิเคราะห์ค่ากลวงทึบ!BD48</f>
        <v>0.61206647892641086</v>
      </c>
      <c r="F35" s="274">
        <f>วิเคราะห์ค่ากลวงทึบ!AS48</f>
        <v>10.826844642195033</v>
      </c>
      <c r="G35" s="258"/>
      <c r="H35" s="275">
        <f t="shared" si="1"/>
        <v>8</v>
      </c>
      <c r="I35" s="276">
        <f>วิเคราะห์ค่ากลวงทึบ!BU48</f>
        <v>5.6568967249346986</v>
      </c>
      <c r="J35" s="277">
        <f>วิเคราะห์ค่ากลวงทึบ!AT48</f>
        <v>3.8824142510439606E-2</v>
      </c>
      <c r="K35" s="278">
        <f>วิเคราะห์ค่ากลวงทึบ!AX48</f>
        <v>3.1571280722775069E-2</v>
      </c>
      <c r="L35" s="278">
        <f t="shared" si="0"/>
        <v>10.826844642195033</v>
      </c>
      <c r="M35" s="258"/>
    </row>
    <row r="36" spans="2:13" s="248" customFormat="1">
      <c r="B36" s="254">
        <f>วิเคราะห์ค่ากลวงทึบ!B137</f>
        <v>1</v>
      </c>
      <c r="C36" s="264">
        <f>วิเคราะห์ค่ากลวงทึบ!AY49</f>
        <v>1.52</v>
      </c>
      <c r="D36" s="265">
        <f>วิเคราะห์ค่ากลวงทึบ!BT49</f>
        <v>0.69228456068415023</v>
      </c>
      <c r="E36" s="265">
        <f>วิเคราะห์ค่ากลวงทึบ!BD49</f>
        <v>0.81758742520966066</v>
      </c>
      <c r="F36" s="266">
        <f>วิเคราะห์ค่ากลวงทึบ!AS49</f>
        <v>27.641612200435731</v>
      </c>
      <c r="G36" s="258"/>
      <c r="H36" s="267">
        <f t="shared" si="1"/>
        <v>1</v>
      </c>
      <c r="I36" s="268">
        <f>วิเคราะห์ค่ากลวงทึบ!BU49</f>
        <v>3.7524218548178756</v>
      </c>
      <c r="J36" s="269">
        <f>วิเคราะห์ค่ากลวงทึบ!AT49</f>
        <v>6.7937805596439476E-3</v>
      </c>
      <c r="K36" s="270">
        <f>วิเคราะห์ค่ากลวงทึบ!AX49</f>
        <v>1.5186097721557058E-2</v>
      </c>
      <c r="L36" s="270">
        <f t="shared" si="0"/>
        <v>27.641612200435731</v>
      </c>
      <c r="M36" s="258"/>
    </row>
    <row r="37" spans="2:13" s="248" customFormat="1">
      <c r="B37" s="263">
        <f>วิเคราะห์ค่ากลวงทึบ!B138</f>
        <v>2</v>
      </c>
      <c r="C37" s="264">
        <f>วิเคราะห์ค่ากลวงทึบ!AY50</f>
        <v>1.3466666666666669</v>
      </c>
      <c r="D37" s="265">
        <f>วิเคราะห์ค่ากลวงทึบ!BT50</f>
        <v>0.59857334477150337</v>
      </c>
      <c r="E37" s="265">
        <f>วิเคราะห์ค่ากลวงทึบ!BD50</f>
        <v>0.72984276015142768</v>
      </c>
      <c r="F37" s="266">
        <f>วิเคราะห์ค่ากลวงทึบ!AS50</f>
        <v>24.166666666666668</v>
      </c>
      <c r="G37" s="258"/>
      <c r="H37" s="267">
        <f t="shared" si="1"/>
        <v>2</v>
      </c>
      <c r="I37" s="268">
        <f>วิเคราะห์ค่ากลวงทึบ!BU50</f>
        <v>4.3398920749734486</v>
      </c>
      <c r="J37" s="269">
        <f>วิเคราะห์ค่ากลวงทึบ!AT50</f>
        <v>1.1401784301777384E-2</v>
      </c>
      <c r="K37" s="270">
        <f>วิเคราะห์ค่ากลวงทึบ!AX50</f>
        <v>1.7993440851242437E-2</v>
      </c>
      <c r="L37" s="270">
        <f t="shared" si="0"/>
        <v>24.166666666666668</v>
      </c>
      <c r="M37" s="258"/>
    </row>
    <row r="38" spans="2:13" s="248" customFormat="1">
      <c r="B38" s="263">
        <f>วิเคราะห์ค่ากลวงทึบ!B139</f>
        <v>3</v>
      </c>
      <c r="C38" s="264">
        <f>วิเคราะห์ค่ากลวงทึบ!AY51</f>
        <v>1.3333333333333335</v>
      </c>
      <c r="D38" s="265">
        <f>วิเคราะห์ค่ากลวงทึบ!BT51</f>
        <v>0.59223520694359211</v>
      </c>
      <c r="E38" s="265">
        <f>วิเคราะห์ค่ากลวงทึบ!BD51</f>
        <v>0.7242068243779014</v>
      </c>
      <c r="F38" s="266">
        <f>วิเคราะห์ค่ากลวงทึบ!AS51</f>
        <v>8</v>
      </c>
      <c r="G38" s="258"/>
      <c r="H38" s="267">
        <f t="shared" si="1"/>
        <v>3</v>
      </c>
      <c r="I38" s="268">
        <f>วิเคราะห์ค่ากลวงทึบ!BU51</f>
        <v>4.3863378684807257</v>
      </c>
      <c r="J38" s="269">
        <f>วิเคราะห์ค่ากลวงทึบ!AT51</f>
        <v>1.3772967496400166E-2</v>
      </c>
      <c r="K38" s="270">
        <f>วิเคราะห์ค่ากลวงทึบ!AX51</f>
        <v>2.1189180763692566E-2</v>
      </c>
      <c r="L38" s="270">
        <f t="shared" si="0"/>
        <v>8</v>
      </c>
      <c r="M38" s="258"/>
    </row>
    <row r="39" spans="2:13" s="248" customFormat="1">
      <c r="B39" s="263">
        <f>วิเคราะห์ค่ากลวงทึบ!B140</f>
        <v>4</v>
      </c>
      <c r="C39" s="264">
        <f>วิเคราะห์ค่ากลวงทึบ!AY52</f>
        <v>1.3066666666666669</v>
      </c>
      <c r="D39" s="265">
        <f>วิเคราะห์ค่ากลวงทึบ!BT52</f>
        <v>0.57988358344877111</v>
      </c>
      <c r="E39" s="265">
        <f>วิเคราะห์ค่ากลวงทึบ!BD52</f>
        <v>0.71331587580137656</v>
      </c>
      <c r="F39" s="266">
        <f>วิเคราะห์ค่ากลวงทึบ!AS52</f>
        <v>13.24110671936759</v>
      </c>
      <c r="G39" s="258"/>
      <c r="H39" s="267">
        <f t="shared" si="1"/>
        <v>4</v>
      </c>
      <c r="I39" s="268">
        <f>วิเคราะห์ค่ากลวงทึบ!BU52</f>
        <v>4.4797676454548059</v>
      </c>
      <c r="J39" s="269">
        <f>วิเคราะห์ค่ากลวงทึบ!AT52</f>
        <v>1.7126760481095033E-2</v>
      </c>
      <c r="K39" s="270">
        <f>วิเคราะห์ค่ากลวงทึบ!AX52</f>
        <v>2.5051082494736025E-2</v>
      </c>
      <c r="L39" s="270">
        <f t="shared" si="0"/>
        <v>13.24110671936759</v>
      </c>
      <c r="M39" s="258"/>
    </row>
    <row r="40" spans="2:13" s="248" customFormat="1">
      <c r="B40" s="263">
        <f>วิเคราะห์ค่ากลวงทึบ!B141</f>
        <v>5</v>
      </c>
      <c r="C40" s="264">
        <f>วิเคราะห์ค่ากลวงทึบ!AY53</f>
        <v>1.2400000000000002</v>
      </c>
      <c r="D40" s="265">
        <f>วิเคราะห์ค่ากลวงทึบ!BT53</f>
        <v>0.55078000393195725</v>
      </c>
      <c r="E40" s="265">
        <f>วิเคราะห์ค่ากลวงทึบ!BD53</f>
        <v>0.68810235320397528</v>
      </c>
      <c r="F40" s="266">
        <f>วิเคราะห์ค่ากลวงทึบ!AS53</f>
        <v>16.383643195237397</v>
      </c>
      <c r="G40" s="258"/>
      <c r="H40" s="267">
        <f t="shared" si="1"/>
        <v>5</v>
      </c>
      <c r="I40" s="268">
        <f>วิเคราะห์ค่ากลวงทึบ!BU53</f>
        <v>4.7164815293205882</v>
      </c>
      <c r="J40" s="269">
        <f>วิเคราะห์ค่ากลวงทึบ!AT53</f>
        <v>1.9025874155621843E-2</v>
      </c>
      <c r="K40" s="270">
        <f>วิเคราะห์ค่ากลวงทึบ!AX53</f>
        <v>2.4575087451011553E-2</v>
      </c>
      <c r="L40" s="270">
        <f t="shared" si="0"/>
        <v>16.383643195237397</v>
      </c>
      <c r="M40" s="258"/>
    </row>
    <row r="41" spans="2:13" s="248" customFormat="1">
      <c r="B41" s="263">
        <f>วิเคราะห์ค่ากลวงทึบ!B142</f>
        <v>6</v>
      </c>
      <c r="C41" s="264">
        <f>วิเคราะห์ค่ากลวงทึบ!AY54</f>
        <v>1.2400000000000002</v>
      </c>
      <c r="D41" s="265">
        <f>วิเคราะห์ค่ากลวงทึบ!BT54</f>
        <v>0.55078000393195725</v>
      </c>
      <c r="E41" s="265">
        <f>วิเคราะห์ค่ากลวงทึบ!BD54</f>
        <v>0.68810235320397528</v>
      </c>
      <c r="F41" s="266">
        <f>วิเคราะห์ค่ากลวงทึบ!AS54</f>
        <v>20.62937062937063</v>
      </c>
      <c r="G41" s="258"/>
      <c r="H41" s="267">
        <f t="shared" si="1"/>
        <v>6</v>
      </c>
      <c r="I41" s="268">
        <f>วิเคราะห์ค่ากลวงทึบ!BU54</f>
        <v>4.7164815293205882</v>
      </c>
      <c r="J41" s="269">
        <f>วิเคราะห์ค่ากลวงทึบ!AT54</f>
        <v>1.9311684139095456E-2</v>
      </c>
      <c r="K41" s="270">
        <f>วิเคราะห์ค่ากลวงทึบ!AX54</f>
        <v>2.4944258679664971E-2</v>
      </c>
      <c r="L41" s="270">
        <f t="shared" si="0"/>
        <v>20.62937062937063</v>
      </c>
      <c r="M41" s="258"/>
    </row>
    <row r="42" spans="2:13" s="248" customFormat="1">
      <c r="B42" s="263">
        <f>วิเคราะห์ค่ากลวงทึบ!B143</f>
        <v>7</v>
      </c>
      <c r="C42" s="264">
        <f>วิเคราะห์ค่ากลวงทึบ!AY55</f>
        <v>1.2933333333333334</v>
      </c>
      <c r="D42" s="265">
        <f>วิเคราะห์ค่ากลวงทึบ!BT55</f>
        <v>0.57386486562839045</v>
      </c>
      <c r="E42" s="265">
        <f>วิเคราะห์ค่ากลวงทึบ!BD55</f>
        <v>0.70805148004627583</v>
      </c>
      <c r="F42" s="266">
        <f>วิเคราะห์ค่ากลวงทึบ!AS55</f>
        <v>9.4739667203435314</v>
      </c>
      <c r="G42" s="258"/>
      <c r="H42" s="267">
        <f t="shared" si="1"/>
        <v>7</v>
      </c>
      <c r="I42" s="268">
        <f>วิเคราะห์ค่ากลวงทึบ!BU55</f>
        <v>4.5267516289216099</v>
      </c>
      <c r="J42" s="269">
        <f>วิเคราะห์ค่ากลวงทึบ!AT55</f>
        <v>2.1053294735752869E-2</v>
      </c>
      <c r="K42" s="270">
        <f>วิเคราะห์ค่ากลวงทึบ!AX55</f>
        <v>3.0031905726000417E-2</v>
      </c>
      <c r="L42" s="270">
        <f t="shared" si="0"/>
        <v>9.4739667203435314</v>
      </c>
      <c r="M42" s="258"/>
    </row>
    <row r="43" spans="2:13" s="248" customFormat="1">
      <c r="B43" s="271">
        <f>วิเคราะห์ค่ากลวงทึบ!B144</f>
        <v>8</v>
      </c>
      <c r="C43" s="264">
        <f>วิเคราะห์ค่ากลวงทึบ!AY56</f>
        <v>1.08</v>
      </c>
      <c r="D43" s="272">
        <f>วิเคราะห์ค่ากลวงทึบ!BT56</f>
        <v>0.48987289839423737</v>
      </c>
      <c r="E43" s="272">
        <f>วิเคราะห์ค่ากลวงทึบ!BD56</f>
        <v>0.63705898929703186</v>
      </c>
      <c r="F43" s="266">
        <f>วิเคราะห์ค่ากลวงทึบ!AS56</f>
        <v>11.904761904761905</v>
      </c>
      <c r="G43" s="258"/>
      <c r="H43" s="267">
        <f t="shared" si="1"/>
        <v>8</v>
      </c>
      <c r="I43" s="268">
        <f>วิเคราะห์ค่ากลวงทึบ!BU56</f>
        <v>5.3028933092224229</v>
      </c>
      <c r="J43" s="269">
        <f>วิเคราะห์ค่ากลวงทึบ!AT56</f>
        <v>3.5837670009636557E-2</v>
      </c>
      <c r="K43" s="270">
        <f>วิเคราะห์ค่ากลวงทึบ!AX56</f>
        <v>3.4557753223578111E-2</v>
      </c>
      <c r="L43" s="270">
        <f t="shared" si="0"/>
        <v>11.904761904761905</v>
      </c>
      <c r="M43" s="258"/>
    </row>
    <row r="44" spans="2:13" s="248" customFormat="1">
      <c r="B44" s="254">
        <f>วิเคราะห์ค่ากลวงทึบ!B145</f>
        <v>1</v>
      </c>
      <c r="C44" s="255">
        <f>วิเคราะห์ค่ากลวงทึบ!AY57</f>
        <v>1.4400000000000002</v>
      </c>
      <c r="D44" s="265">
        <f>วิเคราะห์ค่ากลวงทึบ!BT57</f>
        <v>0.80779739902700798</v>
      </c>
      <c r="E44" s="265">
        <f>วิเคราะห์ค่ากลวงทึบ!BD57</f>
        <v>0.77336028111218247</v>
      </c>
      <c r="F44" s="257">
        <f>วิเคราะห์ค่ากลวงทึบ!AS57</f>
        <v>32.647058823529413</v>
      </c>
      <c r="G44" s="258"/>
      <c r="H44" s="259">
        <f t="shared" si="1"/>
        <v>1</v>
      </c>
      <c r="I44" s="260">
        <f>วิเคราะห์ค่ากลวงทึบ!BU57</f>
        <v>4.0197946267114437</v>
      </c>
      <c r="J44" s="261">
        <f>วิเคราะห์ค่ากลวงทึบ!AT57</f>
        <v>7.593048860778529E-3</v>
      </c>
      <c r="K44" s="262">
        <f>วิเคราะห์ค่ากลวงทึบ!AX57</f>
        <v>1.4386829420422477E-2</v>
      </c>
      <c r="L44" s="262">
        <f t="shared" si="0"/>
        <v>32.647058823529413</v>
      </c>
      <c r="M44" s="258"/>
    </row>
    <row r="45" spans="2:13" s="248" customFormat="1">
      <c r="B45" s="263">
        <f>วิเคราะห์ค่ากลวงทึบ!B146</f>
        <v>2</v>
      </c>
      <c r="C45" s="264">
        <f>วิเคราะห์ค่ากลวงทึบ!AY58</f>
        <v>1.3866666666666669</v>
      </c>
      <c r="D45" s="265">
        <f>วิเคราะห์ค่ากลวงทึบ!BT58</f>
        <v>0.7728378781010925</v>
      </c>
      <c r="E45" s="265">
        <f>วิเคราะห์ค่ากลวงทึบ!BD58</f>
        <v>0.74757431881121406</v>
      </c>
      <c r="F45" s="266">
        <f>วิเคราะห์ค่ากลวงทึบ!AS58</f>
        <v>13.253968253968253</v>
      </c>
      <c r="G45" s="258"/>
      <c r="H45" s="267">
        <f t="shared" si="1"/>
        <v>2</v>
      </c>
      <c r="I45" s="268">
        <f>วิเคราะห์ค่ากลวงทึบ!BU58</f>
        <v>4.2016310743706757</v>
      </c>
      <c r="J45" s="269">
        <f>วิเคราะห์ค่ากลวงทึบ!AT58</f>
        <v>1.0867325662631568E-2</v>
      </c>
      <c r="K45" s="270">
        <f>วิเคราะห์ค่ากลวงทึบ!AX58</f>
        <v>1.8527899490388255E-2</v>
      </c>
      <c r="L45" s="270">
        <f t="shared" si="0"/>
        <v>13.253968253968253</v>
      </c>
      <c r="M45" s="258"/>
    </row>
    <row r="46" spans="2:13" s="248" customFormat="1">
      <c r="B46" s="263">
        <f>วิเคราะห์ค่ากลวงทึบ!B147</f>
        <v>3</v>
      </c>
      <c r="C46" s="264">
        <f>วิเคราะห์ค่ากลวงทึบ!AY59</f>
        <v>1.3066666666666669</v>
      </c>
      <c r="D46" s="265">
        <f>วิเคราะห์ค่ากลวงทึบ!BT59</f>
        <v>0.72485447931096403</v>
      </c>
      <c r="E46" s="265">
        <f>วิเคราะห์ค่ากลวงทึบ!BD59</f>
        <v>0.71331587580137656</v>
      </c>
      <c r="F46" s="266">
        <f>วิเคราะห์ค่ากลวงทึบ!AS59</f>
        <v>18.957431457431458</v>
      </c>
      <c r="G46" s="258"/>
      <c r="H46" s="267">
        <f t="shared" si="1"/>
        <v>3</v>
      </c>
      <c r="I46" s="268">
        <f>วิเคราะห์ค่ากลวงทึบ!BU59</f>
        <v>4.4797676454548059</v>
      </c>
      <c r="J46" s="269">
        <f>วิเคราะห์ค่ากลวงทึบ!AT59</f>
        <v>1.4196751111674018E-2</v>
      </c>
      <c r="K46" s="270">
        <f>วิเคราะห์ค่ากลวงทึบ!AX59</f>
        <v>2.0765397148418716E-2</v>
      </c>
      <c r="L46" s="270">
        <f t="shared" si="0"/>
        <v>18.957431457431458</v>
      </c>
      <c r="M46" s="258"/>
    </row>
    <row r="47" spans="2:13" s="248" customFormat="1">
      <c r="B47" s="263">
        <f>วิเคราะห์ค่ากลวงทึบ!B148</f>
        <v>4</v>
      </c>
      <c r="C47" s="264">
        <f>วิเคราะห์ค่ากลวงทึบ!AY60</f>
        <v>1.2933333333333334</v>
      </c>
      <c r="D47" s="265">
        <f>วิเคราะห์ค่ากลวงทึบ!BT60</f>
        <v>0.71733108203548801</v>
      </c>
      <c r="E47" s="265">
        <f>วิเคราะห์ค่ากลวงทึบ!BD60</f>
        <v>0.70805148004627583</v>
      </c>
      <c r="F47" s="266">
        <f>วิเคราะห์ค่ากลวงทึบ!AS60</f>
        <v>25.098814229249012</v>
      </c>
      <c r="G47" s="258"/>
      <c r="H47" s="267">
        <f t="shared" si="1"/>
        <v>4</v>
      </c>
      <c r="I47" s="268">
        <f>วิเคราะห์ค่ากลวงทึบ!BU60</f>
        <v>4.5267516289216099</v>
      </c>
      <c r="J47" s="269">
        <f>วิเคราะห์ค่ากลวงทึบ!AT60</f>
        <v>1.7382383771857648E-2</v>
      </c>
      <c r="K47" s="270">
        <f>วิเคราะห์ค่ากลวงทึบ!AX60</f>
        <v>2.479545920397341E-2</v>
      </c>
      <c r="L47" s="270">
        <f t="shared" si="0"/>
        <v>25.098814229249012</v>
      </c>
      <c r="M47" s="258"/>
    </row>
    <row r="48" spans="2:13" s="248" customFormat="1">
      <c r="B48" s="263">
        <f>วิเคราะห์ค่ากลวงทึบ!B149</f>
        <v>5</v>
      </c>
      <c r="C48" s="264">
        <f>วิเคราะห์ค่ากลวงทึบ!AY61</f>
        <v>1.2666666666666671</v>
      </c>
      <c r="D48" s="265">
        <f>วิเคราะห์ค่ากลวงทึบ!BT61</f>
        <v>0.70266143863423425</v>
      </c>
      <c r="E48" s="265">
        <f>วิเคราะห์ค่ากลวงทึบ!BD61</f>
        <v>0.69786315779885311</v>
      </c>
      <c r="F48" s="266">
        <f>วิเคราะห์ค่ากลวงทึบ!AS61</f>
        <v>19.761904761904763</v>
      </c>
      <c r="G48" s="258"/>
      <c r="H48" s="267">
        <f t="shared" si="1"/>
        <v>5</v>
      </c>
      <c r="I48" s="268">
        <f>วิเคราะห์ค่ากลวงทึบ!BU61</f>
        <v>4.6212577858147483</v>
      </c>
      <c r="J48" s="269">
        <f>วิเคราะห์ค่ากลวงทึบ!AT61</f>
        <v>1.8497377651299014E-2</v>
      </c>
      <c r="K48" s="270">
        <f>วิเคราะห์ค่ากลวงทึบ!AX61</f>
        <v>2.5103583955334387E-2</v>
      </c>
      <c r="L48" s="270">
        <f t="shared" si="0"/>
        <v>19.761904761904763</v>
      </c>
      <c r="M48" s="258"/>
    </row>
    <row r="49" spans="2:13" s="248" customFormat="1">
      <c r="B49" s="263">
        <f>วิเคราะห์ค่ากลวงทึบ!B150</f>
        <v>6</v>
      </c>
      <c r="C49" s="264">
        <f>วิเคราะห์ค่ากลวงทึบ!AY62</f>
        <v>1.186666666666667</v>
      </c>
      <c r="D49" s="265">
        <f>วิเคราะห์ค่ากลวงทึบ!BT62</f>
        <v>0.66146375068402286</v>
      </c>
      <c r="E49" s="265">
        <f>วิเคราะห์ค่ากลวงทึบ!BD62</f>
        <v>0.6697496497210248</v>
      </c>
      <c r="F49" s="266">
        <f>วิเคราะห์ค่ากลวงทึบ!AS62</f>
        <v>25.213675213675213</v>
      </c>
      <c r="G49" s="258"/>
      <c r="H49" s="267">
        <f t="shared" si="1"/>
        <v>6</v>
      </c>
      <c r="I49" s="268">
        <f>วิเคราะห์ค่ากลวงทึบ!BU62</f>
        <v>4.9090817761703835</v>
      </c>
      <c r="J49" s="269">
        <f>วิเคราะห์ค่ากลวงทึบ!AT62</f>
        <v>2.0384555480156316E-2</v>
      </c>
      <c r="K49" s="270">
        <f>วิเคราะห์ค่ากลวงทึบ!AX62</f>
        <v>2.3871387338604114E-2</v>
      </c>
      <c r="L49" s="270">
        <f t="shared" si="0"/>
        <v>25.213675213675213</v>
      </c>
      <c r="M49" s="258"/>
    </row>
    <row r="50" spans="2:13" s="248" customFormat="1">
      <c r="B50" s="263">
        <f>วิเคราะห์ค่ากลวงทึบ!B151</f>
        <v>7</v>
      </c>
      <c r="C50" s="264">
        <f>วิเคราะห์ค่ากลวงทึบ!AY63</f>
        <v>1.2400000000000002</v>
      </c>
      <c r="D50" s="265">
        <f>วิเคราะห์ค่ากลวงทึบ!BT63</f>
        <v>0.68847500491494662</v>
      </c>
      <c r="E50" s="265">
        <f>วิเคราะห์ค่ากลวงทึบ!BD63</f>
        <v>0.68810235320397528</v>
      </c>
      <c r="F50" s="266">
        <f>วิเคราะห์ค่ากลวงทึบ!AS63</f>
        <v>22.009661835748791</v>
      </c>
      <c r="G50" s="258"/>
      <c r="H50" s="267">
        <f t="shared" si="1"/>
        <v>7</v>
      </c>
      <c r="I50" s="268">
        <f>วิเคราะห์ค่ากลวงทึบ!BU63</f>
        <v>4.7164815293205882</v>
      </c>
      <c r="J50" s="269">
        <f>วิเคราะห์ค่ากลวงทึบ!AT63</f>
        <v>2.2291723837855978E-2</v>
      </c>
      <c r="K50" s="270">
        <f>วิเคราะห์ค่ากลวงทึบ!AX63</f>
        <v>2.8793476623897311E-2</v>
      </c>
      <c r="L50" s="270">
        <f t="shared" si="0"/>
        <v>22.009661835748791</v>
      </c>
      <c r="M50" s="258"/>
    </row>
    <row r="51" spans="2:13" s="248" customFormat="1">
      <c r="B51" s="271">
        <f>วิเคราะห์ค่ากลวงทึบ!B152</f>
        <v>8</v>
      </c>
      <c r="C51" s="273">
        <f>วิเคราะห์ค่ากลวงทึบ!AY64</f>
        <v>1.1066666666666669</v>
      </c>
      <c r="D51" s="272">
        <f>วิเคราะห์ค่ากลวงทึบ!BT64</f>
        <v>0.62405390346487055</v>
      </c>
      <c r="E51" s="272">
        <f>วิเคราะห์ค่ากลวงทึบ!BD64</f>
        <v>0.64478119838560299</v>
      </c>
      <c r="F51" s="274">
        <f>วิเคราะห์ค่ากลวงทึบ!AS64</f>
        <v>34.966148944643571</v>
      </c>
      <c r="G51" s="258"/>
      <c r="H51" s="275">
        <f t="shared" si="1"/>
        <v>8</v>
      </c>
      <c r="I51" s="276">
        <f>วิเคราะห์ค่ากลวงทึบ!BU64</f>
        <v>5.2033640460403561</v>
      </c>
      <c r="J51" s="277">
        <f>วิเคราะห์ค่ากลวงทึบ!AT64</f>
        <v>3.4984392152264253E-2</v>
      </c>
      <c r="K51" s="278">
        <f>วิเคราะห์ค่ากลวงทึบ!AX64</f>
        <v>3.5411031080950416E-2</v>
      </c>
      <c r="L51" s="278">
        <f t="shared" si="0"/>
        <v>34.966148944643571</v>
      </c>
      <c r="M51" s="258"/>
    </row>
    <row r="52" spans="2:13" s="248" customFormat="1">
      <c r="B52" s="254">
        <f>วิเคราะห์ค่ากลวงทึบ!B153</f>
        <v>1</v>
      </c>
      <c r="C52" s="264">
        <f>วิเคราะห์ค่ากลวงทึบ!AY65</f>
        <v>1.8266666666666667</v>
      </c>
      <c r="D52" s="265">
        <f>วิเคราะห์ค่ากลวงทึบ!BT65</f>
        <v>0.69183275207993977</v>
      </c>
      <c r="E52" s="265">
        <f>วิเคราะห์ค่ากลวงทึบ!BD65</f>
        <v>0.70522867220930596</v>
      </c>
      <c r="F52" s="266">
        <f>วิเคราะห์ค่ากลวงทึบ!AS65</f>
        <v>20.833333333333332</v>
      </c>
      <c r="G52" s="258"/>
      <c r="H52" s="267">
        <f t="shared" si="1"/>
        <v>1</v>
      </c>
      <c r="I52" s="268">
        <f>วิเคราะห์ค่ากลวงทึบ!BU65</f>
        <v>4.6935905163753242</v>
      </c>
      <c r="J52" s="269">
        <f>วิเคราะห์ค่ากลวงทึบ!AT65</f>
        <v>7.7262602443009592E-3</v>
      </c>
      <c r="K52" s="270">
        <f>วิเคราะห์ค่ากลวงทึบ!AX65</f>
        <v>1.8249959542572955E-2</v>
      </c>
      <c r="L52" s="270">
        <f t="shared" si="0"/>
        <v>20.833333333333332</v>
      </c>
      <c r="M52" s="258"/>
    </row>
    <row r="53" spans="2:13" s="248" customFormat="1">
      <c r="B53" s="263">
        <f>วิเคราะห์ค่ากลวงทึบ!B154</f>
        <v>2</v>
      </c>
      <c r="C53" s="264">
        <f>วิเคราะห์ค่ากลวงทึบ!AY66</f>
        <v>1.6933333333333334</v>
      </c>
      <c r="D53" s="265">
        <f>วิเคราะห์ค่ากลวงทึบ!BT66</f>
        <v>0.62335757783869927</v>
      </c>
      <c r="E53" s="265">
        <f>วิเคราะห์ค่ากลวงทึบ!BD66</f>
        <v>0.65131263214863266</v>
      </c>
      <c r="F53" s="266">
        <f>วิเคราะห์ค่ากลวงทึบ!AS66</f>
        <v>25.164690382081687</v>
      </c>
      <c r="G53" s="258"/>
      <c r="H53" s="267">
        <f t="shared" si="1"/>
        <v>2</v>
      </c>
      <c r="I53" s="268">
        <f>วิเคราะห์ค่ากลวงทึบ!BU66</f>
        <v>5.2091764976032593</v>
      </c>
      <c r="J53" s="269">
        <f>วิเคราะห์ค่ากลวงทึบ!AT66</f>
        <v>1.2114395820638472E-2</v>
      </c>
      <c r="K53" s="270">
        <f>วิเคราะห์ค่ากลวงทึบ!AX66</f>
        <v>2.2625415723839498E-2</v>
      </c>
      <c r="L53" s="270">
        <f t="shared" si="0"/>
        <v>25.164690382081687</v>
      </c>
      <c r="M53" s="258"/>
    </row>
    <row r="54" spans="2:13" s="248" customFormat="1">
      <c r="B54" s="263">
        <f>วิเคราะห์ค่ากลวงทึบ!B155</f>
        <v>3</v>
      </c>
      <c r="C54" s="264">
        <f>วิเคราะห์ค่ากลวงทึบ!AY67</f>
        <v>1.6</v>
      </c>
      <c r="D54" s="265">
        <f>วิเคราะห์ค่ากลวงทึบ!BT67</f>
        <v>0.58185250523869292</v>
      </c>
      <c r="E54" s="265">
        <f>วิเคราะห์ค่ากลวงทึบ!BD67</f>
        <v>0.6201736729460422</v>
      </c>
      <c r="F54" s="266">
        <f>วิเคราะห์ค่ากลวงทึบ!AS67</f>
        <v>22.839506172839506</v>
      </c>
      <c r="G54" s="258"/>
      <c r="H54" s="267">
        <f t="shared" si="1"/>
        <v>3</v>
      </c>
      <c r="I54" s="268">
        <f>วิเคราะห์ค่ากลวงทึบ!BU67</f>
        <v>5.5807607853267882</v>
      </c>
      <c r="J54" s="269">
        <f>วิเคราะห์ค่ากลวงทึบ!AT67</f>
        <v>1.5891885572769424E-2</v>
      </c>
      <c r="K54" s="270">
        <f>วิเคราะห์ค่ากลวงทึบ!AX67</f>
        <v>2.5427016916431077E-2</v>
      </c>
      <c r="L54" s="270">
        <f t="shared" si="0"/>
        <v>22.839506172839506</v>
      </c>
      <c r="M54" s="258"/>
    </row>
    <row r="55" spans="2:13" s="248" customFormat="1">
      <c r="B55" s="263">
        <f>วิเคราะห์ค่ากลวงทึบ!B156</f>
        <v>4</v>
      </c>
      <c r="C55" s="264">
        <f>วิเคราะห์ค่ากลวงทึบ!AY68</f>
        <v>1.6</v>
      </c>
      <c r="D55" s="265">
        <f>วิเคราะห์ค่ากลวงทึบ!BT68</f>
        <v>0.58185250523869292</v>
      </c>
      <c r="E55" s="265">
        <f>วิเคราะห์ค่ากลวงทึบ!BD68</f>
        <v>0.6201736729460422</v>
      </c>
      <c r="F55" s="266">
        <f>วิเคราะห์ค่ากลวงทึบ!AS68</f>
        <v>31.935897435897434</v>
      </c>
      <c r="G55" s="258"/>
      <c r="H55" s="267">
        <f t="shared" si="1"/>
        <v>4</v>
      </c>
      <c r="I55" s="268">
        <f>วิเคราะห์ค่ากลวงทึบ!BU68</f>
        <v>5.5807607853267882</v>
      </c>
      <c r="J55" s="269">
        <f>วิเคราะห์ค่ากลวงทึบ!AT68</f>
        <v>1.9171746807195935E-2</v>
      </c>
      <c r="K55" s="270">
        <f>วิเคราะห์ค่ากลวงทึบ!AX68</f>
        <v>3.0674794891513497E-2</v>
      </c>
      <c r="L55" s="270">
        <f t="shared" si="0"/>
        <v>31.935897435897434</v>
      </c>
      <c r="M55" s="258"/>
    </row>
    <row r="56" spans="2:13" s="248" customFormat="1">
      <c r="B56" s="263">
        <f>วิเคราะห์ค่ากลวงทึบ!B157</f>
        <v>5</v>
      </c>
      <c r="C56" s="264">
        <f>วิเคราะห์ค่ากลวงทึบ!AY69</f>
        <v>1.5466666666666669</v>
      </c>
      <c r="D56" s="265">
        <f>วิเคราะห์ค่ากลวงทึบ!BT69</f>
        <v>0.56014429178649194</v>
      </c>
      <c r="E56" s="265">
        <f>วิเคราะห์ค่ากลวงทึบ!BD69</f>
        <v>0.60426913534119719</v>
      </c>
      <c r="F56" s="266">
        <f>วิเคราะห์ค่ากลวงทึบ!AS69</f>
        <v>23.699528440907756</v>
      </c>
      <c r="G56" s="258"/>
      <c r="H56" s="267">
        <f t="shared" si="1"/>
        <v>5</v>
      </c>
      <c r="I56" s="268">
        <f>วิเคราะห์ค่ากลวงทึบ!BU69</f>
        <v>5.7970413903958189</v>
      </c>
      <c r="J56" s="269">
        <f>วิเคราะห์ค่ากลวงทึบ!AT69</f>
        <v>2.0875611920751744E-2</v>
      </c>
      <c r="K56" s="270">
        <f>วิเคราะห์ค่ากลวงทึบ!AX69</f>
        <v>3.0652797250724086E-2</v>
      </c>
      <c r="L56" s="270">
        <f t="shared" si="0"/>
        <v>23.699528440907756</v>
      </c>
      <c r="M56" s="258"/>
    </row>
    <row r="57" spans="2:13" s="248" customFormat="1">
      <c r="B57" s="263">
        <f>วิเคราะห์ค่ากลวงทึบ!B158</f>
        <v>6</v>
      </c>
      <c r="C57" s="264">
        <f>วิเคราะห์ค่ากลวงทึบ!AY70</f>
        <v>1.5733333333333335</v>
      </c>
      <c r="D57" s="265">
        <f>วิเคราะห์ค่ากลวงทึบ!BT70</f>
        <v>0.57082807438883476</v>
      </c>
      <c r="E57" s="265">
        <f>วิเคราะห์ค่ากลวงทึบ!BD70</f>
        <v>0.61206647892641086</v>
      </c>
      <c r="F57" s="266">
        <f>วิเคราะห์ค่ากลวงทึบ!AS70</f>
        <v>22.396825396825395</v>
      </c>
      <c r="G57" s="258"/>
      <c r="H57" s="267">
        <f t="shared" si="1"/>
        <v>6</v>
      </c>
      <c r="I57" s="268">
        <f>วิเคราะห์ค่ากลวงทึบ!BU70</f>
        <v>5.6885422945549511</v>
      </c>
      <c r="J57" s="269">
        <f>วิเคราะห์ค่ากลวงทึบ!AT70</f>
        <v>2.0652773315421532E-2</v>
      </c>
      <c r="K57" s="270">
        <f>วิเคราะห์ค่ากลวงทึบ!AX70</f>
        <v>3.1649704561295337E-2</v>
      </c>
      <c r="L57" s="270">
        <f t="shared" si="0"/>
        <v>22.396825396825395</v>
      </c>
      <c r="M57" s="258"/>
    </row>
    <row r="58" spans="2:13" s="248" customFormat="1">
      <c r="B58" s="263">
        <f>วิเคราะห์ค่ากลวงทึบ!B159</f>
        <v>7</v>
      </c>
      <c r="C58" s="264">
        <f>วิเคราะห์ค่ากลวงทึบ!AY71</f>
        <v>1.5733333333333335</v>
      </c>
      <c r="D58" s="265">
        <f>วิเคราะห์ค่ากลวงทึบ!BT71</f>
        <v>0.57082807438883476</v>
      </c>
      <c r="E58" s="265">
        <f>วิเคราะห์ค่ากลวงทึบ!BD71</f>
        <v>0.61206647892641086</v>
      </c>
      <c r="F58" s="266">
        <f>วิเคราะห์ค่ากลวงทึบ!AS71</f>
        <v>22.922602089268754</v>
      </c>
      <c r="G58" s="258"/>
      <c r="H58" s="267">
        <f t="shared" si="1"/>
        <v>7</v>
      </c>
      <c r="I58" s="268">
        <f>วิเคราะห์ค่ากลวงทึบ!BU71</f>
        <v>5.6885422945549511</v>
      </c>
      <c r="J58" s="269">
        <f>วิเคราะห์ค่ากลวงทึบ!AT71</f>
        <v>2.3839760215484864E-2</v>
      </c>
      <c r="K58" s="270">
        <f>วิเคราะห์ค่ากลวงทึบ!AX71</f>
        <v>3.6533658512041746E-2</v>
      </c>
      <c r="L58" s="270">
        <f t="shared" si="0"/>
        <v>22.922602089268754</v>
      </c>
      <c r="M58" s="258"/>
    </row>
    <row r="59" spans="2:13" s="248" customFormat="1">
      <c r="B59" s="271">
        <f>วิเคราะห์ค่ากลวงทึบ!B160</f>
        <v>8</v>
      </c>
      <c r="C59" s="264">
        <f>วิเคราะห์ค่ากลวงทึบ!AY72</f>
        <v>1.32</v>
      </c>
      <c r="D59" s="272">
        <f>วิเคราะห์ค่ากลวงทึบ!BT72</f>
        <v>0.48118795682781651</v>
      </c>
      <c r="E59" s="272">
        <f>วิเคราะห์ค่ากลวงทึบ!BD72</f>
        <v>0.5481612620668932</v>
      </c>
      <c r="F59" s="266">
        <f>วิเคราะห์ค่ากลวงทึบ!AS72</f>
        <v>31.303967090257412</v>
      </c>
      <c r="G59" s="258"/>
      <c r="H59" s="267">
        <f t="shared" si="1"/>
        <v>8</v>
      </c>
      <c r="I59" s="268">
        <f>วิเคราะห์ค่ากลวงทึบ!BU72</f>
        <v>6.7482562645311281</v>
      </c>
      <c r="J59" s="269">
        <f>วิเคราะห์ค่ากลวงทึบ!AT72</f>
        <v>4.095733715387035E-2</v>
      </c>
      <c r="K59" s="270">
        <f>วิเคราะห์ค่ากลวงทึบ!AX72</f>
        <v>4.2237253939928804E-2</v>
      </c>
      <c r="L59" s="270">
        <f t="shared" si="0"/>
        <v>31.303967090257412</v>
      </c>
      <c r="M59" s="258"/>
    </row>
    <row r="60" spans="2:13" s="248" customFormat="1">
      <c r="B60" s="254">
        <f>วิเคราะห์ค่ากลวงทึบ!B161</f>
        <v>1</v>
      </c>
      <c r="C60" s="255">
        <f>วิเคราะห์ค่ากลวงทึบ!AY73</f>
        <v>1.7200000000000002</v>
      </c>
      <c r="D60" s="265">
        <f>วิเคราะห์ค่ากลวงทึบ!BT73</f>
        <v>0.5089000972564629</v>
      </c>
      <c r="E60" s="265">
        <f>วิเคราะห์ค่ากลวงทึบ!BD73</f>
        <v>0.66110735668493126</v>
      </c>
      <c r="F60" s="257">
        <f>วิเคราะห์ค่ากลวงทึบ!AS73</f>
        <v>0</v>
      </c>
      <c r="G60" s="258"/>
      <c r="H60" s="259">
        <f t="shared" si="1"/>
        <v>1</v>
      </c>
      <c r="I60" s="260">
        <f>วิเคราะห์ค่ากลวงทึบ!BU73</f>
        <v>5.1046241281322651</v>
      </c>
      <c r="J60" s="261">
        <f>วิเคราะห์ค่ากลวงทึบ!AT73</f>
        <v>8.7919513124804019E-3</v>
      </c>
      <c r="K60" s="262">
        <f>วิเคราะห์ค่ากลวงทึบ!AX73</f>
        <v>1.7184268474393513E-2</v>
      </c>
      <c r="L60" s="262">
        <f t="shared" si="0"/>
        <v>0</v>
      </c>
      <c r="M60" s="258"/>
    </row>
    <row r="61" spans="2:13" s="248" customFormat="1">
      <c r="B61" s="263">
        <f>วิเคราะห์ค่ากลวงทึบ!B162</f>
        <v>2</v>
      </c>
      <c r="C61" s="264">
        <f>วิเคราะห์ค่ากลวงทึบ!AY74</f>
        <v>1.7066666666666668</v>
      </c>
      <c r="D61" s="265">
        <f>วิเคราะห์ค่ากลวงทึบ!BT74</f>
        <v>0.50375007139860428</v>
      </c>
      <c r="E61" s="265">
        <f>วิเคราะห์ค่ากลวงทึบ!BD74</f>
        <v>0.65615517192512263</v>
      </c>
      <c r="F61" s="266">
        <f>วิเคราะห์ค่ากลวงทึบ!AS74</f>
        <v>18.786549707602337</v>
      </c>
      <c r="G61" s="258"/>
      <c r="H61" s="267">
        <f t="shared" si="1"/>
        <v>2</v>
      </c>
      <c r="I61" s="268">
        <f>วิเคราะห์ค่ากลวงทึบ!BU74</f>
        <v>5.1568106145411745</v>
      </c>
      <c r="J61" s="269">
        <f>วิเคราะห์ค่ากลวงทึบ!AT74</f>
        <v>1.1936242940923198E-2</v>
      </c>
      <c r="K61" s="270">
        <f>วิเคราะห์ค่ากลวงทึบ!AX74</f>
        <v>2.2803568603554772E-2</v>
      </c>
      <c r="L61" s="270">
        <f t="shared" si="0"/>
        <v>18.786549707602337</v>
      </c>
      <c r="M61" s="258"/>
    </row>
    <row r="62" spans="2:13" s="248" customFormat="1">
      <c r="B62" s="263">
        <f>วิเคราะห์ค่ากลวงทึบ!B163</f>
        <v>3</v>
      </c>
      <c r="C62" s="264">
        <f>วิเคราะห์ค่ากลวงทึบ!AY75</f>
        <v>1.6400000000000001</v>
      </c>
      <c r="D62" s="265">
        <f>วิเคราะห์ค่ากลวงทึบ!BT75</f>
        <v>0.47925013329144334</v>
      </c>
      <c r="E62" s="265">
        <f>วิเคราะห์ค่ากลวงทึบ!BD75</f>
        <v>0.63296210442729162</v>
      </c>
      <c r="F62" s="266">
        <f>วิเคราะห์ค่ากลวงทึบ!AS75</f>
        <v>29.166666666666668</v>
      </c>
      <c r="G62" s="258"/>
      <c r="H62" s="267">
        <f t="shared" si="1"/>
        <v>3</v>
      </c>
      <c r="I62" s="268">
        <f>วิเคราะห์ค่ากลวงทึบ!BU75</f>
        <v>5.4204339963833625</v>
      </c>
      <c r="J62" s="269">
        <f>วิเคราะห์ค่ากลวงทึบ!AT75</f>
        <v>1.5256210149858646E-2</v>
      </c>
      <c r="K62" s="270">
        <f>วิเคราะห์ค่ากลวงทึบ!AX75</f>
        <v>2.6062692339341855E-2</v>
      </c>
      <c r="L62" s="270">
        <f t="shared" si="0"/>
        <v>29.166666666666668</v>
      </c>
      <c r="M62" s="258"/>
    </row>
    <row r="63" spans="2:13" s="248" customFormat="1">
      <c r="B63" s="263">
        <f>วิเคราะห์ค่ากลวงทึบ!B164</f>
        <v>4</v>
      </c>
      <c r="C63" s="264">
        <f>วิเคราะห์ค่ากลวงทึบ!AY76</f>
        <v>1.6533333333333333</v>
      </c>
      <c r="D63" s="265">
        <f>วิเคราะห์ค่ากลวงทึบ!BT76</f>
        <v>0.48398995041175652</v>
      </c>
      <c r="E63" s="265">
        <f>วิเคราะห์ค่ากลวงทึบ!BD76</f>
        <v>0.63740399825235039</v>
      </c>
      <c r="F63" s="266">
        <f>วิเคราะห์ค่ากลวงทึบ!AS76</f>
        <v>12</v>
      </c>
      <c r="G63" s="258"/>
      <c r="H63" s="267">
        <f t="shared" si="1"/>
        <v>4</v>
      </c>
      <c r="I63" s="268">
        <f>วิเคราะห์ค่ากลวงทึบ!BU76</f>
        <v>5.3673505267085719</v>
      </c>
      <c r="J63" s="269">
        <f>วิเคราะห์ค่ากลวงทึบ!AT76</f>
        <v>1.8149253644145488E-2</v>
      </c>
      <c r="K63" s="270">
        <f>วิเคราะห์ค่ากลวงทึบ!AX76</f>
        <v>3.1697288054563948E-2</v>
      </c>
      <c r="L63" s="270">
        <f t="shared" si="0"/>
        <v>12</v>
      </c>
      <c r="M63" s="258"/>
    </row>
    <row r="64" spans="2:13" s="248" customFormat="1">
      <c r="B64" s="263">
        <f>วิเคราะห์ค่ากลวงทึบ!B165</f>
        <v>5</v>
      </c>
      <c r="C64" s="264">
        <f>วิเคราะห์ค่ากลวงทึบ!AY77</f>
        <v>1.6933333333333334</v>
      </c>
      <c r="D64" s="265">
        <f>วิเคราะห์ค่ากลวงทึบ!BT77</f>
        <v>0.49868606227095935</v>
      </c>
      <c r="E64" s="265">
        <f>วิเคราะห์ค่ากลวงทึบ!BD77</f>
        <v>0.65131263214863266</v>
      </c>
      <c r="F64" s="266">
        <f>วิเคราะห์ค่ากลวงทึบ!AS77</f>
        <v>11.742424242424242</v>
      </c>
      <c r="G64" s="258"/>
      <c r="H64" s="267">
        <f t="shared" si="1"/>
        <v>5</v>
      </c>
      <c r="I64" s="268">
        <f>วิเคราะห์ค่ากลวงทึบ!BU77</f>
        <v>5.2091764976032593</v>
      </c>
      <c r="J64" s="269">
        <f>วิเคราะห์ค่ากลวงทึบ!AT77</f>
        <v>1.7968881146976187E-2</v>
      </c>
      <c r="K64" s="270">
        <f>วิเคราะห์ค่ากลวงทึบ!AX77</f>
        <v>3.3559528024499644E-2</v>
      </c>
      <c r="L64" s="270">
        <f t="shared" si="0"/>
        <v>11.742424242424242</v>
      </c>
      <c r="M64" s="258"/>
    </row>
    <row r="65" spans="2:13" s="248" customFormat="1">
      <c r="B65" s="263">
        <f>วิเคราะห์ค่ากลวงทึบ!B166</f>
        <v>6</v>
      </c>
      <c r="C65" s="264">
        <f>วิเคราะห์ค่ากลวงทึบ!AY78</f>
        <v>1.6133333333333333</v>
      </c>
      <c r="D65" s="265">
        <f>วิเคราะห์ค่ากลวงทึบ!BT78</f>
        <v>0.46999788791072594</v>
      </c>
      <c r="E65" s="265">
        <f>วิเคราะห์ค่ากลวงทึบ!BD78</f>
        <v>0.62434997382308721</v>
      </c>
      <c r="F65" s="266">
        <f>วิเคราะห์ค่ากลวงทึบ!AS78</f>
        <v>10.714285714285714</v>
      </c>
      <c r="G65" s="258"/>
      <c r="H65" s="267">
        <f t="shared" si="1"/>
        <v>6</v>
      </c>
      <c r="I65" s="268">
        <f>วิเคราะห์ค่ากลวงทึบ!BU78</f>
        <v>5.5271391256924698</v>
      </c>
      <c r="J65" s="269">
        <f>วิเคราะห์ค่ากลวงทึบ!AT78</f>
        <v>1.9848119809625888E-2</v>
      </c>
      <c r="K65" s="270">
        <f>วิเคราะห์ค่ากลวงทึบ!AX78</f>
        <v>3.2454358067090981E-2</v>
      </c>
      <c r="L65" s="270">
        <f t="shared" si="0"/>
        <v>10.714285714285714</v>
      </c>
      <c r="M65" s="258"/>
    </row>
    <row r="66" spans="2:13" s="248" customFormat="1">
      <c r="B66" s="263">
        <f>วิเคราะห์ค่ากลวงทึบ!B167</f>
        <v>7</v>
      </c>
      <c r="C66" s="264">
        <f>วิเคราะห์ค่ากลวงทึบ!AY79</f>
        <v>1.52</v>
      </c>
      <c r="D66" s="265">
        <f>วิเคราะห์ค่ากลวงทึบ!BT79</f>
        <v>0.43982902257620993</v>
      </c>
      <c r="E66" s="265">
        <f>วิเคราะห์ค่ากลวงทึบ!BD79</f>
        <v>0.59676239503286066</v>
      </c>
      <c r="F66" s="266">
        <f>วิเคราะห์ค่ากลวงทึบ!AS79</f>
        <v>22.091259994485799</v>
      </c>
      <c r="G66" s="258"/>
      <c r="H66" s="267">
        <f t="shared" si="1"/>
        <v>7</v>
      </c>
      <c r="I66" s="268">
        <f>วิเคราะห์ค่ากลวงทึบ!BU79</f>
        <v>5.9062580728493916</v>
      </c>
      <c r="J66" s="269">
        <f>วิเคราะห์ค่ากลวงทึบ!AT79</f>
        <v>2.5078189317587977E-2</v>
      </c>
      <c r="K66" s="270">
        <f>วิเคราะห์ค่ากลวงทึบ!AX79</f>
        <v>3.5295229409938636E-2</v>
      </c>
      <c r="L66" s="270">
        <f t="shared" ref="L66:L129" si="2">F66</f>
        <v>22.091259994485799</v>
      </c>
      <c r="M66" s="258"/>
    </row>
    <row r="67" spans="2:13" s="248" customFormat="1">
      <c r="B67" s="271">
        <f>วิเคราะห์ค่ากลวงทึบ!B168</f>
        <v>8</v>
      </c>
      <c r="C67" s="273">
        <f>วิเคราะห์ค่ากลวงทึบ!AY80</f>
        <v>1.3066666666666666</v>
      </c>
      <c r="D67" s="272">
        <f>วิเคราะห์ค่ากลวงทึบ!BT80</f>
        <v>0.38169418823622919</v>
      </c>
      <c r="E67" s="272">
        <f>วิเคราะห์ค่ากลวงทึบ!BD80</f>
        <v>0.54532836836331211</v>
      </c>
      <c r="F67" s="274">
        <f>วิเคราะห์ค่ากลวงทึบ!AS80</f>
        <v>25.181554103122732</v>
      </c>
      <c r="G67" s="258"/>
      <c r="H67" s="275">
        <f t="shared" si="1"/>
        <v>8</v>
      </c>
      <c r="I67" s="276">
        <f>วิเคราะห์ค่ากลวงทึบ!BU80</f>
        <v>6.8058246505353193</v>
      </c>
      <c r="J67" s="277">
        <f>วิเคราะห์ค่ากลวงทึบ!AT80</f>
        <v>4.1383976082556506E-2</v>
      </c>
      <c r="K67" s="278">
        <f>วิเคราะห์ค่ากลวงทึบ!AX80</f>
        <v>4.1810615011242648E-2</v>
      </c>
      <c r="L67" s="278">
        <f t="shared" si="2"/>
        <v>25.181554103122732</v>
      </c>
      <c r="M67" s="258"/>
    </row>
    <row r="68" spans="2:13" s="248" customFormat="1">
      <c r="B68" s="254">
        <f>วิเคราะห์ค่ากลวงทึบ!B169</f>
        <v>1</v>
      </c>
      <c r="C68" s="264">
        <f>วิเคราะห์ค่ากลวงทึบ!AY81</f>
        <v>1.8266666666666667</v>
      </c>
      <c r="D68" s="265">
        <f>วิเคราะห์ค่ากลวงทึบ!BT81</f>
        <v>0.69183275207993977</v>
      </c>
      <c r="E68" s="265">
        <f>วิเคราะห์ค่ากลวงทึบ!BD81</f>
        <v>0.70522867220930596</v>
      </c>
      <c r="F68" s="266">
        <f>วิเคราะห์ค่ากลวงทึบ!AS81</f>
        <v>14.814814814814815</v>
      </c>
      <c r="G68" s="258"/>
      <c r="H68" s="267">
        <f t="shared" ref="H68:H131" si="3">B68</f>
        <v>1</v>
      </c>
      <c r="I68" s="268">
        <f>วิเคราะห์ค่ากลวงทึบ!BU81</f>
        <v>4.6935905163753242</v>
      </c>
      <c r="J68" s="269">
        <f>วิเคราะห์ค่ากลวงทึบ!AT81</f>
        <v>7.7262602443009592E-3</v>
      </c>
      <c r="K68" s="270">
        <f>วิเคราะห์ค่ากลวงทึบ!AX81</f>
        <v>1.8249959542572955E-2</v>
      </c>
      <c r="L68" s="270">
        <f t="shared" si="2"/>
        <v>14.814814814814815</v>
      </c>
      <c r="M68" s="258"/>
    </row>
    <row r="69" spans="2:13" s="248" customFormat="1">
      <c r="B69" s="263">
        <f>วิเคราะห์ค่ากลวงทึบ!B170</f>
        <v>2</v>
      </c>
      <c r="C69" s="264">
        <f>วิเคราะห์ค่ากลวงทึบ!AY82</f>
        <v>1.6800000000000002</v>
      </c>
      <c r="D69" s="265">
        <f>วิเคราะห์ค่ากลวงทึบ!BT82</f>
        <v>0.61713252458115986</v>
      </c>
      <c r="E69" s="265">
        <f>วิเคราะห์ค่ากลวงทึบ!BD82</f>
        <v>0.64657575013983959</v>
      </c>
      <c r="F69" s="266">
        <f>วิเคราะห์ค่ากลวงทึบ!AS82</f>
        <v>27.333333333333332</v>
      </c>
      <c r="G69" s="258"/>
      <c r="H69" s="267">
        <f t="shared" si="3"/>
        <v>2</v>
      </c>
      <c r="I69" s="268">
        <f>วิเคราะห์ค่ากลวงทึบ!BU82</f>
        <v>5.2617217773185221</v>
      </c>
      <c r="J69" s="269">
        <f>วิเคราะห์ค่ากลวงทึบ!AT82</f>
        <v>1.2292548700353742E-2</v>
      </c>
      <c r="K69" s="270">
        <f>วิเคราะห์ค่ากลวงทึบ!AX82</f>
        <v>2.2447262844124228E-2</v>
      </c>
      <c r="L69" s="270">
        <f t="shared" si="2"/>
        <v>27.333333333333332</v>
      </c>
      <c r="M69" s="258"/>
    </row>
    <row r="70" spans="2:13" s="248" customFormat="1">
      <c r="B70" s="263">
        <f>วิเคราะห์ค่ากลวงทึบ!B171</f>
        <v>3</v>
      </c>
      <c r="C70" s="264">
        <f>วิเคราะห์ค่ากลวงทึบ!AY83</f>
        <v>1.6</v>
      </c>
      <c r="D70" s="265">
        <f>วิเคราะห์ค่ากลวงทึบ!BT83</f>
        <v>0.58185250523869292</v>
      </c>
      <c r="E70" s="265">
        <f>วิเคราะห์ค่ากลวงทึบ!BD83</f>
        <v>0.6201736729460422</v>
      </c>
      <c r="F70" s="266">
        <f>วิเคราะห์ค่ากลวงทึบ!AS83</f>
        <v>18.875086266390614</v>
      </c>
      <c r="G70" s="258"/>
      <c r="H70" s="267">
        <f t="shared" si="3"/>
        <v>3</v>
      </c>
      <c r="I70" s="268">
        <f>วิเคราะห์ค่ากลวงทึบ!BU83</f>
        <v>5.5807607853267882</v>
      </c>
      <c r="J70" s="269">
        <f>วิเคราะห์ค่ากลวงทึบ!AT83</f>
        <v>1.5891885572769424E-2</v>
      </c>
      <c r="K70" s="270">
        <f>วิเคราะห์ค่ากลวงทึบ!AX83</f>
        <v>2.5427016916431077E-2</v>
      </c>
      <c r="L70" s="270">
        <f t="shared" si="2"/>
        <v>18.875086266390614</v>
      </c>
      <c r="M70" s="258"/>
    </row>
    <row r="71" spans="2:13" s="248" customFormat="1">
      <c r="B71" s="263">
        <f>วิเคราะห์ค่ากลวงทึบ!B172</f>
        <v>4</v>
      </c>
      <c r="C71" s="264">
        <f>วิเคราะห์ค่ากลวงทึบ!AY84</f>
        <v>1.5066666666666668</v>
      </c>
      <c r="D71" s="265">
        <f>วิเคราะห์ค่ากลวงทึบ!BT84</f>
        <v>0.54472501743120072</v>
      </c>
      <c r="E71" s="265">
        <f>วิเคราะห์ค่ากลวงทึบ!BD84</f>
        <v>0.59311243788803303</v>
      </c>
      <c r="F71" s="266">
        <f>วิเคราะห์ค่ากลวงทึบ!AS84</f>
        <v>11.137820512820513</v>
      </c>
      <c r="G71" s="258"/>
      <c r="H71" s="267">
        <f t="shared" si="3"/>
        <v>4</v>
      </c>
      <c r="I71" s="268">
        <f>วิเคราะห์ค่ากลวงทึบ!BU84</f>
        <v>5.961135509055941</v>
      </c>
      <c r="J71" s="269">
        <f>วิเคราะห์ค่ากลวงทึบ!AT84</f>
        <v>2.0961109842534222E-2</v>
      </c>
      <c r="K71" s="270">
        <f>วิเคราะห์ค่ากลวงทึบ!AX84</f>
        <v>2.888543185617521E-2</v>
      </c>
      <c r="L71" s="270">
        <f t="shared" si="2"/>
        <v>11.137820512820513</v>
      </c>
      <c r="M71" s="258"/>
    </row>
    <row r="72" spans="2:13" s="248" customFormat="1">
      <c r="B72" s="263">
        <f>วิเคราะห์ค่ากลวงทึบ!B173</f>
        <v>5</v>
      </c>
      <c r="C72" s="264">
        <f>วิเคราะห์ค่ากลวงทึบ!AY85</f>
        <v>1.5733333333333335</v>
      </c>
      <c r="D72" s="265">
        <f>วิเคราะห์ค่ากลวงทึบ!BT85</f>
        <v>0.57082807438883476</v>
      </c>
      <c r="E72" s="265">
        <f>วิเคราะห์ค่ากลวงทึบ!BD85</f>
        <v>0.61206647892641086</v>
      </c>
      <c r="F72" s="266">
        <f>วิเคราะห์ค่ากลวงทึบ!AS85</f>
        <v>12.939221272554605</v>
      </c>
      <c r="G72" s="258"/>
      <c r="H72" s="267">
        <f t="shared" si="3"/>
        <v>5</v>
      </c>
      <c r="I72" s="268">
        <f>วิเคราะห์ค่ากลวงทึบ!BU85</f>
        <v>5.6885422945549511</v>
      </c>
      <c r="J72" s="269">
        <f>วิเคราะห์ค่ากลวงทึบ!AT85</f>
        <v>2.0347115416428918E-2</v>
      </c>
      <c r="K72" s="270">
        <f>วิเคราะห์ค่ากลวงทึบ!AX85</f>
        <v>3.1181293755046916E-2</v>
      </c>
      <c r="L72" s="270">
        <f t="shared" si="2"/>
        <v>12.939221272554605</v>
      </c>
      <c r="M72" s="258"/>
    </row>
    <row r="73" spans="2:13" s="248" customFormat="1">
      <c r="B73" s="263">
        <f>วิเคราะห์ค่ากลวงทึบ!B174</f>
        <v>6</v>
      </c>
      <c r="C73" s="264">
        <f>วิเคราะห์ค่ากลวงทึบ!AY86</f>
        <v>1.5733333333333335</v>
      </c>
      <c r="D73" s="265">
        <f>วิเคราะห์ค่ากลวงทึบ!BT86</f>
        <v>0.57082807438883476</v>
      </c>
      <c r="E73" s="265">
        <f>วิเคราะห์ค่ากลวงทึบ!BD86</f>
        <v>0.61206647892641086</v>
      </c>
      <c r="F73" s="266">
        <f>วิเคราะห์ค่ากลวงทึบ!AS86</f>
        <v>11.396825396825397</v>
      </c>
      <c r="G73" s="258"/>
      <c r="H73" s="267">
        <f t="shared" si="3"/>
        <v>6</v>
      </c>
      <c r="I73" s="268">
        <f>วิเคราะห์ค่ากลวงทึบ!BU86</f>
        <v>5.6885422945549511</v>
      </c>
      <c r="J73" s="269">
        <f>วิเคราะห์ค่ากลวงทึบ!AT86</f>
        <v>2.0652773315421532E-2</v>
      </c>
      <c r="K73" s="270">
        <f>วิเคราะห์ค่ากลวงทึบ!AX86</f>
        <v>3.1649704561295337E-2</v>
      </c>
      <c r="L73" s="270">
        <f t="shared" si="2"/>
        <v>11.396825396825397</v>
      </c>
      <c r="M73" s="258"/>
    </row>
    <row r="74" spans="2:13" s="248" customFormat="1">
      <c r="B74" s="263">
        <f>วิเคราะห์ค่ากลวงทึบ!B175</f>
        <v>7</v>
      </c>
      <c r="C74" s="264">
        <f>วิเคราะห์ค่ากลวงทึบ!AY87</f>
        <v>1.56</v>
      </c>
      <c r="D74" s="265">
        <f>วิเคราะห์ค่ากลวงทึบ!BT87</f>
        <v>0.56544455250718118</v>
      </c>
      <c r="E74" s="265">
        <f>วิเคราะห์ค่ากลวงทึบ!BD87</f>
        <v>0.60813031926314987</v>
      </c>
      <c r="F74" s="266">
        <f>วิเคราะห์ค่ากลวงทึบ!AS87</f>
        <v>21.963912630579298</v>
      </c>
      <c r="G74" s="258"/>
      <c r="H74" s="267">
        <f t="shared" si="3"/>
        <v>7</v>
      </c>
      <c r="I74" s="268">
        <f>วิเคราะห์ค่ากลวงทึบ!BU87</f>
        <v>5.7427021441487973</v>
      </c>
      <c r="J74" s="269">
        <f>วิเคราะห์ค่ากลวงทึบ!AT87</f>
        <v>2.4149367491010643E-2</v>
      </c>
      <c r="K74" s="270">
        <f>วิเคราะห์ค่ากลวงทึบ!AX87</f>
        <v>3.6224051236515967E-2</v>
      </c>
      <c r="L74" s="270">
        <f t="shared" si="2"/>
        <v>21.963912630579298</v>
      </c>
      <c r="M74" s="258"/>
    </row>
    <row r="75" spans="2:13" s="251" customFormat="1">
      <c r="B75" s="271">
        <f>วิเคราะห์ค่ากลวงทึบ!B176</f>
        <v>8</v>
      </c>
      <c r="C75" s="264">
        <f>วิเคราะห์ค่ากลวงทึบ!AY88</f>
        <v>1.4266666666666667</v>
      </c>
      <c r="D75" s="272">
        <f>วิเคราะห์ค่ากลวงทึบ!BT88</f>
        <v>0.51590296362049759</v>
      </c>
      <c r="E75" s="272">
        <f>วิเคราะห์ค่ากลวงทึบ!BD88</f>
        <v>0.57253576551793062</v>
      </c>
      <c r="F75" s="266">
        <f>วิเคราะห์ค่ากลวงทึบ!AS88</f>
        <v>19.378733572281959</v>
      </c>
      <c r="G75" s="258"/>
      <c r="H75" s="267">
        <f t="shared" si="3"/>
        <v>8</v>
      </c>
      <c r="I75" s="268">
        <f>วิเคราะห์ค่ากลวงทึบ!BU88</f>
        <v>6.2941674560119383</v>
      </c>
      <c r="J75" s="269">
        <f>วิเคราะห์ค่ากลวงทึบ!AT88</f>
        <v>3.7544225724381153E-2</v>
      </c>
      <c r="K75" s="270">
        <f>วิเคราะห์ค่ากลวงทึบ!AX88</f>
        <v>4.5650365369417994E-2</v>
      </c>
      <c r="L75" s="270">
        <f t="shared" si="2"/>
        <v>19.378733572281959</v>
      </c>
      <c r="M75" s="258"/>
    </row>
    <row r="76" spans="2:13">
      <c r="B76" s="279">
        <f>วิเคราะห์ค่ากลวงทึบ!B193</f>
        <v>1</v>
      </c>
      <c r="C76" s="260">
        <f>วิเคราะห์ค่ากลวงทึบ!AY105</f>
        <v>1.2666666666666666</v>
      </c>
      <c r="D76" s="269">
        <f>วิเคราะห์ค่ากลวงทึบ!BT105</f>
        <v>1.0156727872185101</v>
      </c>
      <c r="E76" s="269">
        <f>วิเคราะห์ค่ากลวงทึบ!BD105</f>
        <v>1.3693063937629151</v>
      </c>
      <c r="F76" s="280">
        <f>วิเคราะห์ค่ากลวงทึบ!AS105</f>
        <v>0</v>
      </c>
      <c r="H76" s="259">
        <f t="shared" si="3"/>
        <v>1</v>
      </c>
      <c r="I76" s="260">
        <f>วิเคราะห์ค่ากลวงทึบ!BU105</f>
        <v>3.8197123628257899</v>
      </c>
      <c r="J76" s="261">
        <f>วิเคราะห์ค่ากลวงทึบ!AT105</f>
        <v>3.3302845880607587E-3</v>
      </c>
      <c r="K76" s="262">
        <f>วิเคราะห์ค่ากลวงทึบ!AX105</f>
        <v>1.265508143463088E-2</v>
      </c>
      <c r="L76" s="262">
        <f t="shared" si="2"/>
        <v>0</v>
      </c>
    </row>
    <row r="77" spans="2:13">
      <c r="B77" s="281">
        <f>วิเคราะห์ค่ากลวงทึบ!B194</f>
        <v>2</v>
      </c>
      <c r="C77" s="268">
        <f>วิเคราะห์ค่ากลวงทึบ!AY106</f>
        <v>1.1866666666666668</v>
      </c>
      <c r="D77" s="269">
        <f>วิเคราะห์ค่ากลวงทึบ!BT106</f>
        <v>0.89353484106766101</v>
      </c>
      <c r="E77" s="269">
        <f>วิเคราะห์ค่ากลวงทึบ!BD106</f>
        <v>1.2296734420949118</v>
      </c>
      <c r="F77" s="282">
        <f>วิเคราะห์ค่ากลวงทึบ!AS106</f>
        <v>31.296296296296294</v>
      </c>
      <c r="H77" s="267">
        <f t="shared" si="3"/>
        <v>2</v>
      </c>
      <c r="I77" s="268">
        <f>วิเคราะห์ค่ากลวงทึบ!BU106</f>
        <v>4.3418317043895751</v>
      </c>
      <c r="J77" s="269">
        <f>วิเคราะห์ค่ากลวงทึบ!AT106</f>
        <v>5.522739271173421E-3</v>
      </c>
      <c r="K77" s="270">
        <f>วิเคราะห์ค่ากลวงทึบ!AX106</f>
        <v>1.5855606294659177E-2</v>
      </c>
      <c r="L77" s="270">
        <f t="shared" si="2"/>
        <v>31.296296296296294</v>
      </c>
    </row>
    <row r="78" spans="2:13">
      <c r="B78" s="281">
        <f>วิเคราะห์ค่ากลวงทึบ!B195</f>
        <v>3</v>
      </c>
      <c r="C78" s="268">
        <f>วิเคราะห์ค่ากลวงทึบ!AY107</f>
        <v>1.1066666666666667</v>
      </c>
      <c r="D78" s="269">
        <f>วิเคราะห์ค่ากลวงทึบ!BT107</f>
        <v>0.79446780679744455</v>
      </c>
      <c r="E78" s="269">
        <f>วิเคราะห์ค่ากลวงทึบ!BD107</f>
        <v>1.1255629222268704</v>
      </c>
      <c r="F78" s="282">
        <f>วิเคราะห์ค่ากลวงทึบ!AS107</f>
        <v>18.803418803418804</v>
      </c>
      <c r="H78" s="267">
        <f t="shared" si="3"/>
        <v>3</v>
      </c>
      <c r="I78" s="268">
        <f>วิเคราะห์ค่ากลวงทึบ!BU107</f>
        <v>4.8832411694101507</v>
      </c>
      <c r="J78" s="269">
        <f>วิเคราะห์ค่ากลวงทึบ!AT107</f>
        <v>7.8399968825662494E-3</v>
      </c>
      <c r="K78" s="270">
        <f>วิเคราะห์ค่ากลวงทึบ!AX107</f>
        <v>1.7587020033864826E-2</v>
      </c>
      <c r="L78" s="270">
        <f t="shared" si="2"/>
        <v>18.803418803418804</v>
      </c>
    </row>
    <row r="79" spans="2:13">
      <c r="B79" s="281">
        <f>วิเคราะห์ค่ากลวงทึบ!B196</f>
        <v>4</v>
      </c>
      <c r="C79" s="268">
        <f>วิเคราะห์ค่ากลวงทึบ!AY108</f>
        <v>1.1066666666666667</v>
      </c>
      <c r="D79" s="269">
        <f>วิเคราะห์ค่ากลวงทึบ!BT108</f>
        <v>0.79446780679744455</v>
      </c>
      <c r="E79" s="269">
        <f>วิเคราะห์ค่ากลวงทึบ!BD108</f>
        <v>1.1255629222268704</v>
      </c>
      <c r="F79" s="282">
        <f>วิเคราะห์ค่ากลวงทึบ!AS108</f>
        <v>19.23076923076923</v>
      </c>
      <c r="H79" s="267">
        <f t="shared" si="3"/>
        <v>4</v>
      </c>
      <c r="I79" s="268">
        <f>วิเคราะห์ค่ากลวงทึบ!BU108</f>
        <v>4.8832411694101507</v>
      </c>
      <c r="J79" s="269">
        <f>วิเคราะห์ค่ากลวงทึบ!AT108</f>
        <v>9.4580617582166616E-3</v>
      </c>
      <c r="K79" s="270">
        <f>วิเคราะห์ค่ากลวงทึบ!AX108</f>
        <v>2.1216733133296833E-2</v>
      </c>
      <c r="L79" s="270">
        <f t="shared" si="2"/>
        <v>19.23076923076923</v>
      </c>
    </row>
    <row r="80" spans="2:13">
      <c r="B80" s="281">
        <f>วิเคราะห์ค่ากลวงทึบ!B197</f>
        <v>5</v>
      </c>
      <c r="C80" s="268">
        <f>วิเคราะห์ค่ากลวงทึบ!AY109</f>
        <v>1.1066666666666667</v>
      </c>
      <c r="D80" s="269">
        <f>วิเคราะห์ค่ากลวงทึบ!BT109</f>
        <v>0.79446780679744455</v>
      </c>
      <c r="E80" s="269">
        <f>วิเคราะห์ค่ากลวงทึบ!BD109</f>
        <v>1.1255629222268704</v>
      </c>
      <c r="F80" s="282">
        <f>วิเคราะห์ค่ากลวงทึบ!AS109</f>
        <v>26.298701298701303</v>
      </c>
      <c r="H80" s="267">
        <f t="shared" si="3"/>
        <v>5</v>
      </c>
      <c r="I80" s="268">
        <f>วิเคราะห์ค่ากลวงทึบ!BU109</f>
        <v>4.8832411694101507</v>
      </c>
      <c r="J80" s="269">
        <f>วิเคราะห์ค่ากลวงทึบ!AT109</f>
        <v>9.7771853299723366E-3</v>
      </c>
      <c r="K80" s="270">
        <f>วิเคราะห์ค่ากลวงทึบ!AX109</f>
        <v>2.1932604929397404E-2</v>
      </c>
      <c r="L80" s="270">
        <f t="shared" si="2"/>
        <v>26.298701298701303</v>
      </c>
    </row>
    <row r="81" spans="2:12">
      <c r="B81" s="281">
        <f>วิเคราะห์ค่ากลวงทึบ!B198</f>
        <v>6</v>
      </c>
      <c r="C81" s="268">
        <f>วิเคราะห์ค่ากลวงทึบ!AY110</f>
        <v>1.0133333333333334</v>
      </c>
      <c r="D81" s="269">
        <f>วิเคราะห์ค่ากลวงทึบ!BT110</f>
        <v>0.70037759863867333</v>
      </c>
      <c r="E81" s="269">
        <f>วิเคราะห์ค่ากลวงทึบ!BD110</f>
        <v>1.032153529805963</v>
      </c>
      <c r="F81" s="282">
        <f>วิเคราะห์ค่ากลวงทึบ!AS110</f>
        <v>30.130718954248362</v>
      </c>
      <c r="H81" s="267">
        <f t="shared" si="3"/>
        <v>6</v>
      </c>
      <c r="I81" s="268">
        <f>วิเคราะห์ค่ากลวงทึบ!BU110</f>
        <v>5.5392661179698228</v>
      </c>
      <c r="J81" s="269">
        <f>วิเคราะห์ค่ากลวงทึบ!AT110</f>
        <v>1.1801584751669448E-2</v>
      </c>
      <c r="K81" s="270">
        <f>วิเคราะห์ค่ากลวงทึบ!AX110</f>
        <v>2.038455548015632E-2</v>
      </c>
      <c r="L81" s="270">
        <f t="shared" si="2"/>
        <v>30.130718954248362</v>
      </c>
    </row>
    <row r="82" spans="2:12">
      <c r="B82" s="281">
        <f>วิเคราะห์ค่ากลวงทึบ!B199</f>
        <v>7</v>
      </c>
      <c r="C82" s="268">
        <f>วิเคราะห์ค่ากลวงทึบ!AY111</f>
        <v>0.98666666666666669</v>
      </c>
      <c r="D82" s="269">
        <f>วิเคราะห์ค่ากลวงทึบ!BT111</f>
        <v>0.67688413519381763</v>
      </c>
      <c r="E82" s="269">
        <f>วิเคราะห์ค่ากลวงทึบ!BD111</f>
        <v>1.0094660663590602</v>
      </c>
      <c r="F82" s="282">
        <f>วิเคราะห์ค่ากลวงทึบ!AS111</f>
        <v>30.750377073906481</v>
      </c>
      <c r="H82" s="267">
        <f t="shared" si="3"/>
        <v>7</v>
      </c>
      <c r="I82" s="268">
        <f>วิเคราะห์ค่ากลวงทึบ!BU111</f>
        <v>5.7315243484224965</v>
      </c>
      <c r="J82" s="269">
        <f>วิเคราะห์ค่ากลวงทึบ!AT111</f>
        <v>1.4241934674185766E-2</v>
      </c>
      <c r="K82" s="270">
        <f>วิเคราะห์ค่ากลวงทึบ!AX111</f>
        <v>2.2910938388907533E-2</v>
      </c>
      <c r="L82" s="270">
        <f t="shared" si="2"/>
        <v>30.750377073906481</v>
      </c>
    </row>
    <row r="83" spans="2:12">
      <c r="B83" s="283">
        <f>วิเคราะห์ค่ากลวงทึบ!B200</f>
        <v>8</v>
      </c>
      <c r="C83" s="276">
        <f>วิเคราะห์ค่ากลวงทึบ!AY112</f>
        <v>1</v>
      </c>
      <c r="D83" s="277">
        <f>วิเคราะห์ค่ากลวงทึบ!BT112</f>
        <v>0.68846322100386537</v>
      </c>
      <c r="E83" s="277">
        <f>วิเคราะห์ค่ากลวงทึบ!BD112</f>
        <v>1.0206207261596576</v>
      </c>
      <c r="F83" s="284">
        <f>วิเคราะห์ค่ากลวงทึบ!AS112</f>
        <v>35.972222222222221</v>
      </c>
      <c r="H83" s="275">
        <f t="shared" si="3"/>
        <v>8</v>
      </c>
      <c r="I83" s="276">
        <f>วิเคราะห์ค่ากลวงทึบ!BU112</f>
        <v>5.6351273148148158</v>
      </c>
      <c r="J83" s="277">
        <f>วิเคราะห์ค่ากลวงทึบ!AT112</f>
        <v>1.9198751790876725E-2</v>
      </c>
      <c r="K83" s="278">
        <f>วิเคราะห์ค่ากลวงทึบ!AX112</f>
        <v>3.1997919651461211E-2</v>
      </c>
      <c r="L83" s="278">
        <f t="shared" si="2"/>
        <v>35.972222222222221</v>
      </c>
    </row>
    <row r="84" spans="2:12">
      <c r="B84" s="279">
        <f>วิเคราะห์ค่ากลวงทึบ!B201</f>
        <v>1</v>
      </c>
      <c r="C84" s="268">
        <f>วิเคราะห์ค่ากลวงทึบ!AY113</f>
        <v>1.2400000000000002</v>
      </c>
      <c r="D84" s="269">
        <f>วิเคราะห์ค่ากลวงทึบ!BT113</f>
        <v>1.9438667965277681</v>
      </c>
      <c r="E84" s="269">
        <f>วิเคราะห์ค่ากลวงทึบ!BD113</f>
        <v>1.3176156917368249</v>
      </c>
      <c r="F84" s="282">
        <f>วิเคราะห์ค่ากลวงทึบ!AS113</f>
        <v>15.555555555555555</v>
      </c>
      <c r="H84" s="267">
        <f t="shared" si="3"/>
        <v>1</v>
      </c>
      <c r="I84" s="268">
        <f>วิเคราะห์ค่ากลวงทึบ!BU113</f>
        <v>3.9916087962962963</v>
      </c>
      <c r="J84" s="269">
        <f>วิเคราะห์ค่ากลวงทึบ!AT113</f>
        <v>3.5967073551056187E-3</v>
      </c>
      <c r="K84" s="270">
        <f>วิเคราะห์ค่ากลวงทึบ!AX113</f>
        <v>1.2388658667586023E-2</v>
      </c>
      <c r="L84" s="270">
        <f t="shared" si="2"/>
        <v>15.555555555555555</v>
      </c>
    </row>
    <row r="85" spans="2:12">
      <c r="B85" s="281">
        <f>วิเคราะห์ค่ากลวงทึบ!B202</f>
        <v>2</v>
      </c>
      <c r="C85" s="268">
        <f>วิเคราะห์ค่ากลวงทึบ!AY114</f>
        <v>1.1333333333333335</v>
      </c>
      <c r="D85" s="269">
        <f>วิเคราะห์ค่ากลวงทึบ!BT114</f>
        <v>1.6506636565829924</v>
      </c>
      <c r="E85" s="269">
        <f>วิเคราะห์ค่ากลวงทึบ!BD114</f>
        <v>1.1572751247156894</v>
      </c>
      <c r="F85" s="282">
        <f>วิเคราะห์ค่ากลวงทึบ!AS114</f>
        <v>21.709401709401714</v>
      </c>
      <c r="H85" s="267">
        <f t="shared" si="3"/>
        <v>2</v>
      </c>
      <c r="I85" s="268">
        <f>วิเคราะห์ค่ากลวงทึบ!BU114</f>
        <v>4.7006280006858718</v>
      </c>
      <c r="J85" s="269">
        <f>วิเคราะห์ค่ากลวงทึบ!AT114</f>
        <v>6.2353507900345063E-3</v>
      </c>
      <c r="K85" s="270">
        <f>วิเคราะห์ค่ากลวงทึบ!AX114</f>
        <v>1.5142994775798091E-2</v>
      </c>
      <c r="L85" s="270">
        <f t="shared" si="2"/>
        <v>21.709401709401714</v>
      </c>
    </row>
    <row r="86" spans="2:12">
      <c r="B86" s="281">
        <f>วิเคราะห์ค่ากลวงทึบ!B203</f>
        <v>3</v>
      </c>
      <c r="C86" s="268">
        <f>วิเคราะห์ค่ากลวงทึบ!AY115</f>
        <v>1.08</v>
      </c>
      <c r="D86" s="269">
        <f>วิเคราะห์ค่ากลวงทึบ!BT115</f>
        <v>1.5310101317785074</v>
      </c>
      <c r="E86" s="269">
        <f>วิเคราะห์ค่ากลวงทึบ!BD115</f>
        <v>1.0963225241337864</v>
      </c>
      <c r="F86" s="282">
        <f>วิเคราะห์ค่ากลวงทึบ!AS115</f>
        <v>30.494505494505493</v>
      </c>
      <c r="H86" s="267">
        <f t="shared" si="3"/>
        <v>3</v>
      </c>
      <c r="I86" s="268">
        <f>วิเคราะห์ค่ากลวงทึบ!BU115</f>
        <v>5.067997685185186</v>
      </c>
      <c r="J86" s="269">
        <f>วิเคราะห์ค่ากลวงทึบ!AT115</f>
        <v>8.2637804978400991E-3</v>
      </c>
      <c r="K86" s="270">
        <f>วิเคราะห์ค่ากลวงทึบ!AX115</f>
        <v>1.7163236418590976E-2</v>
      </c>
      <c r="L86" s="270">
        <f t="shared" si="2"/>
        <v>30.494505494505493</v>
      </c>
    </row>
    <row r="87" spans="2:12">
      <c r="B87" s="281">
        <f>วิเคราะห์ค่ากลวงทึบ!B204</f>
        <v>4</v>
      </c>
      <c r="C87" s="268">
        <f>วิเคราะห์ค่ากลวงทึบ!AY116</f>
        <v>1.0666666666666669</v>
      </c>
      <c r="D87" s="269">
        <f>วิเคราะห์ค่ากลวงทึบ!BT116</f>
        <v>1.5033686594034781</v>
      </c>
      <c r="E87" s="269">
        <f>วิเคราะห์ค่ากลวงทึบ!BD116</f>
        <v>1.0825317547305482</v>
      </c>
      <c r="F87" s="282">
        <f>วิเคราะห์ค่ากลวงทึบ!AS116</f>
        <v>19.841269841269838</v>
      </c>
      <c r="H87" s="267">
        <f t="shared" si="3"/>
        <v>4</v>
      </c>
      <c r="I87" s="268">
        <f>วิเคราะห์ค่ากลวงทึบ!BU116</f>
        <v>5.1611796982167357</v>
      </c>
      <c r="J87" s="269">
        <f>วิเคราะห์ค่ากลวงทึบ!AT116</f>
        <v>1.0224931630504499E-2</v>
      </c>
      <c r="K87" s="270">
        <f>วิเคราะห์ค่ากลวงทึบ!AX116</f>
        <v>2.0449863261009001E-2</v>
      </c>
      <c r="L87" s="270">
        <f t="shared" si="2"/>
        <v>19.841269841269838</v>
      </c>
    </row>
    <row r="88" spans="2:12">
      <c r="B88" s="281">
        <f>วิเคราะห์ค่ากลวงทึบ!B205</f>
        <v>5</v>
      </c>
      <c r="C88" s="268">
        <f>วิเคราะห์ค่ากลวงทึบ!AY117</f>
        <v>1.0133333333333334</v>
      </c>
      <c r="D88" s="269">
        <f>วิเคราะห์ค่ากลวงทึบ!BT117</f>
        <v>1.4007551972773467</v>
      </c>
      <c r="E88" s="269">
        <f>วิเคราะห์ค่ากลวงทึบ!BD117</f>
        <v>1.032153529805963</v>
      </c>
      <c r="F88" s="282">
        <f>วิเคราะห์ค่ากลวงทึบ!AS117</f>
        <v>24.702380952380953</v>
      </c>
      <c r="H88" s="267">
        <f t="shared" si="3"/>
        <v>5</v>
      </c>
      <c r="I88" s="268">
        <f>วิเคราะห์ค่ากลวงทึบ!BU117</f>
        <v>5.5392661179698228</v>
      </c>
      <c r="J88" s="269">
        <f>วิเคราะห์ค่ากลวงทึบ!AT117</f>
        <v>1.1626923095102239E-2</v>
      </c>
      <c r="K88" s="270">
        <f>วิเคราะห์ค่ากลวงทึบ!AX117</f>
        <v>2.0082867164267507E-2</v>
      </c>
      <c r="L88" s="270">
        <f t="shared" si="2"/>
        <v>24.702380952380953</v>
      </c>
    </row>
    <row r="89" spans="2:12">
      <c r="B89" s="281">
        <f>วิเคราะห์ค่ากลวงทึบ!B206</f>
        <v>6</v>
      </c>
      <c r="C89" s="268">
        <f>วิเคราะห์ค่ากลวงทึบ!AY118</f>
        <v>1.08</v>
      </c>
      <c r="D89" s="269">
        <f>วิเคราะห์ค่ากลวงทึบ!BT118</f>
        <v>1.5310101317785074</v>
      </c>
      <c r="E89" s="269">
        <f>วิเคราะห์ค่ากลวงทึบ!BD118</f>
        <v>1.0963225241337864</v>
      </c>
      <c r="F89" s="282">
        <f>วิเคราะห์ค่ากลวงทึบ!AS118</f>
        <v>16.705516705516704</v>
      </c>
      <c r="H89" s="267">
        <f t="shared" si="3"/>
        <v>6</v>
      </c>
      <c r="I89" s="268">
        <f>วิเคราะห์ค่ากลวงทึบ!BU118</f>
        <v>5.067997685185186</v>
      </c>
      <c r="J89" s="269">
        <f>วิเคราะห์ค่ากลวงทึบ!AT118</f>
        <v>1.0460495575343374E-2</v>
      </c>
      <c r="K89" s="270">
        <f>วิเคราะห์ค่ากลวงทึบ!AX118</f>
        <v>2.1725644656482392E-2</v>
      </c>
      <c r="L89" s="270">
        <f t="shared" si="2"/>
        <v>16.705516705516704</v>
      </c>
    </row>
    <row r="90" spans="2:12">
      <c r="B90" s="281">
        <f>วิเคราะห์ค่ากลวงทึบ!B207</f>
        <v>7</v>
      </c>
      <c r="C90" s="268">
        <f>วิเคราะห์ค่ากลวงทึบ!AY119</f>
        <v>0.97333333333333349</v>
      </c>
      <c r="D90" s="269">
        <f>วิเคราะห์ค่ากลวงทึบ!BT119</f>
        <v>1.3312537971164078</v>
      </c>
      <c r="E90" s="269">
        <f>วิเคราะห์ค่ากลวงทึบ!BD119</f>
        <v>0.99866932742120151</v>
      </c>
      <c r="F90" s="282">
        <f>วิเคราะห์ค่ากลวงทึบ!AS119</f>
        <v>35.451680672268907</v>
      </c>
      <c r="H90" s="267">
        <f t="shared" si="3"/>
        <v>7</v>
      </c>
      <c r="I90" s="268">
        <f>วิเคราะห์ค่ากลวงทึบ!BU119</f>
        <v>5.8284572187928676</v>
      </c>
      <c r="J90" s="269">
        <f>วิเคราะห์ค่ากลวงทึบ!AT119</f>
        <v>1.455154194971154E-2</v>
      </c>
      <c r="K90" s="270">
        <f>วิเคราะห์ค่ากลวงทึบ!AX119</f>
        <v>2.2601331113381761E-2</v>
      </c>
      <c r="L90" s="270">
        <f t="shared" si="2"/>
        <v>35.451680672268907</v>
      </c>
    </row>
    <row r="91" spans="2:12">
      <c r="B91" s="283">
        <f>วิเคราะห์ค่ากลวงทึบ!B208</f>
        <v>8</v>
      </c>
      <c r="C91" s="268">
        <f>วิเคราะห์ค่ากลวงทึบ!AY120</f>
        <v>1.0133333333333334</v>
      </c>
      <c r="D91" s="277">
        <f>วิเคราะห์ค่ากลวงทึบ!BT120</f>
        <v>1.4007551972773467</v>
      </c>
      <c r="E91" s="277">
        <f>วิเคราะห์ค่ากลวงทึบ!BD120</f>
        <v>1.032153529805963</v>
      </c>
      <c r="F91" s="282">
        <f>วิเคราะห์ค่ากลวงทึบ!AS120</f>
        <v>22.539682539682541</v>
      </c>
      <c r="H91" s="267">
        <f t="shared" si="3"/>
        <v>8</v>
      </c>
      <c r="I91" s="268">
        <f>วิเคราะห์ค่ากลวงทึบ!BU120</f>
        <v>5.5392661179698228</v>
      </c>
      <c r="J91" s="269">
        <f>วิเคราะห์ค่ากลวงทึบ!AT120</f>
        <v>1.8772112862190576E-2</v>
      </c>
      <c r="K91" s="270">
        <f>วิเคราะห์ค่ากลวงทึบ!AX120</f>
        <v>3.2424558580147367E-2</v>
      </c>
      <c r="L91" s="270">
        <f t="shared" si="2"/>
        <v>22.539682539682541</v>
      </c>
    </row>
    <row r="92" spans="2:12">
      <c r="B92" s="279">
        <f>วิเคราะห์ค่ากลวงทึบ!B209</f>
        <v>1</v>
      </c>
      <c r="C92" s="260">
        <f>วิเคราะห์ค่ากลวงทึบ!AY121</f>
        <v>1.2666666666666666</v>
      </c>
      <c r="D92" s="269">
        <f>วิเคราะห์ค่ากลวงทึบ!BT121</f>
        <v>2.5391819680462753</v>
      </c>
      <c r="E92" s="269">
        <f>วิเคราะห์ค่ากลวงทึบ!BD121</f>
        <v>1.3693063937629151</v>
      </c>
      <c r="F92" s="280">
        <f>วิเคราะห์ค่ากลวงทึบ!AS121</f>
        <v>12.037037037037038</v>
      </c>
      <c r="H92" s="259">
        <f t="shared" si="3"/>
        <v>1</v>
      </c>
      <c r="I92" s="260">
        <f>วิเคราะห์ค่ากลวงทึบ!BU121</f>
        <v>3.8197123628257899</v>
      </c>
      <c r="J92" s="261">
        <f>วิเคราะห์ค่ากลวงทึบ!AT121</f>
        <v>3.3302845880607587E-3</v>
      </c>
      <c r="K92" s="262">
        <f>วิเคราะห์ค่ากลวงทึบ!AX121</f>
        <v>1.265508143463088E-2</v>
      </c>
      <c r="L92" s="262">
        <f t="shared" si="2"/>
        <v>12.037037037037038</v>
      </c>
    </row>
    <row r="93" spans="2:12">
      <c r="B93" s="281">
        <f>วิเคราะห์ค่ากลวงทึบ!B210</f>
        <v>2</v>
      </c>
      <c r="C93" s="268">
        <f>วิเคราะห์ค่ากลวงทึบ!AY122</f>
        <v>1.1466666666666667</v>
      </c>
      <c r="D93" s="269">
        <f>วิเคราะห์ค่ากลวงทึบ!BT122</f>
        <v>2.1038354478611136</v>
      </c>
      <c r="E93" s="269">
        <f>วิเคราะห์ค่ากลวงทึบ!BD122</f>
        <v>1.1741705457846552</v>
      </c>
      <c r="F93" s="282">
        <f>วิเคราะห์ค่ากลวงทึบ!AS122</f>
        <v>29.166666666666664</v>
      </c>
      <c r="H93" s="267">
        <f t="shared" si="3"/>
        <v>2</v>
      </c>
      <c r="I93" s="268">
        <f>วิเคราะห์ค่ากลวงทึบ!BU122</f>
        <v>4.6101251714677645</v>
      </c>
      <c r="J93" s="269">
        <f>วิเคราะห์ค่ากลวงทึบ!AT122</f>
        <v>6.0571979103192361E-3</v>
      </c>
      <c r="K93" s="270">
        <f>วิเคราะห์ค่ากลวงทึบ!AX122</f>
        <v>1.5321147655513361E-2</v>
      </c>
      <c r="L93" s="270">
        <f t="shared" si="2"/>
        <v>29.166666666666664</v>
      </c>
    </row>
    <row r="94" spans="2:12">
      <c r="B94" s="281">
        <f>วิเคราะห์ค่ากลวงทึบ!B211</f>
        <v>3</v>
      </c>
      <c r="C94" s="268">
        <f>วิเคราะห์ค่ากลวงทึบ!AY123</f>
        <v>1.0666666666666669</v>
      </c>
      <c r="D94" s="269">
        <f>วิเคราะห์ค่ากลวงทึบ!BT123</f>
        <v>1.8792108242543477</v>
      </c>
      <c r="E94" s="269">
        <f>วิเคราะห์ค่ากลวงทึบ!BD123</f>
        <v>1.0825317547305482</v>
      </c>
      <c r="F94" s="282">
        <f>วิเคราะห์ค่ากลวงทึบ!AS123</f>
        <v>36.904761904761905</v>
      </c>
      <c r="H94" s="267">
        <f t="shared" si="3"/>
        <v>3</v>
      </c>
      <c r="I94" s="268">
        <f>วิเคราะห์ค่ากลวงทึบ!BU123</f>
        <v>5.1611796982167357</v>
      </c>
      <c r="J94" s="269">
        <f>วิเคราะห์ค่ากลวงทึบ!AT123</f>
        <v>8.4756723054770257E-3</v>
      </c>
      <c r="K94" s="270">
        <f>วิเคราะห์ค่ากลวงทึบ!AX123</f>
        <v>1.6951344610954055E-2</v>
      </c>
      <c r="L94" s="270">
        <f t="shared" si="2"/>
        <v>36.904761904761905</v>
      </c>
    </row>
    <row r="95" spans="2:12">
      <c r="B95" s="281">
        <f>วิเคราะห์ค่ากลวงทึบ!B212</f>
        <v>4</v>
      </c>
      <c r="C95" s="268">
        <f>วิเคราะห์ค่ากลวงทึบ!AY124</f>
        <v>1.08</v>
      </c>
      <c r="D95" s="269">
        <f>วิเคราะห์ค่ากลวงทึบ!BT124</f>
        <v>1.9137626647231343</v>
      </c>
      <c r="E95" s="269">
        <f>วิเคราะห์ค่ากลวงทึบ!BD124</f>
        <v>1.0963225241337864</v>
      </c>
      <c r="F95" s="282">
        <f>วิเคราะห์ค่ากลวงทึบ!AS124</f>
        <v>15.048840048840049</v>
      </c>
      <c r="H95" s="267">
        <f t="shared" si="3"/>
        <v>4</v>
      </c>
      <c r="I95" s="268">
        <f>วิเคราะห์ค่ากลวงทึบ!BU124</f>
        <v>5.067997685185186</v>
      </c>
      <c r="J95" s="269">
        <f>วิเคราะห์ค่ากลวงทึบ!AT124</f>
        <v>9.969308339741887E-3</v>
      </c>
      <c r="K95" s="270">
        <f>วิเคราะห์ค่ากลวงทึบ!AX124</f>
        <v>2.070548655177161E-2</v>
      </c>
      <c r="L95" s="270">
        <f t="shared" si="2"/>
        <v>15.048840048840049</v>
      </c>
    </row>
    <row r="96" spans="2:12">
      <c r="B96" s="281">
        <f>วิเคราะห์ค่ากลวงทึบ!B213</f>
        <v>5</v>
      </c>
      <c r="C96" s="268">
        <f>วิเคราะห์ค่ากลวงทึบ!AY125</f>
        <v>1.0933333333333335</v>
      </c>
      <c r="D96" s="269">
        <f>วิเคราะห์ค่ากลวงทึบ!BT125</f>
        <v>1.9493988992394216</v>
      </c>
      <c r="E96" s="269">
        <f>วิเคราะห์ค่ากลวงทึบ!BD125</f>
        <v>1.1106541457982981</v>
      </c>
      <c r="F96" s="282">
        <f>วิเคราะห์ค่ากลวงทึบ!AS125</f>
        <v>13.247863247863249</v>
      </c>
      <c r="H96" s="267">
        <f t="shared" si="3"/>
        <v>5</v>
      </c>
      <c r="I96" s="268">
        <f>วิเคราะห์ค่ากลวงทึบ!BU125</f>
        <v>4.9753515089163241</v>
      </c>
      <c r="J96" s="269">
        <f>วิเคราะห์ค่ากลวงทึบ!AT125</f>
        <v>1.004143358213375E-2</v>
      </c>
      <c r="K96" s="270">
        <f>วิเคราะห์ค่ากลวงทึบ!AX125</f>
        <v>2.1668356677235993E-2</v>
      </c>
      <c r="L96" s="270">
        <f t="shared" si="2"/>
        <v>13.247863247863249</v>
      </c>
    </row>
    <row r="97" spans="2:12">
      <c r="B97" s="281">
        <f>วิเคราะห์ค่ากลวงทึบ!B214</f>
        <v>6</v>
      </c>
      <c r="C97" s="268">
        <f>วิเคราะห์ค่ากลวงทึบ!AY126</f>
        <v>1.0666666666666669</v>
      </c>
      <c r="D97" s="269">
        <f>วิเคราะห์ค่ากลวงทึบ!BT126</f>
        <v>1.8792108242543477</v>
      </c>
      <c r="E97" s="269">
        <f>วิเคราะห์ค่ากลวงทึบ!BD126</f>
        <v>1.0825317547305482</v>
      </c>
      <c r="F97" s="282">
        <f>วิเคราะห์ค่ากลวงทึบ!AS126</f>
        <v>14.682539682539682</v>
      </c>
      <c r="H97" s="267">
        <f t="shared" si="3"/>
        <v>6</v>
      </c>
      <c r="I97" s="268">
        <f>วิเคราะห์ค่ากลวงทึบ!BU126</f>
        <v>5.1611796982167357</v>
      </c>
      <c r="J97" s="269">
        <f>วิเคราะห์ค่ากลวงทึบ!AT126</f>
        <v>1.0728713410608588E-2</v>
      </c>
      <c r="K97" s="270">
        <f>วิเคราะห์ค่ากลวงทึบ!AX126</f>
        <v>2.1457426821217179E-2</v>
      </c>
      <c r="L97" s="270">
        <f t="shared" si="2"/>
        <v>14.682539682539682</v>
      </c>
    </row>
    <row r="98" spans="2:12">
      <c r="B98" s="281">
        <f>วิเคราะห์ค่ากลวงทึบ!B215</f>
        <v>7</v>
      </c>
      <c r="C98" s="268">
        <f>วิเคราะห์ค่ากลวงทึบ!AY127</f>
        <v>0.98666666666666669</v>
      </c>
      <c r="D98" s="269">
        <f>วิเคราะห์ค่ากลวงทึบ!BT127</f>
        <v>1.6922103379845443</v>
      </c>
      <c r="E98" s="269">
        <f>วิเคราะห์ค่ากลวงทึบ!BD127</f>
        <v>1.0094660663590602</v>
      </c>
      <c r="F98" s="282">
        <f>วิเคราะห์ค่ากลวงทึบ!AS127</f>
        <v>21.851851851851851</v>
      </c>
      <c r="H98" s="267">
        <f t="shared" si="3"/>
        <v>7</v>
      </c>
      <c r="I98" s="268">
        <f>วิเคราะห์ค่ากลวงทึบ!BU127</f>
        <v>5.7315243484224965</v>
      </c>
      <c r="J98" s="269">
        <f>วิเคราะห์ค่ากลวงทึบ!AT127</f>
        <v>1.4241934674185766E-2</v>
      </c>
      <c r="K98" s="270">
        <f>วิเคราะห์ค่ากลวงทึบ!AX127</f>
        <v>2.2910938388907533E-2</v>
      </c>
      <c r="L98" s="270">
        <f t="shared" si="2"/>
        <v>21.851851851851851</v>
      </c>
    </row>
    <row r="99" spans="2:12">
      <c r="B99" s="283">
        <f>วิเคราะห์ค่ากลวงทึบ!B216</f>
        <v>8</v>
      </c>
      <c r="C99" s="276">
        <f>วิเคราะห์ค่ากลวงทึบ!AY128</f>
        <v>1</v>
      </c>
      <c r="D99" s="277">
        <f>วิเคราะห์ค่ากลวงทึบ!BT128</f>
        <v>1.7211580525096632</v>
      </c>
      <c r="E99" s="277">
        <f>วิเคราะห์ค่ากลวงทึบ!BD128</f>
        <v>1.0206207261596576</v>
      </c>
      <c r="F99" s="284">
        <f>วิเคราะห์ค่ากลวงทึบ!AS128</f>
        <v>19.327731092436974</v>
      </c>
      <c r="H99" s="275">
        <f t="shared" si="3"/>
        <v>8</v>
      </c>
      <c r="I99" s="276">
        <f>วิเคราะห์ค่ากลวงทึบ!BU128</f>
        <v>5.6351273148148158</v>
      </c>
      <c r="J99" s="277">
        <f>วิเคราะห์ค่ากลวงทึบ!AT128</f>
        <v>1.9198751790876725E-2</v>
      </c>
      <c r="K99" s="278">
        <f>วิเคราะห์ค่ากลวงทึบ!AX128</f>
        <v>3.1997919651461211E-2</v>
      </c>
      <c r="L99" s="278">
        <f t="shared" si="2"/>
        <v>19.327731092436974</v>
      </c>
    </row>
    <row r="100" spans="2:12">
      <c r="B100" s="279">
        <f>วิเคราะห์ค่ากลวงทึบ!B217</f>
        <v>1</v>
      </c>
      <c r="C100" s="268">
        <f>วิเคราะห์ค่ากลวงทึบ!AY129</f>
        <v>1.6800000000000002</v>
      </c>
      <c r="D100" s="269">
        <f>วิเคราะห์ค่ากลวงทึบ!BT129</f>
        <v>0.57879651323333825</v>
      </c>
      <c r="E100" s="269">
        <f>วิเคราะห์ค่ากลวงทึบ!BD129</f>
        <v>0.93494699000845705</v>
      </c>
      <c r="F100" s="282">
        <f>วิเคราะห์ค่ากลวงทึบ!AS129</f>
        <v>15.048840048840049</v>
      </c>
      <c r="H100" s="267">
        <f t="shared" si="3"/>
        <v>1</v>
      </c>
      <c r="I100" s="268">
        <f>วิเคราะห์ค่ากลวงทึบ!BU129</f>
        <v>6.7028356481481479</v>
      </c>
      <c r="J100" s="269">
        <f>วิเคราะห์ค่ากลวงทึบ!AT129</f>
        <v>5.1952439573747832E-3</v>
      </c>
      <c r="K100" s="270">
        <f>วิเคราะห์ค่ากลวงทึบ!AX129</f>
        <v>1.6784634323826222E-2</v>
      </c>
      <c r="L100" s="270">
        <f t="shared" si="2"/>
        <v>15.048840048840049</v>
      </c>
    </row>
    <row r="101" spans="2:12">
      <c r="B101" s="281">
        <f>วิเคราะห์ค่ากลวงทึบ!B218</f>
        <v>2</v>
      </c>
      <c r="C101" s="268">
        <f>วิเคราะห์ค่ากลวงทึบ!AY130</f>
        <v>1.5066666666666668</v>
      </c>
      <c r="D101" s="269">
        <f>วิเคราะห์ค่ากลวงทึบ!BT130</f>
        <v>0.46914516249074378</v>
      </c>
      <c r="E101" s="269">
        <f>วิเคราะห์ค่ากลวงทึบ!BD130</f>
        <v>0.80968784453911968</v>
      </c>
      <c r="F101" s="282">
        <f>วิเคราะห์ค่ากลวงทึบ!AS130</f>
        <v>36.601307189542482</v>
      </c>
      <c r="H101" s="267">
        <f t="shared" si="3"/>
        <v>2</v>
      </c>
      <c r="I101" s="268">
        <f>วิเคราะห์ค่ากลวงทึบ!BU130</f>
        <v>8.2694615912208516</v>
      </c>
      <c r="J101" s="269">
        <f>วิเคราะห์ค่ากลวงทึบ!AT130</f>
        <v>9.2639497451941239E-3</v>
      </c>
      <c r="K101" s="270">
        <f>วิเคราะห์ค่ากลวงทึบ!AX130</f>
        <v>2.0131275407825697E-2</v>
      </c>
      <c r="L101" s="270">
        <f t="shared" si="2"/>
        <v>36.601307189542482</v>
      </c>
    </row>
    <row r="102" spans="2:12">
      <c r="B102" s="281">
        <f>วิเคราะห์ค่ากลวงทึบ!B219</f>
        <v>3</v>
      </c>
      <c r="C102" s="268">
        <f>วิเคราะห์ค่ากลวงทึบ!AY131</f>
        <v>1.4933333333333336</v>
      </c>
      <c r="D102" s="269">
        <f>วิเคราะห์ค่ากลวงทึบ!BT131</f>
        <v>0.46219994405811465</v>
      </c>
      <c r="E102" s="269">
        <f>วิเคราะห์ค่ากลวงทึบ!BD131</f>
        <v>0.8020129050261432</v>
      </c>
      <c r="F102" s="282">
        <f>วิเคราะห์ค่ากลวงทึบ!AS131</f>
        <v>19.195046439628481</v>
      </c>
      <c r="H102" s="267">
        <f t="shared" si="3"/>
        <v>3</v>
      </c>
      <c r="I102" s="268">
        <f>วิเคราะห์ค่ากลวงทึบ!BU131</f>
        <v>8.3937221364883428</v>
      </c>
      <c r="J102" s="269">
        <f>วิเคราะห์ค่ากลวงทึบ!AT131</f>
        <v>1.1230265804757058E-2</v>
      </c>
      <c r="K102" s="270">
        <f>วิเคราะห์ค่ากลวงทึบ!AX131</f>
        <v>2.3731882455335675E-2</v>
      </c>
      <c r="L102" s="270">
        <f t="shared" si="2"/>
        <v>19.195046439628481</v>
      </c>
    </row>
    <row r="103" spans="2:12">
      <c r="B103" s="281">
        <f>วิเคราะห์ค่ากลวงทึบ!B220</f>
        <v>4</v>
      </c>
      <c r="C103" s="268">
        <f>วิเคราะห์ค่ากลวงทึบ!AY132</f>
        <v>1.5066666666666668</v>
      </c>
      <c r="D103" s="269">
        <f>วิเคราะห์ค่ากลวงทึบ!BT132</f>
        <v>0.46914516249074378</v>
      </c>
      <c r="E103" s="269">
        <f>วิเคราะห์ค่ากลวงทึบ!BD132</f>
        <v>0.80968784453911968</v>
      </c>
      <c r="F103" s="282">
        <f>วิเคราะห์ค่ากลวงทึบ!AS132</f>
        <v>17.21132897603486</v>
      </c>
      <c r="H103" s="267">
        <f t="shared" si="3"/>
        <v>4</v>
      </c>
      <c r="I103" s="268">
        <f>วิเคราะห์ค่ากลวงทึบ!BU132</f>
        <v>8.2694615912208516</v>
      </c>
      <c r="J103" s="269">
        <f>วิเคราะห์ค่ากลวงทึบ!AT132</f>
        <v>1.3292411119655846E-2</v>
      </c>
      <c r="K103" s="270">
        <f>วิเคราะห์ค่ากลวงทึบ!AX132</f>
        <v>2.888543185617521E-2</v>
      </c>
      <c r="L103" s="270">
        <f t="shared" si="2"/>
        <v>17.21132897603486</v>
      </c>
    </row>
    <row r="104" spans="2:12">
      <c r="B104" s="281">
        <f>วิเคราะห์ค่ากลวงทึบ!B221</f>
        <v>5</v>
      </c>
      <c r="C104" s="268">
        <f>วิเคราะห์ค่ากลวงทึบ!AY133</f>
        <v>1.4266666666666667</v>
      </c>
      <c r="D104" s="269">
        <f>วิเคราะห์ค่ากลวงทึบ!BT133</f>
        <v>0.42996243667675133</v>
      </c>
      <c r="E104" s="269">
        <f>วิเคราะห์ค่ากลวงทึบ!BD133</f>
        <v>0.76666439507182438</v>
      </c>
      <c r="F104" s="282">
        <f>วิเคราะห์ค่ากลวงทึบ!AS133</f>
        <v>15.438596491228068</v>
      </c>
      <c r="H104" s="267">
        <f t="shared" si="3"/>
        <v>5</v>
      </c>
      <c r="I104" s="268">
        <f>วิเคราะห์ค่ากลวงทึบ!BU133</f>
        <v>9.0230624142661178</v>
      </c>
      <c r="J104" s="269">
        <f>วิเคราะห์ค่ากลวงทึบ!AT133</f>
        <v>1.5326398625362041E-2</v>
      </c>
      <c r="K104" s="270">
        <f>วิเคราะห์ค่ากลวงทึบ!AX133</f>
        <v>2.8274562981271355E-2</v>
      </c>
      <c r="L104" s="270">
        <f t="shared" si="2"/>
        <v>15.438596491228068</v>
      </c>
    </row>
    <row r="105" spans="2:12">
      <c r="B105" s="281">
        <f>วิเคราะห์ค่ากลวงทึบ!B222</f>
        <v>6</v>
      </c>
      <c r="C105" s="268">
        <f>วิเคราะห์ค่ากลวงทึบ!AY134</f>
        <v>1.4000000000000001</v>
      </c>
      <c r="D105" s="269">
        <f>วิเคราะห์ค่ากลวงทึบ!BT134</f>
        <v>0.41812332315125594</v>
      </c>
      <c r="E105" s="269">
        <f>วิเคราะห์ค่ากลวงทึบ!BD134</f>
        <v>0.75377836144440902</v>
      </c>
      <c r="F105" s="282">
        <f>วิเคราะห์ค่ากลวงทึบ!AS134</f>
        <v>23.333333333333332</v>
      </c>
      <c r="H105" s="267">
        <f t="shared" si="3"/>
        <v>6</v>
      </c>
      <c r="I105" s="268">
        <f>วิเคราะห์ค่ากลวงทึบ!BU134</f>
        <v>9.2785493827160543</v>
      </c>
      <c r="J105" s="269">
        <f>วิเคราะห์ค่ากลวงทึบ!AT134</f>
        <v>1.6093070115912884E-2</v>
      </c>
      <c r="K105" s="270">
        <f>วิเคราะห์ค่ากลวงทึบ!AX134</f>
        <v>2.8162872702847546E-2</v>
      </c>
      <c r="L105" s="270">
        <f t="shared" si="2"/>
        <v>23.333333333333332</v>
      </c>
    </row>
    <row r="106" spans="2:12">
      <c r="B106" s="281">
        <f>วิเคราะห์ค่ากลวงทึบ!B223</f>
        <v>7</v>
      </c>
      <c r="C106" s="268">
        <f>วิเคราะห์ค่ากลวงทึบ!AY135</f>
        <v>1.3200000000000003</v>
      </c>
      <c r="D106" s="269">
        <f>วิเคราะห์ค่ากลวงทึบ!BT135</f>
        <v>0.38572558196347179</v>
      </c>
      <c r="E106" s="269">
        <f>วิเคราะห์ค่ากลวงทึบ!BD135</f>
        <v>0.71869946822008623</v>
      </c>
      <c r="F106" s="282">
        <f>วิเคราะห์ค่ากลวงทึบ!AS135</f>
        <v>28.89139845661585</v>
      </c>
      <c r="H106" s="267">
        <f t="shared" si="3"/>
        <v>7</v>
      </c>
      <c r="I106" s="268">
        <f>วิเคราะห์ค่ากลวงทึบ!BU135</f>
        <v>10.057870370370372</v>
      </c>
      <c r="J106" s="269">
        <f>วิเคราะห์ค่ากลวงทึบ!AT135</f>
        <v>2.0434080184701314E-2</v>
      </c>
      <c r="K106" s="270">
        <f>วิเคราะห์ค่ากลวงทึบ!AX135</f>
        <v>3.0651120277051976E-2</v>
      </c>
      <c r="L106" s="270">
        <f t="shared" si="2"/>
        <v>28.89139845661585</v>
      </c>
    </row>
    <row r="107" spans="2:12">
      <c r="B107" s="283">
        <f>วิเคราะห์ค่ากลวงทึบ!B224</f>
        <v>8</v>
      </c>
      <c r="C107" s="268">
        <f>วิเคราะห์ค่ากลวงทึบ!AY136</f>
        <v>1.2400000000000002</v>
      </c>
      <c r="D107" s="277">
        <f>วิเคราะห์ค่ากลวงทึบ!BT136</f>
        <v>0.3573513120749009</v>
      </c>
      <c r="E107" s="277">
        <f>วิเคราะห์ค่ากลวงทึบ!BD136</f>
        <v>0.68810235320397528</v>
      </c>
      <c r="F107" s="282">
        <f>วิเคราะห์ค่ากลวงทึบ!AS136</f>
        <v>20.899470899470895</v>
      </c>
      <c r="H107" s="267">
        <f t="shared" si="3"/>
        <v>8</v>
      </c>
      <c r="I107" s="268">
        <f>วิเคราะห์ค่ากลวงทึบ!BU136</f>
        <v>10.856481481481481</v>
      </c>
      <c r="J107" s="269">
        <f>วิเคราะห์ค่ากลวงทึบ!AT136</f>
        <v>3.0718002865402761E-2</v>
      </c>
      <c r="K107" s="270">
        <f>วิเคราะห์ค่ากลวงทึบ!AX136</f>
        <v>3.9677420367811911E-2</v>
      </c>
      <c r="L107" s="270">
        <f t="shared" si="2"/>
        <v>20.899470899470895</v>
      </c>
    </row>
    <row r="108" spans="2:12">
      <c r="B108" s="279">
        <f>วิเคราะห์ค่ากลวงทึบ!B225</f>
        <v>1</v>
      </c>
      <c r="C108" s="260">
        <f>วิเคราะห์ค่ากลวงทึบ!AY137</f>
        <v>1.5866666666666669</v>
      </c>
      <c r="D108" s="269">
        <f>วิเคราะห์ค่ากลวงทึบ!BT137</f>
        <v>1.0297279929012333</v>
      </c>
      <c r="E108" s="269">
        <f>วิเคราะห์ค่ากลวงทึบ!BD137</f>
        <v>0.8608755539377273</v>
      </c>
      <c r="F108" s="280">
        <f>วิเคราะห์ค่ากลวงทึบ!AS137</f>
        <v>0</v>
      </c>
      <c r="H108" s="259">
        <f t="shared" si="3"/>
        <v>1</v>
      </c>
      <c r="I108" s="260">
        <f>วิเคราะห์ค่ากลวงทึบ!BU137</f>
        <v>7.5351508916323731</v>
      </c>
      <c r="J108" s="261">
        <f>วิเคราะห์ค่ากลวงทึบ!AT137</f>
        <v>6.1277236420317956E-3</v>
      </c>
      <c r="K108" s="262">
        <f>วิเคราะห์ค่ากลวงทึบ!AX137</f>
        <v>1.5852154639169211E-2</v>
      </c>
      <c r="L108" s="262">
        <f t="shared" si="2"/>
        <v>0</v>
      </c>
    </row>
    <row r="109" spans="2:12">
      <c r="B109" s="281">
        <f>วิเคราะห์ค่ากลวงทึบ!B226</f>
        <v>2</v>
      </c>
      <c r="C109" s="268">
        <f>วิเคราะห์ค่ากลวงทึบ!AY138</f>
        <v>1.56</v>
      </c>
      <c r="D109" s="269">
        <f>วิเคราะห์ค่ากลวงทึบ!BT138</f>
        <v>0.99760574620909825</v>
      </c>
      <c r="E109" s="269">
        <f>วิเคราะห์ค่ากลวงทึบ!BD138</f>
        <v>0.84274982807905263</v>
      </c>
      <c r="F109" s="282">
        <f>วิเคราะห์ค่ากลวงทึบ!AS138</f>
        <v>23.17813765182186</v>
      </c>
      <c r="H109" s="267">
        <f t="shared" si="3"/>
        <v>2</v>
      </c>
      <c r="I109" s="268">
        <f>วิเคราะห์ค่ากลวงทึบ!BU138</f>
        <v>7.7777777777777777</v>
      </c>
      <c r="J109" s="269">
        <f>วิเคราะห์ค่ากลวงทึบ!AT138</f>
        <v>8.5513382263330377E-3</v>
      </c>
      <c r="K109" s="270">
        <f>วิเคราะห์ค่ากลวงทึบ!AX138</f>
        <v>2.0843886926686782E-2</v>
      </c>
      <c r="L109" s="270">
        <f t="shared" si="2"/>
        <v>23.17813765182186</v>
      </c>
    </row>
    <row r="110" spans="2:12">
      <c r="B110" s="281">
        <f>วิเคราะห์ค่ากลวงทึบ!B227</f>
        <v>3</v>
      </c>
      <c r="C110" s="268">
        <f>วิเคราะห์ค่ากลวงทึบ!AY139</f>
        <v>1.4266666666666667</v>
      </c>
      <c r="D110" s="269">
        <f>วิเคราะห์ค่ากลวงทึบ!BT139</f>
        <v>0.85992487335350265</v>
      </c>
      <c r="E110" s="269">
        <f>วิเคราะห์ค่ากลวงทึบ!BD139</f>
        <v>0.76666439507182438</v>
      </c>
      <c r="F110" s="282">
        <f>วิเคราะห์ค่ากลวงทึบ!AS139</f>
        <v>24.035087719298247</v>
      </c>
      <c r="H110" s="267">
        <f t="shared" si="3"/>
        <v>3</v>
      </c>
      <c r="I110" s="268">
        <f>วิเคราะห์ค่ากลวงทึบ!BU139</f>
        <v>9.0230624142661178</v>
      </c>
      <c r="J110" s="269">
        <f>วิเคราะห์ค่ากลวงทึบ!AT139</f>
        <v>1.2289724842941687E-2</v>
      </c>
      <c r="K110" s="270">
        <f>วิเคราะห์ค่ากลวงทึบ!AX139</f>
        <v>2.2672423417151043E-2</v>
      </c>
      <c r="L110" s="270">
        <f t="shared" si="2"/>
        <v>24.035087719298247</v>
      </c>
    </row>
    <row r="111" spans="2:12">
      <c r="B111" s="281">
        <f>วิเคราะห์ค่ากลวงทึบ!B228</f>
        <v>4</v>
      </c>
      <c r="C111" s="268">
        <f>วิเคราะห์ค่ากลวงทึบ!AY140</f>
        <v>1.4000000000000001</v>
      </c>
      <c r="D111" s="269">
        <f>วิเคราะห์ค่ากลวงทึบ!BT140</f>
        <v>0.83624664630251189</v>
      </c>
      <c r="E111" s="269">
        <f>วิเคราะห์ค่ากลวงทึบ!BD140</f>
        <v>0.75377836144440902</v>
      </c>
      <c r="F111" s="282">
        <f>วิเคราะห์ค่ากลวงทึบ!AS140</f>
        <v>24.641148325358852</v>
      </c>
      <c r="H111" s="267">
        <f t="shared" si="3"/>
        <v>4</v>
      </c>
      <c r="I111" s="268">
        <f>วิเคราะห์ค่ากลวงทึบ!BU140</f>
        <v>9.2785493827160543</v>
      </c>
      <c r="J111" s="269">
        <f>วิเคราะห์ค่ากลวงทึบ!AT140</f>
        <v>1.5337397445756748E-2</v>
      </c>
      <c r="K111" s="270">
        <f>วิเคราะห์ค่ากลวงทึบ!AX140</f>
        <v>2.6840445530074312E-2</v>
      </c>
      <c r="L111" s="270">
        <f t="shared" si="2"/>
        <v>24.641148325358852</v>
      </c>
    </row>
    <row r="112" spans="2:12">
      <c r="B112" s="281">
        <f>วิเคราะห์ค่ากลวงทึบ!B229</f>
        <v>5</v>
      </c>
      <c r="C112" s="268">
        <f>วิเคราะห์ค่ากลวงทึบ!AY141</f>
        <v>1.4000000000000001</v>
      </c>
      <c r="D112" s="269">
        <f>วิเคราะห์ค่ากลวงทึบ!BT141</f>
        <v>0.83624664630251189</v>
      </c>
      <c r="E112" s="269">
        <f>วิเคราะห์ค่ากลวงทึบ!BD141</f>
        <v>0.75377836144440902</v>
      </c>
      <c r="F112" s="282">
        <f>วิเคราะห์ค่ากลวงทึบ!AS141</f>
        <v>14.090909090909088</v>
      </c>
      <c r="H112" s="267">
        <f t="shared" si="3"/>
        <v>5</v>
      </c>
      <c r="I112" s="268">
        <f>วิเคราะห์ค่ากลวงทึบ!BU141</f>
        <v>9.2785493827160543</v>
      </c>
      <c r="J112" s="269">
        <f>วิเคราะห์ค่ากลวงทึบ!AT141</f>
        <v>1.5854895129684871E-2</v>
      </c>
      <c r="K112" s="270">
        <f>วิเคราะห์ค่ากลวงทึบ!AX141</f>
        <v>2.7746066476948526E-2</v>
      </c>
      <c r="L112" s="270">
        <f t="shared" si="2"/>
        <v>14.090909090909088</v>
      </c>
    </row>
    <row r="113" spans="2:12">
      <c r="B113" s="281">
        <f>วิเคราะห์ค่ากลวงทึบ!B230</f>
        <v>6</v>
      </c>
      <c r="C113" s="268">
        <f>วิเคราะห์ค่ากลวงทึบ!AY142</f>
        <v>1.4266666666666667</v>
      </c>
      <c r="D113" s="269">
        <f>วิเคราะห์ค่ากลวงทึบ!BT142</f>
        <v>0.85992487335350265</v>
      </c>
      <c r="E113" s="269">
        <f>วิเคราะห์ค่ากลวงทึบ!BD142</f>
        <v>0.76666439507182438</v>
      </c>
      <c r="F113" s="282">
        <f>วิเคราะห์ค่ากลวงทึบ!AS142</f>
        <v>13.297131718184348</v>
      </c>
      <c r="H113" s="267">
        <f t="shared" si="3"/>
        <v>6</v>
      </c>
      <c r="I113" s="268">
        <f>วิเคราะห์ค่ากลวงทึบ!BU142</f>
        <v>9.0230624142661178</v>
      </c>
      <c r="J113" s="269">
        <f>วิเคราะห์ค่ากลวงทึบ!AT142</f>
        <v>1.5556634445382453E-2</v>
      </c>
      <c r="K113" s="270">
        <f>วิเคราะห์ค่ากลวงทึบ!AX142</f>
        <v>2.8699308373377974E-2</v>
      </c>
      <c r="L113" s="270">
        <f t="shared" si="2"/>
        <v>13.297131718184348</v>
      </c>
    </row>
    <row r="114" spans="2:12">
      <c r="B114" s="281">
        <f>วิเคราะห์ค่ากลวงทึบ!B231</f>
        <v>7</v>
      </c>
      <c r="C114" s="268">
        <f>วิเคราะห์ค่ากลวงทึบ!AY143</f>
        <v>1.3200000000000003</v>
      </c>
      <c r="D114" s="269">
        <f>วิเคราะห์ค่ากลวงทึบ!BT143</f>
        <v>0.77145116392694357</v>
      </c>
      <c r="E114" s="269">
        <f>วิเคราะห์ค่ากลวงทึบ!BD143</f>
        <v>0.71869946822008623</v>
      </c>
      <c r="F114" s="282">
        <f>วิเคราะห์ค่ากลวงทึบ!AS143</f>
        <v>16.48989898989899</v>
      </c>
      <c r="H114" s="267">
        <f t="shared" si="3"/>
        <v>7</v>
      </c>
      <c r="I114" s="268">
        <f>วิเคราะห์ค่ากลวงทึบ!BU143</f>
        <v>10.057870370370372</v>
      </c>
      <c r="J114" s="269">
        <f>วิเคราะห์ค่ากลวงทึบ!AT143</f>
        <v>2.0434080184701314E-2</v>
      </c>
      <c r="K114" s="270">
        <f>วิเคราะห์ค่ากลวงทึบ!AX143</f>
        <v>3.0651120277051976E-2</v>
      </c>
      <c r="L114" s="270">
        <f t="shared" si="2"/>
        <v>16.48989898989899</v>
      </c>
    </row>
    <row r="115" spans="2:12">
      <c r="B115" s="283">
        <f>วิเคราะห์ค่ากลวงทึบ!B232</f>
        <v>8</v>
      </c>
      <c r="C115" s="276">
        <f>วิเคราะห์ค่ากลวงทึบ!AY144</f>
        <v>1.2666666666666671</v>
      </c>
      <c r="D115" s="277">
        <f>วิเคราะห์ค่ากลวงทึบ!BT144</f>
        <v>0.73281614004930673</v>
      </c>
      <c r="E115" s="277">
        <f>วิเคราะห์ค่ากลวงทึบ!BD144</f>
        <v>0.69786315779885311</v>
      </c>
      <c r="F115" s="284">
        <f>วิเคราะห์ค่ากลวงทึบ!AS144</f>
        <v>24.275362318840582</v>
      </c>
      <c r="H115" s="275">
        <f t="shared" si="3"/>
        <v>8</v>
      </c>
      <c r="I115" s="276">
        <f>วิเคราะห์ค่ากลวงทึบ!BU144</f>
        <v>10.588134430727024</v>
      </c>
      <c r="J115" s="277">
        <f>วิเคราะห์ค่ากลวงทึบ!AT144</f>
        <v>2.986472500803046E-2</v>
      </c>
      <c r="K115" s="278">
        <f>วิเคราะห์ค่ากลวงทึบ!AX144</f>
        <v>4.0530698225184215E-2</v>
      </c>
      <c r="L115" s="278">
        <f t="shared" si="2"/>
        <v>24.275362318840582</v>
      </c>
    </row>
    <row r="116" spans="2:12">
      <c r="B116" s="281">
        <f>วิเคราะห์ค่ากลวงทึบ!B233</f>
        <v>1</v>
      </c>
      <c r="C116" s="268">
        <f>วิเคราะห์ค่ากลวงทึบ!AY145</f>
        <v>1.6266666666666669</v>
      </c>
      <c r="D116" s="269">
        <f>วิเคราะห์ค่ากลวงทึบ!BT145</f>
        <v>1.351726097905104</v>
      </c>
      <c r="E116" s="269">
        <f>วิเคราะห์ค่ากลวงทึบ!BD145</f>
        <v>0.8903998199255585</v>
      </c>
      <c r="F116" s="282">
        <f>วิเคราะห์ค่ากลวงทึบ!AS145</f>
        <v>23.333333333333332</v>
      </c>
      <c r="H116" s="267">
        <f t="shared" si="3"/>
        <v>1</v>
      </c>
      <c r="I116" s="268">
        <f>วิเคราะห์ค่ากลวงทึบ!BU145</f>
        <v>7.1752293381344323</v>
      </c>
      <c r="J116" s="269">
        <f>วิเคราะห์ค่ากลวงทึบ!AT145</f>
        <v>5.7280894914645041E-3</v>
      </c>
      <c r="K116" s="270">
        <f>วิเคราะห์ค่ากลวงทึบ!AX145</f>
        <v>1.6251788789736502E-2</v>
      </c>
      <c r="L116" s="270">
        <f t="shared" si="2"/>
        <v>23.333333333333332</v>
      </c>
    </row>
    <row r="117" spans="2:12">
      <c r="B117" s="281">
        <f>วิเคราะห์ค่ากลวงทึบ!B234</f>
        <v>2</v>
      </c>
      <c r="C117" s="268">
        <f>วิเคราะห์ค่ากลวงทึบ!AY146</f>
        <v>1.5333333333333334</v>
      </c>
      <c r="D117" s="269">
        <f>วิเคราะห์ค่ากลวงทึบ!BT146</f>
        <v>1.2089606371371808</v>
      </c>
      <c r="E117" s="269">
        <f>วิเคราะห์ค่ากลวงทึบ!BD146</f>
        <v>0.82572282384477036</v>
      </c>
      <c r="F117" s="282">
        <f>วิเคราะห์ค่ากลวงทึบ!AS146</f>
        <v>34.068627450980394</v>
      </c>
      <c r="H117" s="267">
        <f t="shared" si="3"/>
        <v>2</v>
      </c>
      <c r="I117" s="268">
        <f>วิเคราะห์ค่ากลวงทึบ!BU146</f>
        <v>8.0225480109739404</v>
      </c>
      <c r="J117" s="269">
        <f>วิเคราะห์ค่ากลวงทึบ!AT146</f>
        <v>8.9076439857635834E-3</v>
      </c>
      <c r="K117" s="270">
        <f>วิเคราะห์ค่ากลวงทึบ!AX146</f>
        <v>2.0487581167256238E-2</v>
      </c>
      <c r="L117" s="270">
        <f t="shared" si="2"/>
        <v>34.068627450980394</v>
      </c>
    </row>
    <row r="118" spans="2:12">
      <c r="B118" s="281">
        <f>วิเคราะห์ค่ากลวงทึบ!B235</f>
        <v>3</v>
      </c>
      <c r="C118" s="268">
        <f>วิเคราะห์ค่ากลวงทึบ!AY147</f>
        <v>1.4533333333333336</v>
      </c>
      <c r="D118" s="269">
        <f>วิเคราะห์ค่ากลวงทึบ!BT147</f>
        <v>1.1059584672999483</v>
      </c>
      <c r="E118" s="269">
        <f>วิเคราะห์ค่ากลวงทึบ!BD147</f>
        <v>0.78023472991544895</v>
      </c>
      <c r="F118" s="282">
        <f>วิเคราะห์ค่ากลวงทึบ!AS147</f>
        <v>26.361655773420477</v>
      </c>
      <c r="H118" s="267">
        <f t="shared" si="3"/>
        <v>3</v>
      </c>
      <c r="I118" s="268">
        <f>วิเคราะห์ค่ากลวงทึบ!BU147</f>
        <v>8.7697187928669429</v>
      </c>
      <c r="J118" s="269">
        <f>วิเคราะห์ค่ากลวงทึบ!AT147</f>
        <v>1.1865941227667836E-2</v>
      </c>
      <c r="K118" s="270">
        <f>วิเคราะห์ค่ากลวงทึบ!AX147</f>
        <v>2.3096207032424897E-2</v>
      </c>
      <c r="L118" s="270">
        <f t="shared" si="2"/>
        <v>26.361655773420477</v>
      </c>
    </row>
    <row r="119" spans="2:12">
      <c r="B119" s="281">
        <f>วิเคราะห์ค่ากลวงทึบ!B236</f>
        <v>4</v>
      </c>
      <c r="C119" s="268">
        <f>วิเคราะห์ค่ากลวงทึบ!AY148</f>
        <v>1.4533333333333336</v>
      </c>
      <c r="D119" s="269">
        <f>วิเคราะห์ค่ากลวงทึบ!BT148</f>
        <v>1.1059584672999483</v>
      </c>
      <c r="E119" s="269">
        <f>วิเคราะห์ค่ากลวงทึบ!BD148</f>
        <v>0.78023472991544895</v>
      </c>
      <c r="F119" s="282">
        <f>วิเคราะห์ค่ากลวงทึบ!AS148</f>
        <v>24.272445820433436</v>
      </c>
      <c r="H119" s="267">
        <f t="shared" si="3"/>
        <v>4</v>
      </c>
      <c r="I119" s="268">
        <f>วิเคราะห์ค่ากลวงทึบ!BU148</f>
        <v>8.7697187928669429</v>
      </c>
      <c r="J119" s="269">
        <f>วิเคราะห์ค่ากลวงทึบ!AT148</f>
        <v>1.4314904282706299E-2</v>
      </c>
      <c r="K119" s="270">
        <f>วิเคราะห์ค่ากลวงทึบ!AX148</f>
        <v>2.7862938693124763E-2</v>
      </c>
      <c r="L119" s="270">
        <f t="shared" si="2"/>
        <v>24.272445820433436</v>
      </c>
    </row>
    <row r="120" spans="2:12">
      <c r="B120" s="281">
        <f>วิเคราะห์ค่ากลวงทึบ!B237</f>
        <v>5</v>
      </c>
      <c r="C120" s="268">
        <f>วิเคราะห์ค่ากลวงทึบ!AY149</f>
        <v>1.3866666666666669</v>
      </c>
      <c r="D120" s="269">
        <f>วิเคราะห์ค่ากลวงทึบ!BT149</f>
        <v>1.0310242516315242</v>
      </c>
      <c r="E120" s="269">
        <f>วิเคราะห์ค่ากลวงทึบ!BD149</f>
        <v>0.74757431881121406</v>
      </c>
      <c r="F120" s="282">
        <f>วิเคราะห์ค่ากลวงทึบ!AS149</f>
        <v>26.320450885668276</v>
      </c>
      <c r="H120" s="267">
        <f t="shared" si="3"/>
        <v>5</v>
      </c>
      <c r="I120" s="268">
        <f>วิเคราะห์ค่ากลวงทึบ!BU149</f>
        <v>9.4070966220850494</v>
      </c>
      <c r="J120" s="269">
        <f>วิเคราะห์ค่ากลวงทึบ!AT149</f>
        <v>1.6119143381846283E-2</v>
      </c>
      <c r="K120" s="270">
        <f>วิเคราะห์ค่ากลวงทึบ!AX149</f>
        <v>2.7481818224787114E-2</v>
      </c>
      <c r="L120" s="270">
        <f t="shared" si="2"/>
        <v>26.320450885668276</v>
      </c>
    </row>
    <row r="121" spans="2:12">
      <c r="B121" s="281">
        <f>วิเคราะห์ค่ากลวงทึบ!B238</f>
        <v>6</v>
      </c>
      <c r="C121" s="268">
        <f>วิเคราะห์ค่ากลวงทึบ!AY150</f>
        <v>1.4666666666666668</v>
      </c>
      <c r="D121" s="269">
        <f>วิเคราะห์ค่ากลวงทึบ!BT150</f>
        <v>1.122062961238439</v>
      </c>
      <c r="E121" s="269">
        <f>วิเคราะห์ค่ากลวงทึบ!BD150</f>
        <v>0.78729582162221701</v>
      </c>
      <c r="F121" s="282">
        <f>วิเคราะห์ค่ากลวงทึบ!AS150</f>
        <v>7.8947368421052619</v>
      </c>
      <c r="H121" s="267">
        <f t="shared" si="3"/>
        <v>6</v>
      </c>
      <c r="I121" s="268">
        <f>วิเคราะห์ค่ากลวงทึบ!BU150</f>
        <v>8.6438507373113858</v>
      </c>
      <c r="J121" s="269">
        <f>วิเคราะห์ค่ากลวงทึบ!AT150</f>
        <v>1.4751980939586807E-2</v>
      </c>
      <c r="K121" s="270">
        <f>วิเคราะห์ค่ากลวงทึบ!AX150</f>
        <v>2.9503961879173621E-2</v>
      </c>
      <c r="L121" s="270">
        <f t="shared" si="2"/>
        <v>7.8947368421052619</v>
      </c>
    </row>
    <row r="122" spans="2:12">
      <c r="B122" s="281">
        <f>วิเคราะห์ค่ากลวงทึบ!B239</f>
        <v>7</v>
      </c>
      <c r="C122" s="268">
        <f>วิเคราะห์ค่ากลวงทึบ!AY151</f>
        <v>1.3066666666666669</v>
      </c>
      <c r="D122" s="269">
        <f>วิเคราะห์ค่ากลวงทึบ!BT151</f>
        <v>0.95184439976324886</v>
      </c>
      <c r="E122" s="269">
        <f>วิเคราะห์ค่ากลวงทึบ!BD151</f>
        <v>0.71331587580137656</v>
      </c>
      <c r="F122" s="282">
        <f>วิเคราะห์ค่ากลวงทึบ!AS151</f>
        <v>26.639061421670117</v>
      </c>
      <c r="H122" s="267">
        <f t="shared" si="3"/>
        <v>7</v>
      </c>
      <c r="I122" s="268">
        <f>วิเคราะห์ค่ากลวงทึบ!BU151</f>
        <v>10.189632630315506</v>
      </c>
      <c r="J122" s="269">
        <f>วิเคราะห์ค่ากลวงทึบ!AT151</f>
        <v>2.0743687460227089E-2</v>
      </c>
      <c r="K122" s="270">
        <f>วิเคราะห์ค่ากลวงทึบ!AX151</f>
        <v>3.0341513001526196E-2</v>
      </c>
      <c r="L122" s="270">
        <f t="shared" si="2"/>
        <v>26.639061421670117</v>
      </c>
    </row>
    <row r="123" spans="2:12">
      <c r="B123" s="281">
        <f>วิเคราะห์ค่ากลวงทึบ!B240</f>
        <v>8</v>
      </c>
      <c r="C123" s="268">
        <f>วิเคราะห์ค่ากลวงทึบ!AY152</f>
        <v>1.2533333333333334</v>
      </c>
      <c r="D123" s="277">
        <f>วิเคราะห์ค่ากลวงทึบ!BT152</f>
        <v>0.90458016577883316</v>
      </c>
      <c r="E123" s="277">
        <f>วิเคราะห์ค่ากลวงทึบ!BD152</f>
        <v>0.69293120089063209</v>
      </c>
      <c r="F123" s="282">
        <f>วิเคราะห์ค่ากลวงทึบ!AS152</f>
        <v>33.695652173913039</v>
      </c>
      <c r="H123" s="267">
        <f t="shared" si="3"/>
        <v>8</v>
      </c>
      <c r="I123" s="268">
        <f>วิเคราะห์ค่ากลวงทึบ!BU152</f>
        <v>10.722040037722911</v>
      </c>
      <c r="J123" s="269">
        <f>วิเคราะห์ค่ากลวงทึบ!AT152</f>
        <v>3.0291363936716616E-2</v>
      </c>
      <c r="K123" s="270">
        <f>วิเคราะห์ค่ากลวงทึบ!AX152</f>
        <v>4.0104059296498053E-2</v>
      </c>
      <c r="L123" s="270">
        <f t="shared" si="2"/>
        <v>33.695652173913039</v>
      </c>
    </row>
    <row r="124" spans="2:12">
      <c r="B124" s="279">
        <f>วิเคราะห์ค่ากลวงทึบ!B241</f>
        <v>1</v>
      </c>
      <c r="C124" s="260">
        <f>วิเคราะห์ค่ากลวงทึบ!AY153</f>
        <v>1.56</v>
      </c>
      <c r="D124" s="269">
        <f>วิเคราะห์ค่ากลวงทึบ!BT153</f>
        <v>0.28971091679019617</v>
      </c>
      <c r="E124" s="269">
        <f>วิเคราะห์ค่ากลวงทึบ!BD153</f>
        <v>0.60813031926314987</v>
      </c>
      <c r="F124" s="280">
        <f>วิเคราะห์ค่ากลวงทึบ!AS153</f>
        <v>7.1428571428571423</v>
      </c>
      <c r="H124" s="259">
        <f t="shared" si="3"/>
        <v>1</v>
      </c>
      <c r="I124" s="260">
        <f>วิเคราะห์ค่ากลวงทึบ!BU153</f>
        <v>13.391203703703704</v>
      </c>
      <c r="J124" s="261">
        <f>วิเคราะห์ค่ากลวงทึบ!AT153</f>
        <v>1.0390487914749566E-2</v>
      </c>
      <c r="K124" s="262">
        <f>วิเคราะห์ค่ากลวงทึบ!AX153</f>
        <v>1.5585731872124349E-2</v>
      </c>
      <c r="L124" s="262">
        <f t="shared" si="2"/>
        <v>7.1428571428571423</v>
      </c>
    </row>
    <row r="125" spans="2:12">
      <c r="B125" s="281">
        <f>วิเคราะห์ค่ากลวงทึบ!B242</f>
        <v>2</v>
      </c>
      <c r="C125" s="268">
        <f>วิเคราะห์ค่ากลวงทึบ!AY154</f>
        <v>1.6266666666666669</v>
      </c>
      <c r="D125" s="269">
        <f>วิเคราะห์ค่ากลวงทึบ!BT154</f>
        <v>0.3072226261499128</v>
      </c>
      <c r="E125" s="269">
        <f>วิเคราะห์ค่ากลวงทึบ!BD154</f>
        <v>0.62861179786340826</v>
      </c>
      <c r="F125" s="282">
        <f>วิเคราะห์ค่ากลวงทึบ!AS154</f>
        <v>31.224451876625789</v>
      </c>
      <c r="H125" s="267">
        <f t="shared" si="3"/>
        <v>2</v>
      </c>
      <c r="I125" s="268">
        <f>วิเคราะห์ค่ากลวงทึบ!BU154</f>
        <v>12.627904235253773</v>
      </c>
      <c r="J125" s="269">
        <f>วิเคราะห์ค่ากลวงทึบ!AT154</f>
        <v>1.3005160219214829E-2</v>
      </c>
      <c r="K125" s="270">
        <f>วิเคราะห์ค่ากลวงทึบ!AX154</f>
        <v>2.1734651325263143E-2</v>
      </c>
      <c r="L125" s="270">
        <f t="shared" si="2"/>
        <v>31.224451876625789</v>
      </c>
    </row>
    <row r="126" spans="2:12">
      <c r="B126" s="281">
        <f>วิเคราะห์ค่ากลวงทึบ!B243</f>
        <v>3</v>
      </c>
      <c r="C126" s="268">
        <f>วิเคราะห์ค่ากลวงทึบ!AY155</f>
        <v>1.6</v>
      </c>
      <c r="D126" s="269">
        <f>วิเคราะห์ค่ากลวงทึบ!BT155</f>
        <v>0.30000718767220463</v>
      </c>
      <c r="E126" s="269">
        <f>วิเคราะห์ค่ากลวงทึบ!BD155</f>
        <v>0.6201736729460422</v>
      </c>
      <c r="F126" s="282">
        <f>วิเคราะห์ค่ากลวงทึบ!AS155</f>
        <v>18.241545893719806</v>
      </c>
      <c r="H126" s="267">
        <f t="shared" si="3"/>
        <v>3</v>
      </c>
      <c r="I126" s="268">
        <f>วิเคราะห์ค่ากลวงทึบ!BU155</f>
        <v>12.931616512345681</v>
      </c>
      <c r="J126" s="269">
        <f>วิเคราะห์ค่ากลวงทึบ!AT155</f>
        <v>1.5891885572769424E-2</v>
      </c>
      <c r="K126" s="270">
        <f>วิเคราะห์ค่ากลวงทึบ!AX155</f>
        <v>2.5427016916431077E-2</v>
      </c>
      <c r="L126" s="270">
        <f t="shared" si="2"/>
        <v>18.241545893719806</v>
      </c>
    </row>
    <row r="127" spans="2:12">
      <c r="B127" s="281">
        <f>วิเคราะห์ค่ากลวงทึบ!B244</f>
        <v>4</v>
      </c>
      <c r="C127" s="268">
        <f>วิเคราะห์ค่ากลวงทึบ!AY156</f>
        <v>1.5866666666666669</v>
      </c>
      <c r="D127" s="269">
        <f>วิเคราะห์ค่ากลวงทึบ!BT156</f>
        <v>0.29650687447527901</v>
      </c>
      <c r="E127" s="269">
        <f>วิเคราะห์ค่ากลวงทึบ!BD156</f>
        <v>0.61608007261268027</v>
      </c>
      <c r="F127" s="282">
        <f>วิเคราะห์ค่ากลวงทึบ!AS156</f>
        <v>11.825426318179941</v>
      </c>
      <c r="H127" s="267">
        <f t="shared" si="3"/>
        <v>4</v>
      </c>
      <c r="I127" s="268">
        <f>วิเคราะห์ค่ากลวงทึบ!BU156</f>
        <v>13.084276406035661</v>
      </c>
      <c r="J127" s="269">
        <f>วิเคราะห์ค่ากลวงทึบ!AT156</f>
        <v>1.9427370097958543E-2</v>
      </c>
      <c r="K127" s="270">
        <f>วิเคราะห์ค่ากลวงทึบ!AX156</f>
        <v>3.0419171600750888E-2</v>
      </c>
      <c r="L127" s="270">
        <f t="shared" si="2"/>
        <v>11.825426318179941</v>
      </c>
    </row>
    <row r="128" spans="2:12">
      <c r="B128" s="281">
        <f>วิเคราะห์ค่ากลวงทึบ!B245</f>
        <v>5</v>
      </c>
      <c r="C128" s="268">
        <f>วิเคราะห์ค่ากลวงทึบ!AY157</f>
        <v>1.32</v>
      </c>
      <c r="D128" s="269">
        <f>วิเคราะห์ค่ากลวงทึบ!BT157</f>
        <v>0.23874325550303199</v>
      </c>
      <c r="E128" s="269">
        <f>วิเคราะห์ค่ากลวงทึบ!BD157</f>
        <v>0.5481612620668932</v>
      </c>
      <c r="F128" s="282">
        <f>วิเคราะห์ค่ากลวงทึบ!AS157</f>
        <v>36.344086021505376</v>
      </c>
      <c r="H128" s="267">
        <f t="shared" si="3"/>
        <v>5</v>
      </c>
      <c r="I128" s="268">
        <f>วิเคราะห์ค่ากลวงทึบ!BU157</f>
        <v>16.250000000000004</v>
      </c>
      <c r="J128" s="269">
        <f>วิเคราะห์ค่ากลวงทึบ!AT157</f>
        <v>2.5367832207495795E-2</v>
      </c>
      <c r="K128" s="270">
        <f>วิเคราะห์ค่ากลวงทึบ!AX157</f>
        <v>2.616057696398004E-2</v>
      </c>
      <c r="L128" s="270">
        <f t="shared" si="2"/>
        <v>36.344086021505376</v>
      </c>
    </row>
    <row r="129" spans="2:12">
      <c r="B129" s="281">
        <f>วิเคราะห์ค่ากลวงทึบ!B246</f>
        <v>6</v>
      </c>
      <c r="C129" s="268">
        <f>วิเคราะห์ค่ากลวงทึบ!AY158</f>
        <v>1.4000000000000001</v>
      </c>
      <c r="D129" s="269">
        <f>วิเคราะห์ค่ากลวงทึบ!BT158</f>
        <v>0.25393600812595224</v>
      </c>
      <c r="E129" s="269">
        <f>วิเคราะห์ค่ากลวงทึบ!BD158</f>
        <v>0.5661385170722979</v>
      </c>
      <c r="F129" s="282">
        <f>วิเคราะห์ค่ากลวงทึบ!AS158</f>
        <v>28.799102132435465</v>
      </c>
      <c r="H129" s="267">
        <f t="shared" si="3"/>
        <v>6</v>
      </c>
      <c r="I129" s="268">
        <f>วิเคราะห์ค่ากลวงทึบ!BU158</f>
        <v>15.27777777777778</v>
      </c>
      <c r="J129" s="269">
        <f>วิเคราะห์ค่ากลวงทึบ!AT158</f>
        <v>2.4139605173869323E-2</v>
      </c>
      <c r="K129" s="270">
        <f>วิเคราะห์ค่ากลวงทึบ!AX158</f>
        <v>2.8162872702847546E-2</v>
      </c>
      <c r="L129" s="270">
        <f t="shared" si="2"/>
        <v>28.799102132435465</v>
      </c>
    </row>
    <row r="130" spans="2:12">
      <c r="B130" s="281">
        <f>วิเคราะห์ค่ากลวงทึบ!B247</f>
        <v>7</v>
      </c>
      <c r="C130" s="268">
        <f>วิเคราะห์ค่ากลวงทึบ!AY159</f>
        <v>1.4133333333333333</v>
      </c>
      <c r="D130" s="269">
        <f>วิเคราะห์ค่ากลวงทึบ!BT159</f>
        <v>0.25662629997012559</v>
      </c>
      <c r="E130" s="269">
        <f>วิเคราะห์ค่ากลวงทึบ!BD159</f>
        <v>0.56931018624211527</v>
      </c>
      <c r="F130" s="282">
        <f>วิเคราะห์ค่ากลวงทึบ!AS159</f>
        <v>18.0747567844342</v>
      </c>
      <c r="H130" s="267">
        <f t="shared" si="3"/>
        <v>7</v>
      </c>
      <c r="I130" s="268">
        <f>วิเคราะห์ค่ากลวงทึบ!BU159</f>
        <v>15.117616169410155</v>
      </c>
      <c r="J130" s="269">
        <f>วิเคราะห์ค่ากลวงทึบ!AT159</f>
        <v>2.7555047521794197E-2</v>
      </c>
      <c r="K130" s="270">
        <f>วิเคราะห์ค่ากลวงทึบ!AX159</f>
        <v>3.2818371205732409E-2</v>
      </c>
      <c r="L130" s="270">
        <f t="shared" ref="L130:L193" si="4">F130</f>
        <v>18.0747567844342</v>
      </c>
    </row>
    <row r="131" spans="2:12">
      <c r="B131" s="283">
        <f>วิเคราะห์ค่ากลวงทึบ!B248</f>
        <v>8</v>
      </c>
      <c r="C131" s="276">
        <f>วิเคราะห์ค่ากลวงทึบ!AY160</f>
        <v>1.2000000000000002</v>
      </c>
      <c r="D131" s="277">
        <f>วิเคราะห์ค่ากลวงทึบ!BT160</f>
        <v>0.21863548681696343</v>
      </c>
      <c r="E131" s="277">
        <f>วิเคราะห์ค่ากลวงทึบ!BD160</f>
        <v>0.52414241836095909</v>
      </c>
      <c r="F131" s="284">
        <f>วิเคราะห์ค่ากลวงทึบ!AS160</f>
        <v>18.013468013468014</v>
      </c>
      <c r="H131" s="275">
        <f t="shared" si="3"/>
        <v>8</v>
      </c>
      <c r="I131" s="276">
        <f>วิเคราะห์ค่ากลวงทึบ!BU160</f>
        <v>17.744502314814813</v>
      </c>
      <c r="J131" s="277">
        <f>วิเคราะห์ค่ากลวงทึบ!AT160</f>
        <v>4.479708751204569E-2</v>
      </c>
      <c r="K131" s="278">
        <f>วิเคราะห์ค่ากลวงทึบ!AX160</f>
        <v>3.8397503581753457E-2</v>
      </c>
      <c r="L131" s="278">
        <f t="shared" si="4"/>
        <v>18.013468013468014</v>
      </c>
    </row>
    <row r="132" spans="2:12">
      <c r="B132" s="281">
        <f>วิเคราะห์ค่ากลวงทึบ!B249</f>
        <v>1</v>
      </c>
      <c r="C132" s="268">
        <f>วิเคราะห์ค่ากลวงทึบ!AY161</f>
        <v>1.84</v>
      </c>
      <c r="D132" s="269">
        <f>วิเคราะห์ค่ากลวงทึบ!BT161</f>
        <v>0.75512204791196946</v>
      </c>
      <c r="E132" s="269">
        <f>วิเคราะห์ค่ากลวงทึบ!BD161</f>
        <v>0.71138799153059018</v>
      </c>
      <c r="F132" s="282">
        <f>วิเคราะห์ค่ากลวงทึบ!AS161</f>
        <v>15</v>
      </c>
      <c r="H132" s="267">
        <f t="shared" ref="H132:H195" si="5">B132</f>
        <v>1</v>
      </c>
      <c r="I132" s="268">
        <f>วิเคราะห์ค่ากลวงทึบ!BU161</f>
        <v>10.275366512345682</v>
      </c>
      <c r="J132" s="269">
        <f>วิเคราะห์ค่ากลวงทึบ!AT161</f>
        <v>7.593048860778529E-3</v>
      </c>
      <c r="K132" s="270">
        <f>วิเคราะห์ค่ากลวงทึบ!AX161</f>
        <v>1.8383170926095385E-2</v>
      </c>
      <c r="L132" s="270">
        <f t="shared" si="4"/>
        <v>15</v>
      </c>
    </row>
    <row r="133" spans="2:12">
      <c r="B133" s="281">
        <f>วิเคราะห์ค่ากลวงทึบ!B250</f>
        <v>2</v>
      </c>
      <c r="C133" s="268">
        <f>วิเคราะห์ค่ากลวงทึบ!AY162</f>
        <v>1.6133333333333333</v>
      </c>
      <c r="D133" s="269">
        <f>วิเคราะห์ค่ากลวงทึบ!BT162</f>
        <v>0.60715680461619081</v>
      </c>
      <c r="E133" s="269">
        <f>วิเคราะห์ค่ากลวงทึบ!BD162</f>
        <v>0.62434997382308721</v>
      </c>
      <c r="F133" s="282">
        <f>วิเคราะห์ค่ากลวงทึบ!AS162</f>
        <v>29.304029304029303</v>
      </c>
      <c r="H133" s="267">
        <f t="shared" si="5"/>
        <v>2</v>
      </c>
      <c r="I133" s="268">
        <f>วิเคราะห์ค่ากลวงทึบ!BU162</f>
        <v>12.779492455418382</v>
      </c>
      <c r="J133" s="269">
        <f>วิเคราะห์ค่ากลวงทึบ!AT162</f>
        <v>1.3183313098930101E-2</v>
      </c>
      <c r="K133" s="270">
        <f>วิเคราะห์ค่ากลวงทึบ!AX162</f>
        <v>2.1556498445547866E-2</v>
      </c>
      <c r="L133" s="270">
        <f t="shared" si="4"/>
        <v>29.304029304029303</v>
      </c>
    </row>
    <row r="134" spans="2:12">
      <c r="B134" s="281">
        <f>วิเคราะห์ค่ากลวงทึบ!B251</f>
        <v>3</v>
      </c>
      <c r="C134" s="268">
        <f>วิเคราะห์ค่ากลวงทึบ!AY163</f>
        <v>1.6400000000000001</v>
      </c>
      <c r="D134" s="269">
        <f>วิเคราะห์ค่ากลวงทึบ!BT163</f>
        <v>0.62188410153294438</v>
      </c>
      <c r="E134" s="269">
        <f>วิเคราะห์ค่ากลวงทึบ!BD163</f>
        <v>0.63296210442729162</v>
      </c>
      <c r="F134" s="282">
        <f>วิเคราะห์ค่ากลวงทึบ!AS163</f>
        <v>12.5</v>
      </c>
      <c r="H134" s="267">
        <f t="shared" si="5"/>
        <v>3</v>
      </c>
      <c r="I134" s="268">
        <f>วิเคราะห์ค่ากลวงทึบ!BU163</f>
        <v>12.476851851851851</v>
      </c>
      <c r="J134" s="269">
        <f>วิเคราะห์ค่ากลวงทึบ!AT163</f>
        <v>1.5256210149858646E-2</v>
      </c>
      <c r="K134" s="270">
        <f>วิเคราะห์ค่ากลวงทึบ!AX163</f>
        <v>2.6062692339341855E-2</v>
      </c>
      <c r="L134" s="270">
        <f t="shared" si="4"/>
        <v>12.5</v>
      </c>
    </row>
    <row r="135" spans="2:12">
      <c r="B135" s="281">
        <f>วิเคราะห์ค่ากลวงทึบ!B252</f>
        <v>4</v>
      </c>
      <c r="C135" s="268">
        <f>วิเคราะห์ค่ากลวงทึบ!AY164</f>
        <v>1.6400000000000001</v>
      </c>
      <c r="D135" s="269">
        <f>วิเคราะห์ค่ากลวงทึบ!BT164</f>
        <v>0.62188410153294438</v>
      </c>
      <c r="E135" s="269">
        <f>วิเคราะห์ค่ากลวงทึบ!BD164</f>
        <v>0.63296210442729162</v>
      </c>
      <c r="F135" s="282">
        <f>วิเคราะห์ค่ากลวงทึบ!AS164</f>
        <v>12.5</v>
      </c>
      <c r="H135" s="267">
        <f t="shared" si="5"/>
        <v>4</v>
      </c>
      <c r="I135" s="268">
        <f>วิเคราะห์ค่ากลวงทึบ!BU164</f>
        <v>12.476851851851851</v>
      </c>
      <c r="J135" s="269">
        <f>วิเคราะห์ค่ากลวงทึบ!AT164</f>
        <v>1.8404876934908096E-2</v>
      </c>
      <c r="K135" s="270">
        <f>วิเคราะห์ค่ากลวงทึบ!AX164</f>
        <v>3.1441664763801336E-2</v>
      </c>
      <c r="L135" s="270">
        <f t="shared" si="4"/>
        <v>12.5</v>
      </c>
    </row>
    <row r="136" spans="2:12">
      <c r="B136" s="281">
        <f>วิเคราะห์ค่ากลวงทึบ!B253</f>
        <v>5</v>
      </c>
      <c r="C136" s="268">
        <f>วิเคราะห์ค่ากลวงทึบ!AY165</f>
        <v>1.56</v>
      </c>
      <c r="D136" s="269">
        <f>วิเคราะห์ค่ากลวงทึบ!BT165</f>
        <v>0.57942183358039234</v>
      </c>
      <c r="E136" s="269">
        <f>วิเคราะห์ค่ากลวงทึบ!BD165</f>
        <v>0.60813031926314987</v>
      </c>
      <c r="F136" s="282">
        <f>วิเคราะห์ค่ากลวงทึบ!AS165</f>
        <v>29.523809523809522</v>
      </c>
      <c r="H136" s="267">
        <f t="shared" si="5"/>
        <v>5</v>
      </c>
      <c r="I136" s="268">
        <f>วิเคราะห์ค่ากลวงทึบ!BU165</f>
        <v>13.391203703703704</v>
      </c>
      <c r="J136" s="269">
        <f>วิเคราะห์ค่ากลวงทึบ!AT165</f>
        <v>2.0611363668590333E-2</v>
      </c>
      <c r="K136" s="270">
        <f>วิเคราะห์ค่ากลวงทึบ!AX165</f>
        <v>3.0917045502885501E-2</v>
      </c>
      <c r="L136" s="270">
        <f t="shared" si="4"/>
        <v>29.523809523809522</v>
      </c>
    </row>
    <row r="137" spans="2:12">
      <c r="B137" s="281">
        <f>วิเคราะห์ค่ากลวงทึบ!B254</f>
        <v>6</v>
      </c>
      <c r="C137" s="268">
        <f>วิเคราะห์ค่ากลวงทึบ!AY166</f>
        <v>1.4533333333333334</v>
      </c>
      <c r="D137" s="269">
        <f>วิเคราะห์ค่ากลวงทึบ!BT166</f>
        <v>0.52998444233941022</v>
      </c>
      <c r="E137" s="269">
        <f>วิเคราะห์ค่ากลวงทึบ!BD166</f>
        <v>0.57915489599927272</v>
      </c>
      <c r="F137" s="282">
        <f>วิเคราะห์ค่ากลวงทึบ!AS166</f>
        <v>24.444444444444443</v>
      </c>
      <c r="H137" s="267">
        <f t="shared" si="5"/>
        <v>6</v>
      </c>
      <c r="I137" s="268">
        <f>วิเคราะห์ค่ากลวงทึบ!BU166</f>
        <v>14.640346364883403</v>
      </c>
      <c r="J137" s="269">
        <f>วิเคราะห์ค่ากลวงทึบ!AT166</f>
        <v>2.3066733832808467E-2</v>
      </c>
      <c r="K137" s="270">
        <f>วิเคราะห์ค่ากลวงทึบ!AX166</f>
        <v>2.9235744043908402E-2</v>
      </c>
      <c r="L137" s="270">
        <f t="shared" si="4"/>
        <v>24.444444444444443</v>
      </c>
    </row>
    <row r="138" spans="2:12">
      <c r="B138" s="281">
        <f>วิเคราะห์ค่ากลวงทึบ!B255</f>
        <v>7</v>
      </c>
      <c r="C138" s="268">
        <f>วิเคราะห์ค่ากลวงทึบ!AY167</f>
        <v>1.4933333333333334</v>
      </c>
      <c r="D138" s="269">
        <f>วิเคราะห์ค่ากลวงทึบ!BT167</f>
        <v>0.54765747228228845</v>
      </c>
      <c r="E138" s="269">
        <f>วิเคราะห์ค่ากลวงทึบ!BD167</f>
        <v>0.58952864412411499</v>
      </c>
      <c r="F138" s="282">
        <f>วิเคราะห์ค่ากลวงทึบ!AS167</f>
        <v>19.268077601410933</v>
      </c>
      <c r="H138" s="267">
        <f t="shared" si="5"/>
        <v>7</v>
      </c>
      <c r="I138" s="268">
        <f>วิเคราะห์ค่ากลวงทึบ!BU167</f>
        <v>14.16789909122085</v>
      </c>
      <c r="J138" s="269">
        <f>วิเคราะห์ค่ากลวงทึบ!AT167</f>
        <v>2.5697403868639532E-2</v>
      </c>
      <c r="K138" s="270">
        <f>วิเคราะห์ค่ากลวงทึบ!AX167</f>
        <v>3.4676014858887078E-2</v>
      </c>
      <c r="L138" s="270">
        <f t="shared" si="4"/>
        <v>19.268077601410933</v>
      </c>
    </row>
    <row r="139" spans="2:12">
      <c r="B139" s="281">
        <f>วิเคราะห์ค่ากลวงทึบ!B256</f>
        <v>8</v>
      </c>
      <c r="C139" s="268">
        <f>วิเคราะห์ค่ากลวงทึบ!AY168</f>
        <v>1.2933333333333334</v>
      </c>
      <c r="D139" s="277">
        <f>วิเคราะห์ค่ากลวงทึบ!BT168</f>
        <v>0.46802913221331849</v>
      </c>
      <c r="E139" s="277">
        <f>วิเคราะห์ค่ากลวงทึบ!BD168</f>
        <v>0.54253894665196423</v>
      </c>
      <c r="F139" s="282">
        <f>วิเคราะห์ค่ากลวงทึบ!AS168</f>
        <v>24.431219213002894</v>
      </c>
      <c r="H139" s="267">
        <f t="shared" si="5"/>
        <v>8</v>
      </c>
      <c r="I139" s="268">
        <f>วิเคราะห์ค่ากลวงทึบ!BU168</f>
        <v>16.578360768175582</v>
      </c>
      <c r="J139" s="269">
        <f>วิเคราะห์ค่ากลวงทึบ!AT168</f>
        <v>4.1810615011242648E-2</v>
      </c>
      <c r="K139" s="270">
        <f>วิเคราะห์ค่ากลวงทึบ!AX168</f>
        <v>4.1383976082556506E-2</v>
      </c>
      <c r="L139" s="270">
        <f t="shared" si="4"/>
        <v>24.431219213002894</v>
      </c>
    </row>
    <row r="140" spans="2:12">
      <c r="B140" s="279">
        <f>วิเคราะห์ค่ากลวงทึบ!B257</f>
        <v>1</v>
      </c>
      <c r="C140" s="260">
        <f>วิเคราะห์ค่ากลวงทึบ!AY169</f>
        <v>1.8933333333333335</v>
      </c>
      <c r="D140" s="269">
        <f>วิเคราะห์ค่ากลวงทึบ!BT169</f>
        <v>0.99899875041906283</v>
      </c>
      <c r="E140" s="269">
        <f>วิเคราะห์ค่ากลวงทึบ!BD169</f>
        <v>0.73774457212575673</v>
      </c>
      <c r="F140" s="280">
        <f>วิเคราะห์ค่ากลวงทึบ!AS169</f>
        <v>16.323529411764707</v>
      </c>
      <c r="H140" s="259">
        <f t="shared" si="5"/>
        <v>1</v>
      </c>
      <c r="I140" s="260">
        <f>วิเคราะห์ค่ากลวงทึบ!BU169</f>
        <v>9.7086655521262024</v>
      </c>
      <c r="J140" s="261">
        <f>วิเคราะห์ค่ากลวงทึบ!AT169</f>
        <v>7.0602033266888072E-3</v>
      </c>
      <c r="K140" s="262">
        <f>วิเคราะห์ค่ากลวงทึบ!AX169</f>
        <v>1.891601646018511E-2</v>
      </c>
      <c r="L140" s="262">
        <f t="shared" si="4"/>
        <v>16.323529411764707</v>
      </c>
    </row>
    <row r="141" spans="2:12">
      <c r="B141" s="281">
        <f>วิเคราะห์ค่ากลวงทึบ!B258</f>
        <v>2</v>
      </c>
      <c r="C141" s="268">
        <f>วิเคราะห์ค่ากลวงทึบ!AY170</f>
        <v>1.6800000000000002</v>
      </c>
      <c r="D141" s="269">
        <f>วิเคราะห์ค่ากลวงทึบ!BT170</f>
        <v>0.80643697997415364</v>
      </c>
      <c r="E141" s="269">
        <f>วิเคราะห์ค่ากลวงทึบ!BD170</f>
        <v>0.64657575013983959</v>
      </c>
      <c r="F141" s="282">
        <f>วิเคราะห์ค่ากลวงทึบ!AS170</f>
        <v>18.489409141583053</v>
      </c>
      <c r="H141" s="267">
        <f t="shared" si="5"/>
        <v>2</v>
      </c>
      <c r="I141" s="268">
        <f>วิเคราะห์ค่ากลวงทึบ!BU170</f>
        <v>12.026909722222223</v>
      </c>
      <c r="J141" s="269">
        <f>วิเคราะห์ค่ากลวงทึบ!AT170</f>
        <v>1.2292548700353742E-2</v>
      </c>
      <c r="K141" s="270">
        <f>วิเคราะห์ค่ากลวงทึบ!AX170</f>
        <v>2.2447262844124228E-2</v>
      </c>
      <c r="L141" s="270">
        <f t="shared" si="4"/>
        <v>18.489409141583053</v>
      </c>
    </row>
    <row r="142" spans="2:12">
      <c r="B142" s="281">
        <f>วิเคราะห์ค่ากลวงทึบ!B259</f>
        <v>3</v>
      </c>
      <c r="C142" s="268">
        <f>วิเคราะห์ค่ากลวงทึบ!AY171</f>
        <v>1.6</v>
      </c>
      <c r="D142" s="269">
        <f>วิเคราะห์ค่ากลวงทึบ!BT171</f>
        <v>0.75001796918051156</v>
      </c>
      <c r="E142" s="269">
        <f>วิเคราะห์ค่ากลวงทึบ!BD171</f>
        <v>0.6201736729460422</v>
      </c>
      <c r="F142" s="282">
        <f>วิเคราะห์ค่ากลวงทึบ!AS171</f>
        <v>23.2987012987013</v>
      </c>
      <c r="H142" s="267">
        <f t="shared" si="5"/>
        <v>3</v>
      </c>
      <c r="I142" s="268">
        <f>วิเคราะห์ค่ากลวงทึบ!BU171</f>
        <v>12.931616512345681</v>
      </c>
      <c r="J142" s="269">
        <f>วิเคราะห์ค่ากลวงทึบ!AT171</f>
        <v>1.5891885572769424E-2</v>
      </c>
      <c r="K142" s="270">
        <f>วิเคราะห์ค่ากลวงทึบ!AX171</f>
        <v>2.5427016916431077E-2</v>
      </c>
      <c r="L142" s="270">
        <f t="shared" si="4"/>
        <v>23.2987012987013</v>
      </c>
    </row>
    <row r="143" spans="2:12">
      <c r="B143" s="281">
        <f>วิเคราะห์ค่ากลวงทึบ!B260</f>
        <v>4</v>
      </c>
      <c r="C143" s="268">
        <f>วิเคราะห์ค่ากลวงทึบ!AY172</f>
        <v>1.5866666666666669</v>
      </c>
      <c r="D143" s="269">
        <f>วิเคราะห์ค่ากลวงทึบ!BT172</f>
        <v>0.74126718618819765</v>
      </c>
      <c r="E143" s="269">
        <f>วิเคราะห์ค่ากลวงทึบ!BD172</f>
        <v>0.61608007261268027</v>
      </c>
      <c r="F143" s="282">
        <f>วิเคราะห์ค่ากลวงทึบ!AS172</f>
        <v>19.432098765432098</v>
      </c>
      <c r="H143" s="267">
        <f t="shared" si="5"/>
        <v>4</v>
      </c>
      <c r="I143" s="268">
        <f>วิเคราะห์ค่ากลวงทึบ!BU172</f>
        <v>13.084276406035661</v>
      </c>
      <c r="J143" s="269">
        <f>วิเคราะห์ค่ากลวงทึบ!AT172</f>
        <v>1.9427370097958543E-2</v>
      </c>
      <c r="K143" s="270">
        <f>วิเคราะห์ค่ากลวงทึบ!AX172</f>
        <v>3.0419171600750888E-2</v>
      </c>
      <c r="L143" s="270">
        <f t="shared" si="4"/>
        <v>19.432098765432098</v>
      </c>
    </row>
    <row r="144" spans="2:12">
      <c r="B144" s="281">
        <f>วิเคราะห์ค่ากลวงทึบ!B261</f>
        <v>5</v>
      </c>
      <c r="C144" s="268">
        <f>วิเคราะห์ค่ากลวงทึบ!AY173</f>
        <v>1.5333333333333334</v>
      </c>
      <c r="D144" s="269">
        <f>วิเคราะห์ค่ากลวงทึบ!BT173</f>
        <v>0.70793799511959776</v>
      </c>
      <c r="E144" s="269">
        <f>วิเคราะห์ค่ากลวงทึบ!BD173</f>
        <v>0.60048057676907673</v>
      </c>
      <c r="F144" s="282">
        <f>วิเคราะห์ค่ากลวงทึบ!AS173</f>
        <v>25</v>
      </c>
      <c r="H144" s="267">
        <f t="shared" si="5"/>
        <v>5</v>
      </c>
      <c r="I144" s="268">
        <f>วิเคราะห์ค่ากลวงทึบ!BU173</f>
        <v>13.700274348422498</v>
      </c>
      <c r="J144" s="269">
        <f>วิเคราะห์ค่ากลวงทึบ!AT173</f>
        <v>2.1139860172913163E-2</v>
      </c>
      <c r="K144" s="270">
        <f>วิเคราะห์ค่ากลวงทึบ!AX173</f>
        <v>3.0388548998562671E-2</v>
      </c>
      <c r="L144" s="270">
        <f t="shared" si="4"/>
        <v>25</v>
      </c>
    </row>
    <row r="145" spans="2:13">
      <c r="B145" s="281">
        <f>วิเคราะห์ค่ากลวงทึบ!B262</f>
        <v>6</v>
      </c>
      <c r="C145" s="268">
        <f>วิเคราะห์ค่ากลวงทึบ!AY174</f>
        <v>1.5733333333333335</v>
      </c>
      <c r="D145" s="269">
        <f>วิเคราะห์ค่ากลวงทึบ!BT174</f>
        <v>0.73268858697546069</v>
      </c>
      <c r="E145" s="269">
        <f>วิเคราะห์ค่ากลวงทึบ!BD174</f>
        <v>0.61206647892641086</v>
      </c>
      <c r="F145" s="282">
        <f>วิเคราะห์ค่ากลวงทึบ!AS174</f>
        <v>17.733715559802516</v>
      </c>
      <c r="H145" s="267">
        <f t="shared" si="5"/>
        <v>6</v>
      </c>
      <c r="I145" s="268">
        <f>วิเคราะห์ค่ากลวงทึบ!BU174</f>
        <v>13.237472136488345</v>
      </c>
      <c r="J145" s="269">
        <f>วิเคราะห์ค่ากลวงทึบ!AT174</f>
        <v>2.0652773315421532E-2</v>
      </c>
      <c r="K145" s="270">
        <f>วิเคราะห์ค่ากลวงทึบ!AX174</f>
        <v>3.1649704561295337E-2</v>
      </c>
      <c r="L145" s="270">
        <f t="shared" si="4"/>
        <v>17.733715559802516</v>
      </c>
    </row>
    <row r="146" spans="2:13">
      <c r="B146" s="281">
        <f>วิเคราะห์ค่ากลวงทึบ!B263</f>
        <v>7</v>
      </c>
      <c r="C146" s="268">
        <f>วิเคราะห์ค่ากลวงทึบ!AY175</f>
        <v>1.48</v>
      </c>
      <c r="D146" s="269">
        <f>วิเคราะห์ค่ากลวงทึบ!BT175</f>
        <v>0.67707150025503027</v>
      </c>
      <c r="E146" s="269">
        <f>วิเคราะห์ค่ากลวงทึบ!BD175</f>
        <v>0.58600903867311926</v>
      </c>
      <c r="F146" s="282">
        <f>วิเคราะห์ค่ากลวงทึบ!AS175</f>
        <v>22.854700854700855</v>
      </c>
      <c r="H146" s="267">
        <f t="shared" si="5"/>
        <v>7</v>
      </c>
      <c r="I146" s="268">
        <f>วิเคราะห์ค่ากลวงทึบ!BU175</f>
        <v>14.324845679012347</v>
      </c>
      <c r="J146" s="269">
        <f>วิเคราะห์ค่ากลวงทึบ!AT175</f>
        <v>2.6007011144165312E-2</v>
      </c>
      <c r="K146" s="270">
        <f>วิเคราะห์ค่ากลวงทึบ!AX175</f>
        <v>3.4366407583361298E-2</v>
      </c>
      <c r="L146" s="270">
        <f t="shared" si="4"/>
        <v>22.854700854700855</v>
      </c>
    </row>
    <row r="147" spans="2:13" s="252" customFormat="1">
      <c r="B147" s="283">
        <f>วิเคราะห์ค่ากลวงทึบ!B264</f>
        <v>8</v>
      </c>
      <c r="C147" s="276">
        <f>วิเคราะห์ค่ากลวงทึบ!AY176</f>
        <v>1.1866666666666668</v>
      </c>
      <c r="D147" s="277">
        <f>วิเคราะห์ค่ากลวงทึบ!BT176</f>
        <v>0.54144008624538975</v>
      </c>
      <c r="E147" s="277">
        <f>วิเคราะห์ค่ากลวงทึบ!BD176</f>
        <v>0.52166418973369055</v>
      </c>
      <c r="F147" s="284">
        <f>วิเคราะห์ค่ากลวงทึบ!AS176</f>
        <v>21.56862745098039</v>
      </c>
      <c r="G147" s="253"/>
      <c r="H147" s="275">
        <f t="shared" si="5"/>
        <v>8</v>
      </c>
      <c r="I147" s="276">
        <f>วิเคราะห์ค่ากลวงทึบ!BU176</f>
        <v>17.913237311385462</v>
      </c>
      <c r="J147" s="277">
        <f>วิเคราะห์ค่ากลวงทึบ!AT176</f>
        <v>4.5223726440731846E-2</v>
      </c>
      <c r="K147" s="278">
        <f>วิเคราะห์ค่ากลวงทึบ!AX176</f>
        <v>3.7970864653067309E-2</v>
      </c>
      <c r="L147" s="278">
        <f t="shared" si="4"/>
        <v>21.56862745098039</v>
      </c>
      <c r="M147" s="253"/>
    </row>
    <row r="148" spans="2:13" s="248" customFormat="1">
      <c r="B148" s="263">
        <f>วิเคราะห์ค่ากลวงทึบ!B193</f>
        <v>1</v>
      </c>
      <c r="C148" s="264">
        <f>วิเคราะห์ค่ากลวงทึบ!AY193</f>
        <v>1.08</v>
      </c>
      <c r="D148" s="265">
        <f>วิเคราะห์ค่ากลวงทึบ!BT193</f>
        <v>1.0156727872185101</v>
      </c>
      <c r="E148" s="269">
        <f>วิเคราะห์ค่ากลวงทึบ!BD193</f>
        <v>1.0963225241337864</v>
      </c>
      <c r="F148" s="266">
        <f>วิเคราะห์ค่ากลวงทึบ!AS193</f>
        <v>19.551282051282051</v>
      </c>
      <c r="G148" s="258"/>
      <c r="H148" s="267">
        <f t="shared" si="5"/>
        <v>1</v>
      </c>
      <c r="I148" s="268">
        <f>วิเคราะห์ค่ากลวงทึบ!BU193</f>
        <v>3.8197123628257899</v>
      </c>
      <c r="J148" s="269">
        <f>วิเคราะห์ค่ากลวงทึบ!AT193</f>
        <v>5.1952439573747832E-3</v>
      </c>
      <c r="K148" s="270">
        <f>วิเคราะห์ค่ากลวงทึบ!AX193</f>
        <v>1.0790122065316857E-2</v>
      </c>
      <c r="L148" s="270">
        <f t="shared" si="4"/>
        <v>19.551282051282051</v>
      </c>
      <c r="M148" s="258"/>
    </row>
    <row r="149" spans="2:13" s="248" customFormat="1">
      <c r="B149" s="263">
        <f>วิเคราะห์ค่ากลวงทึบ!B194</f>
        <v>2</v>
      </c>
      <c r="C149" s="264">
        <f>วิเคราะห์ค่ากลวงทึบ!AY194</f>
        <v>1.0133333333333334</v>
      </c>
      <c r="D149" s="265">
        <f>วิเคราะห์ค่ากลวงทึบ!BT194</f>
        <v>0.89353484106766101</v>
      </c>
      <c r="E149" s="269">
        <f>วิเคราะห์ค่ากลวงทึบ!BD194</f>
        <v>1.032153529805963</v>
      </c>
      <c r="F149" s="266">
        <f>วิเคราะห์ค่ากลวงทึบ!AS194</f>
        <v>22.486772486772484</v>
      </c>
      <c r="G149" s="258"/>
      <c r="H149" s="267">
        <f t="shared" si="5"/>
        <v>2</v>
      </c>
      <c r="I149" s="268">
        <f>วิเคราะห์ค่ากลวงทึบ!BU194</f>
        <v>4.3418317043895751</v>
      </c>
      <c r="J149" s="269">
        <f>วิเคราะห์ค่ากลวงทึบ!AT194</f>
        <v>7.8387267074719515E-3</v>
      </c>
      <c r="K149" s="270">
        <f>วิเคราะห์ค่ากลวงทึบ!AX194</f>
        <v>1.3539618858360645E-2</v>
      </c>
      <c r="L149" s="270">
        <f t="shared" si="4"/>
        <v>22.486772486772484</v>
      </c>
      <c r="M149" s="258"/>
    </row>
    <row r="150" spans="2:13" s="248" customFormat="1">
      <c r="B150" s="263">
        <f>วิเคราะห์ค่ากลวงทึบ!B195</f>
        <v>3</v>
      </c>
      <c r="C150" s="264">
        <f>วิเคราะห์ค่ากลวงทึบ!AY195</f>
        <v>0.97333333333333349</v>
      </c>
      <c r="D150" s="265">
        <f>วิเคราะห์ค่ากลวงทึบ!BT195</f>
        <v>0.79446780679744455</v>
      </c>
      <c r="E150" s="269">
        <f>วิเคราะห์ค่ากลวงทึบ!BD195</f>
        <v>0.99866932742120151</v>
      </c>
      <c r="F150" s="266">
        <f>วิเคราะห์ค่ากลวงทึบ!AS195</f>
        <v>32.002801120448176</v>
      </c>
      <c r="G150" s="258"/>
      <c r="H150" s="267">
        <f t="shared" si="5"/>
        <v>3</v>
      </c>
      <c r="I150" s="268">
        <f>วิเคราะห์ค่ากลวงทึบ!BU195</f>
        <v>4.8832411694101507</v>
      </c>
      <c r="J150" s="269">
        <f>วิเคราะห์ค่ากลวงทึบ!AT195</f>
        <v>9.9589149589355032E-3</v>
      </c>
      <c r="K150" s="270">
        <f>วิเคราะห์ค่ากลวงทึบ!AX195</f>
        <v>1.5468101957495574E-2</v>
      </c>
      <c r="L150" s="270">
        <f t="shared" si="4"/>
        <v>32.002801120448176</v>
      </c>
      <c r="M150" s="258"/>
    </row>
    <row r="151" spans="2:13" s="248" customFormat="1">
      <c r="B151" s="263">
        <f>วิเคราะห์ค่ากลวงทึบ!B196</f>
        <v>4</v>
      </c>
      <c r="C151" s="264">
        <f>วิเคราะห์ค่ากลวงทึบ!AY196</f>
        <v>0.85333333333333339</v>
      </c>
      <c r="D151" s="265">
        <f>วิเคราะห์ค่ากลวงทึบ!BT196</f>
        <v>0.79446780679744455</v>
      </c>
      <c r="E151" s="269">
        <f>วิเคราะห์ค่ากลวงทึบ!BD196</f>
        <v>0.91490631838924974</v>
      </c>
      <c r="F151" s="266">
        <f>วิเคราะห์ค่ากลวงทึบ!AS196</f>
        <v>42.904135338345867</v>
      </c>
      <c r="G151" s="258"/>
      <c r="H151" s="267">
        <f t="shared" si="5"/>
        <v>4</v>
      </c>
      <c r="I151" s="268">
        <f>วิเคราะห์ค่ากลวงทึบ!BU196</f>
        <v>4.8832411694101507</v>
      </c>
      <c r="J151" s="269">
        <f>วิเคราะห์ค่ากลวงทึบ!AT196</f>
        <v>1.4314904282706299E-2</v>
      </c>
      <c r="K151" s="270">
        <f>วิเคราะห์ค่ากลวงทึบ!AX196</f>
        <v>1.6359890608807198E-2</v>
      </c>
      <c r="L151" s="270">
        <f t="shared" si="4"/>
        <v>42.904135338345867</v>
      </c>
      <c r="M151" s="258"/>
    </row>
    <row r="152" spans="2:13" s="248" customFormat="1">
      <c r="B152" s="263">
        <f>วิเคราะห์ค่ากลวงทึบ!B197</f>
        <v>5</v>
      </c>
      <c r="C152" s="264">
        <f>วิเคราะห์ค่ากลวงทึบ!AY197</f>
        <v>0.88000000000000012</v>
      </c>
      <c r="D152" s="265">
        <f>วิเคราะห์ค่ากลวงทึบ!BT197</f>
        <v>0.79446780679744455</v>
      </c>
      <c r="E152" s="269">
        <f>วิเคราะห์ค่ากลวงทึบ!BD197</f>
        <v>0.93169499062491234</v>
      </c>
      <c r="F152" s="266">
        <f>วิเคราะห์ค่ากลวงทึบ!AS197</f>
        <v>24.550264550264547</v>
      </c>
      <c r="G152" s="258"/>
      <c r="H152" s="267">
        <f t="shared" si="5"/>
        <v>5</v>
      </c>
      <c r="I152" s="268">
        <f>วิเคราะห์ค่ากลวงทึบ!BU197</f>
        <v>4.8832411694101507</v>
      </c>
      <c r="J152" s="269">
        <f>วิเคราะห์ค่ากลวงทึบ!AT197</f>
        <v>1.4269405616716383E-2</v>
      </c>
      <c r="K152" s="270">
        <f>วิเคราะห์ค่ากลวงทึบ!AX197</f>
        <v>1.7440384642653361E-2</v>
      </c>
      <c r="L152" s="270">
        <f t="shared" si="4"/>
        <v>24.550264550264547</v>
      </c>
      <c r="M152" s="258"/>
    </row>
    <row r="153" spans="2:13" s="248" customFormat="1">
      <c r="B153" s="263">
        <f>วิเคราะห์ค่ากลวงทึบ!B198</f>
        <v>6</v>
      </c>
      <c r="C153" s="264">
        <f>วิเคราะห์ค่ากลวงทึบ!AY198</f>
        <v>0.73333333333333339</v>
      </c>
      <c r="D153" s="265">
        <f>วิเคราะห์ค่ากลวงทึบ!BT198</f>
        <v>0.70037759863867333</v>
      </c>
      <c r="E153" s="269">
        <f>วิเคราะห์ค่ากลวงทึบ!BD198</f>
        <v>0.84920777560844674</v>
      </c>
      <c r="F153" s="266">
        <f>วิเคราะห์ค่ากลวงทึบ!AS198</f>
        <v>34.805555555555557</v>
      </c>
      <c r="G153" s="258"/>
      <c r="H153" s="267">
        <f t="shared" si="5"/>
        <v>6</v>
      </c>
      <c r="I153" s="268">
        <f>วิเคราะห์ค่ากลวงทึบ!BU198</f>
        <v>5.5392661179698228</v>
      </c>
      <c r="J153" s="269">
        <f>วิเคราะห์ค่ากลวงทึบ!AT198</f>
        <v>1.7434159292238956E-2</v>
      </c>
      <c r="K153" s="270">
        <f>วิเคราะห์ค่ากลวงทึบ!AX198</f>
        <v>1.4751980939586811E-2</v>
      </c>
      <c r="L153" s="270">
        <f t="shared" si="4"/>
        <v>34.805555555555557</v>
      </c>
      <c r="M153" s="258"/>
    </row>
    <row r="154" spans="2:13" s="248" customFormat="1">
      <c r="B154" s="263">
        <f>วิเคราะห์ค่ากลวงทึบ!B199</f>
        <v>7</v>
      </c>
      <c r="C154" s="264">
        <f>วิเคราะห์ค่ากลวงทึบ!AY199</f>
        <v>0.78666666666666685</v>
      </c>
      <c r="D154" s="265">
        <f>วิเคราะห์ค่ากลวงทึบ!BT199</f>
        <v>0.67688413519381763</v>
      </c>
      <c r="E154" s="269">
        <f>วิเคราะห์ค่ากลวงทึบ!BD199</f>
        <v>0.87660859164784577</v>
      </c>
      <c r="F154" s="266">
        <f>วิเคราะห์ค่ากลวงทึบ!AS199</f>
        <v>33.958510940608129</v>
      </c>
      <c r="G154" s="258"/>
      <c r="H154" s="267">
        <f t="shared" si="5"/>
        <v>7</v>
      </c>
      <c r="I154" s="268">
        <f>วิเคราะห์ค่ากลวงทึบ!BU199</f>
        <v>5.7315243484224965</v>
      </c>
      <c r="J154" s="269">
        <f>วิเคราะห์ค่ากลวงทึบ!AT199</f>
        <v>1.8886043807072424E-2</v>
      </c>
      <c r="K154" s="270">
        <f>วิเคราะห์ค่ากลวงทึบ!AX199</f>
        <v>1.8266829256020876E-2</v>
      </c>
      <c r="L154" s="270">
        <f t="shared" si="4"/>
        <v>33.958510940608129</v>
      </c>
      <c r="M154" s="258"/>
    </row>
    <row r="155" spans="2:13" s="248" customFormat="1">
      <c r="B155" s="263">
        <f>วิเคราะห์ค่ากลวงทึบ!B200</f>
        <v>8</v>
      </c>
      <c r="C155" s="264">
        <f>วิเคราะห์ค่ากลวงทึบ!AY200</f>
        <v>0.8</v>
      </c>
      <c r="D155" s="272">
        <f>วิเคราะห์ค่ากลวงทึบ!BT200</f>
        <v>0.68846322100386537</v>
      </c>
      <c r="E155" s="277">
        <f>วิเคราะห์ค่ากลวงทึบ!BD200</f>
        <v>0.88388347648318422</v>
      </c>
      <c r="F155" s="266">
        <f>วิเคราะห์ค่ากลวงทึบ!AS200</f>
        <v>19.699248120300751</v>
      </c>
      <c r="G155" s="258"/>
      <c r="H155" s="267">
        <f t="shared" si="5"/>
        <v>8</v>
      </c>
      <c r="I155" s="268">
        <f>วิเคราะห์ค่ากลวงทึบ!BU200</f>
        <v>5.6351273148148158</v>
      </c>
      <c r="J155" s="269">
        <f>วิเคราะห์ค่ากลวงทึบ!AT200</f>
        <v>2.5598335721168972E-2</v>
      </c>
      <c r="K155" s="270">
        <f>วิเคราะห์ค่ากลวงทึบ!AX200</f>
        <v>2.5598335721168972E-2</v>
      </c>
      <c r="L155" s="270">
        <f t="shared" si="4"/>
        <v>19.699248120300751</v>
      </c>
      <c r="M155" s="258"/>
    </row>
    <row r="156" spans="2:13" s="248" customFormat="1">
      <c r="B156" s="254">
        <f>วิเคราะห์ค่ากลวงทึบ!B201</f>
        <v>1</v>
      </c>
      <c r="C156" s="255">
        <f>วิเคราะห์ค่ากลวงทึบ!AY201</f>
        <v>1.0933333333333335</v>
      </c>
      <c r="D156" s="265">
        <f>วิเคราะห์ค่ากลวงทึบ!BT201</f>
        <v>1.9438667965277681</v>
      </c>
      <c r="E156" s="269">
        <f>วิเคราะห์ค่ากลวงทึบ!BD201</f>
        <v>1.1106541457982981</v>
      </c>
      <c r="F156" s="257">
        <f>วิเคราะห์ค่ากลวงทึบ!AS201</f>
        <v>15.598290598290598</v>
      </c>
      <c r="G156" s="258"/>
      <c r="H156" s="259">
        <f t="shared" si="5"/>
        <v>1</v>
      </c>
      <c r="I156" s="260">
        <f>วิเคราะห์ค่ากลวงทึบ!BU201</f>
        <v>3.9916087962962963</v>
      </c>
      <c r="J156" s="261">
        <f>วิเคราะห์ค่ากลวงทึบ!AT201</f>
        <v>5.0620325738523521E-3</v>
      </c>
      <c r="K156" s="262">
        <f>วิเคราะห์ค่ากลวงทึบ!AX201</f>
        <v>1.0923333448839289E-2</v>
      </c>
      <c r="L156" s="262">
        <f t="shared" si="4"/>
        <v>15.598290598290598</v>
      </c>
      <c r="M156" s="258"/>
    </row>
    <row r="157" spans="2:13" s="248" customFormat="1">
      <c r="B157" s="263">
        <f>วิเคราะห์ค่ากลวงทึบ!B202</f>
        <v>2</v>
      </c>
      <c r="C157" s="264">
        <f>วิเคราะห์ค่ากลวงทึบ!AY202</f>
        <v>0.94666666666666677</v>
      </c>
      <c r="D157" s="265">
        <f>วิเคราะห์ค่ากลวงทึบ!BT202</f>
        <v>1.6506636565829924</v>
      </c>
      <c r="E157" s="269">
        <f>วิเคราะห์ค่ากลวงทึบ!BD202</f>
        <v>0.9780759955449394</v>
      </c>
      <c r="F157" s="266">
        <f>วิเคราะห์ค่ากลวงทึบ!AS202</f>
        <v>28.057889822595701</v>
      </c>
      <c r="G157" s="258"/>
      <c r="H157" s="267">
        <f t="shared" si="5"/>
        <v>2</v>
      </c>
      <c r="I157" s="268">
        <f>วิเคราะห์ค่ากลวงทึบ!BU202</f>
        <v>4.7006280006858718</v>
      </c>
      <c r="J157" s="269">
        <f>วิเคราะห์ค่ากลวงทึบ!AT202</f>
        <v>8.7294911060483097E-3</v>
      </c>
      <c r="K157" s="270">
        <f>วิเคราะห์ค่ากลวงทึบ!AX202</f>
        <v>1.2648854459784288E-2</v>
      </c>
      <c r="L157" s="270">
        <f t="shared" si="4"/>
        <v>28.057889822595701</v>
      </c>
      <c r="M157" s="258"/>
    </row>
    <row r="158" spans="2:13" s="248" customFormat="1">
      <c r="B158" s="263">
        <f>วิเคราะห์ค่ากลวงทึบ!B203</f>
        <v>3</v>
      </c>
      <c r="C158" s="264">
        <f>วิเคราะห์ค่ากลวงทึบ!AY203</f>
        <v>0.93333333333333335</v>
      </c>
      <c r="D158" s="265">
        <f>วิเคราะห์ค่ากลวงทึบ!BT203</f>
        <v>1.5310101317785074</v>
      </c>
      <c r="E158" s="269">
        <f>วิเคราะห์ค่ากลวงทึบ!BD203</f>
        <v>0.96824583655185414</v>
      </c>
      <c r="F158" s="266">
        <f>วิเคราะห์ค่ากลวงทึบ!AS203</f>
        <v>31.764705882352942</v>
      </c>
      <c r="G158" s="258"/>
      <c r="H158" s="267">
        <f t="shared" si="5"/>
        <v>3</v>
      </c>
      <c r="I158" s="268">
        <f>วิเคราะห์ค่ากลวงทึบ!BU203</f>
        <v>5.067997685185186</v>
      </c>
      <c r="J158" s="269">
        <f>วิเคราะห์ค่ากลวงทึบ!AT203</f>
        <v>1.0594590381846283E-2</v>
      </c>
      <c r="K158" s="270">
        <f>วิเคราะห์ค่ากลวงทึบ!AX203</f>
        <v>1.4832426534584794E-2</v>
      </c>
      <c r="L158" s="270">
        <f t="shared" si="4"/>
        <v>31.764705882352942</v>
      </c>
      <c r="M158" s="258"/>
    </row>
    <row r="159" spans="2:13" s="248" customFormat="1">
      <c r="B159" s="263">
        <f>วิเคราะห์ค่ากลวงทึบ!B204</f>
        <v>4</v>
      </c>
      <c r="C159" s="264">
        <f>วิเคราะห์ค่ากลวงทึบ!AY204</f>
        <v>0.86666666666666681</v>
      </c>
      <c r="D159" s="265">
        <f>วิเคราะห์ค่ากลวงทึบ!BT204</f>
        <v>1.5033686594034781</v>
      </c>
      <c r="E159" s="269">
        <f>วิเคราะห์ค่ากลวงทึบ!BD204</f>
        <v>0.92318618234499539</v>
      </c>
      <c r="F159" s="266">
        <f>วิเคราะห์ค่ากลวงทึบ!AS204</f>
        <v>37.69736842105263</v>
      </c>
      <c r="G159" s="258"/>
      <c r="H159" s="267">
        <f t="shared" si="5"/>
        <v>4</v>
      </c>
      <c r="I159" s="268">
        <f>วิเคราะห์ค่ากลวงทึบ!BU204</f>
        <v>5.1611796982167357</v>
      </c>
      <c r="J159" s="269">
        <f>วิเคราะห์ค่ากลวงทึบ!AT204</f>
        <v>1.4059280991943684E-2</v>
      </c>
      <c r="K159" s="270">
        <f>วิเคราะห์ค่ากลวงทึบ!AX204</f>
        <v>1.6615513899569813E-2</v>
      </c>
      <c r="L159" s="270">
        <f t="shared" si="4"/>
        <v>37.69736842105263</v>
      </c>
      <c r="M159" s="258"/>
    </row>
    <row r="160" spans="2:13" s="248" customFormat="1">
      <c r="B160" s="263">
        <f>วิเคราะห์ค่ากลวงทึบ!B205</f>
        <v>5</v>
      </c>
      <c r="C160" s="264">
        <f>วิเคราะห์ค่ากลวงทึบ!AY205</f>
        <v>0.86666666666666681</v>
      </c>
      <c r="D160" s="265">
        <f>วิเคราะห์ค่ากลวงทึบ!BT205</f>
        <v>1.4007551972773467</v>
      </c>
      <c r="E160" s="269">
        <f>วิเคราะห์ค่ากลวงทึบ!BD205</f>
        <v>0.92318618234499539</v>
      </c>
      <c r="F160" s="266">
        <f>วิเคราะห์ค่ากลวงทึบ!AS205</f>
        <v>28.530701754385962</v>
      </c>
      <c r="G160" s="258"/>
      <c r="H160" s="267">
        <f t="shared" si="5"/>
        <v>5</v>
      </c>
      <c r="I160" s="268">
        <f>วิเคราะห์ค่ากลวงทึบ!BU205</f>
        <v>5.5392661179698228</v>
      </c>
      <c r="J160" s="269">
        <f>วิเคราะห์ค่ากลวงทึบ!AT205</f>
        <v>1.4533653868877798E-2</v>
      </c>
      <c r="K160" s="270">
        <f>วิเคราะห์ค่ากลวงทึบ!AX205</f>
        <v>1.7176136390491946E-2</v>
      </c>
      <c r="L160" s="270">
        <f t="shared" si="4"/>
        <v>28.530701754385962</v>
      </c>
      <c r="M160" s="258"/>
    </row>
    <row r="161" spans="2:13" s="248" customFormat="1">
      <c r="B161" s="263">
        <f>วิเคราะห์ค่ากลวงทึบ!B206</f>
        <v>6</v>
      </c>
      <c r="C161" s="264">
        <f>วิเคราะห์ค่ากลวงทึบ!AY206</f>
        <v>0.8</v>
      </c>
      <c r="D161" s="265">
        <f>วิเคราะห์ค่ากลวงทึบ!BT206</f>
        <v>1.5310101317785074</v>
      </c>
      <c r="E161" s="269">
        <f>วิเคราะห์ค่ากลวงทึบ!BD206</f>
        <v>0.88388347648318422</v>
      </c>
      <c r="F161" s="266">
        <f>วิเคราะห์ค่ากลวงทึบ!AS206</f>
        <v>38.080808080808083</v>
      </c>
      <c r="G161" s="258"/>
      <c r="H161" s="267">
        <f t="shared" si="5"/>
        <v>6</v>
      </c>
      <c r="I161" s="268">
        <f>วิเคราะห์ค่ากลวงทึบ!BU206</f>
        <v>5.067997685185186</v>
      </c>
      <c r="J161" s="269">
        <f>วิเคราะห์ค่ากลวงทึบ!AT206</f>
        <v>1.6093070115912884E-2</v>
      </c>
      <c r="K161" s="270">
        <f>วิเคราะห์ค่ากลวงทึบ!AX206</f>
        <v>1.6093070115912884E-2</v>
      </c>
      <c r="L161" s="270">
        <f t="shared" si="4"/>
        <v>38.080808080808083</v>
      </c>
      <c r="M161" s="258"/>
    </row>
    <row r="162" spans="2:13" s="248" customFormat="1">
      <c r="B162" s="263">
        <f>วิเคราะห์ค่ากลวงทึบ!B207</f>
        <v>7</v>
      </c>
      <c r="C162" s="264">
        <f>วิเคราะห์ค่ากลวงทึบ!AY207</f>
        <v>0.81333333333333335</v>
      </c>
      <c r="D162" s="265">
        <f>วิเคราะห์ค่ากลวงทึบ!BT207</f>
        <v>1.3312537971164078</v>
      </c>
      <c r="E162" s="269">
        <f>วิเคราะห์ค่ากลวงทึบ!BD207</f>
        <v>0.89134254101536559</v>
      </c>
      <c r="F162" s="266">
        <f>วิเคราะห์ค่ากลวงทึบ!AS207</f>
        <v>31.957671957671959</v>
      </c>
      <c r="G162" s="258"/>
      <c r="H162" s="267">
        <f t="shared" si="5"/>
        <v>7</v>
      </c>
      <c r="I162" s="268">
        <f>วิเคราะห์ค่ากลวงทึบ!BU207</f>
        <v>5.8284572187928676</v>
      </c>
      <c r="J162" s="269">
        <f>วิเคราะห์ค่ากลวงทึบ!AT207</f>
        <v>1.8266829256020873E-2</v>
      </c>
      <c r="K162" s="270">
        <f>วิเคราะห์ค่ากลวงทึบ!AX207</f>
        <v>1.8886043807072428E-2</v>
      </c>
      <c r="L162" s="270">
        <f t="shared" si="4"/>
        <v>31.957671957671959</v>
      </c>
      <c r="M162" s="258"/>
    </row>
    <row r="163" spans="2:13" s="248" customFormat="1">
      <c r="B163" s="271">
        <f>วิเคราะห์ค่ากลวงทึบ!B208</f>
        <v>8</v>
      </c>
      <c r="C163" s="273">
        <f>วิเคราะห์ค่ากลวงทึบ!AY208</f>
        <v>0.74666666666666681</v>
      </c>
      <c r="D163" s="272">
        <f>วิเคราะห์ค่ากลวงทึบ!BT208</f>
        <v>1.4007551972773467</v>
      </c>
      <c r="E163" s="277">
        <f>วิเคราะห์ค่ากลวงทึบ!BD208</f>
        <v>0.85581649610182209</v>
      </c>
      <c r="F163" s="274">
        <f>วิเคราะห์ค่ากลวงทึบ!AS208</f>
        <v>41.99134199134199</v>
      </c>
      <c r="G163" s="258"/>
      <c r="H163" s="275">
        <f t="shared" si="5"/>
        <v>8</v>
      </c>
      <c r="I163" s="276">
        <f>วิเคราะห์ค่ากลวงทึบ!BU208</f>
        <v>5.5392661179698228</v>
      </c>
      <c r="J163" s="277">
        <f>วิเคราะห์ค่ากลวงทึบ!AT208</f>
        <v>2.7304891435913567E-2</v>
      </c>
      <c r="K163" s="278">
        <f>วิเคราะห์ค่ากลวงทึบ!AX208</f>
        <v>2.3891780006424376E-2</v>
      </c>
      <c r="L163" s="278">
        <f t="shared" si="4"/>
        <v>41.99134199134199</v>
      </c>
      <c r="M163" s="258"/>
    </row>
    <row r="164" spans="2:13" s="248" customFormat="1">
      <c r="B164" s="263">
        <f>วิเคราะห์ค่ากลวงทึบ!B209</f>
        <v>1</v>
      </c>
      <c r="C164" s="264">
        <f>วิเคราะห์ค่ากลวงทึบ!AY209</f>
        <v>1.08</v>
      </c>
      <c r="D164" s="265">
        <f>วิเคราะห์ค่ากลวงทึบ!BT209</f>
        <v>2.5391819680462753</v>
      </c>
      <c r="E164" s="269">
        <f>วิเคราะห์ค่ากลวงทึบ!BD209</f>
        <v>1.0963225241337864</v>
      </c>
      <c r="F164" s="266">
        <f>วิเคราะห์ค่ากลวงทึบ!AS209</f>
        <v>25.366300366300365</v>
      </c>
      <c r="G164" s="258"/>
      <c r="H164" s="267">
        <f t="shared" si="5"/>
        <v>1</v>
      </c>
      <c r="I164" s="268">
        <f>วิเคราะห์ค่ากลวงทึบ!BU209</f>
        <v>3.8197123628257899</v>
      </c>
      <c r="J164" s="269">
        <f>วิเคราะห์ค่ากลวงทึบ!AT209</f>
        <v>5.1952439573747832E-3</v>
      </c>
      <c r="K164" s="270">
        <f>วิเคราะห์ค่ากลวงทึบ!AX209</f>
        <v>1.0790122065316857E-2</v>
      </c>
      <c r="L164" s="270">
        <f t="shared" si="4"/>
        <v>25.366300366300365</v>
      </c>
      <c r="M164" s="258"/>
    </row>
    <row r="165" spans="2:13" s="248" customFormat="1">
      <c r="B165" s="263">
        <f>วิเคราะห์ค่ากลวงทึบ!B210</f>
        <v>2</v>
      </c>
      <c r="C165" s="264">
        <f>วิเคราะห์ค่ากลวงทึบ!AY210</f>
        <v>0.93333333333333335</v>
      </c>
      <c r="D165" s="265">
        <f>วิเคราะห์ค่ากลวงทึบ!BT210</f>
        <v>2.1038354478611136</v>
      </c>
      <c r="E165" s="269">
        <f>วิเคราะห์ค่ากลวงทึบ!BD210</f>
        <v>0.96824583655185414</v>
      </c>
      <c r="F165" s="266">
        <f>วิเคราะห์ค่ากลวงทึบ!AS210</f>
        <v>35.449735449735449</v>
      </c>
      <c r="G165" s="258"/>
      <c r="H165" s="267">
        <f t="shared" si="5"/>
        <v>2</v>
      </c>
      <c r="I165" s="268">
        <f>วิเคราะห์ค่ากลวงทึบ!BU210</f>
        <v>4.6101251714677645</v>
      </c>
      <c r="J165" s="269">
        <f>วิเคราะห์ค่ากลวงทึบ!AT210</f>
        <v>8.9076439857635834E-3</v>
      </c>
      <c r="K165" s="270">
        <f>วิเคราะห์ค่ากลวงทึบ!AX210</f>
        <v>1.2470701580069014E-2</v>
      </c>
      <c r="L165" s="270">
        <f t="shared" si="4"/>
        <v>35.449735449735449</v>
      </c>
      <c r="M165" s="258"/>
    </row>
    <row r="166" spans="2:13" s="248" customFormat="1">
      <c r="B166" s="263">
        <f>วิเคราะห์ค่ากลวงทึบ!B211</f>
        <v>3</v>
      </c>
      <c r="C166" s="264">
        <f>วิเคราะห์ค่ากลวงทึบ!AY211</f>
        <v>0.89333333333333342</v>
      </c>
      <c r="D166" s="265">
        <f>วิเคราะห์ค่ากลวงทึบ!BT211</f>
        <v>1.8792108242543477</v>
      </c>
      <c r="E166" s="269">
        <f>วิเคราะห์ค่ากลวงทึบ!BD211</f>
        <v>0.94044349232909841</v>
      </c>
      <c r="F166" s="266">
        <f>วิเคราะห์ค่ากลวงทึบ!AS211</f>
        <v>32.094943240454079</v>
      </c>
      <c r="G166" s="258"/>
      <c r="H166" s="267">
        <f t="shared" si="5"/>
        <v>3</v>
      </c>
      <c r="I166" s="268">
        <f>วิเคราะห์ค่ากลวงทึบ!BU211</f>
        <v>5.1611796982167357</v>
      </c>
      <c r="J166" s="269">
        <f>วิเคราะห์ค่ากลวงทึบ!AT211</f>
        <v>1.1230265804757058E-2</v>
      </c>
      <c r="K166" s="270">
        <f>วิเคราะห์ค่ากลวงทึบ!AX211</f>
        <v>1.4196751111674019E-2</v>
      </c>
      <c r="L166" s="270">
        <f t="shared" si="4"/>
        <v>32.094943240454079</v>
      </c>
      <c r="M166" s="258"/>
    </row>
    <row r="167" spans="2:13" s="248" customFormat="1">
      <c r="B167" s="263">
        <f>วิเคราะห์ค่ากลวงทึบ!B212</f>
        <v>4</v>
      </c>
      <c r="C167" s="264">
        <f>วิเคราะห์ค่ากลวงทึบ!AY212</f>
        <v>0.90666666666666684</v>
      </c>
      <c r="D167" s="265">
        <f>วิเคราะห์ค่ากลวงทึบ!BT212</f>
        <v>1.9137626647231343</v>
      </c>
      <c r="E167" s="269">
        <f>วิเคราะห์ค่ากลวงทึบ!BD212</f>
        <v>0.94944315664093748</v>
      </c>
      <c r="F167" s="266">
        <f>วิเคราะห์ค่ากลวงทึบ!AS212</f>
        <v>36.534391534391538</v>
      </c>
      <c r="G167" s="258"/>
      <c r="H167" s="267">
        <f t="shared" si="5"/>
        <v>4</v>
      </c>
      <c r="I167" s="268">
        <f>วิเคราะห์ค่ากลวงทึบ!BU212</f>
        <v>5.067997685185186</v>
      </c>
      <c r="J167" s="269">
        <f>วิเคราะห์ค่ากลวงทึบ!AT212</f>
        <v>1.3292411119655846E-2</v>
      </c>
      <c r="K167" s="270">
        <f>วิเคราะห์ค่ากลวงทึบ!AX212</f>
        <v>1.7382383771857652E-2</v>
      </c>
      <c r="L167" s="270">
        <f t="shared" si="4"/>
        <v>36.534391534391538</v>
      </c>
      <c r="M167" s="258"/>
    </row>
    <row r="168" spans="2:13" s="248" customFormat="1">
      <c r="B168" s="263">
        <f>วิเคราะห์ค่ากลวงทึบ!B213</f>
        <v>5</v>
      </c>
      <c r="C168" s="264">
        <f>วิเคราะห์ค่ากลวงทึบ!AY213</f>
        <v>0.84000000000000008</v>
      </c>
      <c r="D168" s="265">
        <f>วิเคราะห์ค่ากลวงทึบ!BT213</f>
        <v>1.9493988992394216</v>
      </c>
      <c r="E168" s="269">
        <f>วิเคราะห์ค่ากลวงทึบ!BD213</f>
        <v>0.90684531263751456</v>
      </c>
      <c r="F168" s="266">
        <f>วิเคราะห์ค่ากลวงทึบ!AS213</f>
        <v>31.441348469212244</v>
      </c>
      <c r="G168" s="258"/>
      <c r="H168" s="267">
        <f t="shared" si="5"/>
        <v>5</v>
      </c>
      <c r="I168" s="268">
        <f>วิเคราะห์ค่ากลวงทึบ!BU213</f>
        <v>4.9753515089163241</v>
      </c>
      <c r="J168" s="269">
        <f>วิเคราะห์ค่ากลวงทึบ!AT213</f>
        <v>1.5062150373200628E-2</v>
      </c>
      <c r="K168" s="270">
        <f>วิเคราะห์ค่ากลวงทึบ!AX213</f>
        <v>1.6647639886169116E-2</v>
      </c>
      <c r="L168" s="270">
        <f t="shared" si="4"/>
        <v>31.441348469212244</v>
      </c>
      <c r="M168" s="258"/>
    </row>
    <row r="169" spans="2:13" s="248" customFormat="1">
      <c r="B169" s="263">
        <f>วิเคราะห์ค่ากลวงทึบ!B214</f>
        <v>6</v>
      </c>
      <c r="C169" s="264">
        <f>วิเคราะห์ค่ากลวงทึบ!AY214</f>
        <v>0.73333333333333339</v>
      </c>
      <c r="D169" s="265">
        <f>วิเคราะห์ค่ากลวงทึบ!BT214</f>
        <v>1.8792108242543477</v>
      </c>
      <c r="E169" s="269">
        <f>วิเคราะห์ค่ากลวงทึบ!BD214</f>
        <v>0.84920777560844674</v>
      </c>
      <c r="F169" s="266">
        <f>วิเคราะห์ค่ากลวงทึบ!AS214</f>
        <v>39.795783926218711</v>
      </c>
      <c r="G169" s="258"/>
      <c r="H169" s="267">
        <f t="shared" si="5"/>
        <v>6</v>
      </c>
      <c r="I169" s="268">
        <f>วิเคราะห์ค่ากลวงทึบ!BU214</f>
        <v>5.1611796982167357</v>
      </c>
      <c r="J169" s="269">
        <f>วิเคราะห์ค่ากลวงทึบ!AT214</f>
        <v>1.7434159292238956E-2</v>
      </c>
      <c r="K169" s="270">
        <f>วิเคราะห์ค่ากลวงทึบ!AX214</f>
        <v>1.4751980939586811E-2</v>
      </c>
      <c r="L169" s="270">
        <f t="shared" si="4"/>
        <v>39.795783926218711</v>
      </c>
      <c r="M169" s="258"/>
    </row>
    <row r="170" spans="2:13" s="248" customFormat="1">
      <c r="B170" s="263">
        <f>วิเคราะห์ค่ากลวงทึบ!B215</f>
        <v>7</v>
      </c>
      <c r="C170" s="264">
        <f>วิเคราะห์ค่ากลวงทึบ!AY215</f>
        <v>0.85333333333333339</v>
      </c>
      <c r="D170" s="265">
        <f>วิเคราะห์ค่ากลวงทึบ!BT215</f>
        <v>1.6922103379845443</v>
      </c>
      <c r="E170" s="269">
        <f>วิเคราะห์ค่ากลวงทึบ!BD215</f>
        <v>0.91490631838924974</v>
      </c>
      <c r="F170" s="266">
        <f>วิเคราะห์ค่ากลวงทึบ!AS215</f>
        <v>31.558061821219713</v>
      </c>
      <c r="G170" s="258"/>
      <c r="H170" s="267">
        <f t="shared" si="5"/>
        <v>7</v>
      </c>
      <c r="I170" s="268">
        <f>วิเคราะห์ค่ากลวงทึบ!BU215</f>
        <v>5.7315243484224965</v>
      </c>
      <c r="J170" s="269">
        <f>วิเคราะห์ค่ากลวงทึบ!AT215</f>
        <v>1.7338007429443539E-2</v>
      </c>
      <c r="K170" s="270">
        <f>วิเคราะห์ค่ากลวงทึบ!AX215</f>
        <v>1.9814865633649759E-2</v>
      </c>
      <c r="L170" s="270">
        <f t="shared" si="4"/>
        <v>31.558061821219713</v>
      </c>
      <c r="M170" s="258"/>
    </row>
    <row r="171" spans="2:13" s="248" customFormat="1">
      <c r="B171" s="263">
        <f>วิเคราะห์ค่ากลวงทึบ!B216</f>
        <v>8</v>
      </c>
      <c r="C171" s="264">
        <f>วิเคราะห์ค่ากลวงทึบ!AY216</f>
        <v>0.84000000000000008</v>
      </c>
      <c r="D171" s="272">
        <f>วิเคราะห์ค่ากลวงทึบ!BT216</f>
        <v>1.7211580525096632</v>
      </c>
      <c r="E171" s="277">
        <f>วิเคราะห์ค่ากลวงทึบ!BD216</f>
        <v>0.90684531263751456</v>
      </c>
      <c r="F171" s="266">
        <f>วิเคราะห์ค่ากลวงทึบ!AS216</f>
        <v>20.588235294117649</v>
      </c>
      <c r="G171" s="258"/>
      <c r="H171" s="267">
        <f t="shared" si="5"/>
        <v>8</v>
      </c>
      <c r="I171" s="268">
        <f>วิเคราะห์ค่ากลวงทึบ!BU216</f>
        <v>5.6351273148148158</v>
      </c>
      <c r="J171" s="269">
        <f>วิเคราะห์ค่ากลวงทึบ!AT216</f>
        <v>2.4318418935110522E-2</v>
      </c>
      <c r="K171" s="270">
        <f>วิเคราะห์ค่ากลวงทึบ!AX216</f>
        <v>2.6878252507227422E-2</v>
      </c>
      <c r="L171" s="270">
        <f t="shared" si="4"/>
        <v>20.588235294117649</v>
      </c>
      <c r="M171" s="258"/>
    </row>
    <row r="172" spans="2:13" s="248" customFormat="1">
      <c r="B172" s="254">
        <f>วิเคราะห์ค่ากลวงทึบ!B217</f>
        <v>1</v>
      </c>
      <c r="C172" s="255">
        <f>วิเคราะห์ค่ากลวงทึบ!AY217</f>
        <v>1.4933333333333336</v>
      </c>
      <c r="D172" s="265">
        <f>วิเคราะห์ค่ากลวงทึบ!BT217</f>
        <v>0.57879651323333825</v>
      </c>
      <c r="E172" s="269">
        <f>วิเคราะห์ค่ากลวงทึบ!BD217</f>
        <v>0.8020129050261432</v>
      </c>
      <c r="F172" s="257">
        <f>วิเคราะห์ค่ากลวงทึบ!AS217</f>
        <v>16.50828460038986</v>
      </c>
      <c r="G172" s="258"/>
      <c r="H172" s="259">
        <f t="shared" si="5"/>
        <v>1</v>
      </c>
      <c r="I172" s="260">
        <f>วิเคราะห์ค่ากลวงทึบ!BU217</f>
        <v>6.7028356481481479</v>
      </c>
      <c r="J172" s="261">
        <f>วิเคราะห์ค่ากลวงทึบ!AT217</f>
        <v>7.0602033266888072E-3</v>
      </c>
      <c r="K172" s="262">
        <f>วิเคราะห์ค่ากลวงทึบ!AX217</f>
        <v>1.4919674954512199E-2</v>
      </c>
      <c r="L172" s="262">
        <f t="shared" si="4"/>
        <v>16.50828460038986</v>
      </c>
      <c r="M172" s="258"/>
    </row>
    <row r="173" spans="2:13" s="248" customFormat="1">
      <c r="B173" s="263">
        <f>วิเคราะห์ค่ากลวงทึบ!B218</f>
        <v>2</v>
      </c>
      <c r="C173" s="264">
        <f>วิเคราะห์ค่ากลวงทึบ!AY218</f>
        <v>1.2400000000000002</v>
      </c>
      <c r="D173" s="265">
        <f>วิเคราะห์ค่ากลวงทึบ!BT218</f>
        <v>0.46914516249074378</v>
      </c>
      <c r="E173" s="269">
        <f>วิเคราะห์ค่ากลวงทึบ!BD218</f>
        <v>0.68810235320397528</v>
      </c>
      <c r="F173" s="266">
        <f>วิเคราะห์ค่ากลวงทึบ!AS218</f>
        <v>31.757575757575754</v>
      </c>
      <c r="G173" s="258"/>
      <c r="H173" s="267">
        <f t="shared" si="5"/>
        <v>2</v>
      </c>
      <c r="I173" s="268">
        <f>วิเคราะห์ค่ากลวงทึบ!BU218</f>
        <v>8.2694615912208516</v>
      </c>
      <c r="J173" s="269">
        <f>วิเคราะห์ค่ากลวงทึบ!AT218</f>
        <v>1.2827007339499557E-2</v>
      </c>
      <c r="K173" s="270">
        <f>วิเคราะห์ค่ากลวงทึบ!AX218</f>
        <v>1.6568217813520265E-2</v>
      </c>
      <c r="L173" s="270">
        <f t="shared" si="4"/>
        <v>31.757575757575754</v>
      </c>
      <c r="M173" s="258"/>
    </row>
    <row r="174" spans="2:13" s="248" customFormat="1">
      <c r="B174" s="263">
        <f>วิเคราะห์ค่ากลวงทึบ!B219</f>
        <v>3</v>
      </c>
      <c r="C174" s="264">
        <f>วิเคราะห์ค่ากลวงทึบ!AY219</f>
        <v>1.2000000000000002</v>
      </c>
      <c r="D174" s="265">
        <f>วิเคราะห์ค่ากลวงทึบ!BT219</f>
        <v>0.46219994405811465</v>
      </c>
      <c r="E174" s="269">
        <f>วิเคราะห์ค่ากลวงทึบ!BD219</f>
        <v>0.67419986246324204</v>
      </c>
      <c r="F174" s="266">
        <f>วิเคราะห์ค่ากลวงทึบ!AS219</f>
        <v>21.339330334832582</v>
      </c>
      <c r="G174" s="258"/>
      <c r="H174" s="267">
        <f t="shared" si="5"/>
        <v>3</v>
      </c>
      <c r="I174" s="268">
        <f>วิเคราะห์ค่ากลวงทึบ!BU219</f>
        <v>8.3937221364883428</v>
      </c>
      <c r="J174" s="269">
        <f>วิเคราะห์ค่ากลวงทึบ!AT219</f>
        <v>1.5891885572769424E-2</v>
      </c>
      <c r="K174" s="270">
        <f>วิเคราะห์ค่ากลวงทึบ!AX219</f>
        <v>1.907026268732331E-2</v>
      </c>
      <c r="L174" s="270">
        <f t="shared" si="4"/>
        <v>21.339330334832582</v>
      </c>
      <c r="M174" s="258"/>
    </row>
    <row r="175" spans="2:13" s="248" customFormat="1">
      <c r="B175" s="263">
        <f>วิเคราะห์ค่ากลวงทึบ!B220</f>
        <v>4</v>
      </c>
      <c r="C175" s="264">
        <f>วิเคราะห์ค่ากลวงทึบ!AY220</f>
        <v>1.1733333333333336</v>
      </c>
      <c r="D175" s="265">
        <f>วิเคราะห์ค่ากลวงทึบ!BT220</f>
        <v>0.46914516249074378</v>
      </c>
      <c r="E175" s="269">
        <f>วิเคราะห์ค่ากลวงทึบ!BD220</f>
        <v>0.66538641337399984</v>
      </c>
      <c r="F175" s="266">
        <f>วิเคราะห์ค่ากลวงทึบ!AS220</f>
        <v>25.561395126612521</v>
      </c>
      <c r="G175" s="258"/>
      <c r="H175" s="267">
        <f t="shared" si="5"/>
        <v>4</v>
      </c>
      <c r="I175" s="268">
        <f>วิเคราะห์ค่ากลวงทึบ!BU220</f>
        <v>8.2694615912208516</v>
      </c>
      <c r="J175" s="269">
        <f>วิเคราะห์ค่ากลวงทึบ!AT220</f>
        <v>1.9682993388721159E-2</v>
      </c>
      <c r="K175" s="270">
        <f>วิเคราะห์ค่ากลวงทึบ!AX220</f>
        <v>2.24948495871099E-2</v>
      </c>
      <c r="L175" s="270">
        <f t="shared" si="4"/>
        <v>25.561395126612521</v>
      </c>
      <c r="M175" s="258"/>
    </row>
    <row r="176" spans="2:13" s="248" customFormat="1">
      <c r="B176" s="263">
        <f>วิเคราะห์ค่ากลวงทึบ!B221</f>
        <v>5</v>
      </c>
      <c r="C176" s="264">
        <f>วิเคราะห์ค่ากลวงทึบ!AY221</f>
        <v>1.1733333333333336</v>
      </c>
      <c r="D176" s="265">
        <f>วิเคราะห์ค่ากลวงทึบ!BT221</f>
        <v>0.42996243667675133</v>
      </c>
      <c r="E176" s="269">
        <f>วิเคราะห์ค่ากลวงทึบ!BD221</f>
        <v>0.66538641337399984</v>
      </c>
      <c r="F176" s="266">
        <f>วิเคราะห์ค่ากลวงทึบ!AS221</f>
        <v>25.317460317460316</v>
      </c>
      <c r="G176" s="258"/>
      <c r="H176" s="267">
        <f t="shared" si="5"/>
        <v>5</v>
      </c>
      <c r="I176" s="268">
        <f>วิเคราะห์ค่ากลวงทึบ!BU221</f>
        <v>9.0230624142661178</v>
      </c>
      <c r="J176" s="269">
        <f>วิเคราะห์ค่ากลวงทึบ!AT221</f>
        <v>2.0347115416428918E-2</v>
      </c>
      <c r="K176" s="270">
        <f>วิเคราะห์ค่ากลวงทึบ!AX221</f>
        <v>2.3253846190204482E-2</v>
      </c>
      <c r="L176" s="270">
        <f t="shared" si="4"/>
        <v>25.317460317460316</v>
      </c>
      <c r="M176" s="258"/>
    </row>
    <row r="177" spans="2:13" s="248" customFormat="1">
      <c r="B177" s="263">
        <f>วิเคราะห์ค่ากลวงทึบ!B222</f>
        <v>6</v>
      </c>
      <c r="C177" s="264">
        <f>วิเคราะห์ค่ากลวงทึบ!AY222</f>
        <v>1.08</v>
      </c>
      <c r="D177" s="265">
        <f>วิเคราะห์ค่ากลวงทึบ!BT222</f>
        <v>0.41812332315125594</v>
      </c>
      <c r="E177" s="269">
        <f>วิเคราะห์ค่ากลวงทึบ!BD222</f>
        <v>0.63705898929703186</v>
      </c>
      <c r="F177" s="266">
        <f>วิเคราะห์ค่ากลวงทึบ!AS222</f>
        <v>19.839506172839506</v>
      </c>
      <c r="G177" s="258"/>
      <c r="H177" s="267">
        <f t="shared" si="5"/>
        <v>6</v>
      </c>
      <c r="I177" s="268">
        <f>วิเคราะห์ค่ากลวงทึบ!BU222</f>
        <v>9.2785493827160543</v>
      </c>
      <c r="J177" s="269">
        <f>วิเคราะห์ค่ากลวงทึบ!AT222</f>
        <v>2.2530298162278039E-2</v>
      </c>
      <c r="K177" s="270">
        <f>วิเคราะห์ค่ากลวงทึบ!AX222</f>
        <v>2.1725644656482392E-2</v>
      </c>
      <c r="L177" s="270">
        <f t="shared" si="4"/>
        <v>19.839506172839506</v>
      </c>
      <c r="M177" s="258"/>
    </row>
    <row r="178" spans="2:13" s="248" customFormat="1">
      <c r="B178" s="263">
        <f>วิเคราะห์ค่ากลวงทึบ!B223</f>
        <v>7</v>
      </c>
      <c r="C178" s="264">
        <f>วิเคราะห์ค่ากลวงทึบ!AY223</f>
        <v>0.8666666666666667</v>
      </c>
      <c r="D178" s="265">
        <f>วิเคราะห์ค่ากลวงทึบ!BT223</f>
        <v>0.38572558196347179</v>
      </c>
      <c r="E178" s="269">
        <f>วิเคราะห์ค่ากลวงทึบ!BD223</f>
        <v>0.5838742081211421</v>
      </c>
      <c r="F178" s="266">
        <f>วิเคราะห์ค่ากลวงทึบ!AS223</f>
        <v>34.603174603174601</v>
      </c>
      <c r="G178" s="258"/>
      <c r="H178" s="267">
        <f t="shared" si="5"/>
        <v>7</v>
      </c>
      <c r="I178" s="268">
        <f>วิเคราะห์ค่ากลวงทึบ!BU223</f>
        <v>10.057870370370372</v>
      </c>
      <c r="J178" s="269">
        <f>วิเคราะห์ค่ากลวงทึบ!AT223</f>
        <v>3.0960727552577751E-2</v>
      </c>
      <c r="K178" s="270">
        <f>วิเคราะห์ค่ากลวงทึบ!AX223</f>
        <v>2.0124472909175538E-2</v>
      </c>
      <c r="L178" s="270">
        <f t="shared" si="4"/>
        <v>34.603174603174601</v>
      </c>
      <c r="M178" s="258"/>
    </row>
    <row r="179" spans="2:13" s="248" customFormat="1">
      <c r="B179" s="271">
        <f>วิเคราะห์ค่ากลวงทึบ!B224</f>
        <v>8</v>
      </c>
      <c r="C179" s="273">
        <f>วิเคราะห์ค่ากลวงทึบ!AY224</f>
        <v>0.97333333333333338</v>
      </c>
      <c r="D179" s="272">
        <f>วิเคราะห์ค่ากลวงทึบ!BT224</f>
        <v>0.3573513120749009</v>
      </c>
      <c r="E179" s="277">
        <f>วิเคราะห์ค่ากลวงทึบ!BD224</f>
        <v>0.60873094194709243</v>
      </c>
      <c r="F179" s="274">
        <f>วิเคราะห์ค่ากลวงทึบ!AS224</f>
        <v>18.651312602925504</v>
      </c>
      <c r="G179" s="258"/>
      <c r="H179" s="275">
        <f t="shared" si="5"/>
        <v>8</v>
      </c>
      <c r="I179" s="276">
        <f>วิเคราะห์ค่ากลวงทึบ!BU224</f>
        <v>10.856481481481481</v>
      </c>
      <c r="J179" s="277">
        <f>วิเคราะห์ค่ากลวงทึบ!AT224</f>
        <v>3.9250781439125755E-2</v>
      </c>
      <c r="K179" s="278">
        <f>วิเคราะห์ค่ากลวงทึบ!AX224</f>
        <v>3.1144641794088913E-2</v>
      </c>
      <c r="L179" s="278">
        <f t="shared" si="4"/>
        <v>18.651312602925504</v>
      </c>
      <c r="M179" s="258"/>
    </row>
    <row r="180" spans="2:13" s="248" customFormat="1">
      <c r="B180" s="263">
        <f>วิเคราะห์ค่ากลวงทึบ!B225</f>
        <v>1</v>
      </c>
      <c r="C180" s="264">
        <f>วิเคราะห์ค่ากลวงทึบ!AY225</f>
        <v>1.3600000000000003</v>
      </c>
      <c r="D180" s="265">
        <f>วิเคราะห์ค่ากลวงทึบ!BT225</f>
        <v>1.0297279929012333</v>
      </c>
      <c r="E180" s="269">
        <f>วิเคราะห์ค่ากลวงทึบ!BD225</f>
        <v>0.73561235792062452</v>
      </c>
      <c r="F180" s="266">
        <f>วิเคราะห์ค่ากลวงทึบ!AS225</f>
        <v>26.686280919690532</v>
      </c>
      <c r="G180" s="258"/>
      <c r="H180" s="267">
        <f t="shared" si="5"/>
        <v>1</v>
      </c>
      <c r="I180" s="268">
        <f>วิเคราะห์ค่ากลวงทึบ!BU225</f>
        <v>7.5351508916323731</v>
      </c>
      <c r="J180" s="269">
        <f>วิเคราะห์ค่ากลวงทึบ!AT225</f>
        <v>8.3923171619131112E-3</v>
      </c>
      <c r="K180" s="270">
        <f>วิเคราะห์ค่ากลวงทึบ!AX225</f>
        <v>1.3587561119287897E-2</v>
      </c>
      <c r="L180" s="270">
        <f t="shared" si="4"/>
        <v>26.686280919690532</v>
      </c>
      <c r="M180" s="258"/>
    </row>
    <row r="181" spans="2:13" s="248" customFormat="1">
      <c r="B181" s="263">
        <f>วิเคราะห์ค่ากลวงทึบ!B226</f>
        <v>2</v>
      </c>
      <c r="C181" s="264">
        <f>วิเคราะห์ค่ากลวงทึบ!AY226</f>
        <v>1.3200000000000003</v>
      </c>
      <c r="D181" s="265">
        <f>วิเคราะห์ค่ากลวงทึบ!BT226</f>
        <v>0.99760574620909825</v>
      </c>
      <c r="E181" s="269">
        <f>วิเคราะห์ค่ากลวงทึบ!BD226</f>
        <v>0.71869946822008623</v>
      </c>
      <c r="F181" s="266">
        <f>วิเคราะห์ค่ากลวงทึบ!AS226</f>
        <v>20.782481566234427</v>
      </c>
      <c r="G181" s="258"/>
      <c r="H181" s="267">
        <f t="shared" si="5"/>
        <v>2</v>
      </c>
      <c r="I181" s="268">
        <f>วิเคราะห์ค่ากลวงทึบ!BU226</f>
        <v>7.7777777777777777</v>
      </c>
      <c r="J181" s="269">
        <f>วิเคราะห์ค่ากลวงทึบ!AT226</f>
        <v>1.1758090061207928E-2</v>
      </c>
      <c r="K181" s="270">
        <f>วิเคราะห์ค่ากลวงทึบ!AX226</f>
        <v>1.7637135091811897E-2</v>
      </c>
      <c r="L181" s="270">
        <f t="shared" si="4"/>
        <v>20.782481566234427</v>
      </c>
      <c r="M181" s="258"/>
    </row>
    <row r="182" spans="2:13" s="248" customFormat="1">
      <c r="B182" s="263">
        <f>วิเคราะห์ค่ากลวงทึบ!B227</f>
        <v>3</v>
      </c>
      <c r="C182" s="264">
        <f>วิเคราะห์ค่ากลวงทึบ!AY227</f>
        <v>1.186666666666667</v>
      </c>
      <c r="D182" s="265">
        <f>วิเคราะห์ค่ากลวงทึบ!BT227</f>
        <v>0.85992487335350265</v>
      </c>
      <c r="E182" s="269">
        <f>วิเคราะห์ค่ากลวงทึบ!BD227</f>
        <v>0.6697496497210248</v>
      </c>
      <c r="F182" s="266">
        <f>วิเคราะห์ค่ากลวงทึบ!AS227</f>
        <v>23.369565217391305</v>
      </c>
      <c r="G182" s="258"/>
      <c r="H182" s="267">
        <f t="shared" si="5"/>
        <v>3</v>
      </c>
      <c r="I182" s="268">
        <f>วิเคราะห์ค่ากลวงทึบ!BU227</f>
        <v>9.0230624142661178</v>
      </c>
      <c r="J182" s="269">
        <f>วิเคราะห์ค่ากลวงทึบ!AT227</f>
        <v>1.6103777380406345E-2</v>
      </c>
      <c r="K182" s="270">
        <f>วิเคราะห์ค่ากลวงทึบ!AX227</f>
        <v>1.8858370879686386E-2</v>
      </c>
      <c r="L182" s="270">
        <f t="shared" si="4"/>
        <v>23.369565217391305</v>
      </c>
      <c r="M182" s="258"/>
    </row>
    <row r="183" spans="2:13" s="248" customFormat="1">
      <c r="B183" s="263">
        <f>วิเคราะห์ค่ากลวงทึบ!B228</f>
        <v>4</v>
      </c>
      <c r="C183" s="264">
        <f>วิเคราะห์ค่ากลวงทึบ!AY228</f>
        <v>1.0266666666666668</v>
      </c>
      <c r="D183" s="265">
        <f>วิเคราะห์ค่ากลวงทึบ!BT228</f>
        <v>0.83624664630251189</v>
      </c>
      <c r="E183" s="269">
        <f>วิเคราะห์ค่ากลวงทึบ!BD228</f>
        <v>0.62241199716496143</v>
      </c>
      <c r="F183" s="266">
        <f>วิเคราะห์ค่ากลวงทึบ!AS228</f>
        <v>22.452195561205571</v>
      </c>
      <c r="G183" s="258"/>
      <c r="H183" s="267">
        <f t="shared" si="5"/>
        <v>4</v>
      </c>
      <c r="I183" s="268">
        <f>วิเคราะห์ค่ากลวงทึบ!BU228</f>
        <v>9.2785493827160543</v>
      </c>
      <c r="J183" s="269">
        <f>วิเคราะห์ค่ากลวงทึบ!AT228</f>
        <v>2.2494849587109896E-2</v>
      </c>
      <c r="K183" s="270">
        <f>วิเคราะห์ค่ากลวงทึบ!AX228</f>
        <v>1.9682993388721162E-2</v>
      </c>
      <c r="L183" s="270">
        <f t="shared" si="4"/>
        <v>22.452195561205571</v>
      </c>
      <c r="M183" s="258"/>
    </row>
    <row r="184" spans="2:13" s="248" customFormat="1">
      <c r="B184" s="263">
        <f>วิเคราะห์ค่ากลวงทึบ!B229</f>
        <v>5</v>
      </c>
      <c r="C184" s="264">
        <f>วิเคราะห์ค่ากลวงทึบ!AY229</f>
        <v>1.186666666666667</v>
      </c>
      <c r="D184" s="265">
        <f>วิเคราะห์ค่ากลวงทึบ!BT229</f>
        <v>0.83624664630251189</v>
      </c>
      <c r="E184" s="269">
        <f>วิเคราะห์ค่ากลวงทึบ!BD229</f>
        <v>0.6697496497210248</v>
      </c>
      <c r="F184" s="266">
        <f>วิเคราะห์ค่ากลวงทึบ!AS229</f>
        <v>20.804195804195803</v>
      </c>
      <c r="G184" s="258"/>
      <c r="H184" s="267">
        <f t="shared" si="5"/>
        <v>5</v>
      </c>
      <c r="I184" s="268">
        <f>วิเคราะห์ค่ากลวงทึบ!BU229</f>
        <v>9.2785493827160543</v>
      </c>
      <c r="J184" s="269">
        <f>วิเคราะห์ค่ากลวงทึบ!AT229</f>
        <v>2.00828671642675E-2</v>
      </c>
      <c r="K184" s="270">
        <f>วิเคราะห์ค่ากลวงทึบ!AX229</f>
        <v>2.3518094442365897E-2</v>
      </c>
      <c r="L184" s="270">
        <f t="shared" si="4"/>
        <v>20.804195804195803</v>
      </c>
      <c r="M184" s="258"/>
    </row>
    <row r="185" spans="2:13" s="248" customFormat="1">
      <c r="B185" s="263">
        <f>วิเคราะห์ค่ากลวงทึบ!B230</f>
        <v>6</v>
      </c>
      <c r="C185" s="264">
        <f>วิเคราะห์ค่ากลวงทึบ!AY230</f>
        <v>1.0400000000000003</v>
      </c>
      <c r="D185" s="265">
        <f>วิเคราะห์ค่ากลวงทึบ!BT230</f>
        <v>0.85992487335350265</v>
      </c>
      <c r="E185" s="269">
        <f>วิเคราะห์ค่ากลวงทึบ!BD230</f>
        <v>0.625978857295168</v>
      </c>
      <c r="F185" s="266">
        <f>วิเคราะห์ค่ากลวงทึบ!AS230</f>
        <v>21.159372236958443</v>
      </c>
      <c r="G185" s="258"/>
      <c r="H185" s="267">
        <f t="shared" si="5"/>
        <v>6</v>
      </c>
      <c r="I185" s="268">
        <f>วิเคราะห์ค่ากลวงทึบ!BU230</f>
        <v>9.0230624142661178</v>
      </c>
      <c r="J185" s="269">
        <f>วิเคราะห์ค่ากลวงทึบ!AT230</f>
        <v>2.3334951668073679E-2</v>
      </c>
      <c r="K185" s="270">
        <f>วิเคราะห์ค่ากลวงทึบ!AX230</f>
        <v>2.0920991150686751E-2</v>
      </c>
      <c r="L185" s="270">
        <f t="shared" si="4"/>
        <v>21.159372236958443</v>
      </c>
      <c r="M185" s="258"/>
    </row>
    <row r="186" spans="2:13" s="248" customFormat="1">
      <c r="B186" s="263">
        <f>วิเคราะห์ค่ากลวงทึบ!B231</f>
        <v>7</v>
      </c>
      <c r="C186" s="264">
        <f>วิเคราะห์ค่ากลวงทึบ!AY231</f>
        <v>1.08</v>
      </c>
      <c r="D186" s="265">
        <f>วิเคราะห์ค่ากลวงทึบ!BT231</f>
        <v>0.77145116392694357</v>
      </c>
      <c r="E186" s="269">
        <f>วิเคราะห์ค่ากลวงทึบ!BD231</f>
        <v>0.63705898929703186</v>
      </c>
      <c r="F186" s="266">
        <f>วิเคราะห์ค่ากลวงทึบ!AS231</f>
        <v>18.130888719124012</v>
      </c>
      <c r="G186" s="258"/>
      <c r="H186" s="267">
        <f t="shared" si="5"/>
        <v>7</v>
      </c>
      <c r="I186" s="268">
        <f>วิเคราะห์ค่ากลวงทึบ!BU231</f>
        <v>10.057870370370372</v>
      </c>
      <c r="J186" s="269">
        <f>วิเคราะห์ค่ากลวงทึบ!AT231</f>
        <v>2.6007011144165312E-2</v>
      </c>
      <c r="K186" s="270">
        <f>วิเคราะห์ค่ากลวงทึบ!AX231</f>
        <v>2.5078189317587977E-2</v>
      </c>
      <c r="L186" s="270">
        <f t="shared" si="4"/>
        <v>18.130888719124012</v>
      </c>
      <c r="M186" s="258"/>
    </row>
    <row r="187" spans="2:13" s="248" customFormat="1">
      <c r="B187" s="263">
        <f>วิเคราะห์ค่ากลวงทึบ!B232</f>
        <v>8</v>
      </c>
      <c r="C187" s="264">
        <f>วิเคราะห์ค่ากลวงทึบ!AY232</f>
        <v>0.82666666666666666</v>
      </c>
      <c r="D187" s="272">
        <f>วิเคราะห์ค่ากลวงทึบ!BT232</f>
        <v>0.73281614004930673</v>
      </c>
      <c r="E187" s="277">
        <f>วิเคราะห์ค่ากลวงทึบ!BD232</f>
        <v>0.57530835202675334</v>
      </c>
      <c r="F187" s="266">
        <f>วิเคราะห์ค่ากลวงทึบ!AS232</f>
        <v>23.16300257476728</v>
      </c>
      <c r="G187" s="258"/>
      <c r="H187" s="267">
        <f t="shared" si="5"/>
        <v>8</v>
      </c>
      <c r="I187" s="268">
        <f>วิเคราะห์ค่ากลวงทึบ!BU232</f>
        <v>10.588134430727024</v>
      </c>
      <c r="J187" s="269">
        <f>วิเคราะห์ค่ากลวงทึบ!AT232</f>
        <v>4.3943809654673406E-2</v>
      </c>
      <c r="K187" s="270">
        <f>วิเคราะห์ค่ากลวงทึบ!AX232</f>
        <v>2.6451613578541269E-2</v>
      </c>
      <c r="L187" s="270">
        <f t="shared" si="4"/>
        <v>23.16300257476728</v>
      </c>
      <c r="M187" s="258"/>
    </row>
    <row r="188" spans="2:13" s="248" customFormat="1">
      <c r="B188" s="254">
        <f>วิเคราะห์ค่ากลวงทึบ!B233</f>
        <v>1</v>
      </c>
      <c r="C188" s="255">
        <f>วิเคราะห์ค่ากลวงทึบ!AY233</f>
        <v>1.4400000000000002</v>
      </c>
      <c r="D188" s="265">
        <f>วิเคราะห์ค่ากลวงทึบ!BT233</f>
        <v>1.351726097905104</v>
      </c>
      <c r="E188" s="269">
        <f>วิเคราะห์ค่ากลวงทึบ!BD233</f>
        <v>0.77336028111218247</v>
      </c>
      <c r="F188" s="257">
        <f>วิเคราะห์ค่ากลวงทึบ!AS233</f>
        <v>15.079365079365077</v>
      </c>
      <c r="G188" s="258"/>
      <c r="H188" s="259">
        <f t="shared" si="5"/>
        <v>1</v>
      </c>
      <c r="I188" s="260">
        <f>วิเคราะห์ค่ากลวงทึบ!BU233</f>
        <v>7.1752293381344323</v>
      </c>
      <c r="J188" s="261">
        <f>วิเคราะห์ค่ากลวงทึบ!AT233</f>
        <v>7.593048860778529E-3</v>
      </c>
      <c r="K188" s="262">
        <f>วิเคราะห์ค่ากลวงทึบ!AX233</f>
        <v>1.4386829420422477E-2</v>
      </c>
      <c r="L188" s="262">
        <f t="shared" si="4"/>
        <v>15.079365079365077</v>
      </c>
      <c r="M188" s="258"/>
    </row>
    <row r="189" spans="2:13" s="248" customFormat="1">
      <c r="B189" s="263">
        <f>วิเคราะห์ค่ากลวงทึบ!B234</f>
        <v>2</v>
      </c>
      <c r="C189" s="264">
        <f>วิเคราะห์ค่ากลวงทึบ!AY234</f>
        <v>1.2800000000000002</v>
      </c>
      <c r="D189" s="265">
        <f>วิเคราะห์ค่ากลวงทึบ!BT234</f>
        <v>1.2089606371371808</v>
      </c>
      <c r="E189" s="269">
        <f>วิเคราะห์ค่ากลวงทึบ!BD234</f>
        <v>0.7029019463944165</v>
      </c>
      <c r="F189" s="266">
        <f>วิเคราะห์ค่ากลวงทึบ!AS234</f>
        <v>25.636363636363637</v>
      </c>
      <c r="G189" s="258"/>
      <c r="H189" s="267">
        <f t="shared" si="5"/>
        <v>2</v>
      </c>
      <c r="I189" s="268">
        <f>วิเคราะห์ค่ากลวงทึบ!BU234</f>
        <v>8.0225480109739404</v>
      </c>
      <c r="J189" s="269">
        <f>วิเคราะห์ค่ากลวงทึบ!AT234</f>
        <v>1.2292548700353742E-2</v>
      </c>
      <c r="K189" s="270">
        <f>วิเคราะห์ค่ากลวงทึบ!AX234</f>
        <v>1.7102676452666079E-2</v>
      </c>
      <c r="L189" s="270">
        <f t="shared" si="4"/>
        <v>25.636363636363637</v>
      </c>
      <c r="M189" s="258"/>
    </row>
    <row r="190" spans="2:13" s="248" customFormat="1">
      <c r="B190" s="263">
        <f>วิเคราะห์ค่ากลวงทึบ!B235</f>
        <v>3</v>
      </c>
      <c r="C190" s="264">
        <f>วิเคราะห์ค่ากลวงทึบ!AY235</f>
        <v>1.2133333333333334</v>
      </c>
      <c r="D190" s="265">
        <f>วิเคราะห์ค่ากลวงทึบ!BT235</f>
        <v>1.1059584672999483</v>
      </c>
      <c r="E190" s="269">
        <f>วิเคราะห์ค่ากลวงทึบ!BD235</f>
        <v>0.67873998017500092</v>
      </c>
      <c r="F190" s="266">
        <f>วิเคราะห์ค่ากลวงทึบ!AS235</f>
        <v>15.193907675791735</v>
      </c>
      <c r="G190" s="258"/>
      <c r="H190" s="267">
        <f t="shared" si="5"/>
        <v>3</v>
      </c>
      <c r="I190" s="268">
        <f>วิเคราะห์ค่ากลวงทึบ!BU235</f>
        <v>8.7697187928669429</v>
      </c>
      <c r="J190" s="269">
        <f>วิเคราะห์ค่ากลวงทึบ!AT235</f>
        <v>1.5679993765132499E-2</v>
      </c>
      <c r="K190" s="270">
        <f>วิเคราะห์ค่ากลวงทึบ!AX235</f>
        <v>1.9282154494960232E-2</v>
      </c>
      <c r="L190" s="270">
        <f t="shared" si="4"/>
        <v>15.193907675791735</v>
      </c>
      <c r="M190" s="258"/>
    </row>
    <row r="191" spans="2:13" s="248" customFormat="1">
      <c r="B191" s="263">
        <f>วิเคราะห์ค่ากลวงทึบ!B236</f>
        <v>4</v>
      </c>
      <c r="C191" s="264">
        <f>วิเคราะห์ค่ากลวงทึบ!AY236</f>
        <v>1.08</v>
      </c>
      <c r="D191" s="265">
        <f>วิเคราะห์ค่ากลวงทึบ!BT236</f>
        <v>1.1059584672999483</v>
      </c>
      <c r="E191" s="269">
        <f>วิเคราะห์ค่ากลวงทึบ!BD236</f>
        <v>0.63705898929703186</v>
      </c>
      <c r="F191" s="266">
        <f>วิเคราะห์ค่ากลวงทึบ!AS236</f>
        <v>13.992673992673993</v>
      </c>
      <c r="G191" s="258"/>
      <c r="H191" s="267">
        <f t="shared" si="5"/>
        <v>4</v>
      </c>
      <c r="I191" s="268">
        <f>วิเคราะห์ค่ากลวงทึบ!BU236</f>
        <v>8.7697187928669429</v>
      </c>
      <c r="J191" s="269">
        <f>วิเคราะห์ค่ากลวงทึบ!AT236</f>
        <v>2.1472356424059449E-2</v>
      </c>
      <c r="K191" s="270">
        <f>วิเคราะห์ค่ากลวงทึบ!AX236</f>
        <v>2.070548655177161E-2</v>
      </c>
      <c r="L191" s="270">
        <f t="shared" si="4"/>
        <v>13.992673992673993</v>
      </c>
      <c r="M191" s="258"/>
    </row>
    <row r="192" spans="2:13" s="248" customFormat="1">
      <c r="B192" s="263">
        <f>วิเคราะห์ค่ากลวงทึบ!B237</f>
        <v>5</v>
      </c>
      <c r="C192" s="264">
        <f>วิเคราะห์ค่ากลวงทึบ!AY237</f>
        <v>1.0933333333333335</v>
      </c>
      <c r="D192" s="265">
        <f>วิเคราะห์ค่ากลวงทึบ!BT237</f>
        <v>1.0310242516315242</v>
      </c>
      <c r="E192" s="269">
        <f>วิเคราะห์ค่ากลวงทึบ!BD237</f>
        <v>0.64088520381483627</v>
      </c>
      <c r="F192" s="266">
        <f>วิเคราะห์ค่ากลวงทึบ!AS237</f>
        <v>16.943380161770964</v>
      </c>
      <c r="G192" s="258"/>
      <c r="H192" s="267">
        <f t="shared" si="5"/>
        <v>5</v>
      </c>
      <c r="I192" s="268">
        <f>วิเคราะห์ค่ากลวงทึบ!BU237</f>
        <v>9.4070966220850494</v>
      </c>
      <c r="J192" s="269">
        <f>วิเคราะห์ค่ากลวงทึบ!AT237</f>
        <v>2.1932604929397404E-2</v>
      </c>
      <c r="K192" s="270">
        <f>วิเคราะห์ค่ากลวงทึบ!AX237</f>
        <v>2.1668356677235993E-2</v>
      </c>
      <c r="L192" s="270">
        <f t="shared" si="4"/>
        <v>16.943380161770964</v>
      </c>
      <c r="M192" s="258"/>
    </row>
    <row r="193" spans="2:13" s="248" customFormat="1">
      <c r="B193" s="263">
        <f>วิเคราะห์ค่ากลวงทึบ!B238</f>
        <v>6</v>
      </c>
      <c r="C193" s="264">
        <f>วิเคราะห์ค่ากลวงทึบ!AY238</f>
        <v>1.08</v>
      </c>
      <c r="D193" s="265">
        <f>วิเคราะห์ค่ากลวงทึบ!BT238</f>
        <v>1.122062961238439</v>
      </c>
      <c r="E193" s="269">
        <f>วิเคราะห์ค่ากลวงทึบ!BD238</f>
        <v>0.63705898929703186</v>
      </c>
      <c r="F193" s="266">
        <f>วิเคราะห์ค่ากลวงทึบ!AS238</f>
        <v>14.338928419388189</v>
      </c>
      <c r="G193" s="258"/>
      <c r="H193" s="267">
        <f t="shared" si="5"/>
        <v>6</v>
      </c>
      <c r="I193" s="268">
        <f>วิเคราะห์ค่ากลวงทึบ!BU238</f>
        <v>8.6438507373113858</v>
      </c>
      <c r="J193" s="269">
        <f>วิเคราะห์ค่ากลวงทึบ!AT238</f>
        <v>2.2530298162278039E-2</v>
      </c>
      <c r="K193" s="270">
        <f>วิเคราะห์ค่ากลวงทึบ!AX238</f>
        <v>2.1725644656482392E-2</v>
      </c>
      <c r="L193" s="270">
        <f t="shared" si="4"/>
        <v>14.338928419388189</v>
      </c>
      <c r="M193" s="258"/>
    </row>
    <row r="194" spans="2:13" s="248" customFormat="1">
      <c r="B194" s="263">
        <f>วิเคราะห์ค่ากลวงทึบ!B239</f>
        <v>7</v>
      </c>
      <c r="C194" s="264">
        <f>วิเคราะห์ค่ากลวงทึบ!AY239</f>
        <v>1.0000000000000002</v>
      </c>
      <c r="D194" s="265">
        <f>วิเคราะห์ค่ากลวงทึบ!BT239</f>
        <v>0.95184439976324886</v>
      </c>
      <c r="E194" s="269">
        <f>วิเคราะห์ค่ากลวงทึบ!BD239</f>
        <v>0.6154574548966637</v>
      </c>
      <c r="F194" s="266">
        <f>วิเคราะห์ค่ากลวงทึบ!AS239</f>
        <v>16.992143658810324</v>
      </c>
      <c r="G194" s="258"/>
      <c r="H194" s="267">
        <f t="shared" si="5"/>
        <v>7</v>
      </c>
      <c r="I194" s="268">
        <f>วิเคราะห์ค่ากลวงทึบ!BU239</f>
        <v>10.189632630315506</v>
      </c>
      <c r="J194" s="269">
        <f>วิเคราะห์ค่ากลวงทึบ!AT239</f>
        <v>2.7864654797319973E-2</v>
      </c>
      <c r="K194" s="270">
        <f>วิเคราะห์ค่ากลวงทึบ!AX239</f>
        <v>2.3220545664433316E-2</v>
      </c>
      <c r="L194" s="270">
        <f t="shared" ref="L194:L257" si="6">F194</f>
        <v>16.992143658810324</v>
      </c>
      <c r="M194" s="258"/>
    </row>
    <row r="195" spans="2:13" s="248" customFormat="1">
      <c r="B195" s="271">
        <f>วิเคราะห์ค่ากลวงทึบ!B240</f>
        <v>8</v>
      </c>
      <c r="C195" s="273">
        <f>วิเคราะห์ค่ากลวงทึบ!AY240</f>
        <v>0.84000000000000008</v>
      </c>
      <c r="D195" s="272">
        <f>วิเคราะห์ค่ากลวงทึบ!BT240</f>
        <v>0.90458016577883316</v>
      </c>
      <c r="E195" s="277">
        <f>วิเคราะห์ค่ากลวงทึบ!BD240</f>
        <v>0.5781216125786004</v>
      </c>
      <c r="F195" s="274">
        <f>วิเคราะห์ค่ากลวงทึบ!AS240</f>
        <v>24.540877282812762</v>
      </c>
      <c r="G195" s="258"/>
      <c r="H195" s="275">
        <f t="shared" si="5"/>
        <v>8</v>
      </c>
      <c r="I195" s="276">
        <f>วิเคราะห์ค่ากลวงทึบ!BU240</f>
        <v>10.722040037722911</v>
      </c>
      <c r="J195" s="277">
        <f>วิเคราะห์ค่ากลวงทึบ!AT240</f>
        <v>4.351717072598725E-2</v>
      </c>
      <c r="K195" s="278">
        <f>วิเคราะห์ค่ากลวงทึบ!AX240</f>
        <v>2.6878252507227422E-2</v>
      </c>
      <c r="L195" s="278">
        <f t="shared" si="6"/>
        <v>24.540877282812762</v>
      </c>
      <c r="M195" s="258"/>
    </row>
    <row r="196" spans="2:13" s="248" customFormat="1">
      <c r="B196" s="263">
        <f>วิเคราะห์ค่ากลวงทึบ!B241</f>
        <v>1</v>
      </c>
      <c r="C196" s="264">
        <f>วิเคราะห์ค่ากลวงทึบ!AY241</f>
        <v>1.6</v>
      </c>
      <c r="D196" s="265">
        <f>วิเคราะห์ค่ากลวงทึบ!BT241</f>
        <v>0.28971091679019617</v>
      </c>
      <c r="E196" s="269">
        <f>วิเคราะห์ค่ากลวงทึบ!BD241</f>
        <v>0.6201736729460422</v>
      </c>
      <c r="F196" s="266">
        <f>วิเคราะห์ค่ากลวงทึบ!AS241</f>
        <v>32.428634167764606</v>
      </c>
      <c r="G196" s="258"/>
      <c r="H196" s="267">
        <f t="shared" ref="H196:H259" si="7">B196</f>
        <v>1</v>
      </c>
      <c r="I196" s="268">
        <f>วิเคราะห์ค่ากลวงทึบ!BU241</f>
        <v>13.391203703703704</v>
      </c>
      <c r="J196" s="269">
        <f>วิเคราะห์ค่ากลวงทึบ!AT241</f>
        <v>9.9908537641822739E-3</v>
      </c>
      <c r="K196" s="270">
        <f>วิเคราะห์ค่ากลวงทึบ!AX241</f>
        <v>1.5985366022691641E-2</v>
      </c>
      <c r="L196" s="270">
        <f t="shared" si="6"/>
        <v>32.428634167764606</v>
      </c>
      <c r="M196" s="258"/>
    </row>
    <row r="197" spans="2:13" s="248" customFormat="1">
      <c r="B197" s="263">
        <f>วิเคราะห์ค่ากลวงทึบ!B242</f>
        <v>2</v>
      </c>
      <c r="C197" s="264">
        <f>วิเคราะห์ค่ากลวงทึบ!AY242</f>
        <v>1.5866666666666669</v>
      </c>
      <c r="D197" s="265">
        <f>วิเคราะห์ค่ากลวงทึบ!BT242</f>
        <v>0.3072226261499128</v>
      </c>
      <c r="E197" s="269">
        <f>วิเคราะห์ค่ากลวงทึบ!BD242</f>
        <v>0.61608007261268027</v>
      </c>
      <c r="F197" s="266">
        <f>วิเคราะห์ค่ากลวงทึบ!AS242</f>
        <v>28.33354385078523</v>
      </c>
      <c r="G197" s="258"/>
      <c r="H197" s="267">
        <f t="shared" si="7"/>
        <v>2</v>
      </c>
      <c r="I197" s="268">
        <f>วิเคราะห์ค่ากลวงทึบ!BU242</f>
        <v>12.627904235253773</v>
      </c>
      <c r="J197" s="269">
        <f>วิเคราะห์ค่ากลวงทึบ!AT242</f>
        <v>1.3539618858360643E-2</v>
      </c>
      <c r="K197" s="270">
        <f>วิเคราะห์ค่ากลวงทึบ!AX242</f>
        <v>2.1200192686117326E-2</v>
      </c>
      <c r="L197" s="270">
        <f t="shared" si="6"/>
        <v>28.33354385078523</v>
      </c>
      <c r="M197" s="258"/>
    </row>
    <row r="198" spans="2:13" s="248" customFormat="1">
      <c r="B198" s="263">
        <f>วิเคราะห์ค่ากลวงทึบ!B243</f>
        <v>3</v>
      </c>
      <c r="C198" s="264">
        <f>วิเคราะห์ค่ากลวงทึบ!AY243</f>
        <v>1.5733333333333335</v>
      </c>
      <c r="D198" s="265">
        <f>วิเคราะห์ค่ากลวงทึบ!BT243</f>
        <v>0.30000718767220463</v>
      </c>
      <c r="E198" s="269">
        <f>วิเคราะห์ค่ากลวงทึบ!BD243</f>
        <v>0.61206647892641086</v>
      </c>
      <c r="F198" s="266">
        <f>วิเคราะห์ค่ากลวงทึบ!AS243</f>
        <v>21.52076318742985</v>
      </c>
      <c r="G198" s="258"/>
      <c r="H198" s="267">
        <f t="shared" si="7"/>
        <v>3</v>
      </c>
      <c r="I198" s="268">
        <f>วิเคราะห์ค่ากลวงทึบ!BU243</f>
        <v>12.931616512345681</v>
      </c>
      <c r="J198" s="269">
        <f>วิเคราะห์ค่ากลวงทึบ!AT243</f>
        <v>1.6315669188043273E-2</v>
      </c>
      <c r="K198" s="270">
        <f>วิเคราะห์ค่ากลวงทึบ!AX243</f>
        <v>2.5003233301157227E-2</v>
      </c>
      <c r="L198" s="270">
        <f t="shared" si="6"/>
        <v>21.52076318742985</v>
      </c>
      <c r="M198" s="258"/>
    </row>
    <row r="199" spans="2:13" s="248" customFormat="1">
      <c r="B199" s="263">
        <f>วิเคราะห์ค่ากลวงทึบ!B244</f>
        <v>4</v>
      </c>
      <c r="C199" s="264">
        <f>วิเคราะห์ค่ากลวงทึบ!AY244</f>
        <v>1.3333333333333335</v>
      </c>
      <c r="D199" s="265">
        <f>วิเคราะห์ค่ากลวงทึบ!BT244</f>
        <v>0.29650687447527901</v>
      </c>
      <c r="E199" s="269">
        <f>วิเคราะห์ค่ากลวงทึบ!BD244</f>
        <v>0.55103876877798375</v>
      </c>
      <c r="F199" s="266">
        <f>วิเคราะห์ค่ากลวงทึบ!AS244</f>
        <v>30.991161616161616</v>
      </c>
      <c r="G199" s="258"/>
      <c r="H199" s="267">
        <f t="shared" si="7"/>
        <v>4</v>
      </c>
      <c r="I199" s="268">
        <f>วิเคราะห์ค่ากลวงทึบ!BU244</f>
        <v>13.084276406035661</v>
      </c>
      <c r="J199" s="269">
        <f>วิเคราะห์ค่ากลวงทึบ!AT244</f>
        <v>2.4284212622448183E-2</v>
      </c>
      <c r="K199" s="270">
        <f>วิเคราะห์ค่ากลวงทึบ!AX244</f>
        <v>2.5562329076261249E-2</v>
      </c>
      <c r="L199" s="270">
        <f t="shared" si="6"/>
        <v>30.991161616161616</v>
      </c>
      <c r="M199" s="258"/>
    </row>
    <row r="200" spans="2:13" s="248" customFormat="1">
      <c r="B200" s="263">
        <f>วิเคราะห์ค่ากลวงทึบ!B245</f>
        <v>5</v>
      </c>
      <c r="C200" s="264">
        <f>วิเคราะห์ค่ากลวงทึบ!AY245</f>
        <v>1.5066666666666668</v>
      </c>
      <c r="D200" s="265">
        <f>วิเคราะห์ค่ากลวงทึบ!BT245</f>
        <v>0.23874325550303199</v>
      </c>
      <c r="E200" s="269">
        <f>วิเคราะห์ค่ากลวงทึบ!BD245</f>
        <v>0.59311243788803303</v>
      </c>
      <c r="F200" s="266">
        <f>วิเคราะห์ค่ากลวงทึบ!AS245</f>
        <v>12.401033279656467</v>
      </c>
      <c r="G200" s="258"/>
      <c r="H200" s="267">
        <f t="shared" si="7"/>
        <v>5</v>
      </c>
      <c r="I200" s="268">
        <f>วิเคราะห์ค่ากลวงทึบ!BU245</f>
        <v>16.250000000000004</v>
      </c>
      <c r="J200" s="269">
        <f>วิเคราะห์ค่ากลวงทึบ!AT245</f>
        <v>2.1668356677235989E-2</v>
      </c>
      <c r="K200" s="270">
        <f>วิเคราะห์ค่ากลวงทึบ!AX245</f>
        <v>2.9860052494239845E-2</v>
      </c>
      <c r="L200" s="270">
        <f t="shared" si="6"/>
        <v>12.401033279656467</v>
      </c>
      <c r="M200" s="258"/>
    </row>
    <row r="201" spans="2:13" s="248" customFormat="1">
      <c r="B201" s="263">
        <f>วิเคราะห์ค่ากลวงทึบ!B246</f>
        <v>6</v>
      </c>
      <c r="C201" s="264">
        <f>วิเคราะห์ค่ากลวงทึบ!AY246</f>
        <v>1.4400000000000002</v>
      </c>
      <c r="D201" s="265">
        <f>วิเคราะห์ค่ากลวงทึบ!BT246</f>
        <v>0.25393600812595224</v>
      </c>
      <c r="E201" s="269">
        <f>วิเคราะห์ค่ากลวงทึบ!BD246</f>
        <v>0.57581679963109833</v>
      </c>
      <c r="F201" s="266">
        <f>วิเคราะห์ค่ากลวงทึบ!AS246</f>
        <v>15.361111111111109</v>
      </c>
      <c r="G201" s="258"/>
      <c r="H201" s="267">
        <f t="shared" si="7"/>
        <v>6</v>
      </c>
      <c r="I201" s="268">
        <f>วิเคราะห์ค่ากลวงทึบ!BU246</f>
        <v>15.27777777777778</v>
      </c>
      <c r="J201" s="269">
        <f>วิเคราะห์ค่ากลวงทึบ!AT246</f>
        <v>2.3334951668073679E-2</v>
      </c>
      <c r="K201" s="270">
        <f>วิเคราะห์ค่ากลวงทึบ!AX246</f>
        <v>2.8967526208643193E-2</v>
      </c>
      <c r="L201" s="270">
        <f t="shared" si="6"/>
        <v>15.361111111111109</v>
      </c>
      <c r="M201" s="258"/>
    </row>
    <row r="202" spans="2:13" s="248" customFormat="1">
      <c r="B202" s="263">
        <f>วิเคราะห์ค่ากลวงทึบ!B247</f>
        <v>7</v>
      </c>
      <c r="C202" s="264">
        <f>วิเคราะห์ค่ากลวงทึบ!AY247</f>
        <v>1.36</v>
      </c>
      <c r="D202" s="265">
        <f>วิเคราะห์ค่ากลวงทึบ!BT247</f>
        <v>0.25662629997012559</v>
      </c>
      <c r="E202" s="269">
        <f>วิเคราะห์ค่ากลวงทึบ!BD247</f>
        <v>0.55693239919264115</v>
      </c>
      <c r="F202" s="266">
        <f>วิเคราะห์ค่ากลวงทึบ!AS247</f>
        <v>25.149091894822448</v>
      </c>
      <c r="G202" s="258"/>
      <c r="H202" s="267">
        <f t="shared" si="7"/>
        <v>7</v>
      </c>
      <c r="I202" s="268">
        <f>วิเคราะห์ค่ากลวงทึบ!BU247</f>
        <v>15.117616169410155</v>
      </c>
      <c r="J202" s="269">
        <f>วิเคราะห์ค่ากลวงทึบ!AT247</f>
        <v>2.8793476623897304E-2</v>
      </c>
      <c r="K202" s="270">
        <f>วิเคราะห์ค่ากลวงทึบ!AX247</f>
        <v>3.1579942103629306E-2</v>
      </c>
      <c r="L202" s="270">
        <f t="shared" si="6"/>
        <v>25.149091894822448</v>
      </c>
      <c r="M202" s="258"/>
    </row>
    <row r="203" spans="2:13" s="248" customFormat="1">
      <c r="B203" s="263">
        <f>วิเคราะห์ค่ากลวงทึบ!B248</f>
        <v>8</v>
      </c>
      <c r="C203" s="264">
        <f>วิเคราะห์ค่ากลวงทึบ!AY248</f>
        <v>1.2933333333333334</v>
      </c>
      <c r="D203" s="272">
        <f>วิเคราะห์ค่ากลวงทึบ!BT248</f>
        <v>0.21863548681696343</v>
      </c>
      <c r="E203" s="277">
        <f>วิเคราะห์ค่ากลวงทึบ!BD248</f>
        <v>0.54253894665196423</v>
      </c>
      <c r="F203" s="266">
        <f>วิเคราะห์ค่ากลวงทึบ!AS248</f>
        <v>18.536239588871169</v>
      </c>
      <c r="G203" s="258"/>
      <c r="H203" s="267">
        <f t="shared" si="7"/>
        <v>8</v>
      </c>
      <c r="I203" s="268">
        <f>วิเคราะห์ค่ากลวงทึบ!BU248</f>
        <v>17.744502314814813</v>
      </c>
      <c r="J203" s="269">
        <f>วิเคราะห์ค่ากลวงทึบ!AT248</f>
        <v>4.1810615011242648E-2</v>
      </c>
      <c r="K203" s="270">
        <f>วิเคราะห์ค่ากลวงทึบ!AX248</f>
        <v>4.1383976082556506E-2</v>
      </c>
      <c r="L203" s="270">
        <f t="shared" si="6"/>
        <v>18.536239588871169</v>
      </c>
      <c r="M203" s="258"/>
    </row>
    <row r="204" spans="2:13" s="248" customFormat="1">
      <c r="B204" s="254">
        <f>วิเคราะห์ค่ากลวงทึบ!B249</f>
        <v>1</v>
      </c>
      <c r="C204" s="255">
        <f>วิเคราะห์ค่ากลวงทึบ!AY249</f>
        <v>1.4000000000000001</v>
      </c>
      <c r="D204" s="265">
        <f>วิเคราะห์ค่ากลวงทึบ!BT249</f>
        <v>0.75512204791196946</v>
      </c>
      <c r="E204" s="269">
        <f>วิเคราะห์ค่ากลวงทึบ!BD249</f>
        <v>0.5661385170722979</v>
      </c>
      <c r="F204" s="257">
        <f>วิเคราะห์ค่ากลวงทึบ!AS249</f>
        <v>46.332962550982579</v>
      </c>
      <c r="G204" s="258"/>
      <c r="H204" s="259">
        <f t="shared" si="7"/>
        <v>1</v>
      </c>
      <c r="I204" s="260">
        <f>วิเคราะห์ค่ากลวงทึบ!BU249</f>
        <v>10.275366512345682</v>
      </c>
      <c r="J204" s="261">
        <f>วิเคราะห์ค่ากลวงทึบ!AT249</f>
        <v>1.1989024517018729E-2</v>
      </c>
      <c r="K204" s="262">
        <f>วิเคราะห์ค่ากลวงทึบ!AX249</f>
        <v>1.3987195269855186E-2</v>
      </c>
      <c r="L204" s="262">
        <f t="shared" si="6"/>
        <v>46.332962550982579</v>
      </c>
      <c r="M204" s="258"/>
    </row>
    <row r="205" spans="2:13" s="248" customFormat="1">
      <c r="B205" s="263">
        <f>วิเคราะห์ค่ากลวงทึบ!B250</f>
        <v>2</v>
      </c>
      <c r="C205" s="264">
        <f>วิเคราะห์ค่ากลวงทึบ!AY250</f>
        <v>1.48</v>
      </c>
      <c r="D205" s="265">
        <f>วิเคราะห์ค่ากลวงทึบ!BT250</f>
        <v>0.60715680461619081</v>
      </c>
      <c r="E205" s="269">
        <f>วิเคราะห์ค่ากลวงทึบ!BD250</f>
        <v>0.58600903867311926</v>
      </c>
      <c r="F205" s="266">
        <f>วิเคราะห์ค่ากลวงทึบ!AS250</f>
        <v>30.519560089452565</v>
      </c>
      <c r="G205" s="258"/>
      <c r="H205" s="267">
        <f t="shared" si="7"/>
        <v>2</v>
      </c>
      <c r="I205" s="268">
        <f>วิเคราะห์ค่ากลวงทึบ!BU250</f>
        <v>12.779492455418382</v>
      </c>
      <c r="J205" s="269">
        <f>วิเคราะห์ค่ากลวงทึบ!AT250</f>
        <v>1.4964841896082819E-2</v>
      </c>
      <c r="K205" s="270">
        <f>วิเคราะห์ค่ากลวงทึบ!AX250</f>
        <v>1.977496964839515E-2</v>
      </c>
      <c r="L205" s="270">
        <f t="shared" si="6"/>
        <v>30.519560089452565</v>
      </c>
      <c r="M205" s="258"/>
    </row>
    <row r="206" spans="2:13" s="248" customFormat="1">
      <c r="B206" s="263">
        <f>วิเคราะห์ค่ากลวงทึบ!B251</f>
        <v>3</v>
      </c>
      <c r="C206" s="264">
        <f>วิเคราะห์ค่ากลวงทึบ!AY251</f>
        <v>1.4933333333333334</v>
      </c>
      <c r="D206" s="265">
        <f>วิเคราะห์ค่ากลวงทึบ!BT251</f>
        <v>0.62188410153294438</v>
      </c>
      <c r="E206" s="269">
        <f>วิเคราะห์ค่ากลวงทึบ!BD251</f>
        <v>0.58952864412411499</v>
      </c>
      <c r="F206" s="266">
        <f>วิเคราะห์ค่ากลวงทึบ!AS251</f>
        <v>34.780757769263516</v>
      </c>
      <c r="G206" s="258"/>
      <c r="H206" s="267">
        <f t="shared" si="7"/>
        <v>3</v>
      </c>
      <c r="I206" s="268">
        <f>วิเคราะห์ค่ากลวงทึบ!BU251</f>
        <v>12.476851851851851</v>
      </c>
      <c r="J206" s="269">
        <f>วิเคราะห์ค่ากลวงทึบ!AT251</f>
        <v>1.7587020033864826E-2</v>
      </c>
      <c r="K206" s="270">
        <f>วิเคราะห์ค่ากลวงทึบ!AX251</f>
        <v>2.3731882455335671E-2</v>
      </c>
      <c r="L206" s="270">
        <f t="shared" si="6"/>
        <v>34.780757769263516</v>
      </c>
      <c r="M206" s="258"/>
    </row>
    <row r="207" spans="2:13" s="248" customFormat="1">
      <c r="B207" s="263">
        <f>วิเคราะห์ค่ากลวงทึบ!B252</f>
        <v>4</v>
      </c>
      <c r="C207" s="264">
        <f>วิเคราะห์ค่ากลวงทึบ!AY252</f>
        <v>1.4933333333333334</v>
      </c>
      <c r="D207" s="265">
        <f>วิเคราะห์ค่ากลวงทึบ!BT252</f>
        <v>0.62188410153294438</v>
      </c>
      <c r="E207" s="269">
        <f>วิเคราะห์ค่ากลวงทึบ!BD252</f>
        <v>0.58952864412411499</v>
      </c>
      <c r="F207" s="266">
        <f>วิเคราะห์ค่ากลวงทึบ!AS252</f>
        <v>27.055702917771882</v>
      </c>
      <c r="G207" s="258"/>
      <c r="H207" s="267">
        <f t="shared" si="7"/>
        <v>4</v>
      </c>
      <c r="I207" s="268">
        <f>วิเคราะห์ค่ากลวงทึบ!BU252</f>
        <v>12.476851851851851</v>
      </c>
      <c r="J207" s="269">
        <f>วิเคราะห์ค่ากลวงทึบ!AT252</f>
        <v>2.1216733133296833E-2</v>
      </c>
      <c r="K207" s="270">
        <f>วิเคราะห์ค่ากลวงทึบ!AX252</f>
        <v>2.8629808565412598E-2</v>
      </c>
      <c r="L207" s="270">
        <f t="shared" si="6"/>
        <v>27.055702917771882</v>
      </c>
      <c r="M207" s="258"/>
    </row>
    <row r="208" spans="2:13" s="248" customFormat="1">
      <c r="B208" s="263">
        <f>วิเคราะห์ค่ากลวงทึบ!B253</f>
        <v>5</v>
      </c>
      <c r="C208" s="264">
        <f>วิเคราะห์ค่ากลวงทึบ!AY253</f>
        <v>1.52</v>
      </c>
      <c r="D208" s="265">
        <f>วิเคราะห์ค่ากลวงทึบ!BT253</f>
        <v>0.57942183358039234</v>
      </c>
      <c r="E208" s="269">
        <f>วิเคราะห์ค่ากลวงทึบ!BD253</f>
        <v>0.59676239503286066</v>
      </c>
      <c r="F208" s="266">
        <f>วิเคราะห์ค่ากลวงทึบ!AS253</f>
        <v>17.142857142857142</v>
      </c>
      <c r="G208" s="258"/>
      <c r="H208" s="267">
        <f t="shared" si="7"/>
        <v>5</v>
      </c>
      <c r="I208" s="268">
        <f>วิเคราะห์ค่ากลวงทึบ!BU253</f>
        <v>13.391203703703704</v>
      </c>
      <c r="J208" s="269">
        <f>วิเคราะห์ค่ากลวงทึบ!AT253</f>
        <v>2.1404108425074578E-2</v>
      </c>
      <c r="K208" s="270">
        <f>วิเคราะห์ค่ากลวงทึบ!AX253</f>
        <v>3.0124300746401256E-2</v>
      </c>
      <c r="L208" s="270">
        <f t="shared" si="6"/>
        <v>17.142857142857142</v>
      </c>
      <c r="M208" s="258"/>
    </row>
    <row r="209" spans="2:13" s="248" customFormat="1">
      <c r="B209" s="263">
        <f>วิเคราะห์ค่ากลวงทึบ!B254</f>
        <v>6</v>
      </c>
      <c r="C209" s="264">
        <f>วิเคราะห์ค่ากลวงทึบ!AY254</f>
        <v>1.4266666666666667</v>
      </c>
      <c r="D209" s="265">
        <f>วิเคราะห์ค่ากลวงทึบ!BT254</f>
        <v>0.52998444233941022</v>
      </c>
      <c r="E209" s="269">
        <f>วิเคราะห์ค่ากลวงทึบ!BD254</f>
        <v>0.57253576551793062</v>
      </c>
      <c r="F209" s="266">
        <f>วิเคราะห์ค่ากลวงทึบ!AS254</f>
        <v>11.394936172466762</v>
      </c>
      <c r="G209" s="258"/>
      <c r="H209" s="267">
        <f t="shared" si="7"/>
        <v>6</v>
      </c>
      <c r="I209" s="268">
        <f>วิเคราะห์ค่ากลวงทึบ!BU254</f>
        <v>14.640346364883403</v>
      </c>
      <c r="J209" s="269">
        <f>วิเคราะห์ค่ากลวงทึบ!AT254</f>
        <v>2.3603169503338895E-2</v>
      </c>
      <c r="K209" s="270">
        <f>วิเคราะห์ค่ากลวงทึบ!AX254</f>
        <v>2.8699308373377974E-2</v>
      </c>
      <c r="L209" s="270">
        <f t="shared" si="6"/>
        <v>11.394936172466762</v>
      </c>
      <c r="M209" s="258"/>
    </row>
    <row r="210" spans="2:13" s="248" customFormat="1">
      <c r="B210" s="263">
        <f>วิเคราะห์ค่ากลวงทึบ!B255</f>
        <v>7</v>
      </c>
      <c r="C210" s="264">
        <f>วิเคราะห์ค่ากลวงทึบ!AY255</f>
        <v>1.4000000000000001</v>
      </c>
      <c r="D210" s="265">
        <f>วิเคราะห์ค่ากลวงทึบ!BT255</f>
        <v>0.54765747228228845</v>
      </c>
      <c r="E210" s="269">
        <f>วิเคราะห์ค่ากลวงทึบ!BD255</f>
        <v>0.5661385170722979</v>
      </c>
      <c r="F210" s="266">
        <f>วิเคราะห์ค่ากลวงทึบ!AS255</f>
        <v>17.780337941628265</v>
      </c>
      <c r="G210" s="258"/>
      <c r="H210" s="267">
        <f t="shared" si="7"/>
        <v>7</v>
      </c>
      <c r="I210" s="268">
        <f>วิเคราะห์ค่ากลวงทึบ!BU255</f>
        <v>14.16789909122085</v>
      </c>
      <c r="J210" s="269">
        <f>วิเคราะห์ค่ากลวงทึบ!AT255</f>
        <v>2.7864654797319973E-2</v>
      </c>
      <c r="K210" s="270">
        <f>วิเคราะห์ค่ากลวงทึบ!AX255</f>
        <v>3.2508763930206637E-2</v>
      </c>
      <c r="L210" s="270">
        <f t="shared" si="6"/>
        <v>17.780337941628265</v>
      </c>
      <c r="M210" s="258"/>
    </row>
    <row r="211" spans="2:13" s="248" customFormat="1">
      <c r="B211" s="271">
        <f>วิเคราะห์ค่ากลวงทึบ!B256</f>
        <v>8</v>
      </c>
      <c r="C211" s="273">
        <f>วิเคราะห์ค่ากลวงทึบ!AY256</f>
        <v>1.2666666666666666</v>
      </c>
      <c r="D211" s="272">
        <f>วิเคราะห์ค่ากลวงทึบ!BT256</f>
        <v>0.46802913221331849</v>
      </c>
      <c r="E211" s="277">
        <f>วิเคราะห์ค่ากลวงทึบ!BD256</f>
        <v>0.53708615552957462</v>
      </c>
      <c r="F211" s="274">
        <f>วิเคราะห์ค่ากลวงทึบ!AS256</f>
        <v>18.147903719591564</v>
      </c>
      <c r="G211" s="258"/>
      <c r="H211" s="275">
        <f t="shared" si="7"/>
        <v>8</v>
      </c>
      <c r="I211" s="276">
        <f>วิเคราะห์ค่ากลวงทึบ!BU256</f>
        <v>16.578360768175582</v>
      </c>
      <c r="J211" s="277">
        <f>วิเคราะห์ค่ากลวงทึบ!AT256</f>
        <v>4.2663892868614953E-2</v>
      </c>
      <c r="K211" s="278">
        <f>วิเคราะห์ค่ากลวงทึบ!AX256</f>
        <v>4.0530698225184202E-2</v>
      </c>
      <c r="L211" s="278">
        <f t="shared" si="6"/>
        <v>18.147903719591564</v>
      </c>
      <c r="M211" s="258"/>
    </row>
    <row r="212" spans="2:13" s="248" customFormat="1">
      <c r="B212" s="263">
        <f>วิเคราะห์ค่ากลวงทึบ!B257</f>
        <v>1</v>
      </c>
      <c r="C212" s="264">
        <f>วิเคราะห์ค่ากลวงทึบ!AY257</f>
        <v>1.9466666666666668</v>
      </c>
      <c r="D212" s="265">
        <f>วิเคราะห์ค่ากลวงทึบ!BT257</f>
        <v>0.99899875041906283</v>
      </c>
      <c r="E212" s="269">
        <f>วิเคราะห์ค่ากลวงทึบ!BD257</f>
        <v>0.76726593647082086</v>
      </c>
      <c r="F212" s="266">
        <f>วิเคราะห์ค่ากลวงทึบ!AS257</f>
        <v>8.6805555555555554</v>
      </c>
      <c r="G212" s="258"/>
      <c r="H212" s="267">
        <f t="shared" si="7"/>
        <v>1</v>
      </c>
      <c r="I212" s="268">
        <f>วิเคราะห์ค่ากลวงทึบ!BU257</f>
        <v>9.7086655521262024</v>
      </c>
      <c r="J212" s="269">
        <f>วิเคราะห์ค่ากลวงทึบ!AT257</f>
        <v>6.5273577925990863E-3</v>
      </c>
      <c r="K212" s="270">
        <f>วิเคราะห์ค่ากลวงทึบ!AX257</f>
        <v>1.944886199427483E-2</v>
      </c>
      <c r="L212" s="270">
        <f t="shared" si="6"/>
        <v>8.6805555555555554</v>
      </c>
      <c r="M212" s="258"/>
    </row>
    <row r="213" spans="2:13" s="248" customFormat="1">
      <c r="B213" s="263">
        <f>วิเคราะห์ค่ากลวงทึบ!B258</f>
        <v>2</v>
      </c>
      <c r="C213" s="264">
        <f>วิเคราะห์ค่ากลวงทึบ!AY258</f>
        <v>1.6</v>
      </c>
      <c r="D213" s="265">
        <f>วิเคราะห์ค่ากลวงทึบ!BT258</f>
        <v>0.80643697997415364</v>
      </c>
      <c r="E213" s="269">
        <f>วิเคราะห์ค่ากลวงทึบ!BD258</f>
        <v>0.6201736729460422</v>
      </c>
      <c r="F213" s="266">
        <f>วิเคราะห์ค่ากลวงทึบ!AS258</f>
        <v>28.796662274923147</v>
      </c>
      <c r="G213" s="258"/>
      <c r="H213" s="267">
        <f t="shared" si="7"/>
        <v>2</v>
      </c>
      <c r="I213" s="268">
        <f>วิเคราะห์ค่ากลวงทึบ!BU258</f>
        <v>12.026909722222223</v>
      </c>
      <c r="J213" s="269">
        <f>วิเคราะห์ค่ากลวงทึบ!AT258</f>
        <v>1.3361465978645373E-2</v>
      </c>
      <c r="K213" s="270">
        <f>วิเคราะห์ค่ากลวงทึบ!AX258</f>
        <v>2.1378345565832596E-2</v>
      </c>
      <c r="L213" s="270">
        <f t="shared" si="6"/>
        <v>28.796662274923147</v>
      </c>
      <c r="M213" s="258"/>
    </row>
    <row r="214" spans="2:13" s="248" customFormat="1">
      <c r="B214" s="263">
        <f>วิเคราะห์ค่ากลวงทึบ!B259</f>
        <v>3</v>
      </c>
      <c r="C214" s="264">
        <f>วิเคราะห์ค่ากลวงทึบ!AY259</f>
        <v>1.4666666666666668</v>
      </c>
      <c r="D214" s="265">
        <f>วิเคราะห์ค่ากลวงทึบ!BT259</f>
        <v>0.75001796918051156</v>
      </c>
      <c r="E214" s="269">
        <f>วิเคราะห์ค่ากลวงทึบ!BD259</f>
        <v>0.58255172803546307</v>
      </c>
      <c r="F214" s="266">
        <f>วิเคราะห์ค่ากลวงทึบ!AS259</f>
        <v>32.609621115368242</v>
      </c>
      <c r="G214" s="258"/>
      <c r="H214" s="267">
        <f t="shared" si="7"/>
        <v>3</v>
      </c>
      <c r="I214" s="268">
        <f>วิเคราะห์ค่ากลวงทึบ!BU259</f>
        <v>12.931616512345681</v>
      </c>
      <c r="J214" s="269">
        <f>วิเคราะห์ค่ากลวงทึบ!AT259</f>
        <v>1.8010803649138679E-2</v>
      </c>
      <c r="K214" s="270">
        <f>วิเคราะห์ค่ากลวงทึบ!AX259</f>
        <v>2.3308098840061822E-2</v>
      </c>
      <c r="L214" s="270">
        <f t="shared" si="6"/>
        <v>32.609621115368242</v>
      </c>
      <c r="M214" s="258"/>
    </row>
    <row r="215" spans="2:13" s="248" customFormat="1">
      <c r="B215" s="263">
        <f>วิเคราะห์ค่ากลวงทึบ!B260</f>
        <v>4</v>
      </c>
      <c r="C215" s="264">
        <f>วิเคราะห์ค่ากลวงทึบ!AY260</f>
        <v>1.4133333333333333</v>
      </c>
      <c r="D215" s="265">
        <f>วิเคราะห์ค่ากลวงทึบ!BT260</f>
        <v>0.74126718618819765</v>
      </c>
      <c r="E215" s="269">
        <f>วิเคราะห์ค่ากลวงทึบ!BD260</f>
        <v>0.56931018624211527</v>
      </c>
      <c r="F215" s="266">
        <f>วิเคราะห์ค่ากลวงทึบ!AS260</f>
        <v>30.854700854700855</v>
      </c>
      <c r="G215" s="258"/>
      <c r="H215" s="267">
        <f t="shared" si="7"/>
        <v>4</v>
      </c>
      <c r="I215" s="268">
        <f>วิเคราะห์ค่ากลวงทึบ!BU260</f>
        <v>13.084276406035661</v>
      </c>
      <c r="J215" s="269">
        <f>วิเคราะห์ค่ากลวงทึบ!AT260</f>
        <v>2.2750472877872512E-2</v>
      </c>
      <c r="K215" s="270">
        <f>วิเคราะห์ค่ากลวงทึบ!AX260</f>
        <v>2.709606882083692E-2</v>
      </c>
      <c r="L215" s="270">
        <f t="shared" si="6"/>
        <v>30.854700854700855</v>
      </c>
      <c r="M215" s="258"/>
    </row>
    <row r="216" spans="2:13" s="248" customFormat="1">
      <c r="B216" s="263">
        <f>วิเคราะห์ค่ากลวงทึบ!B261</f>
        <v>5</v>
      </c>
      <c r="C216" s="264">
        <f>วิเคราะห์ค่ากลวงทึบ!AY261</f>
        <v>1.4133333333333333</v>
      </c>
      <c r="D216" s="265">
        <f>วิเคราะห์ค่ากลวงทึบ!BT261</f>
        <v>0.70793799511959776</v>
      </c>
      <c r="E216" s="269">
        <f>วิเคราะห์ค่ากลวงทึบ!BD261</f>
        <v>0.56931018624211527</v>
      </c>
      <c r="F216" s="266">
        <f>วิเคราะห์ค่ากลวงทึบ!AS261</f>
        <v>30.854700854700855</v>
      </c>
      <c r="G216" s="258"/>
      <c r="H216" s="267">
        <f t="shared" si="7"/>
        <v>5</v>
      </c>
      <c r="I216" s="268">
        <f>วิเคราะห์ค่ากลวงทึบ!BU261</f>
        <v>13.700274348422498</v>
      </c>
      <c r="J216" s="269">
        <f>วิเคราะห์ค่ากลวงทึบ!AT261</f>
        <v>2.3518094442365894E-2</v>
      </c>
      <c r="K216" s="270">
        <f>วิเคราะห์ค่ากลวงทึบ!AX261</f>
        <v>2.8010314729109941E-2</v>
      </c>
      <c r="L216" s="270">
        <f t="shared" si="6"/>
        <v>30.854700854700855</v>
      </c>
      <c r="M216" s="258"/>
    </row>
    <row r="217" spans="2:13" s="248" customFormat="1">
      <c r="B217" s="263">
        <f>วิเคราะห์ค่ากลวงทึบ!B262</f>
        <v>6</v>
      </c>
      <c r="C217" s="264">
        <f>วิเคราะห์ค่ากลวงทึบ!AY262</f>
        <v>1.1333333333333335</v>
      </c>
      <c r="D217" s="265">
        <f>วิเคราะห์ค่ากลวงทึบ!BT262</f>
        <v>0.73268858697546069</v>
      </c>
      <c r="E217" s="269">
        <f>วิเคราะห์ค่ากลวงทึบ!BD262</f>
        <v>0.51209155649918914</v>
      </c>
      <c r="F217" s="266">
        <f>วิเคราะห์ค่ากลวงทึบ!AS262</f>
        <v>28.164983164983166</v>
      </c>
      <c r="G217" s="258"/>
      <c r="H217" s="267">
        <f t="shared" si="7"/>
        <v>6</v>
      </c>
      <c r="I217" s="268">
        <f>วิเคราะห์ค่ากลวงทึบ!BU262</f>
        <v>13.237472136488345</v>
      </c>
      <c r="J217" s="269">
        <f>วิเคราะห์ค่ากลวงทึบ!AT262</f>
        <v>2.9503961879173615E-2</v>
      </c>
      <c r="K217" s="270">
        <f>วิเคราะห์ค่ากลวงทึบ!AX262</f>
        <v>2.2798515997543255E-2</v>
      </c>
      <c r="L217" s="270">
        <f t="shared" si="6"/>
        <v>28.164983164983166</v>
      </c>
      <c r="M217" s="258"/>
    </row>
    <row r="218" spans="2:13" s="248" customFormat="1">
      <c r="B218" s="263">
        <f>วิเคราะห์ค่ากลวงทึบ!B263</f>
        <v>7</v>
      </c>
      <c r="C218" s="264">
        <f>วิเคราะห์ค่ากลวงทึบ!AY263</f>
        <v>1.4666666666666668</v>
      </c>
      <c r="D218" s="265">
        <f>วิเคราะห์ค่ากลวงทึบ!BT263</f>
        <v>0.67707150025503027</v>
      </c>
      <c r="E218" s="269">
        <f>วิเคราะห์ค่ากลวงทึบ!BD263</f>
        <v>0.58255172803546307</v>
      </c>
      <c r="F218" s="266">
        <f>วิเคราะห์ค่ากลวงทึบ!AS263</f>
        <v>14.109347442680777</v>
      </c>
      <c r="G218" s="258"/>
      <c r="H218" s="267">
        <f t="shared" si="7"/>
        <v>7</v>
      </c>
      <c r="I218" s="268">
        <f>วิเคราะห์ค่ากลวงทึบ!BU263</f>
        <v>14.324845679012347</v>
      </c>
      <c r="J218" s="269">
        <f>วิเคราะห์ค่ากลวงทึบ!AT263</f>
        <v>2.6316618419691084E-2</v>
      </c>
      <c r="K218" s="270">
        <f>วิเคราะห์ค่ากลวงทึบ!AX263</f>
        <v>3.4056800307835526E-2</v>
      </c>
      <c r="L218" s="270">
        <f t="shared" si="6"/>
        <v>14.109347442680777</v>
      </c>
      <c r="M218" s="258"/>
    </row>
    <row r="219" spans="2:13" s="251" customFormat="1">
      <c r="B219" s="263">
        <f>วิเคราะห์ค่ากลวงทึบ!B264</f>
        <v>8</v>
      </c>
      <c r="C219" s="264">
        <f>วิเคราะห์ค่ากลวงทึบ!AY264</f>
        <v>1.1733333333333336</v>
      </c>
      <c r="D219" s="272">
        <f>วิเคราะห์ค่ากลวงทึบ!BT264</f>
        <v>0.54144008624538975</v>
      </c>
      <c r="E219" s="277">
        <f>วิเคราะห์ค่ากลวงทึบ!BD264</f>
        <v>0.51922078431169427</v>
      </c>
      <c r="F219" s="266">
        <f>วิเคราะห์ค่ากลวงทึบ!AS264</f>
        <v>21.843434343434346</v>
      </c>
      <c r="G219" s="258"/>
      <c r="H219" s="267">
        <f t="shared" si="7"/>
        <v>8</v>
      </c>
      <c r="I219" s="268">
        <f>วิเคราะห์ค่ากลวงทึบ!BU264</f>
        <v>17.913237311385462</v>
      </c>
      <c r="J219" s="269">
        <f>วิเคราะห์ค่ากลวงทึบ!AT264</f>
        <v>4.5650365369417988E-2</v>
      </c>
      <c r="K219" s="270">
        <f>วิเคราะห์ค่ากลวงทึบ!AX264</f>
        <v>3.754422572438116E-2</v>
      </c>
      <c r="L219" s="270">
        <f t="shared" si="6"/>
        <v>21.843434343434346</v>
      </c>
      <c r="M219" s="258"/>
    </row>
    <row r="220" spans="2:13">
      <c r="B220" s="279">
        <f>วิเคราะห์ค่าทึบๆ!B17</f>
        <v>1</v>
      </c>
      <c r="C220" s="260">
        <f>วิเคราะห์ค่าทึบๆ!AR17</f>
        <v>1.1466666666666667</v>
      </c>
      <c r="D220" s="269">
        <f>วิเคราะห์ค่าทึบๆ!BP17</f>
        <v>0.56948649192102563</v>
      </c>
      <c r="E220" s="269">
        <f>วิเคราะห์ค่าทึบๆ!AW17</f>
        <v>1.1741705457846552</v>
      </c>
      <c r="F220" s="280">
        <f>วิเคราะห์ค่าทึบๆ!AL17</f>
        <v>23.232323232323228</v>
      </c>
      <c r="H220" s="259">
        <f t="shared" si="7"/>
        <v>1</v>
      </c>
      <c r="I220" s="260">
        <f>วิเคราะห์ค่าทึบๆ!BQ17</f>
        <v>2.2807730251785592</v>
      </c>
      <c r="J220" s="261">
        <f>วิเคราะห์ค่าทึบๆ!AM17</f>
        <v>4.5291870397626312E-3</v>
      </c>
      <c r="K220" s="262">
        <f>วิเคราะห์ค่าทึบๆ!AQ17</f>
        <v>1.1456178982929008E-2</v>
      </c>
      <c r="L220" s="262">
        <f t="shared" si="6"/>
        <v>23.232323232323228</v>
      </c>
    </row>
    <row r="221" spans="2:13">
      <c r="B221" s="281">
        <f>วิเคราะห์ค่าทึบๆ!B18</f>
        <v>2</v>
      </c>
      <c r="C221" s="268">
        <f>วิเคราะห์ค่าทึบๆ!AR18</f>
        <v>1.0133333333333334</v>
      </c>
      <c r="D221" s="269">
        <f>วิเคราะห์ค่าทึบๆ!BP18</f>
        <v>0.49598724884139506</v>
      </c>
      <c r="E221" s="269">
        <f>วิเคราะห์ค่าทึบๆ!AW18</f>
        <v>1.032153529805963</v>
      </c>
      <c r="F221" s="282">
        <f>วิเคราะห์ค่าทึบๆ!AL18</f>
        <v>44.313725490196077</v>
      </c>
      <c r="H221" s="267">
        <f t="shared" si="7"/>
        <v>2</v>
      </c>
      <c r="I221" s="268">
        <f>วิเคราะห์ค่าทึบๆ!BQ18</f>
        <v>2.6187556877946885</v>
      </c>
      <c r="J221" s="269">
        <f>วิเคราะห์ค่าทึบๆ!AM18</f>
        <v>7.8387267074719515E-3</v>
      </c>
      <c r="K221" s="270">
        <f>วิเคราะห์ค่าทึบๆ!AQ18</f>
        <v>1.3539618858360645E-2</v>
      </c>
      <c r="L221" s="270">
        <f t="shared" si="6"/>
        <v>44.313725490196077</v>
      </c>
    </row>
    <row r="222" spans="2:13">
      <c r="B222" s="281">
        <f>วิเคราะห์ค่าทึบๆ!B19</f>
        <v>3</v>
      </c>
      <c r="C222" s="268">
        <f>วิเคราะห์ค่าทึบๆ!AR19</f>
        <v>1.0533333333333335</v>
      </c>
      <c r="D222" s="269">
        <f>วิเคราะห์ค่าทึบๆ!BP19</f>
        <v>0.5163510981883449</v>
      </c>
      <c r="E222" s="269">
        <f>วิเคราะห์ค่าทึบๆ!AW19</f>
        <v>1.0692486534603769</v>
      </c>
      <c r="F222" s="282">
        <f>วิเคราะห์ค่าทึบๆ!AL19</f>
        <v>36.410256410256409</v>
      </c>
      <c r="H222" s="267">
        <f t="shared" si="7"/>
        <v>3</v>
      </c>
      <c r="I222" s="268">
        <f>วิเคราะห์ค่าทึบๆ!BQ19</f>
        <v>2.5154772276736121</v>
      </c>
      <c r="J222" s="269">
        <f>วิเคราะห์ค่าทึบๆ!AM19</f>
        <v>8.6875641131139505E-3</v>
      </c>
      <c r="K222" s="270">
        <f>วิเคราะห์ค่าทึบๆ!AQ19</f>
        <v>1.6739452803317127E-2</v>
      </c>
      <c r="L222" s="270">
        <f t="shared" si="6"/>
        <v>36.410256410256409</v>
      </c>
    </row>
    <row r="223" spans="2:13">
      <c r="B223" s="281">
        <f>วิเคราะห์ค่าทึบๆ!B20</f>
        <v>4</v>
      </c>
      <c r="C223" s="268">
        <f>วิเคราะห์ค่าทึบๆ!AR20</f>
        <v>1.0533333333333335</v>
      </c>
      <c r="D223" s="269">
        <f>วิเคราะห์ค่าทึบๆ!BP20</f>
        <v>0.5163510981883449</v>
      </c>
      <c r="E223" s="269">
        <f>วิเคราะห์ค่าทึบๆ!AW20</f>
        <v>1.0692486534603769</v>
      </c>
      <c r="F223" s="282">
        <f>วิเคราะห์ค่าทึบๆ!AL20</f>
        <v>23.968253968253965</v>
      </c>
      <c r="H223" s="267">
        <f t="shared" si="7"/>
        <v>4</v>
      </c>
      <c r="I223" s="268">
        <f>วิเคราะห์ค่าทึบๆ!BQ20</f>
        <v>2.5154772276736121</v>
      </c>
      <c r="J223" s="269">
        <f>วิเคราะห์ค่าทึบๆ!AM20</f>
        <v>1.0480554921267111E-2</v>
      </c>
      <c r="K223" s="270">
        <f>วิเคราะห์ค่าทึบๆ!AQ20</f>
        <v>2.0194239970246386E-2</v>
      </c>
      <c r="L223" s="270">
        <f t="shared" si="6"/>
        <v>23.968253968253965</v>
      </c>
    </row>
    <row r="224" spans="2:13">
      <c r="B224" s="281">
        <f>วิเคราะห์ค่าทึบๆ!B21</f>
        <v>5</v>
      </c>
      <c r="C224" s="268">
        <f>วิเคราะห์ค่าทึบๆ!AR21</f>
        <v>1</v>
      </c>
      <c r="D224" s="269">
        <f>วิเคราะห์ค่าทึบๆ!BP21</f>
        <v>0.48948541146517588</v>
      </c>
      <c r="E224" s="269">
        <f>วิเคราะห์ค่าทึบๆ!AW21</f>
        <v>1.0206207261596576</v>
      </c>
      <c r="F224" s="282">
        <f>วิเคราะห์ค่าทึบๆ!AL21</f>
        <v>28.00402212166918</v>
      </c>
      <c r="H224" s="267">
        <f t="shared" si="7"/>
        <v>5</v>
      </c>
      <c r="I224" s="268">
        <f>วิเคราะห์ค่าทึบๆ!BQ21</f>
        <v>2.6535406338038534</v>
      </c>
      <c r="J224" s="269">
        <f>วิเคราะห์ค่าทึบๆ!AM21</f>
        <v>1.1891171347263653E-2</v>
      </c>
      <c r="K224" s="270">
        <f>วิเคราะห์ค่าทึบๆ!AQ21</f>
        <v>1.9818618912106088E-2</v>
      </c>
      <c r="L224" s="270">
        <f t="shared" si="6"/>
        <v>28.00402212166918</v>
      </c>
    </row>
    <row r="225" spans="2:12">
      <c r="B225" s="281">
        <f>วิเคราะห์ค่าทึบๆ!B22</f>
        <v>6</v>
      </c>
      <c r="C225" s="268">
        <f>วิเคราะห์ค่าทึบๆ!AR22</f>
        <v>0.97333333333333349</v>
      </c>
      <c r="D225" s="269">
        <f>วิเคราะห์ค่าทึบๆ!BP22</f>
        <v>0.476885812010509</v>
      </c>
      <c r="E225" s="269">
        <f>วิเคราะห์ค่าทึบๆ!AW22</f>
        <v>0.99866932742120151</v>
      </c>
      <c r="F225" s="282">
        <f>วิเคราะห์ค่าทึบๆ!AL22</f>
        <v>28.320802005012535</v>
      </c>
      <c r="H225" s="267">
        <f t="shared" si="7"/>
        <v>6</v>
      </c>
      <c r="I225" s="268">
        <f>วิเคราะห์ค่าทึบๆ!BQ22</f>
        <v>2.7236487147753938</v>
      </c>
      <c r="J225" s="269">
        <f>วิเคราะห์ค่าทึบๆ!AM22</f>
        <v>1.260623825746509E-2</v>
      </c>
      <c r="K225" s="270">
        <f>วิเคราะห์ค่าทึบๆ!AQ22</f>
        <v>1.9579901974360676E-2</v>
      </c>
      <c r="L225" s="270">
        <f t="shared" si="6"/>
        <v>28.320802005012535</v>
      </c>
    </row>
    <row r="226" spans="2:12">
      <c r="B226" s="281">
        <f>วิเคราะห์ค่าทึบๆ!B23</f>
        <v>7</v>
      </c>
      <c r="C226" s="268">
        <f>วิเคราะห์ค่าทึบๆ!AR23</f>
        <v>0.90666666666666684</v>
      </c>
      <c r="D226" s="269">
        <f>วิเคราะห์ค่าทึบๆ!BP23</f>
        <v>0.44756833636362886</v>
      </c>
      <c r="E226" s="269">
        <f>วิเคราะห์ค่าทึบๆ!AW23</f>
        <v>0.94944315664093748</v>
      </c>
      <c r="F226" s="282">
        <f>วิเคราะห์ค่าทึบๆ!AL23</f>
        <v>30.555555555555554</v>
      </c>
      <c r="H226" s="267">
        <f t="shared" si="7"/>
        <v>7</v>
      </c>
      <c r="I226" s="268">
        <f>วิเคราะห์ค่าทึบๆ!BQ23</f>
        <v>2.9020583527646395</v>
      </c>
      <c r="J226" s="269">
        <f>วิเคราะห์ค่าทึบๆ!AM23</f>
        <v>1.6099578327340425E-2</v>
      </c>
      <c r="K226" s="270">
        <f>วิเคราะห์ค่าทึบๆ!AQ23</f>
        <v>2.1053294735752872E-2</v>
      </c>
      <c r="L226" s="270">
        <f t="shared" si="6"/>
        <v>30.555555555555554</v>
      </c>
    </row>
    <row r="227" spans="2:12">
      <c r="B227" s="283">
        <f>วิเคราะห์ค่าทึบๆ!B24</f>
        <v>8</v>
      </c>
      <c r="C227" s="276">
        <f>วิเคราะห์ค่าทึบๆ!AR24</f>
        <v>1.0266666666666668</v>
      </c>
      <c r="D227" s="277">
        <f>วิเคราะห์ค่าทึบๆ!BP24</f>
        <v>0.50262924348907989</v>
      </c>
      <c r="E227" s="277">
        <f>วิเคราะห์ค่าทึบๆ!AW24</f>
        <v>1.0440863369806959</v>
      </c>
      <c r="F227" s="284">
        <f>วิเคราะห์ค่าทึบๆ!AL24</f>
        <v>16.071428571428569</v>
      </c>
      <c r="H227" s="275">
        <f t="shared" si="7"/>
        <v>8</v>
      </c>
      <c r="I227" s="276">
        <f>วิเคราะห์ค่าทึบๆ!BQ24</f>
        <v>2.5841501381032601</v>
      </c>
      <c r="J227" s="277">
        <f>วิเคราะห์ค่าทึบๆ!AM24</f>
        <v>1.8345473933504428E-2</v>
      </c>
      <c r="K227" s="278">
        <f>วิเคราะห์ค่าทึบๆ!AQ24</f>
        <v>3.2851197508833516E-2</v>
      </c>
      <c r="L227" s="278">
        <f t="shared" si="6"/>
        <v>16.071428571428569</v>
      </c>
    </row>
    <row r="228" spans="2:12">
      <c r="B228" s="281">
        <f>วิเคราะห์ค่าทึบๆ!B25</f>
        <v>1</v>
      </c>
      <c r="C228" s="260">
        <f>วิเคราะห์ค่าทึบๆ!AR25</f>
        <v>1.1600000000000001</v>
      </c>
      <c r="D228" s="261">
        <f>วิเคราะห์ค่าทึบๆ!BP25</f>
        <v>1.1555976064684572</v>
      </c>
      <c r="E228" s="261">
        <f>วิเคราะห์ค่าทึบๆ!AW25</f>
        <v>1.1918282365569903</v>
      </c>
      <c r="F228" s="282">
        <f>วิเคราะห์ค่าทึบๆ!AL25</f>
        <v>21.616161616161616</v>
      </c>
      <c r="H228" s="267">
        <f t="shared" si="7"/>
        <v>1</v>
      </c>
      <c r="I228" s="268">
        <f>วิเคราะห์ค่าทึบๆ!BQ25</f>
        <v>2.2479614386644999</v>
      </c>
      <c r="J228" s="269">
        <f>วิเคราะห์ค่าทึบๆ!AM25</f>
        <v>4.395975656240201E-3</v>
      </c>
      <c r="K228" s="270">
        <f>วิเคราะห์ค่าทึบๆ!AQ25</f>
        <v>1.158939036645144E-2</v>
      </c>
      <c r="L228" s="270">
        <f t="shared" si="6"/>
        <v>21.616161616161616</v>
      </c>
    </row>
    <row r="229" spans="2:12">
      <c r="B229" s="281">
        <f>วิเคราะห์ค่าทึบๆ!B26</f>
        <v>2</v>
      </c>
      <c r="C229" s="268">
        <f>วิเคราะห์ค่าทึบๆ!AR26</f>
        <v>1.0933333333333335</v>
      </c>
      <c r="D229" s="269">
        <f>วิเคราะห์ค่าทึบๆ!BP26</f>
        <v>1.0761970782577961</v>
      </c>
      <c r="E229" s="269">
        <f>วิเคราะห์ค่าทึบๆ!AW26</f>
        <v>1.1106541457982981</v>
      </c>
      <c r="F229" s="282">
        <f>วิเคราะห์ค่าทึบๆ!AL26</f>
        <v>26.068376068376068</v>
      </c>
      <c r="H229" s="267">
        <f t="shared" si="7"/>
        <v>2</v>
      </c>
      <c r="I229" s="268">
        <f>วิเคราะห์ค่าทึบๆ!BQ26</f>
        <v>2.4138133344121697</v>
      </c>
      <c r="J229" s="269">
        <f>วิเคราะห์ค่าทึบๆ!AM26</f>
        <v>6.7698094291803214E-3</v>
      </c>
      <c r="K229" s="270">
        <f>วิเคราะห์ค่าทึบๆ!AQ26</f>
        <v>1.4608536136652276E-2</v>
      </c>
      <c r="L229" s="270">
        <f t="shared" si="6"/>
        <v>26.068376068376068</v>
      </c>
    </row>
    <row r="230" spans="2:12">
      <c r="B230" s="281">
        <f>วิเคราะห์ค่าทึบๆ!B27</f>
        <v>3</v>
      </c>
      <c r="C230" s="268">
        <f>วิเคราะห์ค่าทึบๆ!AR27</f>
        <v>1.0666666666666669</v>
      </c>
      <c r="D230" s="269">
        <f>วิเคราะห์ค่าทึบๆ!BP27</f>
        <v>1.046880200070438</v>
      </c>
      <c r="E230" s="269">
        <f>วิเคราะห์ค่าทึบๆ!AW27</f>
        <v>1.0825317547305482</v>
      </c>
      <c r="F230" s="282">
        <f>วิเคราะห์ค่าทึบๆ!AL27</f>
        <v>24.206349206349206</v>
      </c>
      <c r="H230" s="267">
        <f t="shared" si="7"/>
        <v>3</v>
      </c>
      <c r="I230" s="268">
        <f>วิเคราะห์ค่าทึบๆ!BQ27</f>
        <v>2.4814098669353952</v>
      </c>
      <c r="J230" s="269">
        <f>วิเคราะห์ค่าทึบๆ!AM27</f>
        <v>8.4756723054770257E-3</v>
      </c>
      <c r="K230" s="270">
        <f>วิเคราะห์ค่าทึบๆ!AQ27</f>
        <v>1.6951344610954055E-2</v>
      </c>
      <c r="L230" s="270">
        <f t="shared" si="6"/>
        <v>24.206349206349206</v>
      </c>
    </row>
    <row r="231" spans="2:12">
      <c r="B231" s="281">
        <f>วิเคราะห์ค่าทึบๆ!B28</f>
        <v>4</v>
      </c>
      <c r="C231" s="268">
        <f>วิเคราะห์ค่าทึบๆ!AR28</f>
        <v>0.90666666666666684</v>
      </c>
      <c r="D231" s="269">
        <f>วิเคราะห์ค่าทึบๆ!BP28</f>
        <v>0.89513667272725772</v>
      </c>
      <c r="E231" s="269">
        <f>วิเคราะห์ค่าทึบๆ!AW28</f>
        <v>0.94944315664093748</v>
      </c>
      <c r="F231" s="282">
        <f>วิเคราะห์ค่าทึบๆ!AL28</f>
        <v>30.065359477124186</v>
      </c>
      <c r="H231" s="267">
        <f t="shared" si="7"/>
        <v>4</v>
      </c>
      <c r="I231" s="268">
        <f>วิเคราะห์ค่าทึบๆ!BQ28</f>
        <v>2.9020583527646395</v>
      </c>
      <c r="J231" s="269">
        <f>วิเคราะห์ค่าทึบๆ!AM28</f>
        <v>1.3292411119655846E-2</v>
      </c>
      <c r="K231" s="270">
        <f>วิเคราะห์ค่าทึบๆ!AQ28</f>
        <v>1.7382383771857652E-2</v>
      </c>
      <c r="L231" s="270">
        <f t="shared" si="6"/>
        <v>30.065359477124186</v>
      </c>
    </row>
    <row r="232" spans="2:12">
      <c r="B232" s="281">
        <f>วิเคราะห์ค่าทึบๆ!B29</f>
        <v>5</v>
      </c>
      <c r="C232" s="268">
        <f>วิเคราะห์ค่าทึบๆ!AR29</f>
        <v>1.0266666666666668</v>
      </c>
      <c r="D232" s="269">
        <f>วิเคราะห์ค่าทึบๆ!BP29</f>
        <v>1.0052584869781598</v>
      </c>
      <c r="E232" s="269">
        <f>วิเคราะห์ค่าทึบๆ!AW29</f>
        <v>1.0440863369806959</v>
      </c>
      <c r="F232" s="282">
        <f>วิเคราะห์ค่าทึบๆ!AL29</f>
        <v>22.105508870214749</v>
      </c>
      <c r="H232" s="267">
        <f t="shared" si="7"/>
        <v>5</v>
      </c>
      <c r="I232" s="268">
        <f>วิเคราะห์ค่าทึบๆ!BQ29</f>
        <v>2.5841501381032601</v>
      </c>
      <c r="J232" s="269">
        <f>วิเคราะห์ค่าทึบๆ!AM29</f>
        <v>1.1362674842940824E-2</v>
      </c>
      <c r="K232" s="270">
        <f>วิเคราะห์ค่าทึบๆ!AQ29</f>
        <v>2.0347115416428922E-2</v>
      </c>
      <c r="L232" s="270">
        <f t="shared" si="6"/>
        <v>22.105508870214749</v>
      </c>
    </row>
    <row r="233" spans="2:12">
      <c r="B233" s="281">
        <f>วิเคราะห์ค่าทึบๆ!B30</f>
        <v>6</v>
      </c>
      <c r="C233" s="268">
        <f>วิเคราะห์ค่าทึบๆ!AR30</f>
        <v>0.98666666666666669</v>
      </c>
      <c r="D233" s="269">
        <f>วิเคราะห์ค่าทึบๆ!BP30</f>
        <v>0.96623918535300657</v>
      </c>
      <c r="E233" s="269">
        <f>วิเคราะห์ค่าทึบๆ!AW30</f>
        <v>1.0094660663590602</v>
      </c>
      <c r="F233" s="282">
        <f>วิเคราะห์ค่าทึบๆ!AL30</f>
        <v>28.216619981325863</v>
      </c>
      <c r="H233" s="267">
        <f t="shared" si="7"/>
        <v>6</v>
      </c>
      <c r="I233" s="268">
        <f>วิเคราะห์ค่าทึบๆ!BQ30</f>
        <v>2.6885049761307558</v>
      </c>
      <c r="J233" s="269">
        <f>วิเคราะห์ค่าทึบๆ!AM30</f>
        <v>1.2338020422199877E-2</v>
      </c>
      <c r="K233" s="270">
        <f>วิเคราะห์ค่าทึบๆ!AQ30</f>
        <v>1.9848119809625888E-2</v>
      </c>
      <c r="L233" s="270">
        <f t="shared" si="6"/>
        <v>28.216619981325863</v>
      </c>
    </row>
    <row r="234" spans="2:12">
      <c r="B234" s="281">
        <f>วิเคราะห์ค่าทึบๆ!B31</f>
        <v>7</v>
      </c>
      <c r="C234" s="268">
        <f>วิเคราะห์ค่าทึบๆ!AR31</f>
        <v>0.96000000000000008</v>
      </c>
      <c r="D234" s="269">
        <f>วิเคราะห์ค่าทึบๆ!BP31</f>
        <v>0.94156047956813727</v>
      </c>
      <c r="E234" s="269">
        <f>วิเคราะห์ค่าทึบๆ!AW31</f>
        <v>0.98821176880261863</v>
      </c>
      <c r="F234" s="282">
        <f>วิเคราะห์ค่าทึบๆ!AL31</f>
        <v>26.043237807943694</v>
      </c>
      <c r="H234" s="267">
        <f t="shared" si="7"/>
        <v>7</v>
      </c>
      <c r="I234" s="268">
        <f>วิเคราะห์ค่าทึบๆ!BQ31</f>
        <v>2.7589718497377702</v>
      </c>
      <c r="J234" s="269">
        <f>วิเคราะห์ค่าทึบๆ!AM31</f>
        <v>1.4861149225237319E-2</v>
      </c>
      <c r="K234" s="270">
        <f>วิเคราะห์ค่าทึบๆ!AQ31</f>
        <v>2.2291723837855978E-2</v>
      </c>
      <c r="L234" s="270">
        <f t="shared" si="6"/>
        <v>26.043237807943694</v>
      </c>
    </row>
    <row r="235" spans="2:12">
      <c r="B235" s="281">
        <f>วิเคราะห์ค่าทึบๆ!B32</f>
        <v>8</v>
      </c>
      <c r="C235" s="276">
        <f>วิเคราะห์ค่าทึบๆ!AR32</f>
        <v>0.90666666666666684</v>
      </c>
      <c r="D235" s="277">
        <f>วิเคราะห์ค่าทึบๆ!BP32</f>
        <v>0.89513667272725772</v>
      </c>
      <c r="E235" s="277">
        <f>วิเคราะห์ค่าทึบๆ!AW32</f>
        <v>0.94944315664093748</v>
      </c>
      <c r="F235" s="282">
        <f>วิเคราะห์ค่าทึบๆ!AL32</f>
        <v>22.865067079463369</v>
      </c>
      <c r="H235" s="267">
        <f t="shared" si="7"/>
        <v>8</v>
      </c>
      <c r="I235" s="268">
        <f>วิเคราะห์ค่าทึบๆ!BQ32</f>
        <v>2.9020583527646395</v>
      </c>
      <c r="J235" s="269">
        <f>วิเคราะห์ค่าทึบๆ!AM32</f>
        <v>2.2185224291679771E-2</v>
      </c>
      <c r="K235" s="270">
        <f>วิเคราะห์ค่าทึบๆ!AQ32</f>
        <v>2.9011447150658169E-2</v>
      </c>
      <c r="L235" s="270">
        <f t="shared" si="6"/>
        <v>22.865067079463369</v>
      </c>
    </row>
    <row r="236" spans="2:12">
      <c r="B236" s="279">
        <f>วิเคราะห์ค่าทึบๆ!B33</f>
        <v>1</v>
      </c>
      <c r="C236" s="268">
        <f>วิเคราะห์ค่าทึบๆ!AR33</f>
        <v>1.1733333333333333</v>
      </c>
      <c r="D236" s="269">
        <f>วิเคราะห์ค่าทึบๆ!BP33</f>
        <v>1.4657747035515905</v>
      </c>
      <c r="E236" s="269">
        <f>วิเคราะห์ค่าทึบๆ!AW33</f>
        <v>1.2103072956898178</v>
      </c>
      <c r="F236" s="282">
        <f>วิเคราะห์ค่าทึบๆ!AL33</f>
        <v>18.787878787878785</v>
      </c>
      <c r="H236" s="259">
        <f t="shared" si="7"/>
        <v>1</v>
      </c>
      <c r="I236" s="260">
        <f>วิเคราะห์ค่าทึบๆ!BQ33</f>
        <v>2.215329248468175</v>
      </c>
      <c r="J236" s="261">
        <f>วิเคราะห์ค่าทึบๆ!AM33</f>
        <v>4.2627642727177699E-3</v>
      </c>
      <c r="K236" s="262">
        <f>วิเคราะห์ค่าทึบๆ!AQ33</f>
        <v>1.1722601749973869E-2</v>
      </c>
      <c r="L236" s="262">
        <f t="shared" si="6"/>
        <v>18.787878787878785</v>
      </c>
    </row>
    <row r="237" spans="2:12">
      <c r="B237" s="281">
        <f>วิเคราะห์ค่าทึบๆ!B34</f>
        <v>2</v>
      </c>
      <c r="C237" s="268">
        <f>วิเคราะห์ค่าทึบๆ!AR34</f>
        <v>1.1200000000000001</v>
      </c>
      <c r="D237" s="269">
        <f>วิเคราะห์ค่าทึบๆ!BP34</f>
        <v>1.3835808918254964</v>
      </c>
      <c r="E237" s="269">
        <f>วิเคราะห์ค่าทึบๆ!AW34</f>
        <v>1.141088661469096</v>
      </c>
      <c r="F237" s="282">
        <f>วิเคราะห์ค่าทึบๆ!AL34</f>
        <v>22.086247086247084</v>
      </c>
      <c r="H237" s="267">
        <f t="shared" si="7"/>
        <v>2</v>
      </c>
      <c r="I237" s="268">
        <f>วิเคราะห์ค่าทึบๆ!BQ34</f>
        <v>2.3469343871598913</v>
      </c>
      <c r="J237" s="269">
        <f>วิเคราะห์ค่าทึบๆ!AM34</f>
        <v>6.4135036697497783E-3</v>
      </c>
      <c r="K237" s="270">
        <f>วิเคราะห์ค่าทึบๆ!AQ34</f>
        <v>1.4964841896082819E-2</v>
      </c>
      <c r="L237" s="270">
        <f t="shared" si="6"/>
        <v>22.086247086247084</v>
      </c>
    </row>
    <row r="238" spans="2:12">
      <c r="B238" s="281">
        <f>วิเคราะห์ค่าทึบๆ!B35</f>
        <v>3</v>
      </c>
      <c r="C238" s="268">
        <f>วิเคราะห์ค่าทึบๆ!AR35</f>
        <v>1.0933333333333335</v>
      </c>
      <c r="D238" s="269">
        <f>วิเคราะห์ค่าทึบๆ!BP35</f>
        <v>1.3452463478222452</v>
      </c>
      <c r="E238" s="269">
        <f>วิเคราะห์ค่าทึบๆ!AW35</f>
        <v>1.1106541457982981</v>
      </c>
      <c r="F238" s="282">
        <f>วิเคราะห์ค่าทึบๆ!AL35</f>
        <v>28.174603174603174</v>
      </c>
      <c r="H238" s="267">
        <f t="shared" si="7"/>
        <v>3</v>
      </c>
      <c r="I238" s="268">
        <f>วิเคราะห์ค่าทึบๆ!BQ35</f>
        <v>2.4138133344121697</v>
      </c>
      <c r="J238" s="269">
        <f>วิเคราะห์ค่าทึบๆ!AM35</f>
        <v>8.0518886902031725E-3</v>
      </c>
      <c r="K238" s="270">
        <f>วิเคราะห์ค่าทึบๆ!AQ35</f>
        <v>1.7375128226227905E-2</v>
      </c>
      <c r="L238" s="270">
        <f t="shared" si="6"/>
        <v>28.174603174603174</v>
      </c>
    </row>
    <row r="239" spans="2:12">
      <c r="B239" s="281">
        <f>วิเคราะห์ค่าทึบๆ!B36</f>
        <v>4</v>
      </c>
      <c r="C239" s="268">
        <f>วิเคราะห์ค่าทึบๆ!AR36</f>
        <v>0.98666666666666669</v>
      </c>
      <c r="D239" s="269">
        <f>วิเคราะห์ค่าทึบๆ!BP36</f>
        <v>1.2077989816912582</v>
      </c>
      <c r="E239" s="269">
        <f>วิเคราะห์ค่าทึบๆ!AW36</f>
        <v>1.0094660663590602</v>
      </c>
      <c r="F239" s="282">
        <f>วิเคราะห์ค่าทึบๆ!AL36</f>
        <v>29.996229260935138</v>
      </c>
      <c r="H239" s="267">
        <f t="shared" si="7"/>
        <v>4</v>
      </c>
      <c r="I239" s="268">
        <f>วิเคราะห์ค่าทึบๆ!BQ36</f>
        <v>2.6885049761307558</v>
      </c>
      <c r="J239" s="269">
        <f>วิเคราะห์ค่าทึบๆ!AM36</f>
        <v>1.1758671375080175E-2</v>
      </c>
      <c r="K239" s="270">
        <f>วิเคราะห์ค่าทึบๆ!AQ36</f>
        <v>1.8916123516433323E-2</v>
      </c>
      <c r="L239" s="270">
        <f t="shared" si="6"/>
        <v>29.996229260935138</v>
      </c>
    </row>
    <row r="240" spans="2:12">
      <c r="B240" s="281">
        <f>วิเคราะห์ค่าทึบๆ!B37</f>
        <v>5</v>
      </c>
      <c r="C240" s="268">
        <f>วิเคราะห์ค่าทึบๆ!AR37</f>
        <v>0.94666666666666677</v>
      </c>
      <c r="D240" s="269">
        <f>วิเคราะห์ค่าทึบๆ!BP37</f>
        <v>1.1619979751826641</v>
      </c>
      <c r="E240" s="269">
        <f>วิเคราะห์ค่าทึบๆ!AW37</f>
        <v>0.9780759955449394</v>
      </c>
      <c r="F240" s="282">
        <f>วิเคราะห์ค่าทึบๆ!AL37</f>
        <v>34.251478369125429</v>
      </c>
      <c r="H240" s="267">
        <f t="shared" si="7"/>
        <v>5</v>
      </c>
      <c r="I240" s="268">
        <f>วิเคราะห์ค่าทึบๆ!BQ37</f>
        <v>2.7944743810178818</v>
      </c>
      <c r="J240" s="269">
        <f>วิเคราะห์ค่าทึบๆ!AM37</f>
        <v>1.2948164355909311E-2</v>
      </c>
      <c r="K240" s="270">
        <f>วิเคราะห์ค่าทึบๆ!AQ37</f>
        <v>1.8761625903460432E-2</v>
      </c>
      <c r="L240" s="270">
        <f t="shared" si="6"/>
        <v>34.251478369125429</v>
      </c>
    </row>
    <row r="241" spans="2:12">
      <c r="B241" s="281">
        <f>วิเคราะห์ค่าทึบๆ!B38</f>
        <v>6</v>
      </c>
      <c r="C241" s="268">
        <f>วิเคราะห์ค่าทึบๆ!AR38</f>
        <v>0.88000000000000012</v>
      </c>
      <c r="D241" s="269">
        <f>วิเคราะห์ค่าทึบๆ!BP38</f>
        <v>1.0916050718397428</v>
      </c>
      <c r="E241" s="269">
        <f>วิเคราะห์ค่าทึบๆ!AW38</f>
        <v>0.93169499062491234</v>
      </c>
      <c r="F241" s="282">
        <f>วิเคราะห์ค่าทึบๆ!AL38</f>
        <v>38.96915491342736</v>
      </c>
      <c r="H241" s="267">
        <f t="shared" si="7"/>
        <v>6</v>
      </c>
      <c r="I241" s="268">
        <f>วิเคราะห์ค่าทึบๆ!BQ38</f>
        <v>2.9746779821844953</v>
      </c>
      <c r="J241" s="269">
        <f>วิเคราะห์ค่าทึบๆ!AM38</f>
        <v>1.4483763104321593E-2</v>
      </c>
      <c r="K241" s="270">
        <f>วิเคราะห์ค่าทึบๆ!AQ38</f>
        <v>1.7702377127504172E-2</v>
      </c>
      <c r="L241" s="270">
        <f t="shared" si="6"/>
        <v>38.96915491342736</v>
      </c>
    </row>
    <row r="242" spans="2:12">
      <c r="B242" s="281">
        <f>วิเคราะห์ค่าทึบๆ!B39</f>
        <v>7</v>
      </c>
      <c r="C242" s="268">
        <f>วิเคราะห์ค่าทึบๆ!AR39</f>
        <v>0.94666666666666677</v>
      </c>
      <c r="D242" s="269">
        <f>วิเคราะห์ค่าทึบๆ!BP39</f>
        <v>1.1619979751826641</v>
      </c>
      <c r="E242" s="269">
        <f>วิเคราะห์ค่าทึบๆ!AW39</f>
        <v>0.9780759955449394</v>
      </c>
      <c r="F242" s="282">
        <f>วิเคราะห์ค่าทึบๆ!AL39</f>
        <v>30.637254901960784</v>
      </c>
      <c r="H242" s="267">
        <f t="shared" si="7"/>
        <v>7</v>
      </c>
      <c r="I242" s="268">
        <f>วิเคราะห์ค่าทึบๆ!BQ39</f>
        <v>2.7944743810178818</v>
      </c>
      <c r="J242" s="269">
        <f>วิเคราะห์ค่าทึบๆ!AM39</f>
        <v>1.5170756500763096E-2</v>
      </c>
      <c r="K242" s="270">
        <f>วิเคราะห์ค่าทึบๆ!AQ39</f>
        <v>2.1982116562330203E-2</v>
      </c>
      <c r="L242" s="270">
        <f t="shared" si="6"/>
        <v>30.637254901960784</v>
      </c>
    </row>
    <row r="243" spans="2:12">
      <c r="B243" s="283">
        <f>วิเคราะห์ค่าทึบๆ!B40</f>
        <v>8</v>
      </c>
      <c r="C243" s="268">
        <f>วิเคราะห์ค่าทึบๆ!AR40</f>
        <v>0.94666666666666677</v>
      </c>
      <c r="D243" s="269">
        <f>วิเคราะห์ค่าทึบๆ!BP40</f>
        <v>1.1619979751826641</v>
      </c>
      <c r="E243" s="269">
        <f>วิเคราะห์ค่าทึบๆ!AW40</f>
        <v>0.9780759955449394</v>
      </c>
      <c r="F243" s="282">
        <f>วิเคราะห์ค่าทึบๆ!AL40</f>
        <v>19.869281045751631</v>
      </c>
      <c r="H243" s="275">
        <f t="shared" si="7"/>
        <v>8</v>
      </c>
      <c r="I243" s="276">
        <f>วิเคราะห์ค่าทึบๆ!BQ40</f>
        <v>2.7944743810178818</v>
      </c>
      <c r="J243" s="277">
        <f>วิเคราะห์ค่าทึบๆ!AM40</f>
        <v>2.0905307505621324E-2</v>
      </c>
      <c r="K243" s="278">
        <f>วิเคราะห์ค่าทึบๆ!AQ40</f>
        <v>3.0291363936716616E-2</v>
      </c>
      <c r="L243" s="278">
        <f t="shared" si="6"/>
        <v>19.869281045751631</v>
      </c>
    </row>
    <row r="244" spans="2:12">
      <c r="B244" s="281">
        <f>วิเคราะห์ค่าทึบๆ!B41</f>
        <v>1</v>
      </c>
      <c r="C244" s="260">
        <f>วิเคราะห์ค่าทึบๆ!AR41</f>
        <v>1.1600000000000001</v>
      </c>
      <c r="D244" s="261">
        <f>วิเคราะห์ค่าทึบๆ!BP41</f>
        <v>0.25943926526800076</v>
      </c>
      <c r="E244" s="261">
        <f>วิเคราะห์ค่าทึบๆ!AW41</f>
        <v>0.66110735668493126</v>
      </c>
      <c r="F244" s="282">
        <f>วิเคราะห์ค่าทึบๆ!AL41</f>
        <v>51.241379310344826</v>
      </c>
      <c r="H244" s="267">
        <f t="shared" si="7"/>
        <v>1</v>
      </c>
      <c r="I244" s="268">
        <f>วิเคราะห์ค่าทึบๆ!BQ41</f>
        <v>5.006448918344379</v>
      </c>
      <c r="J244" s="269">
        <f>วิเคราะห์ค่าทึบๆ!AM41</f>
        <v>1.0390487914749566E-2</v>
      </c>
      <c r="K244" s="270">
        <f>วิเคราะห์ค่าทึบๆ!AQ41</f>
        <v>1.158939036645144E-2</v>
      </c>
      <c r="L244" s="270">
        <f t="shared" si="6"/>
        <v>51.241379310344826</v>
      </c>
    </row>
    <row r="245" spans="2:12">
      <c r="B245" s="281">
        <f>วิเคราะห์ค่าทึบๆ!B42</f>
        <v>2</v>
      </c>
      <c r="C245" s="268">
        <f>วิเคราะห์ค่าทึบๆ!AR42</f>
        <v>1.4266666666666667</v>
      </c>
      <c r="D245" s="269">
        <f>วิเคราะห์ค่าทึบๆ!BP42</f>
        <v>0.31952687931114732</v>
      </c>
      <c r="E245" s="269">
        <f>วิเคราะห์ค่าทึบๆ!AW42</f>
        <v>0.76666439507182438</v>
      </c>
      <c r="F245" s="282">
        <f>วิเคราะห์ค่าทึบๆ!AL42</f>
        <v>25.789473684210531</v>
      </c>
      <c r="H245" s="267">
        <f t="shared" si="7"/>
        <v>2</v>
      </c>
      <c r="I245" s="268">
        <f>วิเคราะห์ค่าทึบๆ!BQ42</f>
        <v>4.0649770428616625</v>
      </c>
      <c r="J245" s="269">
        <f>วิเคราะห์ค่าทึบๆ!AM42</f>
        <v>1.0332867023485754E-2</v>
      </c>
      <c r="K245" s="270">
        <f>วิเคราะห์ค่าทึบๆ!AQ42</f>
        <v>1.9062358129534065E-2</v>
      </c>
      <c r="L245" s="270">
        <f t="shared" si="6"/>
        <v>25.789473684210531</v>
      </c>
    </row>
    <row r="246" spans="2:12">
      <c r="B246" s="281">
        <f>วิเคราะห์ค่าทึบๆ!B43</f>
        <v>3</v>
      </c>
      <c r="C246" s="268">
        <f>วิเคราะห์ค่าทึบๆ!AR43</f>
        <v>1.1733333333333336</v>
      </c>
      <c r="D246" s="269">
        <f>วิเคราะห์ค่าทึบๆ!BP43</f>
        <v>0.26199185330671826</v>
      </c>
      <c r="E246" s="269">
        <f>วิเคราะห์ค่าทึบๆ!AW43</f>
        <v>0.66538641337399984</v>
      </c>
      <c r="F246" s="282">
        <f>วิเคราะห์ค่าทึบๆ!AL43</f>
        <v>41.665146262847408</v>
      </c>
      <c r="H246" s="267">
        <f t="shared" si="7"/>
        <v>3</v>
      </c>
      <c r="I246" s="268">
        <f>วิเคราะห์ค่าทึบๆ!BQ43</f>
        <v>4.9576710595517435</v>
      </c>
      <c r="J246" s="269">
        <f>วิเคราะห์ค่าทึบๆ!AM43</f>
        <v>1.6315669188043273E-2</v>
      </c>
      <c r="K246" s="270">
        <f>วิเคราะห์ค่าทึบๆ!AQ43</f>
        <v>1.8646479072049461E-2</v>
      </c>
      <c r="L246" s="270">
        <f t="shared" si="6"/>
        <v>41.665146262847408</v>
      </c>
    </row>
    <row r="247" spans="2:12">
      <c r="B247" s="281">
        <f>วิเคราะห์ค่าทึบๆ!B44</f>
        <v>4</v>
      </c>
      <c r="C247" s="268">
        <f>วิเคราะห์ค่าทึบๆ!AR44</f>
        <v>1.2800000000000002</v>
      </c>
      <c r="D247" s="269">
        <f>วิเคราะห์ค่าทึบๆ!BP44</f>
        <v>0.28397376319072914</v>
      </c>
      <c r="E247" s="269">
        <f>วิเคราะห์ค่าทึบๆ!AW44</f>
        <v>0.7029019463944165</v>
      </c>
      <c r="F247" s="282">
        <f>วิเคราะห์ค่าทึบๆ!AL44</f>
        <v>28.968253968253965</v>
      </c>
      <c r="H247" s="267">
        <f t="shared" si="7"/>
        <v>4</v>
      </c>
      <c r="I247" s="268">
        <f>วิเคราะห์ค่าทึบๆ!BQ44</f>
        <v>4.5739064566491852</v>
      </c>
      <c r="J247" s="269">
        <f>วิเคราะห์ค่าทึบๆ!AM44</f>
        <v>1.763800706262026E-2</v>
      </c>
      <c r="K247" s="270">
        <f>วิเคราะห์ค่าทึบๆ!AQ44</f>
        <v>2.4539835913210802E-2</v>
      </c>
      <c r="L247" s="270">
        <f t="shared" si="6"/>
        <v>28.968253968253965</v>
      </c>
    </row>
    <row r="248" spans="2:12">
      <c r="B248" s="281">
        <f>วิเคราะห์ค่าทึบๆ!B45</f>
        <v>5</v>
      </c>
      <c r="C248" s="268">
        <f>วิเคราะห์ค่าทึบๆ!AR45</f>
        <v>1.3600000000000003</v>
      </c>
      <c r="D248" s="269">
        <f>วิเคราะห์ค่าทึบๆ!BP45</f>
        <v>0.30251166613131908</v>
      </c>
      <c r="E248" s="269">
        <f>วิเคราะห์ค่าทึบๆ!AW45</f>
        <v>0.73561235792062452</v>
      </c>
      <c r="F248" s="282">
        <f>วิเคราะห์ค่าทึบๆ!AL45</f>
        <v>32.030449421753765</v>
      </c>
      <c r="H248" s="267">
        <f t="shared" si="7"/>
        <v>5</v>
      </c>
      <c r="I248" s="268">
        <f>วิเคราะห์ค่าทึบๆ!BQ45</f>
        <v>4.2936176498172101</v>
      </c>
      <c r="J248" s="269">
        <f>วิเคราะห์ค่าทึบๆ!AM45</f>
        <v>1.6647639886169113E-2</v>
      </c>
      <c r="K248" s="270">
        <f>วิเคราะห์ค่าทึบๆ!AQ45</f>
        <v>2.6953321720464288E-2</v>
      </c>
      <c r="L248" s="270">
        <f t="shared" si="6"/>
        <v>32.030449421753765</v>
      </c>
    </row>
    <row r="249" spans="2:12">
      <c r="B249" s="281">
        <f>วิเคราะห์ค่าทึบๆ!B46</f>
        <v>6</v>
      </c>
      <c r="C249" s="268">
        <f>วิเคราะห์ค่าทึบๆ!AR46</f>
        <v>1.0533333333333335</v>
      </c>
      <c r="D249" s="269">
        <f>วิเคราะห์ค่าทึบๆ!BP46</f>
        <v>0.24039203489186517</v>
      </c>
      <c r="E249" s="269">
        <f>วิเคราะห์ค่าทึบๆ!AW46</f>
        <v>0.62960775063664332</v>
      </c>
      <c r="F249" s="282">
        <f>วิเคราะห์ค่าทึบๆ!AL46</f>
        <v>44.871794871794869</v>
      </c>
      <c r="H249" s="267">
        <f t="shared" si="7"/>
        <v>6</v>
      </c>
      <c r="I249" s="268">
        <f>วิเคราะห์ค่าทึบๆ!BQ46</f>
        <v>5.4031300561239872</v>
      </c>
      <c r="J249" s="269">
        <f>วิเคราะห์ค่าทึบๆ!AM46</f>
        <v>2.3066733832808467E-2</v>
      </c>
      <c r="K249" s="270">
        <f>วิเคราะห์ค่าทึบๆ!AQ46</f>
        <v>2.1189208985951963E-2</v>
      </c>
      <c r="L249" s="270">
        <f t="shared" si="6"/>
        <v>44.871794871794869</v>
      </c>
    </row>
    <row r="250" spans="2:12">
      <c r="B250" s="281">
        <f>วิเคราะห์ค่าทึบๆ!B47</f>
        <v>7</v>
      </c>
      <c r="C250" s="268">
        <f>วิเคราะห์ค่าทึบๆ!AR47</f>
        <v>1.0133333333333334</v>
      </c>
      <c r="D250" s="269">
        <f>วิเคราะห์ค่าทึบๆ!BP47</f>
        <v>0.23382638163832145</v>
      </c>
      <c r="E250" s="269">
        <f>วิเคราะห์ค่าทึบๆ!AW47</f>
        <v>0.6189054227988029</v>
      </c>
      <c r="F250" s="282">
        <f>วิเคราะห์ค่าทึบๆ!AL47</f>
        <v>41.872571872571875</v>
      </c>
      <c r="H250" s="267">
        <f t="shared" si="7"/>
        <v>7</v>
      </c>
      <c r="I250" s="268">
        <f>วิเคราะห์ค่าทึบๆ!BQ47</f>
        <v>5.5548455220339994</v>
      </c>
      <c r="J250" s="269">
        <f>วิเคราะห์ค่าทึบๆ!AM47</f>
        <v>2.7555047521794197E-2</v>
      </c>
      <c r="K250" s="270">
        <f>วิเคราะห์ค่าทึบๆ!AQ47</f>
        <v>2.3530152939959092E-2</v>
      </c>
      <c r="L250" s="270">
        <f t="shared" si="6"/>
        <v>41.872571872571875</v>
      </c>
    </row>
    <row r="251" spans="2:12">
      <c r="B251" s="281">
        <f>วิเคราะห์ค่าทึบๆ!B48</f>
        <v>8</v>
      </c>
      <c r="C251" s="276">
        <f>วิเคราะห์ค่าทึบๆ!AR48</f>
        <v>1.0400000000000003</v>
      </c>
      <c r="D251" s="277">
        <f>วิเคราะห์ค่าทึบๆ!BP48</f>
        <v>0.2381707297104588</v>
      </c>
      <c r="E251" s="277">
        <f>วิเคราะห์ค่าทึบๆ!AW48</f>
        <v>0.625978857295168</v>
      </c>
      <c r="F251" s="282">
        <f>วิเคราะห์ค่าทึบๆ!AL48</f>
        <v>27.52873563218391</v>
      </c>
      <c r="H251" s="267">
        <f t="shared" si="7"/>
        <v>8</v>
      </c>
      <c r="I251" s="276">
        <f>วิเคราะห์ค่าทึบๆ!BQ48</f>
        <v>5.4535224817762549</v>
      </c>
      <c r="J251" s="277">
        <f>วิเคราะห์ค่าทึบๆ!AM48</f>
        <v>3.7117586795695004E-2</v>
      </c>
      <c r="K251" s="270">
        <f>วิเคราะห์ค่าทึบๆ!AQ48</f>
        <v>3.3277836437519671E-2</v>
      </c>
      <c r="L251" s="270">
        <f t="shared" si="6"/>
        <v>27.52873563218391</v>
      </c>
    </row>
    <row r="252" spans="2:12">
      <c r="B252" s="279">
        <f>วิเคราะห์ค่าทึบๆ!B49</f>
        <v>1</v>
      </c>
      <c r="C252" s="268">
        <f>วิเคราะห์ค่าทึบๆ!AR49</f>
        <v>1.5866666666666669</v>
      </c>
      <c r="D252" s="269">
        <f>วิเคราะห์ค่าทึบๆ!BP49</f>
        <v>0.73495852928446792</v>
      </c>
      <c r="E252" s="269">
        <f>วิเคราะห์ค่าทึบๆ!AW49</f>
        <v>0.8608755539377273</v>
      </c>
      <c r="F252" s="280">
        <f>วิเคราะห์ค่าทึบๆ!AL49</f>
        <v>19.583333333333332</v>
      </c>
      <c r="H252" s="267">
        <f t="shared" si="7"/>
        <v>1</v>
      </c>
      <c r="I252" s="268">
        <f>วิเคราะห์ค่าทึบๆ!BQ49</f>
        <v>3.5345380105774962</v>
      </c>
      <c r="J252" s="269">
        <f>วิเคราะห์ค่าทึบๆ!AM49</f>
        <v>6.1277236420317956E-3</v>
      </c>
      <c r="K252" s="270">
        <f>วิเคราะห์ค่าทึบๆ!AQ49</f>
        <v>1.5852154639169211E-2</v>
      </c>
      <c r="L252" s="270">
        <f t="shared" si="6"/>
        <v>19.583333333333332</v>
      </c>
    </row>
    <row r="253" spans="2:12">
      <c r="B253" s="281">
        <f>วิเคราะห์ค่าทึบๆ!B50</f>
        <v>2</v>
      </c>
      <c r="C253" s="268">
        <f>วิเคราะห์ค่าทึบๆ!AR50</f>
        <v>1.4266666666666667</v>
      </c>
      <c r="D253" s="269">
        <f>วิเคราะห์ค่าทึบๆ!BP50</f>
        <v>0.63905375862229463</v>
      </c>
      <c r="E253" s="269">
        <f>วิเคราะห์ค่าทึบๆ!AW50</f>
        <v>0.76666439507182438</v>
      </c>
      <c r="F253" s="282">
        <f>วิเคราะห์ค่าทึบๆ!AL50</f>
        <v>36.616161616161619</v>
      </c>
      <c r="H253" s="267">
        <f t="shared" si="7"/>
        <v>2</v>
      </c>
      <c r="I253" s="268">
        <f>วิเคราะห์ค่าทึบๆ!BQ50</f>
        <v>4.0649770428616625</v>
      </c>
      <c r="J253" s="269">
        <f>วิเคราะห์ค่าทึบๆ!AM50</f>
        <v>1.0332867023485754E-2</v>
      </c>
      <c r="K253" s="270">
        <f>วิเคราะห์ค่าทึบๆ!AQ50</f>
        <v>1.9062358129534065E-2</v>
      </c>
      <c r="L253" s="270">
        <f t="shared" si="6"/>
        <v>36.616161616161619</v>
      </c>
    </row>
    <row r="254" spans="2:12">
      <c r="B254" s="281">
        <f>วิเคราะห์ค่าทึบๆ!B51</f>
        <v>3</v>
      </c>
      <c r="C254" s="268">
        <f>วิเคราะห์ค่าทึบๆ!AR51</f>
        <v>1.3466666666666669</v>
      </c>
      <c r="D254" s="269">
        <f>วิเคราะห์ค่าทึบๆ!BP51</f>
        <v>0.59857334477150326</v>
      </c>
      <c r="E254" s="269">
        <f>วิเคราะห์ค่าทึบๆ!AW51</f>
        <v>0.72984276015142768</v>
      </c>
      <c r="F254" s="282">
        <f>วิเคราะห์ค่าทึบๆ!AL51</f>
        <v>27.089947089947088</v>
      </c>
      <c r="H254" s="267">
        <f t="shared" si="7"/>
        <v>3</v>
      </c>
      <c r="I254" s="268">
        <f>วิเคราะห์ค่าทึบๆ!BQ51</f>
        <v>4.339883960161532</v>
      </c>
      <c r="J254" s="269">
        <f>วิเคราะห์ค่าทึบๆ!AM51</f>
        <v>1.356107568876324E-2</v>
      </c>
      <c r="K254" s="270">
        <f>วิเคราะห์ค่าทึบๆ!AQ51</f>
        <v>2.1401072571329491E-2</v>
      </c>
      <c r="L254" s="270">
        <f t="shared" si="6"/>
        <v>27.089947089947088</v>
      </c>
    </row>
    <row r="255" spans="2:12">
      <c r="B255" s="281">
        <f>วิเคราะห์ค่าทึบๆ!B52</f>
        <v>4</v>
      </c>
      <c r="C255" s="268">
        <f>วิเคราะห์ค่าทึบๆ!AR52</f>
        <v>1.3333333333333335</v>
      </c>
      <c r="D255" s="269">
        <f>วิเคราะห์ค่าทึบๆ!BP52</f>
        <v>0.59223520694359211</v>
      </c>
      <c r="E255" s="269">
        <f>วิเคราะห์ค่าทึบๆ!AW52</f>
        <v>0.7242068243779014</v>
      </c>
      <c r="F255" s="282">
        <f>วิเคราะห์ค่าทึบๆ!AL52</f>
        <v>32.570556826849732</v>
      </c>
      <c r="H255" s="267">
        <f t="shared" si="7"/>
        <v>4</v>
      </c>
      <c r="I255" s="268">
        <f>วิเคราะห์ค่าทึบๆ!BQ52</f>
        <v>4.3863296668235892</v>
      </c>
      <c r="J255" s="269">
        <f>วิเคราะห์ค่าทึบๆ!AM52</f>
        <v>1.6615513899569809E-2</v>
      </c>
      <c r="K255" s="270">
        <f>วิเคราะห์ค่าทึบๆ!AQ52</f>
        <v>2.5562329076261249E-2</v>
      </c>
      <c r="L255" s="270">
        <f t="shared" si="6"/>
        <v>32.570556826849732</v>
      </c>
    </row>
    <row r="256" spans="2:12">
      <c r="B256" s="281">
        <f>วิเคราะห์ค่าทึบๆ!B53</f>
        <v>5</v>
      </c>
      <c r="C256" s="268">
        <f>วิเคราะห์ค่าทึบๆ!AR53</f>
        <v>1.2133333333333334</v>
      </c>
      <c r="D256" s="269">
        <f>วิเคราะห์ค่าทึบๆ!BP53</f>
        <v>0.5397995544321208</v>
      </c>
      <c r="E256" s="269">
        <f>วิเคราะห์ค่าทึบๆ!AW53</f>
        <v>0.67873998017500092</v>
      </c>
      <c r="F256" s="282">
        <f>วิเคราะห์ค่าทึบๆ!AL53</f>
        <v>36.162164670936605</v>
      </c>
      <c r="H256" s="267">
        <f t="shared" si="7"/>
        <v>5</v>
      </c>
      <c r="I256" s="268">
        <f>วิเคราะห์ค่าทึบๆ!BQ53</f>
        <v>4.812413861080258</v>
      </c>
      <c r="J256" s="269">
        <f>วิเคราะห์ค่าทึบๆ!AM53</f>
        <v>1.9554370659944673E-2</v>
      </c>
      <c r="K256" s="270">
        <f>วิเคราะห์ค่าทึบๆ!AQ53</f>
        <v>2.4046590946688724E-2</v>
      </c>
      <c r="L256" s="270">
        <f t="shared" si="6"/>
        <v>36.162164670936605</v>
      </c>
    </row>
    <row r="257" spans="2:12">
      <c r="B257" s="281">
        <f>วิเคราะห์ค่าทึบๆ!B54</f>
        <v>6</v>
      </c>
      <c r="C257" s="268">
        <f>วิเคราะห์ค่าทึบๆ!AR54</f>
        <v>1.2800000000000002</v>
      </c>
      <c r="D257" s="269">
        <f>วิเคราะห์ค่าทึบๆ!BP54</f>
        <v>0.56794752638145829</v>
      </c>
      <c r="E257" s="269">
        <f>วิเคราะห์ค่าทึบๆ!AW54</f>
        <v>0.7029019463944165</v>
      </c>
      <c r="F257" s="282">
        <f>วิเคราะห์ค่าทึบๆ!AL54</f>
        <v>29.61482961482962</v>
      </c>
      <c r="H257" s="267">
        <f t="shared" si="7"/>
        <v>6</v>
      </c>
      <c r="I257" s="268">
        <f>วิเคราะห์ค่าทึบๆ!BQ54</f>
        <v>4.5739064566491852</v>
      </c>
      <c r="J257" s="269">
        <f>วิเคราะห์ค่าทึบๆ!AM54</f>
        <v>1.8507030633299816E-2</v>
      </c>
      <c r="K257" s="270">
        <f>วิเคราะห์ค่าทึบๆ!AQ54</f>
        <v>2.5748912185460618E-2</v>
      </c>
      <c r="L257" s="270">
        <f t="shared" si="6"/>
        <v>29.61482961482962</v>
      </c>
    </row>
    <row r="258" spans="2:12">
      <c r="B258" s="281">
        <f>วิเคราะห์ค่าทึบๆ!B55</f>
        <v>7</v>
      </c>
      <c r="C258" s="268">
        <f>วิเคราะห์ค่าทึบๆ!AR55</f>
        <v>1.08</v>
      </c>
      <c r="D258" s="269">
        <f>วิเคราะห์ค่าทึบๆ!BP55</f>
        <v>0.48987289839423731</v>
      </c>
      <c r="E258" s="269">
        <f>วิเคราะห์ค่าทึบๆ!AW55</f>
        <v>0.63705898929703186</v>
      </c>
      <c r="F258" s="282">
        <f>วิเคราะห์ค่าทึบๆ!AL55</f>
        <v>37.575757575757578</v>
      </c>
      <c r="H258" s="267">
        <f t="shared" si="7"/>
        <v>7</v>
      </c>
      <c r="I258" s="268">
        <f>วิเคราะห์ค่าทึบๆ!BQ55</f>
        <v>5.3028833937726665</v>
      </c>
      <c r="J258" s="269">
        <f>วิเคราะห์ค่าทึบๆ!AM55</f>
        <v>2.6007011144165312E-2</v>
      </c>
      <c r="K258" s="270">
        <f>วิเคราะห์ค่าทึบๆ!AQ55</f>
        <v>2.5078189317587977E-2</v>
      </c>
      <c r="L258" s="270">
        <f t="shared" ref="L258:L321" si="8">F258</f>
        <v>37.575757575757578</v>
      </c>
    </row>
    <row r="259" spans="2:12">
      <c r="B259" s="283">
        <f>วิเคราะห์ค่าทึบๆ!B56</f>
        <v>8</v>
      </c>
      <c r="C259" s="268">
        <f>วิเคราะห์ค่าทึบๆ!AR56</f>
        <v>1.0533333333333335</v>
      </c>
      <c r="D259" s="269">
        <f>วิเคราะห์ค่าทึบๆ!BP56</f>
        <v>0.48078406978373034</v>
      </c>
      <c r="E259" s="269">
        <f>วิเคราะห์ค่าทึบๆ!AW56</f>
        <v>0.62960775063664332</v>
      </c>
      <c r="F259" s="284">
        <f>วิเคราะห์ค่าทึบๆ!AL56</f>
        <v>22.805642633228839</v>
      </c>
      <c r="H259" s="267">
        <f t="shared" si="7"/>
        <v>8</v>
      </c>
      <c r="I259" s="268">
        <f>วิเคราะห์ค่าทึบๆ!BQ56</f>
        <v>5.4031300561239872</v>
      </c>
      <c r="J259" s="269">
        <f>วิเคราะห์ค่าทึบๆ!AM56</f>
        <v>3.6690947867008855E-2</v>
      </c>
      <c r="K259" s="270">
        <f>วิเคราะห์ค่าทึบๆ!AQ56</f>
        <v>3.3704475366205813E-2</v>
      </c>
      <c r="L259" s="270">
        <f t="shared" si="8"/>
        <v>22.805642633228839</v>
      </c>
    </row>
    <row r="260" spans="2:12">
      <c r="B260" s="281">
        <f>วิเคราะห์ค่าทึบๆ!B57</f>
        <v>1</v>
      </c>
      <c r="C260" s="260">
        <f>วิเคราะห์ค่าทึบๆ!AR57</f>
        <v>1.6800000000000002</v>
      </c>
      <c r="D260" s="261">
        <f>วิเคราะห์ค่าทึบๆ!BP57</f>
        <v>1.0031289263093131</v>
      </c>
      <c r="E260" s="261">
        <f>วิเคราะห์ค่าทึบๆ!AW57</f>
        <v>0.93494699000845705</v>
      </c>
      <c r="F260" s="282">
        <f>วิเคราะห์ค่าทึบๆ!AL57</f>
        <v>17.948717948717949</v>
      </c>
      <c r="H260" s="267">
        <f t="shared" ref="H260:H323" si="9">B260</f>
        <v>1</v>
      </c>
      <c r="I260" s="260">
        <f>วิเคราะห์ค่าทึบๆ!BQ57</f>
        <v>3.2370450968745632</v>
      </c>
      <c r="J260" s="261">
        <f>วิเคราะห์ค่าทึบๆ!AM57</f>
        <v>5.1952439573747832E-3</v>
      </c>
      <c r="K260" s="270">
        <f>วิเคราะห์ค่าทึบๆ!AQ57</f>
        <v>1.6784634323826222E-2</v>
      </c>
      <c r="L260" s="270">
        <f t="shared" si="8"/>
        <v>17.948717948717949</v>
      </c>
    </row>
    <row r="261" spans="2:12">
      <c r="B261" s="281">
        <f>วิเคราะห์ค่าทึบๆ!B58</f>
        <v>2</v>
      </c>
      <c r="C261" s="268">
        <f>วิเคราะห์ค่าทึบๆ!AR58</f>
        <v>1.4800000000000002</v>
      </c>
      <c r="D261" s="269">
        <f>วิเคราะห์ค่าทึบๆ!BP58</f>
        <v>0.83576013312730313</v>
      </c>
      <c r="E261" s="269">
        <f>วิเคราะห์ค่าทึบๆ!AW58</f>
        <v>0.79455215770466037</v>
      </c>
      <c r="F261" s="282">
        <f>วิเคราะห์ค่าทึบๆ!AL58</f>
        <v>30.567580567580563</v>
      </c>
      <c r="H261" s="267">
        <f t="shared" si="9"/>
        <v>2</v>
      </c>
      <c r="I261" s="268">
        <f>วิเคราะห์ค่าทึบๆ!BQ58</f>
        <v>3.8852936910164835</v>
      </c>
      <c r="J261" s="269">
        <f>วิเคราะห์ค่าทึบๆ!AM58</f>
        <v>9.6202555046246679E-3</v>
      </c>
      <c r="K261" s="270">
        <f>วิเคราะห์ค่าทึบๆ!AQ58</f>
        <v>1.9774969648395153E-2</v>
      </c>
      <c r="L261" s="270">
        <f t="shared" si="8"/>
        <v>30.567580567580563</v>
      </c>
    </row>
    <row r="262" spans="2:12">
      <c r="B262" s="281">
        <f>วิเคราะห์ค่าทึบๆ!B59</f>
        <v>3</v>
      </c>
      <c r="C262" s="268">
        <f>วิเคราะห์ค่าทึบๆ!AR59</f>
        <v>1.4000000000000001</v>
      </c>
      <c r="D262" s="269">
        <f>วิเคราะห์ค่าทึบๆ!BP59</f>
        <v>0.7813415634644687</v>
      </c>
      <c r="E262" s="269">
        <f>วิเคราะห์ค่าทึบๆ!AW59</f>
        <v>0.75377836144440902</v>
      </c>
      <c r="F262" s="282">
        <f>วิเคราะห์ค่าทึบๆ!AL59</f>
        <v>30.492424242424242</v>
      </c>
      <c r="H262" s="267">
        <f t="shared" si="9"/>
        <v>3</v>
      </c>
      <c r="I262" s="268">
        <f>วิเคราะห์ค่าทึบๆ!BQ59</f>
        <v>4.1558950966906698</v>
      </c>
      <c r="J262" s="269">
        <f>วิเคราะห์ค่าทึบๆ!AM59</f>
        <v>1.2713508458215539E-2</v>
      </c>
      <c r="K262" s="270">
        <f>วิเคราะห์ค่าทึบๆ!AQ59</f>
        <v>2.2248639801877194E-2</v>
      </c>
      <c r="L262" s="270">
        <f t="shared" si="8"/>
        <v>30.492424242424242</v>
      </c>
    </row>
    <row r="263" spans="2:12">
      <c r="B263" s="281">
        <f>วิเคราะห์ค่าทึบๆ!B60</f>
        <v>4</v>
      </c>
      <c r="C263" s="268">
        <f>วิเคราะห์ค่าทึบๆ!AR60</f>
        <v>1.3333333333333335</v>
      </c>
      <c r="D263" s="269">
        <f>วิเคราะห์ค่าทึบๆ!BP60</f>
        <v>0.74029400867949013</v>
      </c>
      <c r="E263" s="269">
        <f>วิเคราะห์ค่าทึบๆ!AW60</f>
        <v>0.7242068243779014</v>
      </c>
      <c r="F263" s="282">
        <f>วิเคราะห์ค่าทึบๆ!AL60</f>
        <v>30.016722408026755</v>
      </c>
      <c r="H263" s="267">
        <f t="shared" si="9"/>
        <v>4</v>
      </c>
      <c r="I263" s="268">
        <f>วิเคราะห์ค่าทึบๆ!BQ60</f>
        <v>4.3863296668235892</v>
      </c>
      <c r="J263" s="269">
        <f>วิเคราะห์ค่าทึบๆ!AM60</f>
        <v>1.6615513899569809E-2</v>
      </c>
      <c r="K263" s="270">
        <f>วิเคราะห์ค่าทึบๆ!AQ60</f>
        <v>2.5562329076261249E-2</v>
      </c>
      <c r="L263" s="270">
        <f t="shared" si="8"/>
        <v>30.016722408026755</v>
      </c>
    </row>
    <row r="264" spans="2:12">
      <c r="B264" s="281">
        <f>วิเคราะห์ค่าทึบๆ!B61</f>
        <v>5</v>
      </c>
      <c r="C264" s="268">
        <f>วิเคราะห์ค่าทึบๆ!AR61</f>
        <v>1.2133333333333334</v>
      </c>
      <c r="D264" s="269">
        <f>วิเคราะห์ค่าทึบๆ!BP61</f>
        <v>0.67474944304015105</v>
      </c>
      <c r="E264" s="269">
        <f>วิเคราะห์ค่าทึบๆ!AW61</f>
        <v>0.67873998017500092</v>
      </c>
      <c r="F264" s="282">
        <f>วิเคราะห์ค่าทึบๆ!AL61</f>
        <v>43.146042363433672</v>
      </c>
      <c r="H264" s="267">
        <f t="shared" si="9"/>
        <v>5</v>
      </c>
      <c r="I264" s="268">
        <f>วิเคราะห์ค่าทึบๆ!BQ61</f>
        <v>4.812413861080258</v>
      </c>
      <c r="J264" s="269">
        <f>วิเคราะห์ค่าทึบๆ!AM61</f>
        <v>1.9554370659944673E-2</v>
      </c>
      <c r="K264" s="270">
        <f>วิเคราะห์ค่าทึบๆ!AQ61</f>
        <v>2.4046590946688724E-2</v>
      </c>
      <c r="L264" s="270">
        <f t="shared" si="8"/>
        <v>43.146042363433672</v>
      </c>
    </row>
    <row r="265" spans="2:12">
      <c r="B265" s="281">
        <f>วิเคราะห์ค่าทึบๆ!B62</f>
        <v>6</v>
      </c>
      <c r="C265" s="268">
        <f>วิเคราะห์ค่าทึบๆ!AR62</f>
        <v>1.2533333333333334</v>
      </c>
      <c r="D265" s="269">
        <f>วิเคราะห์ค่าทึบๆ!BP62</f>
        <v>0.69550924918896417</v>
      </c>
      <c r="E265" s="269">
        <f>วิเคราะห์ค่าทึบๆ!AW62</f>
        <v>0.69293120089063209</v>
      </c>
      <c r="F265" s="282">
        <f>วิเคราะห์ค่าทึบๆ!AL62</f>
        <v>30.655724769194354</v>
      </c>
      <c r="H265" s="267">
        <f t="shared" si="9"/>
        <v>6</v>
      </c>
      <c r="I265" s="268">
        <f>วิเคราะห์ค่าทึบๆ!BQ62</f>
        <v>4.6687712294684047</v>
      </c>
      <c r="J265" s="269">
        <f>วิเคราะห์ค่าทึบๆ!AM62</f>
        <v>1.9043466303830248E-2</v>
      </c>
      <c r="K265" s="270">
        <f>วิเคราะห์ค่าทึบๆ!AQ62</f>
        <v>2.5212476514930183E-2</v>
      </c>
      <c r="L265" s="270">
        <f t="shared" si="8"/>
        <v>30.655724769194354</v>
      </c>
    </row>
    <row r="266" spans="2:12">
      <c r="B266" s="281">
        <f>วิเคราะห์ค่าทึบๆ!B63</f>
        <v>7</v>
      </c>
      <c r="C266" s="268">
        <f>วิเคราะห์ค่าทึบๆ!AR63</f>
        <v>1.0266666666666668</v>
      </c>
      <c r="D266" s="269">
        <f>วิเคราะห์ค่าทึบๆ!BP63</f>
        <v>0.58995602059951602</v>
      </c>
      <c r="E266" s="269">
        <f>วิเคราะห์ค่าทึบๆ!AW63</f>
        <v>0.62241199716496143</v>
      </c>
      <c r="F266" s="282">
        <f>วิเคราะห์ค่าทึบๆ!AL63</f>
        <v>40.804597701149426</v>
      </c>
      <c r="H266" s="267">
        <f t="shared" si="9"/>
        <v>7</v>
      </c>
      <c r="I266" s="268">
        <f>วิเคราะห์ค่าทึบๆ!BQ63</f>
        <v>5.5040943037462604</v>
      </c>
      <c r="J266" s="269">
        <f>วิเคราะห์ค่าทึบๆ!AM63</f>
        <v>2.7245440246268418E-2</v>
      </c>
      <c r="K266" s="270">
        <f>วิเคราะห์ค่าทึบๆ!AQ63</f>
        <v>2.3839760215484871E-2</v>
      </c>
      <c r="L266" s="270">
        <f t="shared" si="8"/>
        <v>40.804597701149426</v>
      </c>
    </row>
    <row r="267" spans="2:12">
      <c r="B267" s="281">
        <f>วิเคราะห์ค่าทึบๆ!B64</f>
        <v>8</v>
      </c>
      <c r="C267" s="276">
        <f>วิเคราะห์ค่าทึบๆ!AR64</f>
        <v>1.0000000000000002</v>
      </c>
      <c r="D267" s="277">
        <f>วิเคราะห์ค่าทึบๆ!BP64</f>
        <v>0.57925494941173439</v>
      </c>
      <c r="E267" s="277">
        <f>วิเคราะห์ค่าทึบๆ!AW64</f>
        <v>0.6154574548966637</v>
      </c>
      <c r="F267" s="282">
        <f>วิเคราะห์ค่าทึบๆ!AL64</f>
        <v>37.596006144393236</v>
      </c>
      <c r="H267" s="267">
        <f t="shared" si="9"/>
        <v>8</v>
      </c>
      <c r="I267" s="268">
        <f>วิเคราะห์ค่าทึบๆ!BQ64</f>
        <v>5.6057761366394754</v>
      </c>
      <c r="J267" s="269">
        <f>วิเคราะห์ค่าทึบๆ!AM64</f>
        <v>3.839750358175345E-2</v>
      </c>
      <c r="K267" s="270">
        <f>วิเคราะห์ค่าทึบๆ!AQ64</f>
        <v>3.1997919651461218E-2</v>
      </c>
      <c r="L267" s="270">
        <f t="shared" si="8"/>
        <v>37.596006144393236</v>
      </c>
    </row>
    <row r="268" spans="2:12">
      <c r="B268" s="279">
        <f>วิเคราะห์ค่าทึบๆ!B65</f>
        <v>1</v>
      </c>
      <c r="C268" s="260">
        <f>วิเคราะห์ค่าทึบๆ!AR65</f>
        <v>1.666666666666667</v>
      </c>
      <c r="D268" s="261">
        <f>วิเคราะห์ค่าทึบๆ!BP65</f>
        <v>0.61100994663846464</v>
      </c>
      <c r="E268" s="285">
        <f>วิเคราะห์ค่าทึบๆ!AW65</f>
        <v>0.64194073876636937</v>
      </c>
      <c r="F268" s="280">
        <f>วิเคราะห์ค่าทึบๆ!AL65</f>
        <v>27.069828722002637</v>
      </c>
      <c r="H268" s="259">
        <f t="shared" si="9"/>
        <v>1</v>
      </c>
      <c r="I268" s="260">
        <f>วิเคราะห์ค่าทึบๆ!BQ65</f>
        <v>5.314436516634915</v>
      </c>
      <c r="J268" s="261">
        <f>วิเคราะห์ค่าทึบๆ!AM65</f>
        <v>9.3247968465701228E-3</v>
      </c>
      <c r="K268" s="262">
        <f>วิเคราะห์ค่าทึบๆ!AQ65</f>
        <v>1.6651422940303796E-2</v>
      </c>
      <c r="L268" s="262">
        <f t="shared" si="8"/>
        <v>27.069828722002637</v>
      </c>
    </row>
    <row r="269" spans="2:12">
      <c r="B269" s="281">
        <f>วิเคราะห์ค่าทึบๆ!B66</f>
        <v>2</v>
      </c>
      <c r="C269" s="268">
        <f>วิเคราะห์ค่าทึบๆ!AR66</f>
        <v>1.7466666666666668</v>
      </c>
      <c r="D269" s="269">
        <f>วิเคราะห์ค่าทึบๆ!BP66</f>
        <v>0.64933341916291942</v>
      </c>
      <c r="E269" s="286">
        <f>วิเคราะห์ค่าทึบๆ!AW66</f>
        <v>0.67135769441196835</v>
      </c>
      <c r="F269" s="282">
        <f>วิเคราะห์ค่าทึบๆ!AL66</f>
        <v>20.202020202020204</v>
      </c>
      <c r="H269" s="267">
        <f t="shared" si="9"/>
        <v>2</v>
      </c>
      <c r="I269" s="268">
        <f>วิเคราะห์ค่าทึบๆ!BQ66</f>
        <v>5.0007799947038967</v>
      </c>
      <c r="J269" s="269">
        <f>วิเคราะห์ค่าทึบๆ!AM66</f>
        <v>1.1401784301777384E-2</v>
      </c>
      <c r="K269" s="270">
        <f>วิเคราะห์ค่าทึบๆ!AQ66</f>
        <v>2.3338027242700586E-2</v>
      </c>
      <c r="L269" s="270">
        <f t="shared" si="8"/>
        <v>20.202020202020204</v>
      </c>
    </row>
    <row r="270" spans="2:12">
      <c r="B270" s="281">
        <f>วิเคราะห์ค่าทึบๆ!B67</f>
        <v>3</v>
      </c>
      <c r="C270" s="268">
        <f>วิเคราะห์ค่าทึบๆ!AR67</f>
        <v>1.666666666666667</v>
      </c>
      <c r="D270" s="269">
        <f>วิเคราะห์ค่าทึบๆ!BP67</f>
        <v>0.61100994663846464</v>
      </c>
      <c r="E270" s="286">
        <f>วิเคราะห์ค่าทึบๆ!AW67</f>
        <v>0.64194073876636937</v>
      </c>
      <c r="F270" s="282">
        <f>วิเคราะห์ค่าทึบๆ!AL67</f>
        <v>15.738095238095239</v>
      </c>
      <c r="H270" s="267">
        <f t="shared" si="9"/>
        <v>3</v>
      </c>
      <c r="I270" s="268">
        <f>วิเคราะห์ค่าทึบๆ!BQ67</f>
        <v>5.314436516634915</v>
      </c>
      <c r="J270" s="269">
        <f>วิเคราะห์ค่าทึบๆ!AM67</f>
        <v>1.4832426534584792E-2</v>
      </c>
      <c r="K270" s="270">
        <f>วิเคราะห์ค่าทึบๆ!AQ67</f>
        <v>2.6486475954615708E-2</v>
      </c>
      <c r="L270" s="270">
        <f t="shared" si="8"/>
        <v>15.738095238095239</v>
      </c>
    </row>
    <row r="271" spans="2:12">
      <c r="B271" s="281">
        <f>วิเคราะห์ค่าทึบๆ!B68</f>
        <v>4</v>
      </c>
      <c r="C271" s="268">
        <f>วิเคราะห์ค่าทึบๆ!AR68</f>
        <v>1.6266666666666669</v>
      </c>
      <c r="D271" s="269">
        <f>วิเคราะห์ค่าทึบๆ!BP68</f>
        <v>0.59323337143515031</v>
      </c>
      <c r="E271" s="286">
        <f>วิเคราะห์ค่าทึบๆ!AW68</f>
        <v>0.62861179786340826</v>
      </c>
      <c r="F271" s="282">
        <f>วิเคราะห์ค่าทึบๆ!AL68</f>
        <v>25.961538461538463</v>
      </c>
      <c r="H271" s="267">
        <f t="shared" si="9"/>
        <v>4</v>
      </c>
      <c r="I271" s="268">
        <f>วิเคราะห์ค่าทึบๆ!BQ68</f>
        <v>5.4736866278898715</v>
      </c>
      <c r="J271" s="269">
        <f>วิเคราะห์ค่าทึบๆ!AM68</f>
        <v>1.8660500225670708E-2</v>
      </c>
      <c r="K271" s="270">
        <f>วิเคราะห์ค่าทึบๆ!AQ68</f>
        <v>3.1186041473038727E-2</v>
      </c>
      <c r="L271" s="270">
        <f t="shared" si="8"/>
        <v>25.961538461538463</v>
      </c>
    </row>
    <row r="272" spans="2:12">
      <c r="B272" s="281">
        <f>วิเคราะห์ค่าทึบๆ!B69</f>
        <v>5</v>
      </c>
      <c r="C272" s="268">
        <f>วิเคราะห์ค่าทึบๆ!AR69</f>
        <v>1.56</v>
      </c>
      <c r="D272" s="269">
        <f>วิเคราะห์ค่าทึบๆ!BP69</f>
        <v>0.56544455250718118</v>
      </c>
      <c r="E272" s="286">
        <f>วิเคราะห์ค่าทึบๆ!AW69</f>
        <v>0.60813031926314987</v>
      </c>
      <c r="F272" s="282">
        <f>วิเคราะห์ค่าทึบๆ!AL69</f>
        <v>25.925925925925931</v>
      </c>
      <c r="H272" s="267">
        <f t="shared" si="9"/>
        <v>5</v>
      </c>
      <c r="I272" s="268">
        <f>วิเคราะห์ค่าทึบๆ!BQ69</f>
        <v>5.7426914063361991</v>
      </c>
      <c r="J272" s="269">
        <f>วิเคราะห์ค่าทึบๆ!AM69</f>
        <v>2.0611363668590333E-2</v>
      </c>
      <c r="K272" s="270">
        <f>วิเคราะห์ค่าทึบๆ!AQ69</f>
        <v>3.0917045502885501E-2</v>
      </c>
      <c r="L272" s="270">
        <f t="shared" si="8"/>
        <v>25.925925925925931</v>
      </c>
    </row>
    <row r="273" spans="2:12">
      <c r="B273" s="281">
        <f>วิเคราะห์ค่าทึบๆ!B70</f>
        <v>6</v>
      </c>
      <c r="C273" s="268">
        <f>วิเคราะห์ค่าทึบๆ!AR70</f>
        <v>1.6266666666666669</v>
      </c>
      <c r="D273" s="269">
        <f>วิเคราะห์ค่าทึบๆ!BP70</f>
        <v>0.59323337143515031</v>
      </c>
      <c r="E273" s="286">
        <f>วิเคราะห์ค่าทึบๆ!AW70</f>
        <v>0.62861179786340826</v>
      </c>
      <c r="F273" s="282">
        <f>วิเคราะห์ค่าทึบๆ!AL70</f>
        <v>16.000000000000004</v>
      </c>
      <c r="H273" s="267">
        <f t="shared" si="9"/>
        <v>6</v>
      </c>
      <c r="I273" s="268">
        <f>วิเคราะห์ค่าทึบๆ!BQ70</f>
        <v>5.4736866278898715</v>
      </c>
      <c r="J273" s="269">
        <f>วิเคราะห์ค่าทึบๆ!AM70</f>
        <v>1.9579901974360672E-2</v>
      </c>
      <c r="K273" s="270">
        <f>วิเคราะห์ค่าทึบๆ!AQ70</f>
        <v>3.27225759023562E-2</v>
      </c>
      <c r="L273" s="270">
        <f t="shared" si="8"/>
        <v>16.000000000000004</v>
      </c>
    </row>
    <row r="274" spans="2:12">
      <c r="B274" s="281">
        <f>วิเคราะห์ค่าทึบๆ!B71</f>
        <v>7</v>
      </c>
      <c r="C274" s="268">
        <f>วิเคราะห์ค่าทึบๆ!AR71</f>
        <v>1.5866666666666669</v>
      </c>
      <c r="D274" s="269">
        <f>วิเคราะห์ค่าทึบๆ!BP71</f>
        <v>0.57629674415818322</v>
      </c>
      <c r="E274" s="286">
        <f>วิเคราะห์ค่าทึบๆ!AW71</f>
        <v>0.61608007261268027</v>
      </c>
      <c r="F274" s="282">
        <f>วิเคราะห์ค่าทึบๆ!AL71</f>
        <v>14.316239316239319</v>
      </c>
      <c r="H274" s="267">
        <f t="shared" si="9"/>
        <v>7</v>
      </c>
      <c r="I274" s="268">
        <f>วิเคราะห์ค่าทึบๆ!BQ71</f>
        <v>5.6345513060044565</v>
      </c>
      <c r="J274" s="269">
        <f>วิเคราะห์ค่าทึบๆ!AM71</f>
        <v>2.3530152939959085E-2</v>
      </c>
      <c r="K274" s="270">
        <f>วิเคราะห์ค่าทึบๆ!AQ71</f>
        <v>3.6843265787567525E-2</v>
      </c>
      <c r="L274" s="270">
        <f t="shared" si="8"/>
        <v>14.316239316239319</v>
      </c>
    </row>
    <row r="275" spans="2:12">
      <c r="B275" s="283">
        <f>วิเคราะห์ค่าทึบๆ!B72</f>
        <v>8</v>
      </c>
      <c r="C275" s="276">
        <f>วิเคราะห์ค่าทึบๆ!AR72</f>
        <v>1.3866666666666667</v>
      </c>
      <c r="D275" s="277">
        <f>วิเคราะห์ค่าทึบๆ!BP72</f>
        <v>0.50241787828588846</v>
      </c>
      <c r="E275" s="287">
        <f>วิเคราะห์ค่าทึบๆ!AW72</f>
        <v>0.56301927285492304</v>
      </c>
      <c r="F275" s="284">
        <f>วิเคราะห์ค่าทึบๆ!AL72</f>
        <v>24.480519480519476</v>
      </c>
      <c r="H275" s="275">
        <f t="shared" si="9"/>
        <v>8</v>
      </c>
      <c r="I275" s="276">
        <f>วิเคราะห์ค่าทึบๆ!BQ72</f>
        <v>6.463093199471861</v>
      </c>
      <c r="J275" s="277">
        <f>วิเคราะห์ค่าทึบๆ!AM72</f>
        <v>3.8824142510439606E-2</v>
      </c>
      <c r="K275" s="278">
        <f>วิเคราะห์ค่าทึบๆ!AQ72</f>
        <v>4.4370448583359548E-2</v>
      </c>
      <c r="L275" s="278">
        <f t="shared" si="8"/>
        <v>24.480519480519476</v>
      </c>
    </row>
    <row r="276" spans="2:12">
      <c r="B276" s="281">
        <f>วิเคราะห์ค่าทึบๆ!B73</f>
        <v>1</v>
      </c>
      <c r="C276" s="268">
        <f>วิเคราะห์ค่าทึบๆ!AR73</f>
        <v>1.6800000000000002</v>
      </c>
      <c r="D276" s="269">
        <f>วิเคราะห์ค่าทึบๆ!BP73</f>
        <v>0.49370601966492794</v>
      </c>
      <c r="E276" s="269">
        <f>วิเคราะห์ค่าทึบๆ!AW73</f>
        <v>0.64657575013983959</v>
      </c>
      <c r="F276" s="282">
        <f>วิเคราะห์ค่าทึบๆ!AL73</f>
        <v>27.569169960474309</v>
      </c>
      <c r="H276" s="267">
        <f t="shared" si="9"/>
        <v>1</v>
      </c>
      <c r="I276" s="268">
        <f>วิเคราะห์ค่าทึบๆ!BQ73</f>
        <v>5.261711938852069</v>
      </c>
      <c r="J276" s="269">
        <f>วิเคราะห์ค่าทึบๆ!AM73</f>
        <v>9.1915854630476926E-3</v>
      </c>
      <c r="K276" s="270">
        <f>วิเคราะห์ค่าทึบๆ!AQ73</f>
        <v>1.6784634323826222E-2</v>
      </c>
      <c r="L276" s="270">
        <f t="shared" si="8"/>
        <v>27.569169960474309</v>
      </c>
    </row>
    <row r="277" spans="2:12">
      <c r="B277" s="281">
        <f>วิเคราะห์ค่าทึบๆ!B74</f>
        <v>2</v>
      </c>
      <c r="C277" s="268">
        <f>วิเคราะห์ค่าทึบๆ!AR74</f>
        <v>1.666666666666667</v>
      </c>
      <c r="D277" s="269">
        <f>วิเคราะห์ค่าทึบๆ!BP74</f>
        <v>0.48880795731077165</v>
      </c>
      <c r="E277" s="269">
        <f>วิเคราะห์ค่าทึบๆ!AW74</f>
        <v>0.64194073876636937</v>
      </c>
      <c r="F277" s="282">
        <f>วิเคราะห์ค่าทึบๆ!AL74</f>
        <v>31.561648228314898</v>
      </c>
      <c r="H277" s="267">
        <f t="shared" si="9"/>
        <v>2</v>
      </c>
      <c r="I277" s="268">
        <f>วิเคราะห์ค่าทึบๆ!BQ74</f>
        <v>5.314436516634915</v>
      </c>
      <c r="J277" s="269">
        <f>วิเคราะห์ค่าทึบๆ!AM74</f>
        <v>1.2470701580069013E-2</v>
      </c>
      <c r="K277" s="270">
        <f>วิเคราะห์ค่าทึบๆ!AQ74</f>
        <v>2.2269109964408958E-2</v>
      </c>
      <c r="L277" s="270">
        <f t="shared" si="8"/>
        <v>31.561648228314898</v>
      </c>
    </row>
    <row r="278" spans="2:12">
      <c r="B278" s="281">
        <f>วิเคราะห์ค่าทึบๆ!B75</f>
        <v>3</v>
      </c>
      <c r="C278" s="268">
        <f>วิเคราะห์ค่าทึบๆ!AR75</f>
        <v>1.7066666666666668</v>
      </c>
      <c r="D278" s="269">
        <f>วิเคราะห์ค่าทึบๆ!BP75</f>
        <v>0.50375007139860428</v>
      </c>
      <c r="E278" s="269">
        <f>วิเคราะห์ค่าทึบๆ!AW75</f>
        <v>0.65615517192512263</v>
      </c>
      <c r="F278" s="282">
        <f>วิเคราะห์ค่าทึบๆ!AL75</f>
        <v>20.833333333333332</v>
      </c>
      <c r="H278" s="267">
        <f t="shared" si="9"/>
        <v>3</v>
      </c>
      <c r="I278" s="268">
        <f>วิเคราะห์ค่าทึบๆ!BQ75</f>
        <v>5.1568009722395907</v>
      </c>
      <c r="J278" s="269">
        <f>วิเคราะห์ค่าทึบๆ!AM75</f>
        <v>1.4196751111674018E-2</v>
      </c>
      <c r="K278" s="270">
        <f>วิเคราะห์ค่าทึบๆ!AQ75</f>
        <v>2.7122151377526483E-2</v>
      </c>
      <c r="L278" s="270">
        <f t="shared" si="8"/>
        <v>20.833333333333332</v>
      </c>
    </row>
    <row r="279" spans="2:12">
      <c r="B279" s="281">
        <f>วิเคราะห์ค่าทึบๆ!B76</f>
        <v>4</v>
      </c>
      <c r="C279" s="268">
        <f>วิเคราะห์ค่าทึบๆ!AR76</f>
        <v>1.6800000000000002</v>
      </c>
      <c r="D279" s="269">
        <f>วิเคราะห์ค่าทึบๆ!BP76</f>
        <v>0.49370601966492794</v>
      </c>
      <c r="E279" s="269">
        <f>วิเคราะห์ค่าทึบๆ!AW76</f>
        <v>0.64657575013983959</v>
      </c>
      <c r="F279" s="282">
        <f>วิเคราะห์ค่าทึบๆ!AL76</f>
        <v>22.157190635451506</v>
      </c>
      <c r="H279" s="267">
        <f t="shared" si="9"/>
        <v>4</v>
      </c>
      <c r="I279" s="268">
        <f>วิเคราะห์ค่าทึบๆ!BQ76</f>
        <v>5.261711938852069</v>
      </c>
      <c r="J279" s="269">
        <f>วิเคราะห์ค่าทึบๆ!AM76</f>
        <v>1.763800706262026E-2</v>
      </c>
      <c r="K279" s="270">
        <f>วิเคราะห์ค่าทึบๆ!AQ76</f>
        <v>3.2208534636089171E-2</v>
      </c>
      <c r="L279" s="270">
        <f t="shared" si="8"/>
        <v>22.157190635451506</v>
      </c>
    </row>
    <row r="280" spans="2:12">
      <c r="B280" s="281">
        <f>วิเคราะห์ค่าทึบๆ!B77</f>
        <v>5</v>
      </c>
      <c r="C280" s="268">
        <f>วิเคราะห์ค่าทึบๆ!AR77</f>
        <v>1.6800000000000002</v>
      </c>
      <c r="D280" s="269">
        <f>วิเคราะห์ค่าทึบๆ!BP77</f>
        <v>0.49370601966492794</v>
      </c>
      <c r="E280" s="269">
        <f>วิเคราะห์ค่าทึบๆ!AW77</f>
        <v>0.64657575013983959</v>
      </c>
      <c r="F280" s="282">
        <f>วิเคราะห์ค่าทึบๆ!AL77</f>
        <v>9.0909090909090882</v>
      </c>
      <c r="H280" s="267">
        <f t="shared" si="9"/>
        <v>5</v>
      </c>
      <c r="I280" s="268">
        <f>วิเคราะห์ค่าทึบๆ!BQ77</f>
        <v>5.261711938852069</v>
      </c>
      <c r="J280" s="269">
        <f>วิเคราะห์ค่าทึบๆ!AM77</f>
        <v>1.8233129399137602E-2</v>
      </c>
      <c r="K280" s="270">
        <f>วิเคราะห์ค่าทึบๆ!AQ77</f>
        <v>3.3295279772338232E-2</v>
      </c>
      <c r="L280" s="270">
        <f t="shared" si="8"/>
        <v>9.0909090909090882</v>
      </c>
    </row>
    <row r="281" spans="2:12">
      <c r="B281" s="281">
        <f>วิเคราะห์ค่าทึบๆ!B78</f>
        <v>6</v>
      </c>
      <c r="C281" s="268">
        <f>วิเคราะห์ค่าทึบๆ!AR78</f>
        <v>1.6933333333333334</v>
      </c>
      <c r="D281" s="269">
        <f>วิเคราะห์ค่าทึบๆ!BP78</f>
        <v>0.49868606227095919</v>
      </c>
      <c r="E281" s="269">
        <f>วิเคราะห์ค่าทึบๆ!AW78</f>
        <v>0.65131263214863266</v>
      </c>
      <c r="F281" s="282">
        <f>วิเคราะห์ค่าทึบๆ!AL78</f>
        <v>8.8274044795783944</v>
      </c>
      <c r="H281" s="267">
        <f t="shared" si="9"/>
        <v>6</v>
      </c>
      <c r="I281" s="268">
        <f>วิเคราะห์ค่าทึบๆ!BQ78</f>
        <v>5.2091667573869627</v>
      </c>
      <c r="J281" s="269">
        <f>วิเคราะห์ค่าทึบๆ!AM78</f>
        <v>1.82388127980346E-2</v>
      </c>
      <c r="K281" s="270">
        <f>วิเคราะห์ค่าทึบๆ!AQ78</f>
        <v>3.4063665078682269E-2</v>
      </c>
      <c r="L281" s="270">
        <f t="shared" si="8"/>
        <v>8.8274044795783944</v>
      </c>
    </row>
    <row r="282" spans="2:12">
      <c r="B282" s="281">
        <f>วิเคราะห์ค่าทึบๆ!B79</f>
        <v>7</v>
      </c>
      <c r="C282" s="268">
        <f>วิเคราะห์ค่าทึบๆ!AR79</f>
        <v>1.4400000000000002</v>
      </c>
      <c r="D282" s="269">
        <f>วิเคราะห์ค่าทึบๆ!BP79</f>
        <v>0.41642429471388398</v>
      </c>
      <c r="E282" s="269">
        <f>วิเคราะห์ค่าทึบๆ!AW79</f>
        <v>0.57581679963109833</v>
      </c>
      <c r="F282" s="282">
        <f>วิเคราะห์ค่าทึบๆ!AL79</f>
        <v>29.885057471264371</v>
      </c>
      <c r="H282" s="267">
        <f t="shared" si="9"/>
        <v>7</v>
      </c>
      <c r="I282" s="268">
        <f>วิเคราะห์ค่าทึบๆ!BQ79</f>
        <v>6.2382019755570095</v>
      </c>
      <c r="J282" s="269">
        <f>วิเคราะห์ค่าทึบๆ!AM79</f>
        <v>2.6935832970742639E-2</v>
      </c>
      <c r="K282" s="270">
        <f>วิเคราะห์ค่าทึบๆ!AQ79</f>
        <v>3.3437585756783975E-2</v>
      </c>
      <c r="L282" s="270">
        <f t="shared" si="8"/>
        <v>29.885057471264371</v>
      </c>
    </row>
    <row r="283" spans="2:12">
      <c r="B283" s="281">
        <f>วิเคราะห์ค่าทึบๆ!B80</f>
        <v>8</v>
      </c>
      <c r="C283" s="268">
        <f>วิเคราะห์ค่าทึบๆ!AR80</f>
        <v>1.3066666666666666</v>
      </c>
      <c r="D283" s="269">
        <f>วิเคราะห์ค่าทึบๆ!BP80</f>
        <v>0.38169418823622925</v>
      </c>
      <c r="E283" s="269">
        <f>วิเคราะห์ค่าทึบๆ!AW80</f>
        <v>0.54532836836331211</v>
      </c>
      <c r="F283" s="282">
        <f>วิเคราะห์ค่าทึบๆ!AL80</f>
        <v>24.525616698292218</v>
      </c>
      <c r="H283" s="267">
        <f t="shared" si="9"/>
        <v>8</v>
      </c>
      <c r="I283" s="268">
        <f>วิเคราะห์ค่าทึบๆ!BQ80</f>
        <v>6.8058119248762408</v>
      </c>
      <c r="J283" s="269">
        <f>วิเคราะห์ค่าทึบๆ!AM80</f>
        <v>4.1383976082556506E-2</v>
      </c>
      <c r="K283" s="270">
        <f>วิเคราะห์ค่าทึบๆ!AQ80</f>
        <v>4.1810615011242648E-2</v>
      </c>
      <c r="L283" s="270">
        <f t="shared" si="8"/>
        <v>24.525616698292218</v>
      </c>
    </row>
    <row r="284" spans="2:12">
      <c r="B284" s="279">
        <f>วิเคราะห์ค่าทึบๆ!B81</f>
        <v>1</v>
      </c>
      <c r="C284" s="260">
        <f>วิเคราะห์ค่าทึบๆ!AR81</f>
        <v>1.7200000000000002</v>
      </c>
      <c r="D284" s="261">
        <f>วิเคราะห์ค่าทึบๆ!BP81</f>
        <v>0.63612512157057888</v>
      </c>
      <c r="E284" s="285">
        <f>วิเคราะห์ค่าทึบๆ!AW81</f>
        <v>0.66110735668493126</v>
      </c>
      <c r="F284" s="280">
        <f>วิเคราะห์ค่าทึบๆ!AL81</f>
        <v>22.775119617224878</v>
      </c>
      <c r="H284" s="259">
        <f t="shared" si="9"/>
        <v>1</v>
      </c>
      <c r="I284" s="260">
        <f>วิเคราะห์ค่าทึบๆ!BQ81</f>
        <v>5.1046145834099539</v>
      </c>
      <c r="J284" s="261">
        <f>วิเคราะห์ค่าทึบๆ!AM81</f>
        <v>8.7919513124804019E-3</v>
      </c>
      <c r="K284" s="262">
        <f>วิเคราะห์ค่าทึบๆ!AQ81</f>
        <v>1.7184268474393513E-2</v>
      </c>
      <c r="L284" s="262">
        <f t="shared" si="8"/>
        <v>22.775119617224878</v>
      </c>
    </row>
    <row r="285" spans="2:12">
      <c r="B285" s="281">
        <f>วิเคราะห์ค่าทึบๆ!B82</f>
        <v>2</v>
      </c>
      <c r="C285" s="268">
        <f>วิเคราะห์ค่าทึบๆ!AR82</f>
        <v>1.7333333333333334</v>
      </c>
      <c r="D285" s="269">
        <f>วิเคราะห์ค่าทึบๆ!BP82</f>
        <v>0.64267282072175536</v>
      </c>
      <c r="E285" s="286">
        <f>วิเคราะห์ค่าทึบๆ!AW82</f>
        <v>0.66617338752649125</v>
      </c>
      <c r="F285" s="282">
        <f>วิเคราะห์ค่าทึบๆ!AL82</f>
        <v>30.808080808080806</v>
      </c>
      <c r="H285" s="267">
        <f t="shared" si="9"/>
        <v>2</v>
      </c>
      <c r="I285" s="268">
        <f>วิเคราะห์ค่าทึบๆ!BQ82</f>
        <v>5.0526075908980568</v>
      </c>
      <c r="J285" s="269">
        <f>วิเคราะห์ค่าทึบๆ!AM82</f>
        <v>1.1579937181492656E-2</v>
      </c>
      <c r="K285" s="270">
        <f>วิเคราะห์ค่าทึบๆ!AQ82</f>
        <v>2.3159874362985312E-2</v>
      </c>
      <c r="L285" s="270">
        <f t="shared" si="8"/>
        <v>30.808080808080806</v>
      </c>
    </row>
    <row r="286" spans="2:12">
      <c r="B286" s="281">
        <f>วิเคราะห์ค่าทึบๆ!B83</f>
        <v>3</v>
      </c>
      <c r="C286" s="268">
        <f>วิเคราะห์ค่าทึบๆ!AR83</f>
        <v>1.666666666666667</v>
      </c>
      <c r="D286" s="269">
        <f>วิเคราะห์ค่าทึบๆ!BP83</f>
        <v>0.61100994663846464</v>
      </c>
      <c r="E286" s="286">
        <f>วิเคราะห์ค่าทึบๆ!AW83</f>
        <v>0.64194073876636937</v>
      </c>
      <c r="F286" s="282">
        <f>วิเคราะห์ค่าทึบๆ!AL83</f>
        <v>26.831501831501832</v>
      </c>
      <c r="H286" s="267">
        <f t="shared" si="9"/>
        <v>3</v>
      </c>
      <c r="I286" s="268">
        <f>วิเคราะห์ค่าทึบๆ!BQ83</f>
        <v>5.314436516634915</v>
      </c>
      <c r="J286" s="269">
        <f>วิเคราะห์ค่าทึบๆ!AM83</f>
        <v>1.4832426534584792E-2</v>
      </c>
      <c r="K286" s="270">
        <f>วิเคราะห์ค่าทึบๆ!AQ83</f>
        <v>2.6486475954615708E-2</v>
      </c>
      <c r="L286" s="270">
        <f t="shared" si="8"/>
        <v>26.831501831501832</v>
      </c>
    </row>
    <row r="287" spans="2:12">
      <c r="B287" s="281">
        <f>วิเคราะห์ค่าทึบๆ!B84</f>
        <v>4</v>
      </c>
      <c r="C287" s="268">
        <f>วิเคราะห์ค่าทึบๆ!AR84</f>
        <v>1.6800000000000002</v>
      </c>
      <c r="D287" s="269">
        <f>วิเคราะห์ค่าทึบๆ!BP84</f>
        <v>0.61713252458115997</v>
      </c>
      <c r="E287" s="286">
        <f>วิเคราะห์ค่าทึบๆ!AW84</f>
        <v>0.64657575013983959</v>
      </c>
      <c r="F287" s="282">
        <f>วิเคราะห์ค่าทึบๆ!AL84</f>
        <v>12.862318840579711</v>
      </c>
      <c r="H287" s="267">
        <f t="shared" si="9"/>
        <v>4</v>
      </c>
      <c r="I287" s="268">
        <f>วิเคราะห์ค่าทึบๆ!BQ84</f>
        <v>5.261711938852069</v>
      </c>
      <c r="J287" s="269">
        <f>วิเคราะห์ค่าทึบๆ!AM84</f>
        <v>1.763800706262026E-2</v>
      </c>
      <c r="K287" s="270">
        <f>วิเคราะห์ค่าทึบๆ!AQ84</f>
        <v>3.2208534636089171E-2</v>
      </c>
      <c r="L287" s="270">
        <f t="shared" si="8"/>
        <v>12.862318840579711</v>
      </c>
    </row>
    <row r="288" spans="2:12">
      <c r="B288" s="281">
        <f>วิเคราะห์ค่าทึบๆ!B85</f>
        <v>5</v>
      </c>
      <c r="C288" s="268">
        <f>วิเคราะห์ค่าทึบๆ!AR85</f>
        <v>1.6933333333333334</v>
      </c>
      <c r="D288" s="269">
        <f>วิเคราะห์ค่าทึบๆ!BP85</f>
        <v>0.62335757783869905</v>
      </c>
      <c r="E288" s="286">
        <f>วิเคราะห์ค่าทึบๆ!AW85</f>
        <v>0.65131263214863266</v>
      </c>
      <c r="F288" s="282">
        <f>วิเคราะห์ค่าทึบๆ!AL85</f>
        <v>8.6956521739130483</v>
      </c>
      <c r="H288" s="267">
        <f t="shared" si="9"/>
        <v>5</v>
      </c>
      <c r="I288" s="268">
        <f>วิเคราะห์ค่าทึบๆ!BQ85</f>
        <v>5.2091667573869627</v>
      </c>
      <c r="J288" s="269">
        <f>วิเคราะห์ค่าทึบๆ!AM85</f>
        <v>1.7968881146976187E-2</v>
      </c>
      <c r="K288" s="270">
        <f>วิเคราะห์ค่าทึบๆ!AQ85</f>
        <v>3.3559528024499644E-2</v>
      </c>
      <c r="L288" s="270">
        <f t="shared" si="8"/>
        <v>8.6956521739130483</v>
      </c>
    </row>
    <row r="289" spans="2:13">
      <c r="B289" s="281">
        <f>วิเคราะห์ค่าทึบๆ!B86</f>
        <v>6</v>
      </c>
      <c r="C289" s="268">
        <f>วิเคราะห์ค่าทึบๆ!AR86</f>
        <v>1.6533333333333333</v>
      </c>
      <c r="D289" s="269">
        <f>วิเคราะห์ค่าทึบๆ!BP86</f>
        <v>0.60498743801469557</v>
      </c>
      <c r="E289" s="286">
        <f>วิเคราะห์ค่าทึบๆ!AW86</f>
        <v>0.63740399825235039</v>
      </c>
      <c r="F289" s="282">
        <f>วิเคราะห์ค่าทึบๆ!AL86</f>
        <v>19.59420289855073</v>
      </c>
      <c r="H289" s="267">
        <f t="shared" si="9"/>
        <v>6</v>
      </c>
      <c r="I289" s="268">
        <f>วิเคราะห์ค่าทึบๆ!BQ86</f>
        <v>5.3673404907354971</v>
      </c>
      <c r="J289" s="269">
        <f>วิเคราะห์ค่าทึบๆ!AM86</f>
        <v>1.9043466303830248E-2</v>
      </c>
      <c r="K289" s="270">
        <f>วิเคราะห์ค่าทึบๆ!AQ86</f>
        <v>3.3259011572886625E-2</v>
      </c>
      <c r="L289" s="270">
        <f t="shared" si="8"/>
        <v>19.59420289855073</v>
      </c>
    </row>
    <row r="290" spans="2:13">
      <c r="B290" s="281">
        <f>วิเคราะห์ค่าทึบๆ!B87</f>
        <v>7</v>
      </c>
      <c r="C290" s="268">
        <f>วิเคราะห์ค่าทึบๆ!AR87</f>
        <v>1.52</v>
      </c>
      <c r="D290" s="269">
        <f>วิเคราะห์ค่าทึบๆ!BP87</f>
        <v>0.54978627822026227</v>
      </c>
      <c r="E290" s="286">
        <f>วิเคราะห์ค่าทึบๆ!AW87</f>
        <v>0.59676239503286066</v>
      </c>
      <c r="F290" s="282">
        <f>วิเคราะห์ค่าทึบๆ!AL87</f>
        <v>17.345000678334014</v>
      </c>
      <c r="H290" s="267">
        <f t="shared" si="9"/>
        <v>7</v>
      </c>
      <c r="I290" s="268">
        <f>วิเคราะห์ค่าทึบๆ!BQ87</f>
        <v>5.9062470292168401</v>
      </c>
      <c r="J290" s="269">
        <f>วิเคราะห์ค่าทึบๆ!AM87</f>
        <v>2.5078189317587977E-2</v>
      </c>
      <c r="K290" s="270">
        <f>วิเคราะห์ค่าทึบๆ!AQ87</f>
        <v>3.5295229409938636E-2</v>
      </c>
      <c r="L290" s="270">
        <f t="shared" si="8"/>
        <v>17.345000678334014</v>
      </c>
    </row>
    <row r="291" spans="2:13" s="252" customFormat="1">
      <c r="B291" s="283">
        <f>วิเคราะห์ค่าทึบๆ!B88</f>
        <v>8</v>
      </c>
      <c r="C291" s="276">
        <f>วิเคราะห์ค่าทึบๆ!AR88</f>
        <v>1.4933333333333334</v>
      </c>
      <c r="D291" s="277">
        <f>วิเคราะห์ค่าทึบๆ!BP88</f>
        <v>0.53973999824717767</v>
      </c>
      <c r="E291" s="287">
        <f>วิเคราะห์ค่าทึบๆ!AW88</f>
        <v>0.58952864412411499</v>
      </c>
      <c r="F291" s="284">
        <f>วิเคราะห์ค่าทึบๆ!AL88</f>
        <v>10.344827586206895</v>
      </c>
      <c r="G291" s="253"/>
      <c r="H291" s="275">
        <f t="shared" si="9"/>
        <v>8</v>
      </c>
      <c r="I291" s="276">
        <f>วิเคราะห์ค่าทึบๆ!BQ88</f>
        <v>6.0161810927259483</v>
      </c>
      <c r="J291" s="277">
        <f>วิเคราะห์ค่าทึบๆ!AM88</f>
        <v>3.5411031080950409E-2</v>
      </c>
      <c r="K291" s="278">
        <f>วิเคราะห์ค่าทึบๆ!AQ88</f>
        <v>4.7783560012848746E-2</v>
      </c>
      <c r="L291" s="278">
        <f t="shared" si="8"/>
        <v>10.344827586206895</v>
      </c>
      <c r="M291" s="253"/>
    </row>
    <row r="292" spans="2:13" s="248" customFormat="1">
      <c r="B292" s="263">
        <f>วิเคราะห์ค่าทึบๆ!B105</f>
        <v>1</v>
      </c>
      <c r="C292" s="264">
        <f>วิเคราะห์ค่าทึบๆ!AR105</f>
        <v>1.2266666666666668</v>
      </c>
      <c r="D292" s="265">
        <f>วิเคราะห์ค่าทึบๆ!BP105</f>
        <v>0.95125912650924271</v>
      </c>
      <c r="E292" s="265">
        <f>วิเคราะห์ค่าทึบๆ!AW105</f>
        <v>1.2938729237669142</v>
      </c>
      <c r="F292" s="266">
        <f>วิเคราะห์ค่าทึบๆ!AL105</f>
        <v>24.81481481481482</v>
      </c>
      <c r="G292" s="258"/>
      <c r="H292" s="267">
        <f t="shared" si="9"/>
        <v>1</v>
      </c>
      <c r="I292" s="268">
        <f>วิเคราะห์ค่าทึบๆ!BQ105</f>
        <v>4.078357255692044</v>
      </c>
      <c r="J292" s="269">
        <f>วิเคราะห์ค่าทึบๆ!AM105</f>
        <v>3.7299187386280494E-3</v>
      </c>
      <c r="K292" s="270">
        <f>วิเคราะห์ค่าทึบๆ!AQ105</f>
        <v>1.2255447284063591E-2</v>
      </c>
      <c r="L292" s="270">
        <f t="shared" si="8"/>
        <v>24.81481481481482</v>
      </c>
      <c r="M292" s="258"/>
    </row>
    <row r="293" spans="2:13" s="248" customFormat="1">
      <c r="B293" s="263">
        <f>วิเคราะห์ค่าทึบๆ!B106</f>
        <v>2</v>
      </c>
      <c r="C293" s="264">
        <f>วิเคราะห์ค่าทึบๆ!AR106</f>
        <v>1.1733333333333333</v>
      </c>
      <c r="D293" s="265">
        <f>วิเคราะห์ค่าทึบๆ!BP106</f>
        <v>0.87560752027950273</v>
      </c>
      <c r="E293" s="265">
        <f>วิเคราะห์ค่าทึบๆ!AW106</f>
        <v>1.2103072956898178</v>
      </c>
      <c r="F293" s="266">
        <f>วิเคราะห์ค่าทึบๆ!AL106</f>
        <v>31.212121212121215</v>
      </c>
      <c r="G293" s="258"/>
      <c r="H293" s="267">
        <f t="shared" si="9"/>
        <v>2</v>
      </c>
      <c r="I293" s="268">
        <f>วิเคราะห์ค่าทึบๆ!BQ106</f>
        <v>4.4307232073610399</v>
      </c>
      <c r="J293" s="269">
        <f>วิเคราะห์ค่าทึบๆ!AM106</f>
        <v>5.7008921508886921E-3</v>
      </c>
      <c r="K293" s="270">
        <f>วิเคราะห์ค่าทึบๆ!AQ106</f>
        <v>1.5677453414943903E-2</v>
      </c>
      <c r="L293" s="270">
        <f t="shared" si="8"/>
        <v>31.212121212121215</v>
      </c>
      <c r="M293" s="258"/>
    </row>
    <row r="294" spans="2:13" s="248" customFormat="1">
      <c r="B294" s="263">
        <f>วิเคราะห์ค่าทึบๆ!B107</f>
        <v>3</v>
      </c>
      <c r="C294" s="264">
        <f>วิเคราะห์ค่าทึบๆ!AR107</f>
        <v>1.1333333333333335</v>
      </c>
      <c r="D294" s="265">
        <f>วิเคราะห์ค่าทึบๆ!BP107</f>
        <v>0.82533182829149621</v>
      </c>
      <c r="E294" s="265">
        <f>วิเคราะห์ค่าทึบๆ!AW107</f>
        <v>1.1572751247156894</v>
      </c>
      <c r="F294" s="266">
        <f>วิเคราะห์ค่าทึบๆ!AL107</f>
        <v>19.949494949494952</v>
      </c>
      <c r="G294" s="258"/>
      <c r="H294" s="267">
        <f t="shared" si="9"/>
        <v>3</v>
      </c>
      <c r="I294" s="268">
        <f>วิเคราะห์ค่าทึบๆ!BQ107</f>
        <v>4.7006239522753885</v>
      </c>
      <c r="J294" s="269">
        <f>วิเคราะห์ค่าทึบๆ!AM107</f>
        <v>7.4162132672923962E-3</v>
      </c>
      <c r="K294" s="270">
        <f>วิเคราะห์ค่าทึบๆ!AQ107</f>
        <v>1.8010803649138683E-2</v>
      </c>
      <c r="L294" s="270">
        <f t="shared" si="8"/>
        <v>19.949494949494952</v>
      </c>
      <c r="M294" s="258"/>
    </row>
    <row r="295" spans="2:13" s="248" customFormat="1">
      <c r="B295" s="263">
        <f>วิเคราะห์ค่าทึบๆ!B108</f>
        <v>4</v>
      </c>
      <c r="C295" s="264">
        <f>วิเคราะห์ค่าทึบๆ!AR108</f>
        <v>1.1600000000000001</v>
      </c>
      <c r="D295" s="265">
        <f>วิเคราะห์ค่าทึบๆ!BP108</f>
        <v>0.85828365917317462</v>
      </c>
      <c r="E295" s="265">
        <f>วิเคราะห์ค่าทึบๆ!AW108</f>
        <v>1.1918282365569903</v>
      </c>
      <c r="F295" s="266">
        <f>วิเคราะห์ค่าทึบๆ!AL108</f>
        <v>26.754726754726757</v>
      </c>
      <c r="G295" s="258"/>
      <c r="H295" s="267">
        <f t="shared" si="9"/>
        <v>4</v>
      </c>
      <c r="I295" s="268">
        <f>วิเคราะห์ค่าทึบๆ!BQ108</f>
        <v>4.5201542860312918</v>
      </c>
      <c r="J295" s="269">
        <f>วิเคราะห์ค่าทึบๆ!AM108</f>
        <v>8.4355685951662106E-3</v>
      </c>
      <c r="K295" s="270">
        <f>วิเคราะห์ค่าทึบๆ!AQ108</f>
        <v>2.2239226296347288E-2</v>
      </c>
      <c r="L295" s="270">
        <f t="shared" si="8"/>
        <v>26.754726754726757</v>
      </c>
      <c r="M295" s="258"/>
    </row>
    <row r="296" spans="2:13" s="248" customFormat="1">
      <c r="B296" s="263">
        <f>วิเคราะห์ค่าทึบๆ!B109</f>
        <v>5</v>
      </c>
      <c r="C296" s="264">
        <f>วิเคราะห์ค่าทึบๆ!AR109</f>
        <v>1.04</v>
      </c>
      <c r="D296" s="265">
        <f>วิเคราะห์ค่าทึบๆ!BP109</f>
        <v>0.72526981044267647</v>
      </c>
      <c r="E296" s="265">
        <f>วิเคราะห์ค่าทึบๆ!AW109</f>
        <v>1.0564428184106458</v>
      </c>
      <c r="F296" s="266">
        <f>วิเคราะห์ค่าทึบๆ!AL109</f>
        <v>30.952380952380949</v>
      </c>
      <c r="G296" s="258"/>
      <c r="H296" s="267">
        <f t="shared" si="9"/>
        <v>5</v>
      </c>
      <c r="I296" s="268">
        <f>วิเคราะห์ค่าทึบๆ!BQ109</f>
        <v>5.349146627617527</v>
      </c>
      <c r="J296" s="269">
        <f>วิเคราะห์ค่าทึบๆ!AM109</f>
        <v>1.1098426590779411E-2</v>
      </c>
      <c r="K296" s="270">
        <f>วิเคราะห์ค่าทึบๆ!AQ109</f>
        <v>2.0611363668590333E-2</v>
      </c>
      <c r="L296" s="270">
        <f t="shared" si="8"/>
        <v>30.952380952380949</v>
      </c>
      <c r="M296" s="258"/>
    </row>
    <row r="297" spans="2:13" s="248" customFormat="1">
      <c r="B297" s="263">
        <f>วิเคราะห์ค่าทึบๆ!B110</f>
        <v>6</v>
      </c>
      <c r="C297" s="264">
        <f>วิเคราะห์ค่าทึบๆ!AR110</f>
        <v>1.0533333333333335</v>
      </c>
      <c r="D297" s="265">
        <f>วิเคราะห์ค่าทึบๆ!BP110</f>
        <v>0.73827850428648734</v>
      </c>
      <c r="E297" s="265">
        <f>วิเคราะห์ค่าทึบๆ!AW110</f>
        <v>1.0692486534603769</v>
      </c>
      <c r="F297" s="266">
        <f>วิเคราะห์ค่าทึบๆ!AL110</f>
        <v>33.846153846153847</v>
      </c>
      <c r="G297" s="258"/>
      <c r="H297" s="267">
        <f t="shared" si="9"/>
        <v>6</v>
      </c>
      <c r="I297" s="268">
        <f>วิเคราะห์ค่าทึบๆ!BQ110</f>
        <v>5.2548930222364776</v>
      </c>
      <c r="J297" s="269">
        <f>วิเคราะห์ค่าทึบๆ!AM110</f>
        <v>1.0996931245873802E-2</v>
      </c>
      <c r="K297" s="270">
        <f>วิเคราะห์ค่าทึบๆ!AQ110</f>
        <v>2.1189208985951963E-2</v>
      </c>
      <c r="L297" s="270">
        <f t="shared" si="8"/>
        <v>33.846153846153847</v>
      </c>
      <c r="M297" s="258"/>
    </row>
    <row r="298" spans="2:13" s="248" customFormat="1">
      <c r="B298" s="263">
        <f>วิเคราะห์ค่าทึบๆ!B111</f>
        <v>7</v>
      </c>
      <c r="C298" s="264">
        <f>วิเคราะห์ค่าทึบๆ!AR111</f>
        <v>0.98666666666666669</v>
      </c>
      <c r="D298" s="265">
        <f>วิเคราะห์ค่าทึบๆ!BP111</f>
        <v>0.67688413519381752</v>
      </c>
      <c r="E298" s="265">
        <f>วิเคราะห์ค่าทึบๆ!AW111</f>
        <v>1.0094660663590602</v>
      </c>
      <c r="F298" s="266">
        <f>วิเคราะห์ค่าทึบๆ!AL111</f>
        <v>36.607142857142854</v>
      </c>
      <c r="G298" s="258"/>
      <c r="H298" s="267">
        <f t="shared" si="9"/>
        <v>7</v>
      </c>
      <c r="I298" s="268">
        <f>วิเคราะห์ค่าทึบๆ!BQ111</f>
        <v>5.7315194121537161</v>
      </c>
      <c r="J298" s="269">
        <f>วิเคราะห์ค่าทึบๆ!AM111</f>
        <v>1.4241934674185766E-2</v>
      </c>
      <c r="K298" s="270">
        <f>วิเคราะห์ค่าทึบๆ!AQ111</f>
        <v>2.2910938388907533E-2</v>
      </c>
      <c r="L298" s="270">
        <f t="shared" si="8"/>
        <v>36.607142857142854</v>
      </c>
      <c r="M298" s="258"/>
    </row>
    <row r="299" spans="2:13" s="248" customFormat="1">
      <c r="B299" s="263">
        <f>วิเคราะห์ค่าทึบๆ!B112</f>
        <v>8</v>
      </c>
      <c r="C299" s="264">
        <f>วิเคราะห์ค่าทึบๆ!AR112</f>
        <v>1.1333333333333335</v>
      </c>
      <c r="D299" s="265">
        <f>วิเคราะห์ค่าทึบๆ!BP112</f>
        <v>0.82533182829149621</v>
      </c>
      <c r="E299" s="265">
        <f>วิเคราะห์ค่าทึบๆ!AW112</f>
        <v>1.1572751247156894</v>
      </c>
      <c r="F299" s="266">
        <f>วิเคราะห์ค่าทึบๆ!AL112</f>
        <v>7.6923076923076872</v>
      </c>
      <c r="G299" s="258"/>
      <c r="H299" s="267">
        <f t="shared" si="9"/>
        <v>8</v>
      </c>
      <c r="I299" s="268">
        <f>วิเคราะห์ค่าทึบๆ!BQ112</f>
        <v>4.7006239522753885</v>
      </c>
      <c r="J299" s="269">
        <f>วิเคราะห์ค่าทึบๆ!AM112</f>
        <v>1.493236250401523E-2</v>
      </c>
      <c r="K299" s="270">
        <f>วิเคราะห์ค่าทึบๆ!AQ112</f>
        <v>3.6264308938322713E-2</v>
      </c>
      <c r="L299" s="270">
        <f t="shared" si="8"/>
        <v>7.6923076923076872</v>
      </c>
      <c r="M299" s="258"/>
    </row>
    <row r="300" spans="2:13" s="248" customFormat="1">
      <c r="B300" s="254">
        <f>วิเคราะห์ค่าทึบๆ!B113</f>
        <v>1</v>
      </c>
      <c r="C300" s="255">
        <f>วิเคราะห์ค่าทึบๆ!AR113</f>
        <v>1.2133333333333334</v>
      </c>
      <c r="D300" s="256">
        <f>วิเคราะห์ค่าทึบๆ!BP113</f>
        <v>1.8626525163522856</v>
      </c>
      <c r="E300" s="288">
        <f>วิเคราะห์ค่าทึบๆ!AW113</f>
        <v>1.2713690692890194</v>
      </c>
      <c r="F300" s="257">
        <f>วิเคราะห์ค่าทึบๆ!AL113</f>
        <v>27.609427609427609</v>
      </c>
      <c r="G300" s="258"/>
      <c r="H300" s="259">
        <f t="shared" si="9"/>
        <v>1</v>
      </c>
      <c r="I300" s="260">
        <f>วิเคราะห์ค่าทึบๆ!BQ113</f>
        <v>4.1656449891574914</v>
      </c>
      <c r="J300" s="261">
        <f>วิเคราะห์ค่าทึบๆ!AM113</f>
        <v>3.8631301221504796E-3</v>
      </c>
      <c r="K300" s="262">
        <f>วิเคราะห์ค่าทึบๆ!AQ113</f>
        <v>1.2122235900541161E-2</v>
      </c>
      <c r="L300" s="262">
        <f t="shared" si="8"/>
        <v>27.609427609427609</v>
      </c>
      <c r="M300" s="258"/>
    </row>
    <row r="301" spans="2:13" s="248" customFormat="1">
      <c r="B301" s="263">
        <f>วิเคราะห์ค่าทึบๆ!B114</f>
        <v>2</v>
      </c>
      <c r="C301" s="264">
        <f>วิเคราะห์ค่าทึบๆ!AR114</f>
        <v>1.1866666666666668</v>
      </c>
      <c r="D301" s="265">
        <f>วิเคราะห์ค่าทึบๆ!BP114</f>
        <v>1.7870696821353222</v>
      </c>
      <c r="E301" s="289">
        <f>วิเคราะห์ค่าทึบๆ!AW114</f>
        <v>1.2296734420949118</v>
      </c>
      <c r="F301" s="266">
        <f>วิเคราะห์ค่าทึบๆ!AL114</f>
        <v>31.649831649831651</v>
      </c>
      <c r="G301" s="258"/>
      <c r="H301" s="267">
        <f t="shared" si="9"/>
        <v>2</v>
      </c>
      <c r="I301" s="268">
        <f>วิเคราะห์ค่าทึบๆ!BQ114</f>
        <v>4.3418279649919915</v>
      </c>
      <c r="J301" s="269">
        <f>วิเคราะห์ค่าทึบๆ!AM114</f>
        <v>5.522739271173421E-3</v>
      </c>
      <c r="K301" s="270">
        <f>วิเคราะห์ค่าทึบๆ!AQ114</f>
        <v>1.5855606294659177E-2</v>
      </c>
      <c r="L301" s="270">
        <f t="shared" si="8"/>
        <v>31.649831649831651</v>
      </c>
      <c r="M301" s="258"/>
    </row>
    <row r="302" spans="2:13" s="248" customFormat="1">
      <c r="B302" s="263">
        <f>วิเคราะห์ค่าทึบๆ!B115</f>
        <v>3</v>
      </c>
      <c r="C302" s="264">
        <f>วิเคราะห์ค่าทึบๆ!AR115</f>
        <v>1.1333333333333335</v>
      </c>
      <c r="D302" s="265">
        <f>วิเคราะห์ค่าทึบๆ!BP115</f>
        <v>1.6506636565829924</v>
      </c>
      <c r="E302" s="289">
        <f>วิเคราะห์ค่าทึบๆ!AW115</f>
        <v>1.1572751247156894</v>
      </c>
      <c r="F302" s="266">
        <f>วิเคราะห์ค่าทึบๆ!AL115</f>
        <v>27.97202797202797</v>
      </c>
      <c r="G302" s="258"/>
      <c r="H302" s="267">
        <f t="shared" si="9"/>
        <v>3</v>
      </c>
      <c r="I302" s="268">
        <f>วิเคราะห์ค่าทึบๆ!BQ115</f>
        <v>4.7006239522753885</v>
      </c>
      <c r="J302" s="269">
        <f>วิเคราะห์ค่าทึบๆ!AM115</f>
        <v>7.4162132672923962E-3</v>
      </c>
      <c r="K302" s="270">
        <f>วิเคราะห์ค่าทึบๆ!AQ115</f>
        <v>1.8010803649138683E-2</v>
      </c>
      <c r="L302" s="270">
        <f t="shared" si="8"/>
        <v>27.97202797202797</v>
      </c>
      <c r="M302" s="258"/>
    </row>
    <row r="303" spans="2:13" s="248" customFormat="1">
      <c r="B303" s="263">
        <f>วิเคราะห์ค่าทึบๆ!B116</f>
        <v>4</v>
      </c>
      <c r="C303" s="264">
        <f>วิเคราะห์ค่าทึบๆ!AR116</f>
        <v>1.0666666666666669</v>
      </c>
      <c r="D303" s="265">
        <f>วิเคราะห์ค่าทึบๆ!BP116</f>
        <v>1.5033686594034781</v>
      </c>
      <c r="E303" s="289">
        <f>วิเคราะห์ค่าทึบๆ!AW116</f>
        <v>1.0825317547305482</v>
      </c>
      <c r="F303" s="266">
        <f>วิเคราะห์ค่าทึบๆ!AL116</f>
        <v>22.527472527472526</v>
      </c>
      <c r="G303" s="258"/>
      <c r="H303" s="267">
        <f t="shared" si="9"/>
        <v>4</v>
      </c>
      <c r="I303" s="268">
        <f>วิเคราะห์ค่าทึบๆ!BQ116</f>
        <v>5.1611752531566308</v>
      </c>
      <c r="J303" s="269">
        <f>วิเคราะห์ค่าทึบๆ!AM116</f>
        <v>1.0224931630504499E-2</v>
      </c>
      <c r="K303" s="270">
        <f>วิเคราะห์ค่าทึบๆ!AQ116</f>
        <v>2.0449863261009001E-2</v>
      </c>
      <c r="L303" s="270">
        <f t="shared" si="8"/>
        <v>22.527472527472526</v>
      </c>
      <c r="M303" s="258"/>
    </row>
    <row r="304" spans="2:13" s="248" customFormat="1">
      <c r="B304" s="263">
        <f>วิเคราะห์ค่าทึบๆ!B117</f>
        <v>5</v>
      </c>
      <c r="C304" s="264">
        <f>วิเคราะห์ค่าทึบๆ!AR117</f>
        <v>1.08</v>
      </c>
      <c r="D304" s="265">
        <f>วิเคราะห์ค่าทึบๆ!BP117</f>
        <v>1.5310101317785076</v>
      </c>
      <c r="E304" s="289">
        <f>วิเคราะห์ค่าทึบๆ!AW117</f>
        <v>1.0963225241337864</v>
      </c>
      <c r="F304" s="266">
        <f>วิเคราะห์ค่าทึบๆ!AL117</f>
        <v>24.864024864024866</v>
      </c>
      <c r="G304" s="258"/>
      <c r="H304" s="267">
        <f t="shared" si="9"/>
        <v>5</v>
      </c>
      <c r="I304" s="268">
        <f>วิเคราะห์ค่าทึบๆ!BQ117</f>
        <v>5.0679933203779823</v>
      </c>
      <c r="J304" s="269">
        <f>วิเคราะห์ค่าทึบๆ!AM117</f>
        <v>1.0305681834295167E-2</v>
      </c>
      <c r="K304" s="270">
        <f>วิเคราะห์ค่าทึบๆ!AQ117</f>
        <v>2.1404108425074578E-2</v>
      </c>
      <c r="L304" s="270">
        <f t="shared" si="8"/>
        <v>24.864024864024866</v>
      </c>
      <c r="M304" s="258"/>
    </row>
    <row r="305" spans="2:13" s="248" customFormat="1">
      <c r="B305" s="263">
        <f>วิเคราะห์ค่าทึบๆ!B118</f>
        <v>6</v>
      </c>
      <c r="C305" s="264">
        <f>วิเคราะห์ค่าทึบๆ!AR118</f>
        <v>1.0133333333333334</v>
      </c>
      <c r="D305" s="265">
        <f>วิเคราะห์ค่าทึบๆ!BP118</f>
        <v>1.4007551972773467</v>
      </c>
      <c r="E305" s="289">
        <f>วิเคราะห์ค่าทึบๆ!AW118</f>
        <v>1.032153529805963</v>
      </c>
      <c r="F305" s="266">
        <f>วิเคราะห์ค่าทึบๆ!AL118</f>
        <v>36.011904761904759</v>
      </c>
      <c r="G305" s="258"/>
      <c r="H305" s="267">
        <f t="shared" si="9"/>
        <v>6</v>
      </c>
      <c r="I305" s="268">
        <f>วิเคราะห์ค่าทึบๆ!BQ118</f>
        <v>5.5392613472832224</v>
      </c>
      <c r="J305" s="269">
        <f>วิเคราะห์ค่าทึบๆ!AM118</f>
        <v>1.1801584751669448E-2</v>
      </c>
      <c r="K305" s="270">
        <f>วิเคราะห์ค่าทึบๆ!AQ118</f>
        <v>2.038455548015632E-2</v>
      </c>
      <c r="L305" s="270">
        <f t="shared" si="8"/>
        <v>36.011904761904759</v>
      </c>
      <c r="M305" s="258"/>
    </row>
    <row r="306" spans="2:13" s="248" customFormat="1">
      <c r="B306" s="263">
        <f>วิเคราะห์ค่าทึบๆ!B119</f>
        <v>7</v>
      </c>
      <c r="C306" s="264">
        <f>วิเคราะห์ค่าทึบๆ!AR119</f>
        <v>1.04</v>
      </c>
      <c r="D306" s="265">
        <f>วิเคราะห์ค่าทึบๆ!BP119</f>
        <v>1.4505396208853529</v>
      </c>
      <c r="E306" s="289">
        <f>วิเคราะห์ค่าทึบๆ!AW119</f>
        <v>1.0564428184106458</v>
      </c>
      <c r="F306" s="266">
        <f>วิเคราะห์ค่าทึบๆ!AL119</f>
        <v>28.327228327228326</v>
      </c>
      <c r="G306" s="258"/>
      <c r="H306" s="267">
        <f t="shared" si="9"/>
        <v>7</v>
      </c>
      <c r="I306" s="268">
        <f>วิเคราะห์ค่าทึบๆ!BQ119</f>
        <v>5.349146627617527</v>
      </c>
      <c r="J306" s="269">
        <f>วิเคราะห์ค่าทึบๆ!AM119</f>
        <v>1.3003505572082656E-2</v>
      </c>
      <c r="K306" s="270">
        <f>วิเคราะห์ค่าทึบๆ!AQ119</f>
        <v>2.4149367491010643E-2</v>
      </c>
      <c r="L306" s="270">
        <f t="shared" si="8"/>
        <v>28.327228327228326</v>
      </c>
      <c r="M306" s="258"/>
    </row>
    <row r="307" spans="2:13" s="248" customFormat="1">
      <c r="B307" s="271">
        <f>วิเคราะห์ค่าทึบๆ!B120</f>
        <v>8</v>
      </c>
      <c r="C307" s="273">
        <f>วิเคราะห์ค่าทึบๆ!AR120</f>
        <v>1.0533333333333335</v>
      </c>
      <c r="D307" s="272">
        <f>วิเคราะห์ค่าทึบๆ!BP120</f>
        <v>1.4765570085729747</v>
      </c>
      <c r="E307" s="290">
        <f>วิเคราะห์ค่าทึบๆ!AW120</f>
        <v>1.0692486534603769</v>
      </c>
      <c r="F307" s="274">
        <f>วิเคราะห์ค่าทึบๆ!AL120</f>
        <v>24.047619047619051</v>
      </c>
      <c r="G307" s="258"/>
      <c r="H307" s="275">
        <f t="shared" si="9"/>
        <v>8</v>
      </c>
      <c r="I307" s="276">
        <f>วิเคราะห์ค่าทึบๆ!BQ120</f>
        <v>5.2548930222364776</v>
      </c>
      <c r="J307" s="277">
        <f>วิเคราะห์ค่าทึบๆ!AM120</f>
        <v>1.7492196076132126E-2</v>
      </c>
      <c r="K307" s="278">
        <f>วิเคราะห์ค่าทึบๆ!AQ120</f>
        <v>3.3704475366205813E-2</v>
      </c>
      <c r="L307" s="278">
        <f t="shared" si="8"/>
        <v>24.047619047619051</v>
      </c>
      <c r="M307" s="258"/>
    </row>
    <row r="308" spans="2:13" s="248" customFormat="1">
      <c r="B308" s="263">
        <f>วิเคราะห์ค่าทึบๆ!B121</f>
        <v>1</v>
      </c>
      <c r="C308" s="264">
        <f>วิเคราะห์ค่าทึบๆ!AR121</f>
        <v>1.2133333333333334</v>
      </c>
      <c r="D308" s="265">
        <f>วิเคราะห์ค่าทึบๆ!BP121</f>
        <v>2.3283156454403571</v>
      </c>
      <c r="E308" s="265">
        <f>วิเคราะห์ค่าทึบๆ!AW121</f>
        <v>1.2713690692890194</v>
      </c>
      <c r="F308" s="266">
        <f>วิเคราะห์ค่าทึบๆ!AL121</f>
        <v>20.740740740740744</v>
      </c>
      <c r="G308" s="258"/>
      <c r="H308" s="267">
        <f t="shared" si="9"/>
        <v>1</v>
      </c>
      <c r="I308" s="268">
        <f>วิเคราะห์ค่าทึบๆ!BQ121</f>
        <v>4.1656449891574914</v>
      </c>
      <c r="J308" s="269">
        <f>วิเคราะห์ค่าทึบๆ!AM121</f>
        <v>3.8631301221504796E-3</v>
      </c>
      <c r="K308" s="270">
        <f>วิเคราะห์ค่าทึบๆ!AQ121</f>
        <v>1.2122235900541161E-2</v>
      </c>
      <c r="L308" s="270">
        <f t="shared" si="8"/>
        <v>20.740740740740744</v>
      </c>
      <c r="M308" s="258"/>
    </row>
    <row r="309" spans="2:13" s="248" customFormat="1">
      <c r="B309" s="263">
        <f>วิเคราะห์ค่าทึบๆ!B122</f>
        <v>2</v>
      </c>
      <c r="C309" s="264">
        <f>วิเคราะห์ค่าทึบๆ!AR122</f>
        <v>1.1600000000000001</v>
      </c>
      <c r="D309" s="265">
        <f>วิเคราะห์ค่าทึบๆ!BP122</f>
        <v>2.1457091479329367</v>
      </c>
      <c r="E309" s="265">
        <f>วิเคราะห์ค่าทึบๆ!AW122</f>
        <v>1.1918282365569903</v>
      </c>
      <c r="F309" s="266">
        <f>วิเคราะห์ค่าทึบๆ!AL122</f>
        <v>36.363636363636367</v>
      </c>
      <c r="G309" s="258"/>
      <c r="H309" s="267">
        <f t="shared" si="9"/>
        <v>2</v>
      </c>
      <c r="I309" s="268">
        <f>วิเคราะห์ค่าทึบๆ!BQ122</f>
        <v>4.5201542860312918</v>
      </c>
      <c r="J309" s="269">
        <f>วิเคราะห์ค่าทึบๆ!AM122</f>
        <v>5.8790450306039641E-3</v>
      </c>
      <c r="K309" s="270">
        <f>วิเคราะห์ค่าทึบๆ!AQ122</f>
        <v>1.5499300535228635E-2</v>
      </c>
      <c r="L309" s="270">
        <f t="shared" si="8"/>
        <v>36.363636363636367</v>
      </c>
      <c r="M309" s="258"/>
    </row>
    <row r="310" spans="2:13" s="248" customFormat="1">
      <c r="B310" s="263">
        <f>วิเคราะห์ค่าทึบๆ!B123</f>
        <v>3</v>
      </c>
      <c r="C310" s="264">
        <f>วิเคราะห์ค่าทึบๆ!AR123</f>
        <v>1.1733333333333333</v>
      </c>
      <c r="D310" s="265">
        <f>วิเคราะห์ค่าทึบๆ!BP123</f>
        <v>2.189018800698757</v>
      </c>
      <c r="E310" s="265">
        <f>วิเคราะห์ค่าทึบๆ!AW123</f>
        <v>1.2103072956898178</v>
      </c>
      <c r="F310" s="266">
        <f>วิเคราะห์ค่าทึบๆ!AL123</f>
        <v>18.18181818181818</v>
      </c>
      <c r="G310" s="258"/>
      <c r="H310" s="267">
        <f t="shared" si="9"/>
        <v>3</v>
      </c>
      <c r="I310" s="268">
        <f>วิเคราะห์ค่าทึบๆ!BQ123</f>
        <v>4.4307232073610399</v>
      </c>
      <c r="J310" s="269">
        <f>วิเคราะห์ค่าทึบๆ!AM123</f>
        <v>6.7805378443816199E-3</v>
      </c>
      <c r="K310" s="270">
        <f>วิเคราะห์ค่าทึบๆ!AQ123</f>
        <v>1.8646479072049457E-2</v>
      </c>
      <c r="L310" s="270">
        <f t="shared" si="8"/>
        <v>18.18181818181818</v>
      </c>
      <c r="M310" s="258"/>
    </row>
    <row r="311" spans="2:13" s="248" customFormat="1">
      <c r="B311" s="263">
        <f>วิเคราะห์ค่าทึบๆ!B124</f>
        <v>4</v>
      </c>
      <c r="C311" s="264">
        <f>วิเคราะห์ค่าทึบๆ!AR124</f>
        <v>1.1200000000000001</v>
      </c>
      <c r="D311" s="265">
        <f>วิเคราะห์ค่าทึบๆ!BP124</f>
        <v>2.024127601003967</v>
      </c>
      <c r="E311" s="265">
        <f>วิเคราะห์ค่าทึบๆ!AW124</f>
        <v>1.141088661469096</v>
      </c>
      <c r="F311" s="266">
        <f>วิเคราะห์ค่าทึบๆ!AL124</f>
        <v>19.522144522144519</v>
      </c>
      <c r="G311" s="258"/>
      <c r="H311" s="267">
        <f t="shared" si="9"/>
        <v>4</v>
      </c>
      <c r="I311" s="268">
        <f>วิเคราะห์ค่าทึบๆ!BQ124</f>
        <v>4.7916625398492378</v>
      </c>
      <c r="J311" s="269">
        <f>วิเคราะห์ค่าทึบๆ!AM124</f>
        <v>9.202438467454048E-3</v>
      </c>
      <c r="K311" s="270">
        <f>วิเคราะห์ค่าทึบๆ!AQ124</f>
        <v>2.1472356424059449E-2</v>
      </c>
      <c r="L311" s="270">
        <f t="shared" si="8"/>
        <v>19.522144522144519</v>
      </c>
      <c r="M311" s="258"/>
    </row>
    <row r="312" spans="2:13" s="248" customFormat="1">
      <c r="B312" s="263">
        <f>วิเคราะห์ค่าทึบๆ!B125</f>
        <v>5</v>
      </c>
      <c r="C312" s="264">
        <f>วิเคราะห์ค่าทึบๆ!AR125</f>
        <v>1.1200000000000001</v>
      </c>
      <c r="D312" s="265">
        <f>วิเคราะห์ค่าทึบๆ!BP125</f>
        <v>2.024127601003967</v>
      </c>
      <c r="E312" s="265">
        <f>วิเคราะห์ค่าทึบๆ!AW125</f>
        <v>1.141088661469096</v>
      </c>
      <c r="F312" s="266">
        <f>วิเคราะห์ค่าทึบๆ!AL125</f>
        <v>15.705128205128204</v>
      </c>
      <c r="G312" s="258"/>
      <c r="H312" s="267">
        <f t="shared" si="9"/>
        <v>5</v>
      </c>
      <c r="I312" s="268">
        <f>วิเคราะห์ค่าทึบๆ!BQ125</f>
        <v>4.7916625398492378</v>
      </c>
      <c r="J312" s="269">
        <f>วิเคราะห์ค่าทึบๆ!AM125</f>
        <v>9.5129370778109217E-3</v>
      </c>
      <c r="K312" s="270">
        <f>วิเคราะห์ค่าทึบๆ!AQ125</f>
        <v>2.2196853181558823E-2</v>
      </c>
      <c r="L312" s="270">
        <f t="shared" si="8"/>
        <v>15.705128205128204</v>
      </c>
      <c r="M312" s="258"/>
    </row>
    <row r="313" spans="2:13" s="248" customFormat="1">
      <c r="B313" s="263">
        <f>วิเคราะห์ค่าทึบๆ!B126</f>
        <v>6</v>
      </c>
      <c r="C313" s="264">
        <f>วิเคราะห์ค่าทึบๆ!AR126</f>
        <v>1.0666666666666669</v>
      </c>
      <c r="D313" s="265">
        <f>วิเคราะห์ค่าทึบๆ!BP126</f>
        <v>1.8792108242543477</v>
      </c>
      <c r="E313" s="265">
        <f>วิเคราะห์ค่าทึบๆ!AW126</f>
        <v>1.0825317547305482</v>
      </c>
      <c r="F313" s="266">
        <f>วิเคราะห์ค่าทึบๆ!AL126</f>
        <v>24.358974358974354</v>
      </c>
      <c r="G313" s="258"/>
      <c r="H313" s="267">
        <f t="shared" si="9"/>
        <v>6</v>
      </c>
      <c r="I313" s="268">
        <f>วิเคราะห์ค่าทึบๆ!BQ126</f>
        <v>5.1611752531566308</v>
      </c>
      <c r="J313" s="269">
        <f>วิเคราะห์ค่าทึบๆ!AM126</f>
        <v>1.0728713410608588E-2</v>
      </c>
      <c r="K313" s="270">
        <f>วิเคราะห์ค่าทึบๆ!AQ126</f>
        <v>2.1457426821217179E-2</v>
      </c>
      <c r="L313" s="270">
        <f t="shared" si="8"/>
        <v>24.358974358974354</v>
      </c>
      <c r="M313" s="258"/>
    </row>
    <row r="314" spans="2:13" s="248" customFormat="1">
      <c r="B314" s="263">
        <f>วิเคราะห์ค่าทึบๆ!B127</f>
        <v>7</v>
      </c>
      <c r="C314" s="264">
        <f>วิเคราะห์ค่าทึบๆ!AR127</f>
        <v>1.0266666666666668</v>
      </c>
      <c r="D314" s="265">
        <f>วิเคราะห์ค่าทึบๆ!BP127</f>
        <v>1.7816036555427694</v>
      </c>
      <c r="E314" s="265">
        <f>วิเคราะห์ค่าทึบๆ!AW127</f>
        <v>1.0440863369806959</v>
      </c>
      <c r="F314" s="266">
        <f>วิเคราะห์ค่าทึบๆ!AL127</f>
        <v>27.936507936507937</v>
      </c>
      <c r="G314" s="258"/>
      <c r="H314" s="267">
        <f t="shared" si="9"/>
        <v>7</v>
      </c>
      <c r="I314" s="268">
        <f>วิเคราะห์ค่าทึบๆ!BQ127</f>
        <v>5.4439360692997747</v>
      </c>
      <c r="J314" s="269">
        <f>วิเคราะห์ค่าทึบๆ!AM127</f>
        <v>1.3313112847608432E-2</v>
      </c>
      <c r="K314" s="270">
        <f>วิเคราะห์ค่าทึบๆ!AQ127</f>
        <v>2.3839760215484871E-2</v>
      </c>
      <c r="L314" s="270">
        <f t="shared" si="8"/>
        <v>27.936507936507937</v>
      </c>
      <c r="M314" s="258"/>
    </row>
    <row r="315" spans="2:13" s="248" customFormat="1">
      <c r="B315" s="263">
        <f>วิเคราะห์ค่าทึบๆ!B128</f>
        <v>8</v>
      </c>
      <c r="C315" s="264">
        <f>วิเคราะห์ค่าทึบๆ!AR128</f>
        <v>0.98666666666666669</v>
      </c>
      <c r="D315" s="265">
        <f>วิเคราะห์ค่าทึบๆ!BP128</f>
        <v>1.6922103379845439</v>
      </c>
      <c r="E315" s="265">
        <f>วิเคราะห์ค่าทึบๆ!AW128</f>
        <v>1.0094660663590602</v>
      </c>
      <c r="F315" s="266">
        <f>วิเคราะห์ค่าทึบๆ!AL128</f>
        <v>30.05952380952381</v>
      </c>
      <c r="G315" s="258"/>
      <c r="H315" s="267">
        <f t="shared" si="9"/>
        <v>8</v>
      </c>
      <c r="I315" s="268">
        <f>วิเคราะห์ค่าทึบๆ!BQ128</f>
        <v>5.7315194121537161</v>
      </c>
      <c r="J315" s="269">
        <f>วิเคราะห์ค่าทึบๆ!AM128</f>
        <v>1.9625390719562878E-2</v>
      </c>
      <c r="K315" s="270">
        <f>วิเคราะห์ค่าทึบๆ!AQ128</f>
        <v>3.1571280722775062E-2</v>
      </c>
      <c r="L315" s="270">
        <f t="shared" si="8"/>
        <v>30.05952380952381</v>
      </c>
      <c r="M315" s="258"/>
    </row>
    <row r="316" spans="2:13" s="248" customFormat="1">
      <c r="B316" s="254">
        <f>วิเคราะห์ค่าทึบๆ!B129</f>
        <v>1</v>
      </c>
      <c r="C316" s="255">
        <f>วิเคราะห์ค่าทึบๆ!AR129</f>
        <v>1.6800000000000002</v>
      </c>
      <c r="D316" s="256">
        <f>วิเคราะห์ค่าทึบๆ!BP129</f>
        <v>0.57879651323333825</v>
      </c>
      <c r="E316" s="288">
        <f>วิเคราะห์ค่าทึบๆ!AW129</f>
        <v>0.93494699000845705</v>
      </c>
      <c r="F316" s="257">
        <f>วิเคราะห์ค่าทึบๆ!AL129</f>
        <v>17.429792429792432</v>
      </c>
      <c r="G316" s="258"/>
      <c r="H316" s="259">
        <f t="shared" si="9"/>
        <v>1</v>
      </c>
      <c r="I316" s="260">
        <f>วิเคราะห์ค่าทึบๆ!BQ129</f>
        <v>6.7028298753386224</v>
      </c>
      <c r="J316" s="261">
        <f>วิเคราะห์ค่าทึบๆ!AM129</f>
        <v>5.1952439573747832E-3</v>
      </c>
      <c r="K316" s="262">
        <f>วิเคราะห์ค่าทึบๆ!AQ129</f>
        <v>1.6784634323826222E-2</v>
      </c>
      <c r="L316" s="262">
        <f t="shared" si="8"/>
        <v>17.429792429792432</v>
      </c>
      <c r="M316" s="258"/>
    </row>
    <row r="317" spans="2:13" s="248" customFormat="1">
      <c r="B317" s="263">
        <f>วิเคราะห์ค่าทึบๆ!B130</f>
        <v>2</v>
      </c>
      <c r="C317" s="264">
        <f>วิเคราะห์ค่าทึบๆ!AR130</f>
        <v>1.5733333333333337</v>
      </c>
      <c r="D317" s="265">
        <f>วิเคราะห์ค่าทึบๆ!BP130</f>
        <v>0.50672392542759814</v>
      </c>
      <c r="E317" s="289">
        <f>วิเคราะห์ค่าทึบๆ!AW130</f>
        <v>0.85166806403430328</v>
      </c>
      <c r="F317" s="266">
        <f>วิเคราะห์ค่าทึบๆ!AL130</f>
        <v>20.846560846560845</v>
      </c>
      <c r="G317" s="258"/>
      <c r="H317" s="267">
        <f t="shared" si="9"/>
        <v>2</v>
      </c>
      <c r="I317" s="268">
        <f>วิเคราะห์ค่าทึบๆ!BQ130</f>
        <v>7.656189822433336</v>
      </c>
      <c r="J317" s="269">
        <f>วิเคราะห์ค่าทึบๆ!AM130</f>
        <v>8.3731853466177657E-3</v>
      </c>
      <c r="K317" s="270">
        <f>วิเคราะห์ค่าทึบๆ!AQ130</f>
        <v>2.1022039806402059E-2</v>
      </c>
      <c r="L317" s="270">
        <f t="shared" si="8"/>
        <v>20.846560846560845</v>
      </c>
      <c r="M317" s="258"/>
    </row>
    <row r="318" spans="2:13" s="248" customFormat="1">
      <c r="B318" s="263">
        <f>วิเคราะห์ค่าทึบๆ!B131</f>
        <v>3</v>
      </c>
      <c r="C318" s="264">
        <f>วิเคราะห์ค่าทึบๆ!AR131</f>
        <v>1.52</v>
      </c>
      <c r="D318" s="265">
        <f>วิเคราะห์ค่าทึบๆ!BP131</f>
        <v>0.47627095716240408</v>
      </c>
      <c r="E318" s="289">
        <f>วิเคราะห์ค่าทึบๆ!AW131</f>
        <v>0.81758742520966066</v>
      </c>
      <c r="F318" s="266">
        <f>วิเคราะห์ค่าทึบๆ!AL131</f>
        <v>23.543171654626772</v>
      </c>
      <c r="G318" s="258"/>
      <c r="H318" s="267">
        <f t="shared" si="9"/>
        <v>3</v>
      </c>
      <c r="I318" s="268">
        <f>วิเคราะห์ค่าทึบๆ!BQ131</f>
        <v>8.1457298672094876</v>
      </c>
      <c r="J318" s="269">
        <f>วิเคราะห์ค่าทึบๆ!AM131</f>
        <v>1.0806482189483208E-2</v>
      </c>
      <c r="K318" s="270">
        <f>วิเคราะห์ค่าทึบๆ!AQ131</f>
        <v>2.4155666070609521E-2</v>
      </c>
      <c r="L318" s="270">
        <f t="shared" si="8"/>
        <v>23.543171654626772</v>
      </c>
      <c r="M318" s="258"/>
    </row>
    <row r="319" spans="2:13" s="248" customFormat="1">
      <c r="B319" s="263">
        <f>วิเคราะห์ค่าทึบๆ!B132</f>
        <v>4</v>
      </c>
      <c r="C319" s="264">
        <f>วิเคราะห์ค่าทึบๆ!AR132</f>
        <v>1.4000000000000001</v>
      </c>
      <c r="D319" s="265">
        <f>วิเคราะห์ค่าทึบๆ!BP132</f>
        <v>0.41812332315125605</v>
      </c>
      <c r="E319" s="289">
        <f>วิเคราะห์ค่าทึบๆ!AW132</f>
        <v>0.75377836144440902</v>
      </c>
      <c r="F319" s="266">
        <f>วิเคราะห์ค่าทึบๆ!AL132</f>
        <v>31.294903926482878</v>
      </c>
      <c r="G319" s="258"/>
      <c r="H319" s="267">
        <f t="shared" si="9"/>
        <v>4</v>
      </c>
      <c r="I319" s="268">
        <f>วิเคราะห์ค่าทึบๆ!BQ132</f>
        <v>9.2785413915760202</v>
      </c>
      <c r="J319" s="269">
        <f>วิเคราะห์ค่าทึบๆ!AM132</f>
        <v>1.5337397445756748E-2</v>
      </c>
      <c r="K319" s="270">
        <f>วิเคราะห์ค่าทึบๆ!AQ132</f>
        <v>2.6840445530074312E-2</v>
      </c>
      <c r="L319" s="270">
        <f t="shared" si="8"/>
        <v>31.294903926482878</v>
      </c>
      <c r="M319" s="258"/>
    </row>
    <row r="320" spans="2:13" s="248" customFormat="1">
      <c r="B320" s="263">
        <f>วิเคราะห์ค่าทึบๆ!B133</f>
        <v>5</v>
      </c>
      <c r="C320" s="264">
        <f>วิเคราะห์ค่าทึบๆ!AR133</f>
        <v>1.52</v>
      </c>
      <c r="D320" s="265">
        <f>วิเคราะห์ค่าทึบๆ!BP133</f>
        <v>0.47627095716240408</v>
      </c>
      <c r="E320" s="289">
        <f>วิเคราะห์ค่าทึบๆ!AW133</f>
        <v>0.81758742520966066</v>
      </c>
      <c r="F320" s="266">
        <f>วิเคราะห์ค่าทึบๆ!AL133</f>
        <v>15.836056644880179</v>
      </c>
      <c r="G320" s="258"/>
      <c r="H320" s="267">
        <f t="shared" si="9"/>
        <v>5</v>
      </c>
      <c r="I320" s="268">
        <f>วิเคราะห์ค่าทึบๆ!BQ133</f>
        <v>8.1457298672094876</v>
      </c>
      <c r="J320" s="269">
        <f>วิเคราะห์ค่าทึบๆ!AM133</f>
        <v>1.3476660860232142E-2</v>
      </c>
      <c r="K320" s="270">
        <f>วิเคราะห์ค่าทึบๆ!AQ133</f>
        <v>3.0124300746401256E-2</v>
      </c>
      <c r="L320" s="270">
        <f t="shared" si="8"/>
        <v>15.836056644880179</v>
      </c>
      <c r="M320" s="258"/>
    </row>
    <row r="321" spans="2:13" s="248" customFormat="1">
      <c r="B321" s="263">
        <f>วิเคราะห์ค่าทึบๆ!B134</f>
        <v>6</v>
      </c>
      <c r="C321" s="264">
        <f>วิเคราะห์ค่าทึบๆ!AR134</f>
        <v>1.4933333333333336</v>
      </c>
      <c r="D321" s="265">
        <f>วิเคราะห์ค่าทึบๆ!BP134</f>
        <v>0.46219994405811476</v>
      </c>
      <c r="E321" s="289">
        <f>วิเคราะห์ค่าทึบๆ!AW134</f>
        <v>0.8020129050261432</v>
      </c>
      <c r="F321" s="266">
        <f>วิเคราะห์ค่าทึบๆ!AL134</f>
        <v>24.400871459694986</v>
      </c>
      <c r="G321" s="258"/>
      <c r="H321" s="267">
        <f t="shared" si="9"/>
        <v>6</v>
      </c>
      <c r="I321" s="268">
        <f>วิเคราะห์ค่าทึบๆ!BQ134</f>
        <v>8.3937149074047639</v>
      </c>
      <c r="J321" s="269">
        <f>วิเคราะห์ค่าทึบๆ!AM134</f>
        <v>1.4215545269056379E-2</v>
      </c>
      <c r="K321" s="270">
        <f>วิเคราะห์ค่าทึบๆ!AQ134</f>
        <v>3.0040397549704053E-2</v>
      </c>
      <c r="L321" s="270">
        <f t="shared" si="8"/>
        <v>24.400871459694986</v>
      </c>
      <c r="M321" s="258"/>
    </row>
    <row r="322" spans="2:13" s="248" customFormat="1">
      <c r="B322" s="263">
        <f>วิเคราะห์ค่าทึบๆ!B135</f>
        <v>7</v>
      </c>
      <c r="C322" s="264">
        <f>วิเคราะห์ค่าทึบๆ!AR135</f>
        <v>1.3866666666666669</v>
      </c>
      <c r="D322" s="265">
        <f>วิเคราะห์ค่าทึบๆ!BP135</f>
        <v>0.41240970065260979</v>
      </c>
      <c r="E322" s="289">
        <f>วิเคราะห์ค่าทึบๆ!AW135</f>
        <v>0.74757431881121406</v>
      </c>
      <c r="F322" s="266">
        <f>วิเคราะห์ค่าทึบๆ!AL135</f>
        <v>19.832535885167463</v>
      </c>
      <c r="G322" s="258"/>
      <c r="H322" s="267">
        <f t="shared" si="9"/>
        <v>7</v>
      </c>
      <c r="I322" s="268">
        <f>วิเคราะห์ค่าทึบๆ!BQ135</f>
        <v>9.4070885202338541</v>
      </c>
      <c r="J322" s="269">
        <f>วิเคราะห์ค่าทึบๆ!AM135</f>
        <v>1.8886043807072424E-2</v>
      </c>
      <c r="K322" s="270">
        <f>วิเคราะห์ค่าทึบๆ!AQ135</f>
        <v>3.2199156654680865E-2</v>
      </c>
      <c r="L322" s="270">
        <f t="shared" ref="L322:L385" si="10">F322</f>
        <v>19.832535885167463</v>
      </c>
      <c r="M322" s="258"/>
    </row>
    <row r="323" spans="2:13" s="248" customFormat="1">
      <c r="B323" s="271">
        <f>วิเคราะห์ค่าทึบๆ!B136</f>
        <v>8</v>
      </c>
      <c r="C323" s="273">
        <f>วิเคราะห์ค่าทึบๆ!AR136</f>
        <v>1.3066666666666669</v>
      </c>
      <c r="D323" s="272">
        <f>วิเคราะห์ค่าทึบๆ!BP136</f>
        <v>0.38073775990529962</v>
      </c>
      <c r="E323" s="290">
        <f>วิเคราะห์ค่าทึบๆ!AW136</f>
        <v>0.71331587580137656</v>
      </c>
      <c r="F323" s="274">
        <f>วิเคราะห์ค่าทึบๆ!AL136</f>
        <v>20.544733044733043</v>
      </c>
      <c r="G323" s="258"/>
      <c r="H323" s="275">
        <f t="shared" si="9"/>
        <v>8</v>
      </c>
      <c r="I323" s="276">
        <f>วิเคราะห์ค่าทึบๆ!BQ136</f>
        <v>10.189623854506069</v>
      </c>
      <c r="J323" s="277">
        <f>วิเคราะห์ค่าทึบๆ!AM136</f>
        <v>2.8584808221972013E-2</v>
      </c>
      <c r="K323" s="278">
        <f>วิเคราะห์ค่าทึบๆ!AQ136</f>
        <v>4.1810615011242655E-2</v>
      </c>
      <c r="L323" s="278">
        <f t="shared" si="10"/>
        <v>20.544733044733043</v>
      </c>
      <c r="M323" s="258"/>
    </row>
    <row r="324" spans="2:13" s="248" customFormat="1">
      <c r="B324" s="263">
        <f>วิเคราะห์ค่าทึบๆ!B137</f>
        <v>1</v>
      </c>
      <c r="C324" s="264">
        <f>วิเคราะห์ค่าทึบๆ!AR137</f>
        <v>1.7466666666666668</v>
      </c>
      <c r="D324" s="265">
        <f>วิเคราะห์ค่าทึบๆ!BP137</f>
        <v>1.2669250828877912</v>
      </c>
      <c r="E324" s="265">
        <f>วิเคราะห์ค่าทึบๆ!AW137</f>
        <v>1.0013360059397862</v>
      </c>
      <c r="F324" s="266">
        <f>วิเคราะห์ค่าทึบๆ!AL137</f>
        <v>15.259740259740262</v>
      </c>
      <c r="G324" s="258"/>
      <c r="H324" s="267">
        <f t="shared" ref="H324:H387" si="11">B324</f>
        <v>1</v>
      </c>
      <c r="I324" s="268">
        <f>วิเคราะห์ค่าทึบๆ!BQ137</f>
        <v>6.1243945881934225</v>
      </c>
      <c r="J324" s="269">
        <f>วิเคราะห์ค่าทึบๆ!AM137</f>
        <v>4.5291870397626312E-3</v>
      </c>
      <c r="K324" s="270">
        <f>วิเคราะห์ค่าทึบๆ!AQ137</f>
        <v>1.7450691241438374E-2</v>
      </c>
      <c r="L324" s="270">
        <f t="shared" si="10"/>
        <v>15.259740259740262</v>
      </c>
      <c r="M324" s="258"/>
    </row>
    <row r="325" spans="2:13" s="248" customFormat="1">
      <c r="B325" s="263">
        <f>วิเคราะห์ค่าทึบๆ!B138</f>
        <v>2</v>
      </c>
      <c r="C325" s="264">
        <f>วิเคราะห์ค่าทึบๆ!AR138</f>
        <v>1.5466666666666669</v>
      </c>
      <c r="D325" s="265">
        <f>วิเคราะห์ค่าทึบๆ!BP138</f>
        <v>0.98218467807817234</v>
      </c>
      <c r="E325" s="265">
        <f>วิเคราะห์ค่าทึบๆ!AW138</f>
        <v>0.83410601160163167</v>
      </c>
      <c r="F325" s="266">
        <f>วิเคราะห์ค่าทึบๆ!AL138</f>
        <v>32.475490196078432</v>
      </c>
      <c r="G325" s="258"/>
      <c r="H325" s="267">
        <f t="shared" si="11"/>
        <v>2</v>
      </c>
      <c r="I325" s="268">
        <f>วิเคราะห์ค่าทึบๆ!BQ138</f>
        <v>7.8998881722190113</v>
      </c>
      <c r="J325" s="269">
        <f>วิเคราะห์ค่าทึบๆ!AM138</f>
        <v>8.7294911060483097E-3</v>
      </c>
      <c r="K325" s="270">
        <f>วิเคราะห์ค่าทึบๆ!AQ138</f>
        <v>2.0665734046971512E-2</v>
      </c>
      <c r="L325" s="270">
        <f t="shared" si="10"/>
        <v>32.475490196078432</v>
      </c>
      <c r="M325" s="258"/>
    </row>
    <row r="326" spans="2:13" s="248" customFormat="1">
      <c r="B326" s="263">
        <f>วิเคราะห์ค่าทึบๆ!B139</f>
        <v>3</v>
      </c>
      <c r="C326" s="264">
        <f>วิเคราะห์ค่าทึบๆ!AR139</f>
        <v>1.5066666666666668</v>
      </c>
      <c r="D326" s="265">
        <f>วิเคราะห์ค่าทึบๆ!BP139</f>
        <v>0.93829032498148746</v>
      </c>
      <c r="E326" s="265">
        <f>วิเคราะห์ค่าทึบๆ!AW139</f>
        <v>0.80968784453911968</v>
      </c>
      <c r="F326" s="266">
        <f>วิเคราะห์ค่าทึบๆ!AL139</f>
        <v>32.679738562091501</v>
      </c>
      <c r="G326" s="258"/>
      <c r="H326" s="267">
        <f t="shared" si="11"/>
        <v>3</v>
      </c>
      <c r="I326" s="268">
        <f>วิเคราะห์ค่าทึบๆ!BQ139</f>
        <v>8.2694544691565266</v>
      </c>
      <c r="J326" s="269">
        <f>วิเคราะห์ค่าทึบๆ!AM139</f>
        <v>1.1018373997120131E-2</v>
      </c>
      <c r="K326" s="270">
        <f>วิเคราะห์ค่าทึบๆ!AQ139</f>
        <v>2.39437742629726E-2</v>
      </c>
      <c r="L326" s="270">
        <f t="shared" si="10"/>
        <v>32.679738562091501</v>
      </c>
      <c r="M326" s="258"/>
    </row>
    <row r="327" spans="2:13" s="248" customFormat="1">
      <c r="B327" s="263">
        <f>วิเคราะห์ค่าทึบๆ!B140</f>
        <v>4</v>
      </c>
      <c r="C327" s="264">
        <f>วิเคราะห์ค่าทึบๆ!AR140</f>
        <v>1.56</v>
      </c>
      <c r="D327" s="265">
        <f>วิเคราะห์ค่าทึบๆ!BP140</f>
        <v>0.99760574620909792</v>
      </c>
      <c r="E327" s="265">
        <f>วิเคราะห์ค่าทึบๆ!AW140</f>
        <v>0.84274982807905263</v>
      </c>
      <c r="F327" s="266">
        <f>วิเคราะห์ค่าทึบๆ!AL140</f>
        <v>15.625</v>
      </c>
      <c r="G327" s="258"/>
      <c r="H327" s="267">
        <f t="shared" si="11"/>
        <v>4</v>
      </c>
      <c r="I327" s="268">
        <f>วิเคราะห์ค่าทึบๆ!BQ140</f>
        <v>7.7777710791755759</v>
      </c>
      <c r="J327" s="269">
        <f>วิเคราะห์ค่าทึบๆ!AM140</f>
        <v>1.2269917956605399E-2</v>
      </c>
      <c r="K327" s="270">
        <f>วิเคราะห์ค่าทึบๆ!AQ140</f>
        <v>2.9907925019225661E-2</v>
      </c>
      <c r="L327" s="270">
        <f t="shared" si="10"/>
        <v>15.625</v>
      </c>
      <c r="M327" s="258"/>
    </row>
    <row r="328" spans="2:13" s="248" customFormat="1">
      <c r="B328" s="263">
        <f>วิเคราะห์ค่าทึบๆ!B141</f>
        <v>5</v>
      </c>
      <c r="C328" s="264">
        <f>วิเคราะห์ค่าทึบๆ!AR141</f>
        <v>1.5066666666666668</v>
      </c>
      <c r="D328" s="265">
        <f>วิเคราะห์ค่าทึบๆ!BP141</f>
        <v>0.93829032498148746</v>
      </c>
      <c r="E328" s="265">
        <f>วิเคราะห์ค่าทึบๆ!AW141</f>
        <v>0.80968784453911968</v>
      </c>
      <c r="F328" s="266">
        <f>วิเคราะห์ค่าทึบๆ!AL141</f>
        <v>15.312177502579983</v>
      </c>
      <c r="G328" s="258"/>
      <c r="H328" s="267">
        <f t="shared" si="11"/>
        <v>5</v>
      </c>
      <c r="I328" s="268">
        <f>วิเคราะห์ค่าทึบๆ!BQ141</f>
        <v>8.2694544691565266</v>
      </c>
      <c r="J328" s="269">
        <f>วิเคราะห์ค่าทึบๆ!AM141</f>
        <v>1.3740909112393554E-2</v>
      </c>
      <c r="K328" s="270">
        <f>วิเคราะห์ค่าทึบๆ!AQ141</f>
        <v>2.9860052494239845E-2</v>
      </c>
      <c r="L328" s="270">
        <f t="shared" si="10"/>
        <v>15.312177502579983</v>
      </c>
      <c r="M328" s="258"/>
    </row>
    <row r="329" spans="2:13" s="248" customFormat="1">
      <c r="B329" s="263">
        <f>วิเคราะห์ค่าทึบๆ!B142</f>
        <v>6</v>
      </c>
      <c r="C329" s="264">
        <f>วิเคราะห์ค่าทึบๆ!AR142</f>
        <v>1.4933333333333336</v>
      </c>
      <c r="D329" s="265">
        <f>วิเคราะห์ค่าทึบๆ!BP142</f>
        <v>0.92439988811622953</v>
      </c>
      <c r="E329" s="265">
        <f>วิเคราะห์ค่าทึบๆ!AW142</f>
        <v>0.8020129050261432</v>
      </c>
      <c r="F329" s="266">
        <f>วิเคราะห์ค่าทึบๆ!AL142</f>
        <v>23.333333333333336</v>
      </c>
      <c r="G329" s="258"/>
      <c r="H329" s="267">
        <f t="shared" si="11"/>
        <v>6</v>
      </c>
      <c r="I329" s="268">
        <f>วิเคราะห์ค่าทึบๆ!BQ142</f>
        <v>8.3937149074047639</v>
      </c>
      <c r="J329" s="269">
        <f>วิเคราะห์ค่าทึบๆ!AM142</f>
        <v>1.4215545269056379E-2</v>
      </c>
      <c r="K329" s="270">
        <f>วิเคราะห์ค่าทึบๆ!AQ142</f>
        <v>3.0040397549704053E-2</v>
      </c>
      <c r="L329" s="270">
        <f t="shared" si="10"/>
        <v>23.333333333333336</v>
      </c>
      <c r="M329" s="258"/>
    </row>
    <row r="330" spans="2:13" s="248" customFormat="1">
      <c r="B330" s="263">
        <f>วิเคราะห์ค่าทึบๆ!B143</f>
        <v>7</v>
      </c>
      <c r="C330" s="264">
        <f>วิเคราะห์ค่าทึบๆ!AR143</f>
        <v>1.3733333333333335</v>
      </c>
      <c r="D330" s="265">
        <f>วิเคราะห์ค่าทึบๆ!BP143</f>
        <v>0.81365452931843374</v>
      </c>
      <c r="E330" s="265">
        <f>วิเคราะห์ค่าทึบๆ!AW143</f>
        <v>0.74152098583520709</v>
      </c>
      <c r="F330" s="266">
        <f>วิเคราะห์ค่าทึบๆ!AL143</f>
        <v>22.362724994303942</v>
      </c>
      <c r="G330" s="258"/>
      <c r="H330" s="267">
        <f t="shared" si="11"/>
        <v>7</v>
      </c>
      <c r="I330" s="268">
        <f>วิเคราะห์ค่าทึบๆ!BQ143</f>
        <v>9.5361714851928916</v>
      </c>
      <c r="J330" s="269">
        <f>วิเคราะห์ค่าทึบๆ!AM143</f>
        <v>1.9195651082598204E-2</v>
      </c>
      <c r="K330" s="270">
        <f>วิเคราะห์ค่าทึบๆ!AQ143</f>
        <v>3.1889549379155085E-2</v>
      </c>
      <c r="L330" s="270">
        <f t="shared" si="10"/>
        <v>22.362724994303942</v>
      </c>
      <c r="M330" s="258"/>
    </row>
    <row r="331" spans="2:13" s="248" customFormat="1">
      <c r="B331" s="263">
        <f>วิเคราะห์ค่าทึบๆ!B144</f>
        <v>8</v>
      </c>
      <c r="C331" s="264">
        <f>วิเคราะห์ค่าทึบๆ!AR144</f>
        <v>1.3466666666666669</v>
      </c>
      <c r="D331" s="265">
        <f>วิเคราะห์ค่าทึบๆ!BP144</f>
        <v>0.79207765881401504</v>
      </c>
      <c r="E331" s="265">
        <f>วิเคราะห์ค่าทึบๆ!AW144</f>
        <v>0.72984276015142768</v>
      </c>
      <c r="F331" s="266">
        <f>วิเคราะห์ค่าทึบๆ!AL144</f>
        <v>22.350877192982455</v>
      </c>
      <c r="G331" s="258"/>
      <c r="H331" s="267">
        <f t="shared" si="11"/>
        <v>8</v>
      </c>
      <c r="I331" s="268">
        <f>วิเคราะห์ค่าทึบๆ!BQ144</f>
        <v>9.7959449240145648</v>
      </c>
      <c r="J331" s="269">
        <f>วิเคราะห์ค่าทึบๆ!AM144</f>
        <v>2.7304891435913567E-2</v>
      </c>
      <c r="K331" s="270">
        <f>วิเคราะห์ค่าทึบๆ!AQ144</f>
        <v>4.3090531797301108E-2</v>
      </c>
      <c r="L331" s="270">
        <f t="shared" si="10"/>
        <v>22.350877192982455</v>
      </c>
      <c r="M331" s="258"/>
    </row>
    <row r="332" spans="2:13" s="248" customFormat="1">
      <c r="B332" s="254">
        <f>วิเคราะห์ค่าทึบๆ!B145</f>
        <v>1</v>
      </c>
      <c r="C332" s="255">
        <f>วิเคราะห์ค่าทึบๆ!AR145</f>
        <v>1.6800000000000002</v>
      </c>
      <c r="D332" s="256">
        <f>วิเคราะห์ค่าทึบๆ!BP145</f>
        <v>1.4469912830833456</v>
      </c>
      <c r="E332" s="288">
        <f>วิเคราะห์ค่าทึบๆ!AW145</f>
        <v>0.93494699000845705</v>
      </c>
      <c r="F332" s="257">
        <f>วิเคราะห์ค่าทึบๆ!AL145</f>
        <v>14.28571428571429</v>
      </c>
      <c r="G332" s="258"/>
      <c r="H332" s="259">
        <f t="shared" si="11"/>
        <v>1</v>
      </c>
      <c r="I332" s="260">
        <f>วิเคราะห์ค่าทึบๆ!BQ145</f>
        <v>6.7028298753386224</v>
      </c>
      <c r="J332" s="261">
        <f>วิเคราะห์ค่าทึบๆ!AM145</f>
        <v>5.1952439573747832E-3</v>
      </c>
      <c r="K332" s="262">
        <f>วิเคราะห์ค่าทึบๆ!AQ145</f>
        <v>1.6784634323826222E-2</v>
      </c>
      <c r="L332" s="262">
        <f t="shared" si="10"/>
        <v>14.28571428571429</v>
      </c>
      <c r="M332" s="258"/>
    </row>
    <row r="333" spans="2:13" s="248" customFormat="1">
      <c r="B333" s="263">
        <f>วิเคราะห์ค่าทึบๆ!B146</f>
        <v>2</v>
      </c>
      <c r="C333" s="264">
        <f>วิเคราะห์ค่าทึบๆ!AR146</f>
        <v>1.56</v>
      </c>
      <c r="D333" s="265">
        <f>วิเคราะห์ค่าทึบๆ!BP146</f>
        <v>1.2470071827613725</v>
      </c>
      <c r="E333" s="289">
        <f>วิเคราะห์ค่าทึบๆ!AW146</f>
        <v>0.84274982807905263</v>
      </c>
      <c r="F333" s="266">
        <f>วิเคราะห์ค่าทึบๆ!AL146</f>
        <v>27.116402116402117</v>
      </c>
      <c r="G333" s="258"/>
      <c r="H333" s="267">
        <f t="shared" si="11"/>
        <v>2</v>
      </c>
      <c r="I333" s="268">
        <f>วิเคราะห์ค่าทึบๆ!BQ146</f>
        <v>7.7777710791755759</v>
      </c>
      <c r="J333" s="269">
        <f>วิเคราะห์ค่าทึบๆ!AM146</f>
        <v>8.5513382263330377E-3</v>
      </c>
      <c r="K333" s="270">
        <f>วิเคราะห์ค่าทึบๆ!AQ146</f>
        <v>2.0843886926686782E-2</v>
      </c>
      <c r="L333" s="270">
        <f t="shared" si="10"/>
        <v>27.116402116402117</v>
      </c>
      <c r="M333" s="258"/>
    </row>
    <row r="334" spans="2:13" s="248" customFormat="1">
      <c r="B334" s="263">
        <f>วิเคราะห์ค่าทึบๆ!B147</f>
        <v>3</v>
      </c>
      <c r="C334" s="264">
        <f>วิเคราะห์ค่าทึบๆ!AR147</f>
        <v>1.5466666666666669</v>
      </c>
      <c r="D334" s="265">
        <f>วิเคราะห์ค่าทึบๆ!BP147</f>
        <v>1.2277308475977156</v>
      </c>
      <c r="E334" s="289">
        <f>วิเคราะห์ค่าทึบๆ!AW147</f>
        <v>0.83410601160163167</v>
      </c>
      <c r="F334" s="266">
        <f>วิเคราะห์ค่าทึบๆ!AL147</f>
        <v>25.458442486306264</v>
      </c>
      <c r="G334" s="258"/>
      <c r="H334" s="267">
        <f t="shared" si="11"/>
        <v>3</v>
      </c>
      <c r="I334" s="268">
        <f>วิเคราะห์ค่าทึบๆ!BQ147</f>
        <v>7.8998881722190113</v>
      </c>
      <c r="J334" s="269">
        <f>วิเคราะห์ค่าทึบๆ!AM147</f>
        <v>1.0382698574209356E-2</v>
      </c>
      <c r="K334" s="270">
        <f>วิเคราะห์ค่าทึบๆ!AQ147</f>
        <v>2.4579449685883378E-2</v>
      </c>
      <c r="L334" s="270">
        <f t="shared" si="10"/>
        <v>25.458442486306264</v>
      </c>
      <c r="M334" s="258"/>
    </row>
    <row r="335" spans="2:13" s="248" customFormat="1">
      <c r="B335" s="263">
        <f>วิเคราะห์ค่าทึบๆ!B148</f>
        <v>4</v>
      </c>
      <c r="C335" s="264">
        <f>วิเคราะห์ค่าทึบๆ!AR148</f>
        <v>1.4666666666666668</v>
      </c>
      <c r="D335" s="265">
        <f>วิเคราะห์ค่าทึบๆ!BP148</f>
        <v>1.122062961238439</v>
      </c>
      <c r="E335" s="289">
        <f>วิเคราะห์ค่าทึบๆ!AW148</f>
        <v>0.78729582162221701</v>
      </c>
      <c r="F335" s="266">
        <f>วิเคราะห์ค่าทึบๆ!AL148</f>
        <v>19.917440660474714</v>
      </c>
      <c r="G335" s="258"/>
      <c r="H335" s="267">
        <f t="shared" si="11"/>
        <v>4</v>
      </c>
      <c r="I335" s="268">
        <f>วิเคราะห์ค่าทึบๆ!BQ148</f>
        <v>8.6438432928048368</v>
      </c>
      <c r="J335" s="269">
        <f>วิเคราะห์ค่าทึบๆ!AM148</f>
        <v>1.4059280991943684E-2</v>
      </c>
      <c r="K335" s="270">
        <f>วิเคราะห์ค่าทึบๆ!AQ148</f>
        <v>2.8118561983887375E-2</v>
      </c>
      <c r="L335" s="270">
        <f t="shared" si="10"/>
        <v>19.917440660474714</v>
      </c>
      <c r="M335" s="258"/>
    </row>
    <row r="336" spans="2:13" s="248" customFormat="1">
      <c r="B336" s="263">
        <f>วิเคราะห์ค่าทึบๆ!B149</f>
        <v>5</v>
      </c>
      <c r="C336" s="264">
        <f>วิเคราะห์ค่าทึบๆ!AR149</f>
        <v>1.3866666666666669</v>
      </c>
      <c r="D336" s="265">
        <f>วิเคราะห์ค่าทึบๆ!BP149</f>
        <v>1.0310242516315244</v>
      </c>
      <c r="E336" s="289">
        <f>วิเคราะห์ค่าทึบๆ!AW149</f>
        <v>0.74757431881121406</v>
      </c>
      <c r="F336" s="266">
        <f>วิเคราะห์ค่าทึบๆ!AL149</f>
        <v>27.777777777777782</v>
      </c>
      <c r="G336" s="258"/>
      <c r="H336" s="267">
        <f t="shared" si="11"/>
        <v>5</v>
      </c>
      <c r="I336" s="268">
        <f>วิเคราะห์ค่าทึบๆ!BQ149</f>
        <v>9.4070885202338541</v>
      </c>
      <c r="J336" s="269">
        <f>วิเคราะห์ค่าทึบๆ!AM149</f>
        <v>1.6119143381846283E-2</v>
      </c>
      <c r="K336" s="270">
        <f>วิเคราะห์ค่าทึบๆ!AQ149</f>
        <v>2.7481818224787114E-2</v>
      </c>
      <c r="L336" s="270">
        <f t="shared" si="10"/>
        <v>27.777777777777782</v>
      </c>
      <c r="M336" s="258"/>
    </row>
    <row r="337" spans="2:13" s="248" customFormat="1">
      <c r="B337" s="263">
        <f>วิเคราะห์ค่าทึบๆ!B150</f>
        <v>6</v>
      </c>
      <c r="C337" s="264">
        <f>วิเคราะห์ค่าทึบๆ!AR150</f>
        <v>1.3066666666666669</v>
      </c>
      <c r="D337" s="265">
        <f>วิเคราะห์ค่าทึบๆ!BP150</f>
        <v>0.95184439976324908</v>
      </c>
      <c r="E337" s="289">
        <f>วิเคราะห์ค่าทึบๆ!AW150</f>
        <v>0.71331587580137656</v>
      </c>
      <c r="F337" s="266">
        <f>วิเคราะห์ค่าทึบๆ!AL150</f>
        <v>27.983091787439616</v>
      </c>
      <c r="G337" s="258"/>
      <c r="H337" s="267">
        <f t="shared" si="11"/>
        <v>6</v>
      </c>
      <c r="I337" s="268">
        <f>วิเคราะห์ค่าทึบๆ!BQ150</f>
        <v>10.189623854506069</v>
      </c>
      <c r="J337" s="269">
        <f>วิเคราะห์ค่าทึบๆ!AM150</f>
        <v>1.7970594962769385E-2</v>
      </c>
      <c r="K337" s="270">
        <f>วิเคราะห์ค่าทึบๆ!AQ150</f>
        <v>2.6285347855991046E-2</v>
      </c>
      <c r="L337" s="270">
        <f t="shared" si="10"/>
        <v>27.983091787439616</v>
      </c>
      <c r="M337" s="258"/>
    </row>
    <row r="338" spans="2:13" s="248" customFormat="1">
      <c r="B338" s="263">
        <f>วิเคราะห์ค่าทึบๆ!B151</f>
        <v>7</v>
      </c>
      <c r="C338" s="264">
        <f>วิเคราะห์ค่าทึบๆ!AR151</f>
        <v>1.3066666666666669</v>
      </c>
      <c r="D338" s="265">
        <f>วิเคราะห์ค่าทึบๆ!BP151</f>
        <v>0.95184439976324908</v>
      </c>
      <c r="E338" s="289">
        <f>วิเคราะห์ค่าทึบๆ!AW151</f>
        <v>0.71331587580137656</v>
      </c>
      <c r="F338" s="266">
        <f>วิเคราะห์ค่าทึบๆ!AL151</f>
        <v>23.684210526315791</v>
      </c>
      <c r="G338" s="258"/>
      <c r="H338" s="267">
        <f t="shared" si="11"/>
        <v>7</v>
      </c>
      <c r="I338" s="268">
        <f>วิเคราะห์ค่าทึบๆ!BQ151</f>
        <v>10.189623854506069</v>
      </c>
      <c r="J338" s="269">
        <f>วิเคราะห์ค่าทึบๆ!AM151</f>
        <v>2.0743687460227089E-2</v>
      </c>
      <c r="K338" s="270">
        <f>วิเคราะห์ค่าทึบๆ!AQ151</f>
        <v>3.0341513001526196E-2</v>
      </c>
      <c r="L338" s="270">
        <f t="shared" si="10"/>
        <v>23.684210526315791</v>
      </c>
      <c r="M338" s="258"/>
    </row>
    <row r="339" spans="2:13" s="248" customFormat="1">
      <c r="B339" s="271">
        <f>วิเคราะห์ค่าทึบๆ!B152</f>
        <v>8</v>
      </c>
      <c r="C339" s="273">
        <f>วิเคราะห์ค่าทึบๆ!AR152</f>
        <v>1.186666666666667</v>
      </c>
      <c r="D339" s="272">
        <f>วิเคราะห์ค่าทึบๆ!BP152</f>
        <v>0.85081406099433488</v>
      </c>
      <c r="E339" s="290">
        <f>วิเคราะห์ค่าทึบๆ!AW152</f>
        <v>0.6697496497210248</v>
      </c>
      <c r="F339" s="274">
        <f>วิเคราะห์ค่าทึบๆ!AL152</f>
        <v>22.178867831041742</v>
      </c>
      <c r="G339" s="258"/>
      <c r="H339" s="275">
        <f t="shared" si="11"/>
        <v>8</v>
      </c>
      <c r="I339" s="276">
        <f>วิเคราะห์ค่าทึบๆ!BQ152</f>
        <v>11.399595806245372</v>
      </c>
      <c r="J339" s="277">
        <f>วิเคราะห์ค่าทึบๆ!AM152</f>
        <v>3.242455858014736E-2</v>
      </c>
      <c r="K339" s="278">
        <f>วิเคราะห์ค่าทึบๆ!AQ152</f>
        <v>3.7970864653067316E-2</v>
      </c>
      <c r="L339" s="278">
        <f t="shared" si="10"/>
        <v>22.178867831041742</v>
      </c>
      <c r="M339" s="258"/>
    </row>
    <row r="340" spans="2:13" s="248" customFormat="1">
      <c r="B340" s="263">
        <f>วิเคราะห์ค่าทึบๆ!B153</f>
        <v>1</v>
      </c>
      <c r="C340" s="264">
        <f>วิเคราะห์ค่าทึบๆ!AR153</f>
        <v>1.84</v>
      </c>
      <c r="D340" s="265">
        <f>วิเคราะห์ค่าทึบๆ!BP153</f>
        <v>0.37756102395598473</v>
      </c>
      <c r="E340" s="265">
        <f>วิเคราะห์ค่าทึบๆ!AW153</f>
        <v>0.71138799153059018</v>
      </c>
      <c r="F340" s="266">
        <f>วิเคราะห์ค่าทึบๆ!AL153</f>
        <v>17.582846003898634</v>
      </c>
      <c r="G340" s="258"/>
      <c r="H340" s="267">
        <f t="shared" si="11"/>
        <v>1</v>
      </c>
      <c r="I340" s="268">
        <f>วิเคราะห์ค่าทึบๆ!BQ153</f>
        <v>10.275357662698038</v>
      </c>
      <c r="J340" s="269">
        <f>วิเคราะห์ค่าทึบๆ!AM153</f>
        <v>7.593048860778529E-3</v>
      </c>
      <c r="K340" s="270">
        <f>วิเคราะห์ค่าทึบๆ!AQ153</f>
        <v>1.8383170926095385E-2</v>
      </c>
      <c r="L340" s="270">
        <f t="shared" si="10"/>
        <v>17.582846003898634</v>
      </c>
      <c r="M340" s="258"/>
    </row>
    <row r="341" spans="2:13" s="248" customFormat="1">
      <c r="B341" s="263">
        <f>วิเคราะห์ค่าทึบๆ!B154</f>
        <v>2</v>
      </c>
      <c r="C341" s="264">
        <f>วิเคราะห์ค่าทึบๆ!AR154</f>
        <v>1.8666666666666667</v>
      </c>
      <c r="D341" s="265">
        <f>วิเคราะห์ค่าทึบๆ!BP154</f>
        <v>0.38830942928251583</v>
      </c>
      <c r="E341" s="265">
        <f>วิเคราะห์ค่าทึบๆ!AW154</f>
        <v>0.7242068243779014</v>
      </c>
      <c r="F341" s="266">
        <f>วิเคราะห์ค่าทึบๆ!AL154</f>
        <v>14.327485380116963</v>
      </c>
      <c r="G341" s="258"/>
      <c r="H341" s="267">
        <f t="shared" si="11"/>
        <v>2</v>
      </c>
      <c r="I341" s="268">
        <f>วิเคราะห์ค่าทึบๆ!BQ154</f>
        <v>9.9909357540211783</v>
      </c>
      <c r="J341" s="269">
        <f>วิเคราะห์ค่าทึบๆ!AM154</f>
        <v>9.7984083843399399E-3</v>
      </c>
      <c r="K341" s="270">
        <f>วิเคราะห์ค่าทึบๆ!AQ154</f>
        <v>2.4941403160138029E-2</v>
      </c>
      <c r="L341" s="270">
        <f t="shared" si="10"/>
        <v>14.327485380116963</v>
      </c>
      <c r="M341" s="258"/>
    </row>
    <row r="342" spans="2:13" s="248" customFormat="1">
      <c r="B342" s="263">
        <f>วิเคราะห์ค่าทึบๆ!B155</f>
        <v>3</v>
      </c>
      <c r="C342" s="264">
        <f>วิเคราะห์ค่าทึบๆ!AR155</f>
        <v>1.7866666666666668</v>
      </c>
      <c r="D342" s="265">
        <f>วิเคราะห์ค่าทึบๆ!BP155</f>
        <v>0.35754366508906954</v>
      </c>
      <c r="E342" s="265">
        <f>วิเคราะห์ค่าทึบๆ!AW155</f>
        <v>0.68766835609160848</v>
      </c>
      <c r="F342" s="266">
        <f>วิเคราะห์ค่าทึบๆ!AL155</f>
        <v>16.01731601731602</v>
      </c>
      <c r="G342" s="258"/>
      <c r="H342" s="267">
        <f t="shared" si="11"/>
        <v>3</v>
      </c>
      <c r="I342" s="268">
        <f>วิเคราะห์ค่าทึบๆ!BQ155</f>
        <v>10.850631515666162</v>
      </c>
      <c r="J342" s="269">
        <f>วิเคราะห์ค่าทึบๆ!AM155</f>
        <v>1.2925400265852462E-2</v>
      </c>
      <c r="K342" s="270">
        <f>วิเคราะห์ค่าทึบๆ!AQ155</f>
        <v>2.8393502223348039E-2</v>
      </c>
      <c r="L342" s="270">
        <f t="shared" si="10"/>
        <v>16.01731601731602</v>
      </c>
      <c r="M342" s="258"/>
    </row>
    <row r="343" spans="2:13" s="248" customFormat="1">
      <c r="B343" s="263">
        <f>วิเคราะห์ค่าทึบๆ!B156</f>
        <v>4</v>
      </c>
      <c r="C343" s="264">
        <f>วิเคราะห์ค่าทึบๆ!AR156</f>
        <v>1.8133333333333335</v>
      </c>
      <c r="D343" s="265">
        <f>วิเคราะห์ค่าทึบๆ!BP156</f>
        <v>0.3673170682350122</v>
      </c>
      <c r="E343" s="265">
        <f>วิเคราะห์ค่าทึบๆ!AW156</f>
        <v>0.69922661691272703</v>
      </c>
      <c r="F343" s="266">
        <f>วิเคราะห์ค่าทึบๆ!AL156</f>
        <v>5.0000000000000044</v>
      </c>
      <c r="G343" s="258"/>
      <c r="H343" s="267">
        <f t="shared" si="11"/>
        <v>4</v>
      </c>
      <c r="I343" s="268">
        <f>วิเคราะห์ค่าทึบๆ!BQ156</f>
        <v>10.561922916579702</v>
      </c>
      <c r="J343" s="269">
        <f>วิเคราะห์ค่าทึบๆ!AM156</f>
        <v>1.5081774154994136E-2</v>
      </c>
      <c r="K343" s="270">
        <f>วิเคราะห์ค่าทึบๆ!AQ156</f>
        <v>3.4764767543715297E-2</v>
      </c>
      <c r="L343" s="270">
        <f t="shared" si="10"/>
        <v>5.0000000000000044</v>
      </c>
      <c r="M343" s="258"/>
    </row>
    <row r="344" spans="2:13" s="248" customFormat="1">
      <c r="B344" s="263">
        <f>วิเคราะห์ค่าทึบๆ!B157</f>
        <v>5</v>
      </c>
      <c r="C344" s="264">
        <f>วิเคราะห์ค่าทึบๆ!AR157</f>
        <v>1.7866666666666668</v>
      </c>
      <c r="D344" s="265">
        <f>วิเคราะห์ค่าทึบๆ!BP157</f>
        <v>0.35754366508906954</v>
      </c>
      <c r="E344" s="265">
        <f>วิเคราะห์ค่าทึบๆ!AW157</f>
        <v>0.68766835609160848</v>
      </c>
      <c r="F344" s="266">
        <f>วิเคราะห์ค่าทึบๆ!AL157</f>
        <v>4.7619047619047672</v>
      </c>
      <c r="G344" s="258"/>
      <c r="H344" s="267">
        <f t="shared" si="11"/>
        <v>5</v>
      </c>
      <c r="I344" s="268">
        <f>วิเคราะห์ค่าทึบๆ!BQ157</f>
        <v>10.850631515666162</v>
      </c>
      <c r="J344" s="269">
        <f>วิเคราะห์ค่าทึบๆ!AM157</f>
        <v>1.6119143381846283E-2</v>
      </c>
      <c r="K344" s="270">
        <f>วิเคราะห์ค่าทึบๆ!AQ157</f>
        <v>3.5409265789629552E-2</v>
      </c>
      <c r="L344" s="270">
        <f t="shared" si="10"/>
        <v>4.7619047619047672</v>
      </c>
      <c r="M344" s="258"/>
    </row>
    <row r="345" spans="2:13" s="248" customFormat="1">
      <c r="B345" s="263">
        <f>วิเคราะห์ค่าทึบๆ!B158</f>
        <v>6</v>
      </c>
      <c r="C345" s="264">
        <f>วิเคราะห์ค่าทึบๆ!AR158</f>
        <v>1.6800000000000002</v>
      </c>
      <c r="D345" s="265">
        <f>วิเคราะห์ค่าทึบๆ!BP158</f>
        <v>0.32257479198966149</v>
      </c>
      <c r="E345" s="265">
        <f>วิเคราะห์ค่าทึบๆ!AW158</f>
        <v>0.64657575013983959</v>
      </c>
      <c r="F345" s="266">
        <f>วิเคราะห์ค่าทึบๆ!AL158</f>
        <v>12.93368467281511</v>
      </c>
      <c r="G345" s="258"/>
      <c r="H345" s="267">
        <f t="shared" si="11"/>
        <v>6</v>
      </c>
      <c r="I345" s="268">
        <f>วิเคราะห์ค่าทึบๆ!BQ158</f>
        <v>12.026899364059998</v>
      </c>
      <c r="J345" s="269">
        <f>วิเคราะห์ค่าทึบๆ!AM158</f>
        <v>1.8507030633299816E-2</v>
      </c>
      <c r="K345" s="270">
        <f>วิเคราะห์ค่าทึบๆ!AQ158</f>
        <v>3.3795447243417057E-2</v>
      </c>
      <c r="L345" s="270">
        <f t="shared" si="10"/>
        <v>12.93368467281511</v>
      </c>
      <c r="M345" s="258"/>
    </row>
    <row r="346" spans="2:13" s="248" customFormat="1">
      <c r="B346" s="263">
        <f>วิเคราะห์ค่าทึบๆ!B159</f>
        <v>7</v>
      </c>
      <c r="C346" s="264">
        <f>วิเคราะห์ค่าทึบๆ!AR159</f>
        <v>1.6133333333333333</v>
      </c>
      <c r="D346" s="265">
        <f>วิเคราะห์ค่าทึบๆ!BP159</f>
        <v>0.3035784023080953</v>
      </c>
      <c r="E346" s="265">
        <f>วิเคราะห์ค่าทึบๆ!AW159</f>
        <v>0.62434997382308721</v>
      </c>
      <c r="F346" s="266">
        <f>วิเคราะห์ค่าทึบๆ!AL159</f>
        <v>23.076923076923077</v>
      </c>
      <c r="G346" s="258"/>
      <c r="H346" s="267">
        <f t="shared" si="11"/>
        <v>7</v>
      </c>
      <c r="I346" s="268">
        <f>วิเคราะห์ค่าทึบๆ!BQ159</f>
        <v>12.77948144909514</v>
      </c>
      <c r="J346" s="269">
        <f>วิเคราะห์ค่าทึบๆ!AM159</f>
        <v>2.2910938388907533E-2</v>
      </c>
      <c r="K346" s="270">
        <f>วิเคราะห์ค่าทึบๆ!AQ159</f>
        <v>3.7462480338619077E-2</v>
      </c>
      <c r="L346" s="270">
        <f t="shared" si="10"/>
        <v>23.076923076923077</v>
      </c>
      <c r="M346" s="258"/>
    </row>
    <row r="347" spans="2:13" s="248" customFormat="1">
      <c r="B347" s="263">
        <f>วิเคราะห์ค่าทึบๆ!B160</f>
        <v>8</v>
      </c>
      <c r="C347" s="264">
        <f>วิเคราะห์ค่าทึบๆ!AR160</f>
        <v>1.52</v>
      </c>
      <c r="D347" s="265">
        <f>วิเคราะห์ค่าทึบๆ!BP160</f>
        <v>0.28000044333403534</v>
      </c>
      <c r="E347" s="265">
        <f>วิเคราะห์ค่าทึบๆ!AW160</f>
        <v>0.59676239503286066</v>
      </c>
      <c r="F347" s="266">
        <f>วิเคราะห์ค่าทึบๆ!AL160</f>
        <v>14.736806403473073</v>
      </c>
      <c r="G347" s="258"/>
      <c r="H347" s="267">
        <f t="shared" si="11"/>
        <v>8</v>
      </c>
      <c r="I347" s="268">
        <f>วิเคราะห์ค่าทึบๆ!BQ160</f>
        <v>13.855601492794728</v>
      </c>
      <c r="J347" s="269">
        <f>วิเคราะห์ค่าทึบๆ!AM160</f>
        <v>3.4557753223578111E-2</v>
      </c>
      <c r="K347" s="270">
        <f>วิเคราะห์ค่าทึบๆ!AQ160</f>
        <v>4.8636837870221043E-2</v>
      </c>
      <c r="L347" s="270">
        <f t="shared" si="10"/>
        <v>14.736806403473073</v>
      </c>
      <c r="M347" s="258"/>
    </row>
    <row r="348" spans="2:13" s="248" customFormat="1">
      <c r="B348" s="254">
        <f>วิเคราะห์ค่าทึบๆ!B161</f>
        <v>1</v>
      </c>
      <c r="C348" s="255">
        <f>วิเคราะห์ค่าทึบๆ!AR161</f>
        <v>1.8</v>
      </c>
      <c r="D348" s="256">
        <f>วิเคราะห์ค่าทึบๆ!BP161</f>
        <v>0.72474709346217714</v>
      </c>
      <c r="E348" s="288">
        <f>วิเคราะห์ค่าทึบๆ!AW161</f>
        <v>0.69337524528153638</v>
      </c>
      <c r="F348" s="257">
        <f>วิเคราะห์ค่าทึบๆ!AL161</f>
        <v>12.912111195864057</v>
      </c>
      <c r="G348" s="258"/>
      <c r="H348" s="259">
        <f t="shared" si="11"/>
        <v>1</v>
      </c>
      <c r="I348" s="260">
        <f>วิเคราะห์ค่าทึบๆ!BQ161</f>
        <v>10.706009297972333</v>
      </c>
      <c r="J348" s="261">
        <f>วิเคราะห์ค่าทึบๆ!AM161</f>
        <v>7.9926830113458205E-3</v>
      </c>
      <c r="K348" s="262">
        <f>วิเคราะห์ค่าทึบๆ!AQ161</f>
        <v>1.7983536775528094E-2</v>
      </c>
      <c r="L348" s="262">
        <f t="shared" si="10"/>
        <v>12.912111195864057</v>
      </c>
      <c r="M348" s="258"/>
    </row>
    <row r="349" spans="2:13" s="248" customFormat="1">
      <c r="B349" s="263">
        <f>วิเคราะห์ค่าทึบๆ!B162</f>
        <v>2</v>
      </c>
      <c r="C349" s="264">
        <f>วิเคราะห์ค่าทึบๆ!AR162</f>
        <v>1.8266666666666667</v>
      </c>
      <c r="D349" s="265">
        <f>วิเคราะห์ค่าทึบๆ!BP162</f>
        <v>0.7447563635293728</v>
      </c>
      <c r="E349" s="289">
        <f>วิเคราะห์ค่าทึบๆ!AW162</f>
        <v>0.70522867220930596</v>
      </c>
      <c r="F349" s="266">
        <f>วิเคราะห์ค่าทึบๆ!AL162</f>
        <v>12.238930659983291</v>
      </c>
      <c r="G349" s="258"/>
      <c r="H349" s="267">
        <f t="shared" si="11"/>
        <v>2</v>
      </c>
      <c r="I349" s="268">
        <f>วิเคราะห์ค่าทึบๆ!BQ162</f>
        <v>10.418372371488269</v>
      </c>
      <c r="J349" s="269">
        <f>วิเคราะห์ค่าทึบๆ!AM162</f>
        <v>1.0332867023485754E-2</v>
      </c>
      <c r="K349" s="270">
        <f>วิเคราะห์ค่าทึบๆ!AQ162</f>
        <v>2.4406944520992215E-2</v>
      </c>
      <c r="L349" s="270">
        <f t="shared" si="10"/>
        <v>12.238930659983291</v>
      </c>
      <c r="M349" s="258"/>
    </row>
    <row r="350" spans="2:13" s="248" customFormat="1">
      <c r="B350" s="263">
        <f>วิเคราะห์ค่าทึบๆ!B163</f>
        <v>3</v>
      </c>
      <c r="C350" s="264">
        <f>วิเคราะห์ค่าทึบๆ!AR163</f>
        <v>1.8</v>
      </c>
      <c r="D350" s="265">
        <f>วิเคราะห์ค่าทึบๆ!BP163</f>
        <v>0.72474709346217714</v>
      </c>
      <c r="E350" s="289">
        <f>วิเคราะห์ค่าทึบๆ!AW163</f>
        <v>0.69337524528153638</v>
      </c>
      <c r="F350" s="266">
        <f>วิเคราะห์ค่าทึบๆ!AL163</f>
        <v>12.406015037593987</v>
      </c>
      <c r="G350" s="258"/>
      <c r="H350" s="267">
        <f t="shared" si="11"/>
        <v>3</v>
      </c>
      <c r="I350" s="268">
        <f>วิเคราะห์ค่าทึบๆ!BQ163</f>
        <v>10.706009297972333</v>
      </c>
      <c r="J350" s="269">
        <f>วิเคราะห์ค่าทึบๆ!AM163</f>
        <v>1.2713508458215539E-2</v>
      </c>
      <c r="K350" s="270">
        <f>วิเคราะห์ค่าทึบๆ!AQ163</f>
        <v>2.860539403098496E-2</v>
      </c>
      <c r="L350" s="270">
        <f t="shared" si="10"/>
        <v>12.406015037593987</v>
      </c>
      <c r="M350" s="258"/>
    </row>
    <row r="351" spans="2:13" s="248" customFormat="1">
      <c r="B351" s="263">
        <f>วิเคราะห์ค่าทึบๆ!B164</f>
        <v>4</v>
      </c>
      <c r="C351" s="264">
        <f>วิเคราะห์ค่าทึบๆ!AR164</f>
        <v>1.6933333333333334</v>
      </c>
      <c r="D351" s="265">
        <f>วิเคราะห์ค่าทึบๆ!BP164</f>
        <v>0.65323752785080191</v>
      </c>
      <c r="E351" s="289">
        <f>วิเคราะห์ค่าทึบๆ!AW164</f>
        <v>0.65131263214863266</v>
      </c>
      <c r="F351" s="266">
        <f>วิเคราะห์ค่าทึบๆ!AL164</f>
        <v>4.7619047619047672</v>
      </c>
      <c r="G351" s="258"/>
      <c r="H351" s="267">
        <f t="shared" si="11"/>
        <v>4</v>
      </c>
      <c r="I351" s="268">
        <f>วิเคราะห์ค่าทึบๆ!BQ164</f>
        <v>11.877990455956573</v>
      </c>
      <c r="J351" s="269">
        <f>วิเคราะห์ค่าทึบๆ!AM164</f>
        <v>1.7382383771857648E-2</v>
      </c>
      <c r="K351" s="270">
        <f>วิเคราะห์ค่าทึบๆ!AQ164</f>
        <v>3.2464157926851783E-2</v>
      </c>
      <c r="L351" s="270">
        <f t="shared" si="10"/>
        <v>4.7619047619047672</v>
      </c>
      <c r="M351" s="258"/>
    </row>
    <row r="352" spans="2:13" s="248" customFormat="1">
      <c r="B352" s="263">
        <f>วิเคราะห์ค่าทึบๆ!B165</f>
        <v>5</v>
      </c>
      <c r="C352" s="264">
        <f>วิเคราะห์ค่าทึบๆ!AR165</f>
        <v>1.6933333333333334</v>
      </c>
      <c r="D352" s="265">
        <f>วิเคราะห์ค่าทึบๆ!BP165</f>
        <v>0.65323752785080191</v>
      </c>
      <c r="E352" s="289">
        <f>วิเคราะห์ค่าทึบๆ!AW165</f>
        <v>0.65131263214863266</v>
      </c>
      <c r="F352" s="266">
        <f>วิเคราะห์ค่าทึบๆ!AL165</f>
        <v>14.624505928853756</v>
      </c>
      <c r="G352" s="258"/>
      <c r="H352" s="267">
        <f t="shared" si="11"/>
        <v>5</v>
      </c>
      <c r="I352" s="268">
        <f>วิเคราะห์ค่าทึบๆ!BQ165</f>
        <v>11.877990455956573</v>
      </c>
      <c r="J352" s="269">
        <f>วิเคราะห์ค่าทึบๆ!AM165</f>
        <v>1.7968881146976187E-2</v>
      </c>
      <c r="K352" s="270">
        <f>วิเคราะห์ค่าทึบๆ!AQ165</f>
        <v>3.3559528024499644E-2</v>
      </c>
      <c r="L352" s="270">
        <f t="shared" si="10"/>
        <v>14.624505928853756</v>
      </c>
      <c r="M352" s="258"/>
    </row>
    <row r="353" spans="2:13" s="248" customFormat="1">
      <c r="B353" s="263">
        <f>วิเคราะห์ค่าทึบๆ!B166</f>
        <v>6</v>
      </c>
      <c r="C353" s="264">
        <f>วิเคราะห์ค่าทึบๆ!AR166</f>
        <v>1.6400000000000001</v>
      </c>
      <c r="D353" s="265">
        <f>วิเคราะห์ค่าทึบๆ!BP166</f>
        <v>0.62188410153294427</v>
      </c>
      <c r="E353" s="289">
        <f>วิเคราะห์ค่าทึบๆ!AW166</f>
        <v>0.63296210442729162</v>
      </c>
      <c r="F353" s="266">
        <f>วิเคราะห์ค่าทึบๆ!AL166</f>
        <v>9.8478260869565251</v>
      </c>
      <c r="G353" s="258"/>
      <c r="H353" s="267">
        <f t="shared" si="11"/>
        <v>6</v>
      </c>
      <c r="I353" s="268">
        <f>วิเคราะห์ค่าทึบๆ!BQ166</f>
        <v>12.476841106177485</v>
      </c>
      <c r="J353" s="269">
        <f>วิเคราะห์ค่าทึบๆ!AM166</f>
        <v>1.9311684139095456E-2</v>
      </c>
      <c r="K353" s="270">
        <f>วิเคราะห์ค่าทึบๆ!AQ166</f>
        <v>3.2990793737621413E-2</v>
      </c>
      <c r="L353" s="270">
        <f t="shared" si="10"/>
        <v>9.8478260869565251</v>
      </c>
      <c r="M353" s="258"/>
    </row>
    <row r="354" spans="2:13" s="248" customFormat="1">
      <c r="B354" s="263">
        <f>วิเคราะห์ค่าทึบๆ!B167</f>
        <v>7</v>
      </c>
      <c r="C354" s="264">
        <f>วิเคราะห์ค่าทึบๆ!AR167</f>
        <v>1.6533333333333333</v>
      </c>
      <c r="D354" s="265">
        <f>วิเคราะห์ค่าทึบๆ!BP167</f>
        <v>0.62947791145737464</v>
      </c>
      <c r="E354" s="289">
        <f>วิเคราะห์ค่าทึบๆ!AW167</f>
        <v>0.63740399825235039</v>
      </c>
      <c r="F354" s="266">
        <f>วิเคราะห์ค่าทึบๆ!AL167</f>
        <v>16.968599033816428</v>
      </c>
      <c r="G354" s="258"/>
      <c r="H354" s="267">
        <f t="shared" si="11"/>
        <v>7</v>
      </c>
      <c r="I354" s="268">
        <f>วิเคราะห์ค่าทึบๆ!BQ167</f>
        <v>12.326324689170455</v>
      </c>
      <c r="J354" s="269">
        <f>วิเคราะห์ค่าทึบๆ!AM167</f>
        <v>2.1982116562330203E-2</v>
      </c>
      <c r="K354" s="270">
        <f>วิเคราะห์ค่าทึบๆ!AQ167</f>
        <v>3.8391302165196407E-2</v>
      </c>
      <c r="L354" s="270">
        <f t="shared" si="10"/>
        <v>16.968599033816428</v>
      </c>
      <c r="M354" s="258"/>
    </row>
    <row r="355" spans="2:13" s="248" customFormat="1">
      <c r="B355" s="271">
        <f>วิเคราะห์ค่าทึบๆ!B168</f>
        <v>8</v>
      </c>
      <c r="C355" s="273">
        <f>วิเคราะห์ค่าทึบๆ!AR168</f>
        <v>1.4666666666666668</v>
      </c>
      <c r="D355" s="272">
        <f>วิเคราะห์ค่าทึบๆ!BP168</f>
        <v>0.53576716038754224</v>
      </c>
      <c r="E355" s="290">
        <f>วิเคราะห์ค่าทึบๆ!AW168</f>
        <v>0.58255172803546307</v>
      </c>
      <c r="F355" s="274">
        <f>วิเคราะห์ค่าทึบๆ!AL168</f>
        <v>13.793103448275868</v>
      </c>
      <c r="G355" s="258"/>
      <c r="H355" s="275">
        <f t="shared" si="11"/>
        <v>8</v>
      </c>
      <c r="I355" s="276">
        <f>วิเคราะห์ค่าทึบๆ!BQ168</f>
        <v>14.482315630678038</v>
      </c>
      <c r="J355" s="277">
        <f>วิเคราะห์ค่าทึบๆ!AM168</f>
        <v>3.6264308938322706E-2</v>
      </c>
      <c r="K355" s="278">
        <f>วิเคราะห์ค่าทึบๆ!AQ168</f>
        <v>4.6930282155476448E-2</v>
      </c>
      <c r="L355" s="278">
        <f t="shared" si="10"/>
        <v>13.793103448275868</v>
      </c>
      <c r="M355" s="258"/>
    </row>
    <row r="356" spans="2:13" s="248" customFormat="1">
      <c r="B356" s="263">
        <f>วิเคราะห์ค่าทึบๆ!B169</f>
        <v>1</v>
      </c>
      <c r="C356" s="264">
        <f>วิเคราะห์ค่าทึบๆ!AR169</f>
        <v>1.92</v>
      </c>
      <c r="D356" s="265">
        <f>วิเคราะห์ค่าทึบๆ!BP169</f>
        <v>1.0286804687011109</v>
      </c>
      <c r="E356" s="265">
        <f>วิเคราะห์ค่าทึบๆ!AW169</f>
        <v>0.75207104699523353</v>
      </c>
      <c r="F356" s="266">
        <f>วิเคราะห์ค่าทึบๆ!AL169</f>
        <v>9.8039215686274535</v>
      </c>
      <c r="G356" s="258"/>
      <c r="H356" s="267">
        <f t="shared" si="11"/>
        <v>1</v>
      </c>
      <c r="I356" s="268">
        <f>วิเคราะห์ค่าทึบๆ!BQ169</f>
        <v>9.4285219722818479</v>
      </c>
      <c r="J356" s="269">
        <f>วิเคราะห์ค่าทึบๆ!AM169</f>
        <v>6.7937805596439476E-3</v>
      </c>
      <c r="K356" s="270">
        <f>วิเคราะห์ค่าทึบๆ!AQ169</f>
        <v>1.9182439227229967E-2</v>
      </c>
      <c r="L356" s="270">
        <f t="shared" si="10"/>
        <v>9.8039215686274535</v>
      </c>
      <c r="M356" s="258"/>
    </row>
    <row r="357" spans="2:13" s="248" customFormat="1">
      <c r="B357" s="263">
        <f>วิเคราะห์ค่าทึบๆ!B170</f>
        <v>2</v>
      </c>
      <c r="C357" s="264">
        <f>วิเคราะห์ค่าทึบๆ!AR170</f>
        <v>1.7733333333333334</v>
      </c>
      <c r="D357" s="265">
        <f>วิเคราะห์ค่าทึบๆ!BP170</f>
        <v>0.88205911364166478</v>
      </c>
      <c r="E357" s="265">
        <f>วิเคราะห์ค่าทึบๆ!AW170</f>
        <v>0.68210009962300044</v>
      </c>
      <c r="F357" s="266">
        <f>วิเคราะห์ค่าทึบๆ!AL170</f>
        <v>6.5151515151515156</v>
      </c>
      <c r="G357" s="258"/>
      <c r="H357" s="267">
        <f t="shared" si="11"/>
        <v>2</v>
      </c>
      <c r="I357" s="268">
        <f>วิเคราะห์ค่าทึบๆ!BQ170</f>
        <v>10.995789569661191</v>
      </c>
      <c r="J357" s="269">
        <f>วิเคราะห์ค่าทึบๆ!AM170</f>
        <v>1.1045478542346842E-2</v>
      </c>
      <c r="K357" s="270">
        <f>วิเคราะห์ค่าทึบๆ!AQ170</f>
        <v>2.369433300213113E-2</v>
      </c>
      <c r="L357" s="270">
        <f t="shared" si="10"/>
        <v>6.5151515151515156</v>
      </c>
      <c r="M357" s="258"/>
    </row>
    <row r="358" spans="2:13" s="248" customFormat="1">
      <c r="B358" s="263">
        <f>วิเคราะห์ค่าทึบๆ!B171</f>
        <v>3</v>
      </c>
      <c r="C358" s="264">
        <f>วิเคราะห์ค่าทึบๆ!AR171</f>
        <v>1.7600000000000002</v>
      </c>
      <c r="D358" s="265">
        <f>วิเคราะห์ค่าทึบๆ!BP171</f>
        <v>0.87052468699196739</v>
      </c>
      <c r="E358" s="265">
        <f>วิเคราะห์ค่าทึบๆ!AW171</f>
        <v>0.67666495245095848</v>
      </c>
      <c r="F358" s="266">
        <f>วิเคราะห์ค่าทึบๆ!AL171</f>
        <v>16.59090909090909</v>
      </c>
      <c r="G358" s="258"/>
      <c r="H358" s="267">
        <f t="shared" si="11"/>
        <v>3</v>
      </c>
      <c r="I358" s="268">
        <f>วิเคราะห์ค่าทึบๆ!BQ171</f>
        <v>11.141483459957419</v>
      </c>
      <c r="J358" s="269">
        <f>วิเคราะห์ค่าทึบๆ!AM171</f>
        <v>1.3349183881126315E-2</v>
      </c>
      <c r="K358" s="270">
        <f>วิเคราะห์ค่าทึบๆ!AQ171</f>
        <v>2.7969718608074186E-2</v>
      </c>
      <c r="L358" s="270">
        <f t="shared" si="10"/>
        <v>16.59090909090909</v>
      </c>
      <c r="M358" s="258"/>
    </row>
    <row r="359" spans="2:13" s="248" customFormat="1">
      <c r="B359" s="263">
        <f>วิเคราะห์ค่าทึบๆ!B172</f>
        <v>4</v>
      </c>
      <c r="C359" s="264">
        <f>วิเคราะห์ค่าทึบๆ!AR172</f>
        <v>1.7866666666666668</v>
      </c>
      <c r="D359" s="265">
        <f>วิเคราะห์ค่าทึบๆ!BP172</f>
        <v>0.89385916272267396</v>
      </c>
      <c r="E359" s="265">
        <f>วิเคราะห์ค่าทึบๆ!AW172</f>
        <v>0.68766835609160848</v>
      </c>
      <c r="F359" s="266">
        <f>วิเคราะห์ค่าทึบๆ!AL172</f>
        <v>4.7619047619047672</v>
      </c>
      <c r="G359" s="258"/>
      <c r="H359" s="267">
        <f t="shared" si="11"/>
        <v>4</v>
      </c>
      <c r="I359" s="268">
        <f>วิเคราะห์ค่าทึบๆ!BQ172</f>
        <v>10.850631515666162</v>
      </c>
      <c r="J359" s="269">
        <f>วิเคราะห์ค่าทึบๆ!AM172</f>
        <v>1.5593020736519358E-2</v>
      </c>
      <c r="K359" s="270">
        <f>วิเคราะห์ค่าทึบๆ!AQ172</f>
        <v>3.4253520962190073E-2</v>
      </c>
      <c r="L359" s="270">
        <f t="shared" si="10"/>
        <v>4.7619047619047672</v>
      </c>
      <c r="M359" s="258"/>
    </row>
    <row r="360" spans="2:13" s="248" customFormat="1">
      <c r="B360" s="263">
        <f>วิเคราะห์ค่าทึบๆ!B173</f>
        <v>5</v>
      </c>
      <c r="C360" s="264">
        <f>วิเคราะห์ค่าทึบๆ!AR173</f>
        <v>1.6800000000000002</v>
      </c>
      <c r="D360" s="265">
        <f>วิเคราะห์ค่าทึบๆ!BP173</f>
        <v>0.80643697997415364</v>
      </c>
      <c r="E360" s="265">
        <f>วิเคราะห์ค่าทึบๆ!AW173</f>
        <v>0.64657575013983959</v>
      </c>
      <c r="F360" s="266">
        <f>วิเคราะห์ค่าทึบๆ!AL173</f>
        <v>15.777338603425562</v>
      </c>
      <c r="G360" s="258"/>
      <c r="H360" s="267">
        <f t="shared" si="11"/>
        <v>5</v>
      </c>
      <c r="I360" s="268">
        <f>วิเคราะห์ค่าทึบๆ!BQ173</f>
        <v>12.026899364059998</v>
      </c>
      <c r="J360" s="269">
        <f>วิเคราะห์ค่าทึบๆ!AM173</f>
        <v>1.8233129399137602E-2</v>
      </c>
      <c r="K360" s="270">
        <f>วิเคราะห์ค่าทึบๆ!AQ173</f>
        <v>3.3295279772338232E-2</v>
      </c>
      <c r="L360" s="270">
        <f t="shared" si="10"/>
        <v>15.777338603425562</v>
      </c>
      <c r="M360" s="258"/>
    </row>
    <row r="361" spans="2:13" s="248" customFormat="1">
      <c r="B361" s="263">
        <f>วิเคราะห์ค่าทึบๆ!B174</f>
        <v>6</v>
      </c>
      <c r="C361" s="264">
        <f>วิเคราะห์ค่าทึบๆ!AR174</f>
        <v>1.7600000000000002</v>
      </c>
      <c r="D361" s="265">
        <f>วิเคราะห์ค่าทึบๆ!BP174</f>
        <v>0.87052468699196739</v>
      </c>
      <c r="E361" s="265">
        <f>วิเคราะห์ค่าทึบๆ!AW174</f>
        <v>0.67666495245095848</v>
      </c>
      <c r="F361" s="266">
        <f>วิเคราะห์ค่าทึบๆ!AL174</f>
        <v>9.1991341991342015</v>
      </c>
      <c r="G361" s="258"/>
      <c r="H361" s="267">
        <f t="shared" si="11"/>
        <v>6</v>
      </c>
      <c r="I361" s="268">
        <f>วิเคราะห์ค่าทึบๆ!BQ174</f>
        <v>11.141483459957419</v>
      </c>
      <c r="J361" s="269">
        <f>วิเคราะห์ค่าทึบๆ!AM174</f>
        <v>1.6897723621708525E-2</v>
      </c>
      <c r="K361" s="270">
        <f>วิเคราะห์ค่าทึบๆ!AQ174</f>
        <v>3.5404754255008344E-2</v>
      </c>
      <c r="L361" s="270">
        <f t="shared" si="10"/>
        <v>9.1991341991342015</v>
      </c>
      <c r="M361" s="258"/>
    </row>
    <row r="362" spans="2:13" s="248" customFormat="1">
      <c r="B362" s="263">
        <f>วิเคราะห์ค่าทึบๆ!B175</f>
        <v>7</v>
      </c>
      <c r="C362" s="264">
        <f>วิเคราะห์ค่าทึบๆ!AR175</f>
        <v>1.6533333333333333</v>
      </c>
      <c r="D362" s="265">
        <f>วิเคราะห์ค่าทึบๆ!BP175</f>
        <v>0.78684738932171827</v>
      </c>
      <c r="E362" s="265">
        <f>วิเคราะห์ค่าทึบๆ!AW175</f>
        <v>0.63740399825235039</v>
      </c>
      <c r="F362" s="266">
        <f>วิเคราะห์ค่าทึบๆ!AL175</f>
        <v>18.236714975845413</v>
      </c>
      <c r="G362" s="258"/>
      <c r="H362" s="267">
        <f t="shared" si="11"/>
        <v>7</v>
      </c>
      <c r="I362" s="268">
        <f>วิเคราะห์ค่าทึบๆ!BQ175</f>
        <v>12.326324689170455</v>
      </c>
      <c r="J362" s="269">
        <f>วิเคราะห์ค่าทึบๆ!AM175</f>
        <v>2.1982116562330203E-2</v>
      </c>
      <c r="K362" s="270">
        <f>วิเคราะห์ค่าทึบๆ!AQ175</f>
        <v>3.8391302165196407E-2</v>
      </c>
      <c r="L362" s="270">
        <f t="shared" si="10"/>
        <v>18.236714975845413</v>
      </c>
      <c r="M362" s="258"/>
    </row>
    <row r="363" spans="2:13" s="251" customFormat="1">
      <c r="B363" s="263">
        <f>วิเคราะห์ค่าทึบๆ!B176</f>
        <v>8</v>
      </c>
      <c r="C363" s="264">
        <f>วิเคราะห์ค่าทึบๆ!AR176</f>
        <v>1.52</v>
      </c>
      <c r="D363" s="265">
        <f>วิเคราะห์ค่าทึบๆ!BP176</f>
        <v>0.70000110833508833</v>
      </c>
      <c r="E363" s="265">
        <f>วิเคราะห์ค่าทึบๆ!AW176</f>
        <v>0.59676239503286066</v>
      </c>
      <c r="F363" s="266">
        <f>วิเคราะห์ค่าทึบๆ!AL176</f>
        <v>8.5605752272418965</v>
      </c>
      <c r="G363" s="258"/>
      <c r="H363" s="267">
        <f t="shared" si="11"/>
        <v>8</v>
      </c>
      <c r="I363" s="268">
        <f>วิเคราะห์ค่าทึบๆ!BQ176</f>
        <v>13.855601492794728</v>
      </c>
      <c r="J363" s="269">
        <f>วิเคราะห์ค่าทึบๆ!AM176</f>
        <v>3.4557753223578111E-2</v>
      </c>
      <c r="K363" s="270">
        <f>วิเคราะห์ค่าทึบๆ!AQ176</f>
        <v>4.8636837870221043E-2</v>
      </c>
      <c r="L363" s="270">
        <f t="shared" si="10"/>
        <v>8.5605752272418965</v>
      </c>
      <c r="M363" s="258"/>
    </row>
    <row r="364" spans="2:13">
      <c r="B364" s="279">
        <f>วิเคราะห์ค่าทึบๆ!B193</f>
        <v>1</v>
      </c>
      <c r="C364" s="260">
        <f>วิเคราะห์ค่าทึบๆ!AR193</f>
        <v>1.1466666666666667</v>
      </c>
      <c r="D364" s="256">
        <f>วิเคราะห์ค่าทึบๆ!BP193</f>
        <v>0.4303611274452051</v>
      </c>
      <c r="E364" s="285">
        <f>วิเคราะห์ค่าทึบๆ!AW193</f>
        <v>1.1741705457846552</v>
      </c>
      <c r="F364" s="280">
        <f>วิเคราะห์ค่าทึบๆ!AL193</f>
        <v>8.8383838383838427</v>
      </c>
      <c r="H364" s="259">
        <f t="shared" si="11"/>
        <v>1</v>
      </c>
      <c r="I364" s="260">
        <f>วิเคราะห์ค่าทึบๆ!BQ193</f>
        <v>1.9398737400242065</v>
      </c>
      <c r="J364" s="261">
        <f>วิเคราะห์ค่าทึบๆ!AM193</f>
        <v>4.5291870397626312E-3</v>
      </c>
      <c r="K364" s="262">
        <f>วิเคราะห์ค่าทึบๆ!AQ193</f>
        <v>1.1456178982929008E-2</v>
      </c>
      <c r="L364" s="262">
        <f t="shared" si="10"/>
        <v>8.8383838383838427</v>
      </c>
    </row>
    <row r="365" spans="2:13">
      <c r="B365" s="281">
        <f>วิเคราะห์ค่าทึบๆ!B194</f>
        <v>2</v>
      </c>
      <c r="C365" s="268">
        <f>วิเคราะห์ค่าทึบๆ!AR194</f>
        <v>0.84000000000000008</v>
      </c>
      <c r="D365" s="265">
        <f>วิเคราะห์ค่าทึบๆ!BP194</f>
        <v>0.33440132757327051</v>
      </c>
      <c r="E365" s="286">
        <f>วิเคราะห์ค่าทึบๆ!AW194</f>
        <v>0.90684531263751456</v>
      </c>
      <c r="F365" s="282">
        <f>วิเคราะห์ค่าทึบๆ!AL194</f>
        <v>47.61904761904762</v>
      </c>
      <c r="H365" s="267">
        <f t="shared" si="11"/>
        <v>2</v>
      </c>
      <c r="I365" s="268">
        <f>วิเคราะห์ค่าทึบๆ!BQ194</f>
        <v>2.4965398789430382</v>
      </c>
      <c r="J365" s="269">
        <f>วิเคราะห์ค่าทึบๆ!AM194</f>
        <v>1.0154714143770484E-2</v>
      </c>
      <c r="K365" s="270">
        <f>วิเคราะห์ค่าทึบๆ!AQ194</f>
        <v>1.1223631422062114E-2</v>
      </c>
      <c r="L365" s="270">
        <f t="shared" si="10"/>
        <v>47.61904761904762</v>
      </c>
    </row>
    <row r="366" spans="2:13">
      <c r="B366" s="281">
        <f>วิเคราะห์ค่าทึบๆ!B195</f>
        <v>3</v>
      </c>
      <c r="C366" s="268">
        <f>วิเคราะห์ค่าทึบๆ!AR195</f>
        <v>0.90666666666666684</v>
      </c>
      <c r="D366" s="265">
        <f>วิเคราะห์ค่าทึบๆ!BP195</f>
        <v>0.35220576469524206</v>
      </c>
      <c r="E366" s="286">
        <f>วิเคราะห์ค่าทึบๆ!AW195</f>
        <v>0.94944315664093748</v>
      </c>
      <c r="F366" s="282">
        <f>วิเคราะห์ค่าทึบๆ!AL195</f>
        <v>46.064814814814817</v>
      </c>
      <c r="H366" s="267">
        <f t="shared" si="11"/>
        <v>3</v>
      </c>
      <c r="I366" s="268">
        <f>วิเคราะห์ค่าทึบๆ!BQ195</f>
        <v>2.3703366995726012</v>
      </c>
      <c r="J366" s="269">
        <f>วิเคราะห์ค่าทึบๆ!AM195</f>
        <v>1.1018373997120131E-2</v>
      </c>
      <c r="K366" s="270">
        <f>วิเคราะห์ค่าทึบๆ!AQ195</f>
        <v>1.4408642919310946E-2</v>
      </c>
      <c r="L366" s="270">
        <f t="shared" si="10"/>
        <v>46.064814814814817</v>
      </c>
    </row>
    <row r="367" spans="2:13">
      <c r="B367" s="281">
        <f>วิเคราะห์ค่าทึบๆ!B196</f>
        <v>4</v>
      </c>
      <c r="C367" s="268">
        <f>วิเคราะห์ค่าทึบๆ!AR196</f>
        <v>0.88000000000000012</v>
      </c>
      <c r="D367" s="265">
        <f>วิเคราะห์ค่าทึบๆ!BP196</f>
        <v>0.34491051009390195</v>
      </c>
      <c r="E367" s="286">
        <f>วิเคราะห์ค่าทึบๆ!AW196</f>
        <v>0.93169499062491234</v>
      </c>
      <c r="F367" s="282">
        <f>วิเคราะห์ค่าทึบๆ!AL196</f>
        <v>37.84461152882205</v>
      </c>
      <c r="H367" s="267">
        <f t="shared" si="11"/>
        <v>4</v>
      </c>
      <c r="I367" s="268">
        <f>วิเคราะห์ค่าทึบๆ!BQ196</f>
        <v>2.4204720512311355</v>
      </c>
      <c r="J367" s="269">
        <f>วิเคราะห์ค่าทึบๆ!AM196</f>
        <v>1.3803657701181072E-2</v>
      </c>
      <c r="K367" s="270">
        <f>วิเคราะห์ค่าทึบๆ!AQ196</f>
        <v>1.6871137190332425E-2</v>
      </c>
      <c r="L367" s="270">
        <f t="shared" si="10"/>
        <v>37.84461152882205</v>
      </c>
    </row>
    <row r="368" spans="2:13">
      <c r="B368" s="281">
        <f>วิเคราะห์ค่าทึบๆ!B197</f>
        <v>5</v>
      </c>
      <c r="C368" s="268">
        <f>วิเคราะห์ค่าทึบๆ!AR197</f>
        <v>0.81333333333333335</v>
      </c>
      <c r="D368" s="265">
        <f>วิเคราะห์ค่าทึบๆ!BP197</f>
        <v>0.3276697455065441</v>
      </c>
      <c r="E368" s="286">
        <f>วิเคราะห์ค่าทึบๆ!AW197</f>
        <v>0.89134254101536559</v>
      </c>
      <c r="F368" s="282">
        <f>วิเคราะห์ค่าทึบๆ!AL197</f>
        <v>32.222222222222221</v>
      </c>
      <c r="H368" s="267">
        <f t="shared" si="11"/>
        <v>5</v>
      </c>
      <c r="I368" s="268">
        <f>วิเคราะห์ค่าทึบๆ!BQ197</f>
        <v>2.5478282975670421</v>
      </c>
      <c r="J368" s="269">
        <f>วิเคราะห์ค่าทึบๆ!AM197</f>
        <v>1.5590646877523458E-2</v>
      </c>
      <c r="K368" s="270">
        <f>วิเคราะห์ค่าทึบๆ!AQ197</f>
        <v>1.6119143381846286E-2</v>
      </c>
      <c r="L368" s="270">
        <f t="shared" si="10"/>
        <v>32.222222222222221</v>
      </c>
    </row>
    <row r="369" spans="2:12">
      <c r="B369" s="281">
        <f>วิเคราะห์ค่าทึบๆ!B198</f>
        <v>6</v>
      </c>
      <c r="C369" s="268">
        <f>วิเคราะห์ค่าทึบๆ!AR198</f>
        <v>0.70666666666666678</v>
      </c>
      <c r="D369" s="265">
        <f>วิเคราะห์ค่าทึบๆ!BP198</f>
        <v>0.30274441314502221</v>
      </c>
      <c r="E369" s="286">
        <f>วิเคราะห์ค่าทึบๆ!AW198</f>
        <v>0.8364370063977572</v>
      </c>
      <c r="F369" s="282">
        <f>วิเคราะห์ค่าทึบๆ!AL198</f>
        <v>45.735129068462406</v>
      </c>
      <c r="H369" s="267">
        <f t="shared" si="11"/>
        <v>6</v>
      </c>
      <c r="I369" s="268">
        <f>วิเคราะห์ค่าทึบๆ!BQ198</f>
        <v>2.7575942399249223</v>
      </c>
      <c r="J369" s="269">
        <f>วิเคราะห์ค่าทึบๆ!AM198</f>
        <v>1.7970594962769385E-2</v>
      </c>
      <c r="K369" s="270">
        <f>วิเคราะห์ค่าทึบๆ!AQ198</f>
        <v>1.4215545269056381E-2</v>
      </c>
      <c r="L369" s="270">
        <f t="shared" si="10"/>
        <v>45.735129068462406</v>
      </c>
    </row>
    <row r="370" spans="2:12">
      <c r="B370" s="281">
        <f>วิเคราะห์ค่าทึบๆ!B199</f>
        <v>7</v>
      </c>
      <c r="C370" s="268">
        <f>วิเคราะห์ค่าทึบๆ!AR199</f>
        <v>0.64000000000000012</v>
      </c>
      <c r="D370" s="265">
        <f>วิเคราะห์ค่าทึบๆ!BP199</f>
        <v>0.28862990590665066</v>
      </c>
      <c r="E370" s="286">
        <f>วิเคราะห์ค่าทึบๆ!AW199</f>
        <v>0.80687153045987847</v>
      </c>
      <c r="F370" s="282">
        <f>วิเคราะห์ค่าทึบๆ!AL199</f>
        <v>49.22027290448343</v>
      </c>
      <c r="H370" s="267">
        <f t="shared" si="11"/>
        <v>7</v>
      </c>
      <c r="I370" s="268">
        <f>วิเคราะห์ค่าทึบๆ!BQ199</f>
        <v>2.8924454215363666</v>
      </c>
      <c r="J370" s="269">
        <f>วิเคราะห์ค่าทึบๆ!AM199</f>
        <v>2.2291723837855978E-2</v>
      </c>
      <c r="K370" s="270">
        <f>วิเคราะห์ค่าทึบๆ!AQ199</f>
        <v>1.4861149225237322E-2</v>
      </c>
      <c r="L370" s="270">
        <f t="shared" si="10"/>
        <v>49.22027290448343</v>
      </c>
    </row>
    <row r="371" spans="2:12">
      <c r="B371" s="283">
        <f>วิเคราะห์ค่าทึบๆ!B200</f>
        <v>8</v>
      </c>
      <c r="C371" s="276">
        <f>วิเคราะห์ค่าทึบๆ!AR200</f>
        <v>0.76000000000000012</v>
      </c>
      <c r="D371" s="272">
        <f>วิเคราะห์ค่าทึบๆ!BP200</f>
        <v>0.31482380688882589</v>
      </c>
      <c r="E371" s="287">
        <f>วิเคราะห์ค่าทึบๆ!AW200</f>
        <v>0.86258194917794284</v>
      </c>
      <c r="F371" s="284">
        <f>วิเคราะห์ค่าทึบๆ!AL200</f>
        <v>36.296296296296298</v>
      </c>
      <c r="H371" s="275">
        <f t="shared" si="11"/>
        <v>8</v>
      </c>
      <c r="I371" s="276">
        <f>วิเคราะห์ค่าทึบๆ!BQ200</f>
        <v>2.6517888151736071</v>
      </c>
      <c r="J371" s="277">
        <f>วิเคราะห์ค่าทึบๆ!AM200</f>
        <v>2.6878252507227418E-2</v>
      </c>
      <c r="K371" s="278">
        <f>วิเคราะห์ค่าทึบๆ!AQ200</f>
        <v>2.4318418935110525E-2</v>
      </c>
      <c r="L371" s="278">
        <f t="shared" si="10"/>
        <v>36.296296296296298</v>
      </c>
    </row>
    <row r="372" spans="2:12">
      <c r="B372" s="281">
        <f>วิเคราะห์ค่าทึบๆ!B201</f>
        <v>1</v>
      </c>
      <c r="C372" s="268">
        <f>วิเคราะห์ค่าทึบๆ!AR201</f>
        <v>1.0933333333333335</v>
      </c>
      <c r="D372" s="265">
        <f>วิเคราะห์ค่าทึบๆ!BP201</f>
        <v>0.82157631841762357</v>
      </c>
      <c r="E372" s="269">
        <f>วิเคราะห์ค่าทึบๆ!AW201</f>
        <v>1.1106541457982981</v>
      </c>
      <c r="F372" s="282">
        <f>วิเคราะห์ค่าทึบๆ!AL201</f>
        <v>18.589743589743588</v>
      </c>
      <c r="H372" s="267">
        <f t="shared" si="11"/>
        <v>1</v>
      </c>
      <c r="I372" s="268">
        <f>วิเคราะห์ค่าทึบๆ!BQ201</f>
        <v>2.0323035879760964</v>
      </c>
      <c r="J372" s="269">
        <f>วิเคราะห์ค่าทึบๆ!AM201</f>
        <v>5.0620325738523521E-3</v>
      </c>
      <c r="K372" s="270">
        <f>วิเคราะห์ค่าทึบๆ!AQ201</f>
        <v>1.0923333448839289E-2</v>
      </c>
      <c r="L372" s="270">
        <f t="shared" si="10"/>
        <v>18.589743589743588</v>
      </c>
    </row>
    <row r="373" spans="2:12">
      <c r="B373" s="281">
        <f>วิเคราะห์ค่าทึบๆ!B202</f>
        <v>2</v>
      </c>
      <c r="C373" s="268">
        <f>วิเคราะห์ค่าทึบๆ!AR202</f>
        <v>0.97333333333333349</v>
      </c>
      <c r="D373" s="265">
        <f>วิเคราะห์ค่าทึบๆ!BP202</f>
        <v>0.74307097070267836</v>
      </c>
      <c r="E373" s="269">
        <f>วิเคราะห์ค่าทึบๆ!AW202</f>
        <v>0.99866932742120151</v>
      </c>
      <c r="F373" s="282">
        <f>วิเคราะห์ค่าทึบๆ!AL202</f>
        <v>36.046918767507002</v>
      </c>
      <c r="H373" s="267">
        <f t="shared" si="11"/>
        <v>2</v>
      </c>
      <c r="I373" s="268">
        <f>วิเคราะห์ค่าทึบๆ!BQ202</f>
        <v>2.2470161876158325</v>
      </c>
      <c r="J373" s="269">
        <f>วิเคราะห์ค่าทึบๆ!AM202</f>
        <v>8.3731853466177657E-3</v>
      </c>
      <c r="K373" s="270">
        <f>วิเคราะห์ค่าทึบๆ!AQ202</f>
        <v>1.3005160219214832E-2</v>
      </c>
      <c r="L373" s="270">
        <f t="shared" si="10"/>
        <v>36.046918767507002</v>
      </c>
    </row>
    <row r="374" spans="2:12">
      <c r="B374" s="281">
        <f>วิเคราะห์ค่าทึบๆ!B203</f>
        <v>3</v>
      </c>
      <c r="C374" s="268">
        <f>วิเคราะห์ค่าทึบๆ!AR203</f>
        <v>0.94666666666666677</v>
      </c>
      <c r="D374" s="265">
        <f>วิเคราะห์ค่าทึบๆ!BP203</f>
        <v>0.72721847155118258</v>
      </c>
      <c r="E374" s="269">
        <f>วิเคราะห์ค่าทึบๆ!AW203</f>
        <v>0.9780759955449394</v>
      </c>
      <c r="F374" s="282">
        <f>วิเคราะห์ค่าทึบๆ!AL203</f>
        <v>36.88725490196078</v>
      </c>
      <c r="H374" s="267">
        <f t="shared" si="11"/>
        <v>3</v>
      </c>
      <c r="I374" s="268">
        <f>วิเคราะห์ค่าทึบๆ!BQ203</f>
        <v>2.2959984723088995</v>
      </c>
      <c r="J374" s="269">
        <f>วิเคราะห์ค่าทึบๆ!AM203</f>
        <v>1.0382698574209356E-2</v>
      </c>
      <c r="K374" s="270">
        <f>วิเคราะห์ค่าทึบๆ!AQ203</f>
        <v>1.5044318342221721E-2</v>
      </c>
      <c r="L374" s="270">
        <f t="shared" si="10"/>
        <v>36.88725490196078</v>
      </c>
    </row>
    <row r="375" spans="2:12">
      <c r="B375" s="281">
        <f>วิเคราะห์ค่าทึบๆ!B204</f>
        <v>4</v>
      </c>
      <c r="C375" s="268">
        <f>วิเคราะห์ค่าทึบๆ!AR204</f>
        <v>0.81333333333333335</v>
      </c>
      <c r="D375" s="265">
        <f>วิเคราะห์ค่าทึบๆ!BP204</f>
        <v>0.65533949101308819</v>
      </c>
      <c r="E375" s="269">
        <f>วิเคราะห์ค่าทึบๆ!AW204</f>
        <v>0.89134254101536559</v>
      </c>
      <c r="F375" s="282">
        <f>วิเคราะห์ค่าทึบๆ!AL204</f>
        <v>40.614035087719294</v>
      </c>
      <c r="H375" s="267">
        <f t="shared" si="11"/>
        <v>4</v>
      </c>
      <c r="I375" s="268">
        <f>วิเคราะห์ค่าทึบๆ!BQ204</f>
        <v>2.5478282975670421</v>
      </c>
      <c r="J375" s="269">
        <f>วิเคราะห์ค่าทึบๆ!AM204</f>
        <v>1.5081774154994136E-2</v>
      </c>
      <c r="K375" s="270">
        <f>วิเคราะห์ค่าทึบๆ!AQ204</f>
        <v>1.559302073651936E-2</v>
      </c>
      <c r="L375" s="270">
        <f t="shared" si="10"/>
        <v>40.614035087719294</v>
      </c>
    </row>
    <row r="376" spans="2:12">
      <c r="B376" s="281">
        <f>วิเคราะห์ค่าทึบๆ!B205</f>
        <v>5</v>
      </c>
      <c r="C376" s="268">
        <f>วิเคราะห์ค่าทึบๆ!AR205</f>
        <v>0.66666666666666685</v>
      </c>
      <c r="D376" s="265">
        <f>วิเคราะห์ค่าทึบๆ!BP205</f>
        <v>0.58830124836980158</v>
      </c>
      <c r="E376" s="269">
        <f>วิเคราะห์ค่าทึบๆ!AW205</f>
        <v>0.81831708838497141</v>
      </c>
      <c r="F376" s="282">
        <f>วิเคราะห์ค่าทึบๆ!AL205</f>
        <v>46.698412698412703</v>
      </c>
      <c r="H376" s="267">
        <f t="shared" si="11"/>
        <v>5</v>
      </c>
      <c r="I376" s="268">
        <f>วิเคราะห์ค่าทึบๆ!BQ205</f>
        <v>2.8381590288021501</v>
      </c>
      <c r="J376" s="269">
        <f>วิเคราะห์ค่าทึบๆ!AM205</f>
        <v>1.8497377651299014E-2</v>
      </c>
      <c r="K376" s="270">
        <f>วิเคราะห์ค่าทึบๆ!AQ205</f>
        <v>1.3212412608070729E-2</v>
      </c>
      <c r="L376" s="270">
        <f t="shared" si="10"/>
        <v>46.698412698412703</v>
      </c>
    </row>
    <row r="377" spans="2:12">
      <c r="B377" s="281">
        <f>วิเคราะห์ค่าทึบๆ!B206</f>
        <v>6</v>
      </c>
      <c r="C377" s="268">
        <f>วิเคราะห์ค่าทึบๆ!AR206</f>
        <v>0.74666666666666681</v>
      </c>
      <c r="D377" s="265">
        <f>วิเคราะห์ค่าทึบๆ!BP206</f>
        <v>0.62346922909954106</v>
      </c>
      <c r="E377" s="269">
        <f>วิเคราะห์ค่าทึบๆ!AW206</f>
        <v>0.85581649610182209</v>
      </c>
      <c r="F377" s="282">
        <f>วิเคราะห์ค่าทึบๆ!AL206</f>
        <v>32.525252525252519</v>
      </c>
      <c r="H377" s="267">
        <f t="shared" si="11"/>
        <v>6</v>
      </c>
      <c r="I377" s="268">
        <f>วิเคราะห์ค่าทึบๆ!BQ206</f>
        <v>2.6780672113166162</v>
      </c>
      <c r="J377" s="269">
        <f>วิเคราะห์ค่าทึบๆ!AM206</f>
        <v>1.7165941456973741E-2</v>
      </c>
      <c r="K377" s="270">
        <f>วิเคราะห์ค่าทึบๆ!AQ206</f>
        <v>1.5020198774852027E-2</v>
      </c>
      <c r="L377" s="270">
        <f t="shared" si="10"/>
        <v>32.525252525252519</v>
      </c>
    </row>
    <row r="378" spans="2:12">
      <c r="B378" s="281">
        <f>วิเคราะห์ค่าทึบๆ!B207</f>
        <v>7</v>
      </c>
      <c r="C378" s="268">
        <f>วิเคราะห์ค่าทึบๆ!AR207</f>
        <v>0.65333333333333332</v>
      </c>
      <c r="D378" s="265">
        <f>วิเคราะห์ค่าทึบๆ!BP207</f>
        <v>0.58273995739748241</v>
      </c>
      <c r="E378" s="269">
        <f>วิเคราะห์ค่าทึบๆ!AW207</f>
        <v>0.81253385628269892</v>
      </c>
      <c r="F378" s="282">
        <f>วิเคราะห์ค่าทึบๆ!AL207</f>
        <v>46.285714285714285</v>
      </c>
      <c r="H378" s="267">
        <f t="shared" si="11"/>
        <v>7</v>
      </c>
      <c r="I378" s="268">
        <f>วิเคราะห์ค่าทึบๆ!BQ207</f>
        <v>2.8652445718209849</v>
      </c>
      <c r="J378" s="269">
        <f>วิเคราะห์ค่าทึบๆ!AM207</f>
        <v>2.1982116562330203E-2</v>
      </c>
      <c r="K378" s="270">
        <f>วิเคราะห์ค่าทึบๆ!AQ207</f>
        <v>1.5170756500763096E-2</v>
      </c>
      <c r="L378" s="270">
        <f t="shared" si="10"/>
        <v>46.285714285714285</v>
      </c>
    </row>
    <row r="379" spans="2:12">
      <c r="B379" s="281">
        <f>วิเคราะห์ค่าทึบๆ!B208</f>
        <v>8</v>
      </c>
      <c r="C379" s="268">
        <f>วิเคราะห์ค่าทึบๆ!AR208</f>
        <v>0.78666666666666685</v>
      </c>
      <c r="D379" s="265">
        <f>วิเคราะห์ค่าทึบๆ!BP208</f>
        <v>0.64229368626049788</v>
      </c>
      <c r="E379" s="269">
        <f>วิเคราะห์ค่าทึบๆ!AW208</f>
        <v>0.87660859164784577</v>
      </c>
      <c r="F379" s="282">
        <f>วิเคราะห์ค่าทึบๆ!AL208</f>
        <v>25.956937799043065</v>
      </c>
      <c r="H379" s="267">
        <f t="shared" si="11"/>
        <v>8</v>
      </c>
      <c r="I379" s="268">
        <f>วิเคราะห์ค่าทึบๆ!BQ208</f>
        <v>2.599577942977231</v>
      </c>
      <c r="J379" s="269">
        <f>วิเคราะห์ค่าทึบๆ!AM208</f>
        <v>2.6024974649855117E-2</v>
      </c>
      <c r="K379" s="270">
        <f>วิเคราะห์ค่าทึบๆ!AQ208</f>
        <v>2.5171696792482826E-2</v>
      </c>
      <c r="L379" s="270">
        <f t="shared" si="10"/>
        <v>25.956937799043065</v>
      </c>
    </row>
    <row r="380" spans="2:12">
      <c r="B380" s="279">
        <f>วิเคราะห์ค่าทึบๆ!B209</f>
        <v>1</v>
      </c>
      <c r="C380" s="260">
        <f>วิเคราะห์ค่าทึบๆ!AR209</f>
        <v>1.0533333333333335</v>
      </c>
      <c r="D380" s="256">
        <f>วิเคราะห์ค่าทึบๆ!BP209</f>
        <v>0.99252387517713436</v>
      </c>
      <c r="E380" s="285">
        <f>วิเคราะห์ค่าทึบๆ!AW209</f>
        <v>1.0692486534603769</v>
      </c>
      <c r="F380" s="280">
        <f>วิเคราะห์ค่าทึบๆ!AL209</f>
        <v>31.501831501831493</v>
      </c>
      <c r="H380" s="259">
        <f t="shared" si="11"/>
        <v>1</v>
      </c>
      <c r="I380" s="260">
        <f>วิเคราะห์ค่าทึบๆ!BQ209</f>
        <v>2.1028366942537535</v>
      </c>
      <c r="J380" s="261">
        <f>วิเคราะห์ค่าทึบๆ!AM209</f>
        <v>5.4616667244196436E-3</v>
      </c>
      <c r="K380" s="262">
        <f>วิเคราะห์ค่าทึบๆ!AQ209</f>
        <v>1.0523699298271997E-2</v>
      </c>
      <c r="L380" s="262">
        <f t="shared" si="10"/>
        <v>31.501831501831493</v>
      </c>
    </row>
    <row r="381" spans="2:12">
      <c r="B381" s="281">
        <f>วิเคราะห์ค่าทึบๆ!B210</f>
        <v>2</v>
      </c>
      <c r="C381" s="268">
        <f>วิเคราะห์ค่าทึบๆ!AR210</f>
        <v>0.92</v>
      </c>
      <c r="D381" s="265">
        <f>วิเคราะห์ค่าทึบๆ!BP210</f>
        <v>0.88986026474825985</v>
      </c>
      <c r="E381" s="286">
        <f>วิเคราะห์ค่าทึบๆ!AW210</f>
        <v>0.9587062360592129</v>
      </c>
      <c r="F381" s="282">
        <f>วิเคราะห์ค่าทึบๆ!AL210</f>
        <v>38.665290677674584</v>
      </c>
      <c r="H381" s="267">
        <f t="shared" si="11"/>
        <v>2</v>
      </c>
      <c r="I381" s="268">
        <f>วิเคราะห์ค่าทึบๆ!BQ210</f>
        <v>2.3454419837881537</v>
      </c>
      <c r="J381" s="269">
        <f>วิเคราะห์ค่าทึบๆ!AM210</f>
        <v>9.0857968654788537E-3</v>
      </c>
      <c r="K381" s="270">
        <f>วิเคราะห์ค่าทึบๆ!AQ210</f>
        <v>1.2292548700353742E-2</v>
      </c>
      <c r="L381" s="270">
        <f t="shared" si="10"/>
        <v>38.665290677674584</v>
      </c>
    </row>
    <row r="382" spans="2:12">
      <c r="B382" s="281">
        <f>วิเคราะห์ค่าทึบๆ!B211</f>
        <v>3</v>
      </c>
      <c r="C382" s="268">
        <f>วิเคราะห์ค่าทึบๆ!AR211</f>
        <v>0.78666666666666685</v>
      </c>
      <c r="D382" s="265">
        <f>วิเคราะห์ค่าทึบๆ!BP211</f>
        <v>0.80286710782562243</v>
      </c>
      <c r="E382" s="286">
        <f>วิเคราะห์ค่าทึบๆ!AW211</f>
        <v>0.87660859164784577</v>
      </c>
      <c r="F382" s="282">
        <f>วิเคราะห์ค่าทึบๆ!AL211</f>
        <v>44.026733500417713</v>
      </c>
      <c r="H382" s="267">
        <f t="shared" si="11"/>
        <v>3</v>
      </c>
      <c r="I382" s="268">
        <f>วิเคราะห์ค่าทึบๆ!BQ211</f>
        <v>2.599577942977231</v>
      </c>
      <c r="J382" s="269">
        <f>วิเคราะห์ค่าทึบๆ!AM211</f>
        <v>1.2925400265852462E-2</v>
      </c>
      <c r="K382" s="270">
        <f>วิเคราะห์ค่าทึบๆ!AQ211</f>
        <v>1.2501616650578615E-2</v>
      </c>
      <c r="L382" s="270">
        <f t="shared" si="10"/>
        <v>44.026733500417713</v>
      </c>
    </row>
    <row r="383" spans="2:12">
      <c r="B383" s="281">
        <f>วิเคราะห์ค่าทึบๆ!B212</f>
        <v>4</v>
      </c>
      <c r="C383" s="268">
        <f>วิเคราะห์ค่าทึบๆ!AR212</f>
        <v>0.85333333333333339</v>
      </c>
      <c r="D383" s="265">
        <f>วิเคราะห์ค่าทึบๆ!BP212</f>
        <v>0.84462066313357997</v>
      </c>
      <c r="E383" s="286">
        <f>วิเคราะห์ค่าทึบๆ!AW212</f>
        <v>0.91490631838924974</v>
      </c>
      <c r="F383" s="282">
        <f>วิเคราะห์ค่าทึบๆ!AL212</f>
        <v>32.163742690058477</v>
      </c>
      <c r="H383" s="267">
        <f t="shared" si="11"/>
        <v>4</v>
      </c>
      <c r="I383" s="268">
        <f>วิเคราะห์ค่าทึบๆ!BQ212</f>
        <v>2.4710686296758588</v>
      </c>
      <c r="J383" s="269">
        <f>วิเคราะห์ค่าทึบๆ!AM212</f>
        <v>1.4314904282706299E-2</v>
      </c>
      <c r="K383" s="270">
        <f>วิเคราะห์ค่าทึบๆ!AQ212</f>
        <v>1.6359890608807198E-2</v>
      </c>
      <c r="L383" s="270">
        <f t="shared" si="10"/>
        <v>32.163742690058477</v>
      </c>
    </row>
    <row r="384" spans="2:12">
      <c r="B384" s="281">
        <f>วิเคราะห์ค่าทึบๆ!B213</f>
        <v>5</v>
      </c>
      <c r="C384" s="268">
        <f>วิเคราะห์ค่าทึบๆ!AR213</f>
        <v>0.78666666666666685</v>
      </c>
      <c r="D384" s="265">
        <f>วิเคราะห์ค่าทึบๆ!BP213</f>
        <v>0.80286710782562243</v>
      </c>
      <c r="E384" s="286">
        <f>วิเคราะห์ค่าทึบๆ!AW213</f>
        <v>0.87660859164784577</v>
      </c>
      <c r="F384" s="282">
        <f>วิเคราะห์ค่าทึบๆ!AL213</f>
        <v>41.618966427150575</v>
      </c>
      <c r="H384" s="267">
        <f t="shared" si="11"/>
        <v>5</v>
      </c>
      <c r="I384" s="268">
        <f>วิเคราะห์ค่าทึบๆ!BQ213</f>
        <v>2.599577942977231</v>
      </c>
      <c r="J384" s="269">
        <f>วิเคราะห์ค่าทึบๆ!AM213</f>
        <v>1.6119143381846283E-2</v>
      </c>
      <c r="K384" s="270">
        <f>วิเคราะห์ค่าทึบๆ!AQ213</f>
        <v>1.559064687752346E-2</v>
      </c>
      <c r="L384" s="270">
        <f t="shared" si="10"/>
        <v>41.618966427150575</v>
      </c>
    </row>
    <row r="385" spans="2:12">
      <c r="B385" s="281">
        <f>วิเคราะห์ค่าทึบๆ!B214</f>
        <v>6</v>
      </c>
      <c r="C385" s="268">
        <f>วิเคราะห์ค่าทึบๆ!AR214</f>
        <v>0.92</v>
      </c>
      <c r="D385" s="265">
        <f>วิเคราะห์ค่าทึบๆ!BP214</f>
        <v>0.88986026474825985</v>
      </c>
      <c r="E385" s="286">
        <f>วิเคราะห์ค่าทึบๆ!AW214</f>
        <v>0.9587062360592129</v>
      </c>
      <c r="F385" s="282">
        <f>วิเคราะห์ค่าทึบๆ!AL214</f>
        <v>25.036119711042314</v>
      </c>
      <c r="H385" s="267">
        <f t="shared" si="11"/>
        <v>6</v>
      </c>
      <c r="I385" s="268">
        <f>วิเคราะห์ค่าทึบๆ!BQ214</f>
        <v>2.3454419837881537</v>
      </c>
      <c r="J385" s="269">
        <f>วิเคราะห์ค่าทึบๆ!AM214</f>
        <v>1.3679109598525951E-2</v>
      </c>
      <c r="K385" s="270">
        <f>วิเคราะห์ค่าทึบๆ!AQ214</f>
        <v>1.8507030633299816E-2</v>
      </c>
      <c r="L385" s="270">
        <f t="shared" si="10"/>
        <v>25.036119711042314</v>
      </c>
    </row>
    <row r="386" spans="2:12">
      <c r="B386" s="281">
        <f>วิเคราะห์ค่าทึบๆ!B215</f>
        <v>7</v>
      </c>
      <c r="C386" s="268">
        <f>วิเคราะห์ค่าทึบๆ!AR215</f>
        <v>0.78666666666666685</v>
      </c>
      <c r="D386" s="265">
        <f>วิเคราะห์ค่าทึบๆ!BP215</f>
        <v>0.80286710782562243</v>
      </c>
      <c r="E386" s="286">
        <f>วิเคราะห์ค่าทึบๆ!AW215</f>
        <v>0.87660859164784577</v>
      </c>
      <c r="F386" s="282">
        <f>วิเคราะห์ค่าทึบๆ!AL215</f>
        <v>35.858585858585862</v>
      </c>
      <c r="H386" s="267">
        <f t="shared" si="11"/>
        <v>7</v>
      </c>
      <c r="I386" s="268">
        <f>วิเคราะห์ค่าทึบๆ!BQ215</f>
        <v>2.599577942977231</v>
      </c>
      <c r="J386" s="269">
        <f>วิเคราะห์ค่าทึบๆ!AM215</f>
        <v>1.8886043807072424E-2</v>
      </c>
      <c r="K386" s="270">
        <f>วิเคราะห์ค่าทึบๆ!AQ215</f>
        <v>1.8266829256020876E-2</v>
      </c>
      <c r="L386" s="270">
        <f t="shared" ref="L386:L435" si="12">F386</f>
        <v>35.858585858585862</v>
      </c>
    </row>
    <row r="387" spans="2:12">
      <c r="B387" s="283">
        <f>วิเคราะห์ค่าทึบๆ!B216</f>
        <v>8</v>
      </c>
      <c r="C387" s="276">
        <f>วิเคราะห์ค่าทึบๆ!AR216</f>
        <v>0.84000000000000008</v>
      </c>
      <c r="D387" s="272">
        <f>วิเคราะห์ค่าทึบๆ!BP216</f>
        <v>0.83600331893317636</v>
      </c>
      <c r="E387" s="287">
        <f>วิเคราะห์ค่าทึบๆ!AW216</f>
        <v>0.90684531263751456</v>
      </c>
      <c r="F387" s="284">
        <f>วิเคราะห์ค่าทึบๆ!AL216</f>
        <v>20.8187134502924</v>
      </c>
      <c r="H387" s="275">
        <f t="shared" si="11"/>
        <v>8</v>
      </c>
      <c r="I387" s="276">
        <f>วิเคราะห์ค่าทึบๆ!BQ216</f>
        <v>2.4965398789430382</v>
      </c>
      <c r="J387" s="277">
        <f>วิเคราะห์ค่าทึบๆ!AM216</f>
        <v>2.4318418935110522E-2</v>
      </c>
      <c r="K387" s="278">
        <f>วิเคราะห์ค่าทึบๆ!AQ216</f>
        <v>2.6878252507227422E-2</v>
      </c>
      <c r="L387" s="278">
        <f t="shared" si="12"/>
        <v>20.8187134502924</v>
      </c>
    </row>
    <row r="388" spans="2:12">
      <c r="B388" s="281">
        <f>วิเคราะห์ค่าทึบๆ!B217</f>
        <v>1</v>
      </c>
      <c r="C388" s="268">
        <f>วิเคราะห์ค่าทึบๆ!AR217</f>
        <v>1.9200000000000002</v>
      </c>
      <c r="D388" s="265">
        <f>วิเคราะห์ค่าทึบๆ!BP217</f>
        <v>0.37572709062772253</v>
      </c>
      <c r="E388" s="269">
        <f>วิเคราะห์ค่าทึบๆ!AW217</f>
        <v>1.2741179785940637</v>
      </c>
      <c r="F388" s="282">
        <f>วิเคราะห์ค่าทึบๆ!AL217</f>
        <v>0</v>
      </c>
      <c r="H388" s="267">
        <f t="shared" ref="H388:H435" si="13">B388</f>
        <v>1</v>
      </c>
      <c r="I388" s="268">
        <f>วิเคราะห์ค่าทึบๆ!BQ217</f>
        <v>2.2219485117865658</v>
      </c>
      <c r="J388" s="269">
        <f>วิเคราะห์ค่าทึบๆ!AM217</f>
        <v>2.7974390539710374E-3</v>
      </c>
      <c r="K388" s="270">
        <f>วิเคราะห์ค่าทึบๆ!AQ217</f>
        <v>1.918243922722997E-2</v>
      </c>
      <c r="L388" s="270">
        <f t="shared" si="12"/>
        <v>0</v>
      </c>
    </row>
    <row r="389" spans="2:12">
      <c r="B389" s="281">
        <f>วิเคราะห์ค่าทึบๆ!B218</f>
        <v>2</v>
      </c>
      <c r="C389" s="268">
        <f>วิเคราะห์ค่าทึบๆ!AR218</f>
        <v>1.4266666666666667</v>
      </c>
      <c r="D389" s="265">
        <f>วิเคราะห์ค่าทึบๆ!BP218</f>
        <v>0.25422847073257498</v>
      </c>
      <c r="E389" s="269">
        <f>วิเคราะห์ค่าทึบๆ!AW218</f>
        <v>0.76666439507182438</v>
      </c>
      <c r="F389" s="282">
        <f>วิเคราะห์ค่าทึบๆ!AL218</f>
        <v>20.509607351712614</v>
      </c>
      <c r="H389" s="267">
        <f t="shared" si="13"/>
        <v>2</v>
      </c>
      <c r="I389" s="268">
        <f>วิเคราะห์ค่าทึบๆ!BQ218</f>
        <v>3.2838424722947166</v>
      </c>
      <c r="J389" s="269">
        <f>วิเคราะห์ค่าทึบๆ!AM218</f>
        <v>1.0332867023485754E-2</v>
      </c>
      <c r="K389" s="270">
        <f>วิเคราะห์ค่าทึบๆ!AQ218</f>
        <v>1.9062358129534065E-2</v>
      </c>
      <c r="L389" s="270">
        <f t="shared" si="12"/>
        <v>20.509607351712614</v>
      </c>
    </row>
    <row r="390" spans="2:12">
      <c r="B390" s="281">
        <f>วิเคราะห์ค่าทึบๆ!B219</f>
        <v>3</v>
      </c>
      <c r="C390" s="268">
        <f>วิเคราะห์ค่าทึบๆ!AR219</f>
        <v>1.2800000000000002</v>
      </c>
      <c r="D390" s="265">
        <f>วิเคราะห์ค่าทึบๆ!BP219</f>
        <v>0.22998635574002022</v>
      </c>
      <c r="E390" s="269">
        <f>วิเคราะห์ค่าทึบๆ!AW219</f>
        <v>0.7029019463944165</v>
      </c>
      <c r="F390" s="282">
        <f>วิเคราะห์ค่าทึบๆ!AL219</f>
        <v>30.303030303030305</v>
      </c>
      <c r="H390" s="267">
        <f t="shared" si="13"/>
        <v>3</v>
      </c>
      <c r="I390" s="268">
        <f>วิเคราะห์ค่าทึบๆ!BQ219</f>
        <v>3.6299816446584594</v>
      </c>
      <c r="J390" s="269">
        <f>วิเคราะห์ค่าทึบๆ!AM219</f>
        <v>1.4620534726947869E-2</v>
      </c>
      <c r="K390" s="270">
        <f>วิเคราะห์ค่าทึบๆ!AQ219</f>
        <v>2.0341613533144863E-2</v>
      </c>
      <c r="L390" s="270">
        <f t="shared" si="12"/>
        <v>30.303030303030305</v>
      </c>
    </row>
    <row r="391" spans="2:12">
      <c r="B391" s="281">
        <f>วิเคราะห์ค่าทึบๆ!B220</f>
        <v>4</v>
      </c>
      <c r="C391" s="268">
        <f>วิเคราะห์ค่าทึบๆ!AR220</f>
        <v>1.2000000000000002</v>
      </c>
      <c r="D391" s="265">
        <f>วิเคราะห์ค่าทึบๆ!BP220</f>
        <v>0.21827954788848644</v>
      </c>
      <c r="E391" s="269">
        <f>วิเคราะห์ค่าทึบๆ!AW220</f>
        <v>0.67419986246324204</v>
      </c>
      <c r="F391" s="282">
        <f>วิเคราะห์ค่าทึบๆ!AL220</f>
        <v>27.724358974358974</v>
      </c>
      <c r="H391" s="267">
        <f t="shared" si="13"/>
        <v>4</v>
      </c>
      <c r="I391" s="268">
        <f>วิเคราะห์ค่าทึบๆ!BQ220</f>
        <v>3.8246654711080224</v>
      </c>
      <c r="J391" s="269">
        <f>วิเคราะห์ค่าทึบๆ!AM220</f>
        <v>1.9171746807195935E-2</v>
      </c>
      <c r="K391" s="270">
        <f>วิเคราะห์ค่าทึบๆ!AQ220</f>
        <v>2.3006096168635127E-2</v>
      </c>
      <c r="L391" s="270">
        <f t="shared" si="12"/>
        <v>27.724358974358974</v>
      </c>
    </row>
    <row r="392" spans="2:12">
      <c r="B392" s="281">
        <f>วิเคราะห์ค่าทึบๆ!B221</f>
        <v>5</v>
      </c>
      <c r="C392" s="268">
        <f>วิเคราะห์ค่าทึบๆ!AR221</f>
        <v>1.2400000000000002</v>
      </c>
      <c r="D392" s="265">
        <f>วิเคราะห์ค่าทึบๆ!BP221</f>
        <v>0.22401127025590797</v>
      </c>
      <c r="E392" s="269">
        <f>วิเคราะห์ค่าทึบๆ!AW221</f>
        <v>0.68810235320397528</v>
      </c>
      <c r="F392" s="282">
        <f>วิเคราะห์ค่าทึบๆ!AL221</f>
        <v>29.144620811287481</v>
      </c>
      <c r="H392" s="267">
        <f t="shared" si="13"/>
        <v>5</v>
      </c>
      <c r="I392" s="268">
        <f>วิเคราะห์ค่าทึบๆ!BQ221</f>
        <v>3.7268046777487807</v>
      </c>
      <c r="J392" s="269">
        <f>วิเคราะห์ค่าทึบๆ!AM221</f>
        <v>1.9025874155621843E-2</v>
      </c>
      <c r="K392" s="270">
        <f>วิเคราะห์ค่าทึบๆ!AQ221</f>
        <v>2.4575087451011553E-2</v>
      </c>
      <c r="L392" s="270">
        <f t="shared" si="12"/>
        <v>29.144620811287481</v>
      </c>
    </row>
    <row r="393" spans="2:12">
      <c r="B393" s="281">
        <f>วิเคราะห์ค่าทึบๆ!B222</f>
        <v>6</v>
      </c>
      <c r="C393" s="268">
        <f>วิเคราะห์ค่าทึบๆ!AR222</f>
        <v>1.1200000000000001</v>
      </c>
      <c r="D393" s="265">
        <f>วิเคราะห์ค่าทึบๆ!BP222</f>
        <v>0.20749252630652201</v>
      </c>
      <c r="E393" s="269">
        <f>วิเคราะห์ค่าทึบๆ!AW222</f>
        <v>0.6487491201346024</v>
      </c>
      <c r="F393" s="282">
        <f>วิเคราะห์ค่าทึบๆ!AL222</f>
        <v>28.730158730158735</v>
      </c>
      <c r="H393" s="267">
        <f t="shared" si="13"/>
        <v>6</v>
      </c>
      <c r="I393" s="268">
        <f>วิเคราะห์ค่าทึบๆ!BQ222</f>
        <v>4.0235003386332702</v>
      </c>
      <c r="J393" s="269">
        <f>วิเคราะห์ค่าทึบๆ!AM222</f>
        <v>2.1725644656482392E-2</v>
      </c>
      <c r="K393" s="270">
        <f>วิเคราะห์ค่าทึบๆ!AQ222</f>
        <v>2.2530298162278039E-2</v>
      </c>
      <c r="L393" s="270">
        <f t="shared" si="12"/>
        <v>28.730158730158735</v>
      </c>
    </row>
    <row r="394" spans="2:12">
      <c r="B394" s="281">
        <f>วิเคราะห์ค่าทึบๆ!B223</f>
        <v>7</v>
      </c>
      <c r="C394" s="268">
        <f>วิเคราะห์ค่าทึบๆ!AR223</f>
        <v>1.0133333333333334</v>
      </c>
      <c r="D394" s="265">
        <f>วิเคราะห์ค่าทึบๆ!BP223</f>
        <v>0.1943731113956351</v>
      </c>
      <c r="E394" s="269">
        <f>วิเคราะห์ค่าทึบๆ!AW223</f>
        <v>0.6189054227988029</v>
      </c>
      <c r="F394" s="282">
        <f>วิเคราะห์ค่าทึบๆ!AL223</f>
        <v>32.307098765432102</v>
      </c>
      <c r="H394" s="267">
        <f t="shared" si="13"/>
        <v>7</v>
      </c>
      <c r="I394" s="268">
        <f>วิเคราะห์ค่าทึบๆ!BQ223</f>
        <v>4.2950706703402171</v>
      </c>
      <c r="J394" s="269">
        <f>วิเคราะห์ค่าทึบๆ!AM223</f>
        <v>2.7555047521794197E-2</v>
      </c>
      <c r="K394" s="270">
        <f>วิเคราะห์ค่าทึบๆ!AQ223</f>
        <v>2.3530152939959092E-2</v>
      </c>
      <c r="L394" s="270">
        <f t="shared" si="12"/>
        <v>32.307098765432102</v>
      </c>
    </row>
    <row r="395" spans="2:12">
      <c r="B395" s="281">
        <f>วิเคราะห์ค่าทึบๆ!B224</f>
        <v>8</v>
      </c>
      <c r="C395" s="268">
        <f>วิเคราะห์ค่าทึบๆ!AR224</f>
        <v>1.4533333333333336</v>
      </c>
      <c r="D395" s="265">
        <f>วิเคราะห์ค่าทึบๆ!BP224</f>
        <v>0.25907535366584433</v>
      </c>
      <c r="E395" s="269">
        <f>วิเคราะห์ค่าทึบๆ!AW224</f>
        <v>0.78023472991544895</v>
      </c>
      <c r="F395" s="282">
        <f>วิเคราะห์ค่าทึบๆ!AL224</f>
        <v>0</v>
      </c>
      <c r="H395" s="267">
        <f t="shared" si="13"/>
        <v>8</v>
      </c>
      <c r="I395" s="268">
        <f>วิเคราะห์ค่าทึบๆ!BQ224</f>
        <v>3.2224070643745981</v>
      </c>
      <c r="J395" s="269">
        <f>วิเคราะห์ค่าทึบๆ!AM224</f>
        <v>2.3891780006424373E-2</v>
      </c>
      <c r="K395" s="270">
        <f>วิเคราะห์ค่าทึบๆ!AQ224</f>
        <v>4.6503643226790299E-2</v>
      </c>
      <c r="L395" s="270">
        <f t="shared" si="12"/>
        <v>0</v>
      </c>
    </row>
    <row r="396" spans="2:12">
      <c r="B396" s="279">
        <f>วิเคราะห์ค่าทึบๆ!B225</f>
        <v>1</v>
      </c>
      <c r="C396" s="260">
        <f>วิเคราะห์ค่าทึบๆ!AR225</f>
        <v>1.5066666666666668</v>
      </c>
      <c r="D396" s="256">
        <f>วิเคราะห์ค่าทึบๆ!BP225</f>
        <v>0.53845069785869459</v>
      </c>
      <c r="E396" s="285">
        <f>วิเคราะห์ค่าทึบๆ!AW225</f>
        <v>0.80968784453911968</v>
      </c>
      <c r="F396" s="280">
        <f>วิเคราะห์ค่าทึบๆ!AL225</f>
        <v>14.899380804953564</v>
      </c>
      <c r="H396" s="259">
        <f t="shared" si="13"/>
        <v>1</v>
      </c>
      <c r="I396" s="260">
        <f>วิเคราะห์ค่าทึบๆ!BQ225</f>
        <v>3.1009199288929237</v>
      </c>
      <c r="J396" s="261">
        <f>วิเคราะห์ค่าทึบๆ!AM225</f>
        <v>6.9269919431663761E-3</v>
      </c>
      <c r="K396" s="262">
        <f>วิเคราะห์ค่าทึบๆ!AQ225</f>
        <v>1.5052886338034629E-2</v>
      </c>
      <c r="L396" s="262">
        <f t="shared" si="12"/>
        <v>14.899380804953564</v>
      </c>
    </row>
    <row r="397" spans="2:12">
      <c r="B397" s="281">
        <f>วิเคราะห์ค่าทึบๆ!B226</f>
        <v>2</v>
      </c>
      <c r="C397" s="268">
        <f>วิเคราะห์ค่าทึบๆ!AR226</f>
        <v>1.4400000000000002</v>
      </c>
      <c r="D397" s="265">
        <f>วิเคราะห์ค่าทึบๆ!BP226</f>
        <v>0.51326715394967093</v>
      </c>
      <c r="E397" s="286">
        <f>วิเคราะห์ค่าทึบๆ!AW226</f>
        <v>0.77336028111218247</v>
      </c>
      <c r="F397" s="282">
        <f>วิเคราะห์ค่าทึบๆ!AL226</f>
        <v>18.627450980392158</v>
      </c>
      <c r="H397" s="267">
        <f t="shared" si="13"/>
        <v>2</v>
      </c>
      <c r="I397" s="268">
        <f>วิเคราะห์ค่าทึบๆ!BQ226</f>
        <v>3.2530671149863841</v>
      </c>
      <c r="J397" s="269">
        <f>วิเคราะห์ค่าทึบๆ!AM226</f>
        <v>1.0154714143770484E-2</v>
      </c>
      <c r="K397" s="270">
        <f>วิเคราะห์ค่าทึบๆ!AQ226</f>
        <v>1.9240511009249339E-2</v>
      </c>
      <c r="L397" s="270">
        <f t="shared" si="12"/>
        <v>18.627450980392158</v>
      </c>
    </row>
    <row r="398" spans="2:12">
      <c r="B398" s="281">
        <f>วิเคราะห์ค่าทึบๆ!B227</f>
        <v>3</v>
      </c>
      <c r="C398" s="268">
        <f>วิเคราะห์ค่าทึบๆ!AR227</f>
        <v>1.3333333333333335</v>
      </c>
      <c r="D398" s="265">
        <f>วิเคราะห์ค่าทึบๆ!BP227</f>
        <v>0.47671468543313861</v>
      </c>
      <c r="E398" s="286">
        <f>วิเคราะห์ค่าทึบๆ!AW227</f>
        <v>0.7242068243779014</v>
      </c>
      <c r="F398" s="282">
        <f>วิเคราะห์ค่าทึบๆ!AL227</f>
        <v>23.112128146453095</v>
      </c>
      <c r="H398" s="267">
        <f t="shared" si="13"/>
        <v>3</v>
      </c>
      <c r="I398" s="268">
        <f>วิเคราะห์ค่าทึบๆ!BQ227</f>
        <v>3.5024985609563526</v>
      </c>
      <c r="J398" s="269">
        <f>วิเคราะห์ค่าทึบๆ!AM227</f>
        <v>1.3772967496400166E-2</v>
      </c>
      <c r="K398" s="270">
        <f>วิเคราะห์ค่าทึบๆ!AQ227</f>
        <v>2.1189180763692566E-2</v>
      </c>
      <c r="L398" s="270">
        <f t="shared" si="12"/>
        <v>23.112128146453095</v>
      </c>
    </row>
    <row r="399" spans="2:12">
      <c r="B399" s="281">
        <f>วิเคราะห์ค่าทึบๆ!B228</f>
        <v>4</v>
      </c>
      <c r="C399" s="268">
        <f>วิเคราะห์ค่าทึบๆ!AR228</f>
        <v>1.226666666666667</v>
      </c>
      <c r="D399" s="265">
        <f>วิเคราะห์ค่าทึบๆ!BP228</f>
        <v>0.44414870324771566</v>
      </c>
      <c r="E399" s="286">
        <f>วิเคราะห์ค่าทึบๆ!AW228</f>
        <v>0.68337307136730774</v>
      </c>
      <c r="F399" s="282">
        <f>วิเคราะห์ค่าทึบๆ!AL228</f>
        <v>27.452619843924197</v>
      </c>
      <c r="H399" s="267">
        <f t="shared" si="13"/>
        <v>4</v>
      </c>
      <c r="I399" s="268">
        <f>วิเคราะห์ค่าทึบๆ!BQ228</f>
        <v>3.7593096355053151</v>
      </c>
      <c r="J399" s="269">
        <f>วิเคราะห์ค่าทึบๆ!AM228</f>
        <v>1.8660500225670708E-2</v>
      </c>
      <c r="K399" s="270">
        <f>วิเคราะห์ค่าทึบๆ!AQ228</f>
        <v>2.3517342750160354E-2</v>
      </c>
      <c r="L399" s="270">
        <f t="shared" si="12"/>
        <v>27.452619843924197</v>
      </c>
    </row>
    <row r="400" spans="2:12">
      <c r="B400" s="281">
        <f>วิเคราะห์ค่าทึบๆ!B229</f>
        <v>5</v>
      </c>
      <c r="C400" s="268">
        <f>วิเคราะห์ค่าทึบๆ!AR229</f>
        <v>1.1066666666666669</v>
      </c>
      <c r="D400" s="265">
        <f>วิเคราะห์ค่าทึบๆ!BP229</f>
        <v>0.41155404968549775</v>
      </c>
      <c r="E400" s="286">
        <f>วิเคราะห์ค่าทึบๆ!AW229</f>
        <v>0.64478119838560299</v>
      </c>
      <c r="F400" s="282">
        <f>วิเคราะห์ค่าทึบๆ!AL229</f>
        <v>34.249084249084248</v>
      </c>
      <c r="H400" s="267">
        <f t="shared" si="13"/>
        <v>5</v>
      </c>
      <c r="I400" s="268">
        <f>วิเคราะห์ค่าทึบๆ!BQ229</f>
        <v>4.0570430566587241</v>
      </c>
      <c r="J400" s="269">
        <f>วิเคราะห์ค่าทึบๆ!AM229</f>
        <v>2.1668356677235989E-2</v>
      </c>
      <c r="K400" s="270">
        <f>วิเคราะห์ค่าทึบๆ!AQ229</f>
        <v>2.1932604929397411E-2</v>
      </c>
      <c r="L400" s="270">
        <f t="shared" si="12"/>
        <v>34.249084249084248</v>
      </c>
    </row>
    <row r="401" spans="2:12">
      <c r="B401" s="281">
        <f>วิเคราะห์ค่าทึบๆ!B230</f>
        <v>6</v>
      </c>
      <c r="C401" s="268">
        <f>วิเคราะห์ค่าทึบๆ!AR230</f>
        <v>1.2133333333333334</v>
      </c>
      <c r="D401" s="265">
        <f>วิเคราะห์ค่าทึบๆ!BP230</f>
        <v>0.44032789206747946</v>
      </c>
      <c r="E401" s="286">
        <f>วิเคราะห์ค่าทึบๆ!AW230</f>
        <v>0.67873998017500092</v>
      </c>
      <c r="F401" s="282">
        <f>วิเคราะห์ค่าทึบๆ!AL230</f>
        <v>23.543123543123542</v>
      </c>
      <c r="H401" s="267">
        <f t="shared" si="13"/>
        <v>6</v>
      </c>
      <c r="I401" s="268">
        <f>วิเคราะห์ค่าทึบๆ!BQ230</f>
        <v>3.791929899958395</v>
      </c>
      <c r="J401" s="269">
        <f>วิเคราะห์ค่าทึบๆ!AM230</f>
        <v>1.9848119809625888E-2</v>
      </c>
      <c r="K401" s="270">
        <f>วิเคราะห์ค่าทึบๆ!AQ230</f>
        <v>2.4407823009134539E-2</v>
      </c>
      <c r="L401" s="270">
        <f t="shared" si="12"/>
        <v>23.543123543123542</v>
      </c>
    </row>
    <row r="402" spans="2:12">
      <c r="B402" s="281">
        <f>วิเคราะห์ค่าทึบๆ!B231</f>
        <v>7</v>
      </c>
      <c r="C402" s="268">
        <f>วิเคราะห์ค่าทึบๆ!AR231</f>
        <v>1.0000000000000002</v>
      </c>
      <c r="D402" s="265">
        <f>วิเคราะห์ค่าทึบๆ!BP231</f>
        <v>0.38565161732647013</v>
      </c>
      <c r="E402" s="286">
        <f>วิเคราะห์ค่าทึบๆ!AW231</f>
        <v>0.6154574548966637</v>
      </c>
      <c r="F402" s="282">
        <f>วิเคราะห์ค่าทึบๆ!AL231</f>
        <v>30.194805194805195</v>
      </c>
      <c r="H402" s="267">
        <f t="shared" si="13"/>
        <v>7</v>
      </c>
      <c r="I402" s="268">
        <f>วิเคราะห์ค่าทึบๆ!BQ231</f>
        <v>4.3295358419380463</v>
      </c>
      <c r="J402" s="269">
        <f>วิเคราะห์ค่าทึบๆ!AM231</f>
        <v>2.7864654797319973E-2</v>
      </c>
      <c r="K402" s="270">
        <f>วิเคราะห์ค่าทึบๆ!AQ231</f>
        <v>2.3220545664433316E-2</v>
      </c>
      <c r="L402" s="270">
        <f t="shared" si="12"/>
        <v>30.194805194805195</v>
      </c>
    </row>
    <row r="403" spans="2:12">
      <c r="B403" s="283">
        <f>วิเคราะห์ค่าทึบๆ!B232</f>
        <v>8</v>
      </c>
      <c r="C403" s="276">
        <f>วิเคราะห์ค่าทึบๆ!AR232</f>
        <v>1.0933333333333335</v>
      </c>
      <c r="D403" s="272">
        <f>วิเคราะห์ค่าทึบๆ!BP232</f>
        <v>0.40816780950241427</v>
      </c>
      <c r="E403" s="287">
        <f>วิเคราะห์ค่าทึบๆ!AW232</f>
        <v>0.64088520381483627</v>
      </c>
      <c r="F403" s="282">
        <f>วิเคราะห์ค่าทึบๆ!AL232</f>
        <v>26.79435483870968</v>
      </c>
      <c r="H403" s="275">
        <f t="shared" si="13"/>
        <v>8</v>
      </c>
      <c r="I403" s="276">
        <f>วิเคราะห์ค่าทึบๆ!BQ232</f>
        <v>4.0907010813807263</v>
      </c>
      <c r="J403" s="277">
        <f>วิเคราะห์ค่าทึบๆ!AM232</f>
        <v>3.5411031080950409E-2</v>
      </c>
      <c r="K403" s="278">
        <f>วิเคราะห์ค่าทึบๆ!AQ232</f>
        <v>3.498439215226426E-2</v>
      </c>
      <c r="L403" s="278">
        <f t="shared" si="12"/>
        <v>26.79435483870968</v>
      </c>
    </row>
    <row r="404" spans="2:12">
      <c r="B404" s="281">
        <f>วิเคราะห์ค่าทึบๆ!B233</f>
        <v>1</v>
      </c>
      <c r="C404" s="268">
        <f>วิเคราะห์ค่าทึบๆ!AR233</f>
        <v>1.6</v>
      </c>
      <c r="D404" s="265">
        <f>วิเคราะห์ค่าทึบๆ!BP233</f>
        <v>0.72149710649597931</v>
      </c>
      <c r="E404" s="269">
        <f>วิเคราะห์ค่าทึบๆ!AW233</f>
        <v>0.8703882797784892</v>
      </c>
      <c r="F404" s="282">
        <f>วิเคราะห์ค่าทึบๆ!AL233</f>
        <v>18.75</v>
      </c>
      <c r="H404" s="267">
        <f t="shared" si="13"/>
        <v>1</v>
      </c>
      <c r="I404" s="268">
        <f>วิเคราะห์ค่าทึบๆ!BQ233</f>
        <v>2.892756749617043</v>
      </c>
      <c r="J404" s="269">
        <f>วิเคราะห์ค่าทึบๆ!AM233</f>
        <v>5.9945122585093645E-3</v>
      </c>
      <c r="K404" s="270">
        <f>วิเคราะห์ค่าทึบๆ!AQ233</f>
        <v>1.5985366022691641E-2</v>
      </c>
      <c r="L404" s="270">
        <f t="shared" si="12"/>
        <v>18.75</v>
      </c>
    </row>
    <row r="405" spans="2:12">
      <c r="B405" s="281">
        <f>วิเคราะห์ค่าทึบๆ!B234</f>
        <v>2</v>
      </c>
      <c r="C405" s="268">
        <f>วิเคราะห์ค่าทึบๆ!AR234</f>
        <v>1.4266666666666667</v>
      </c>
      <c r="D405" s="265">
        <f>วิเคราะห์ค่าทึบๆ!BP234</f>
        <v>0.63557117683143749</v>
      </c>
      <c r="E405" s="269">
        <f>วิเคราะห์ค่าทึบๆ!AW234</f>
        <v>0.76666439507182438</v>
      </c>
      <c r="F405" s="282">
        <f>วิเคราะห์ค่าทึบๆ!AL234</f>
        <v>27.222222222222218</v>
      </c>
      <c r="H405" s="267">
        <f t="shared" si="13"/>
        <v>2</v>
      </c>
      <c r="I405" s="268">
        <f>วิเคราะห์ค่าทึบๆ!BQ234</f>
        <v>3.2838424722947166</v>
      </c>
      <c r="J405" s="269">
        <f>วิเคราะห์ค่าทึบๆ!AM234</f>
        <v>1.0332867023485754E-2</v>
      </c>
      <c r="K405" s="270">
        <f>วิเคราะห์ค่าทึบๆ!AQ234</f>
        <v>1.9062358129534065E-2</v>
      </c>
      <c r="L405" s="270">
        <f t="shared" si="12"/>
        <v>27.222222222222218</v>
      </c>
    </row>
    <row r="406" spans="2:12">
      <c r="B406" s="281">
        <f>วิเคราะห์ค่าทึบๆ!B235</f>
        <v>3</v>
      </c>
      <c r="C406" s="268">
        <f>วิเคราะห์ค่าทึบๆ!AR235</f>
        <v>1.3866666666666669</v>
      </c>
      <c r="D406" s="265">
        <f>วิเคราะห์ค่าทึบๆ!BP235</f>
        <v>0.61806393722637432</v>
      </c>
      <c r="E406" s="269">
        <f>วิเคราะห์ค่าทึบๆ!AW235</f>
        <v>0.74757431881121406</v>
      </c>
      <c r="F406" s="282">
        <f>วิเคราะห์ค่าทึบๆ!AL235</f>
        <v>15.126811594202898</v>
      </c>
      <c r="H406" s="267">
        <f t="shared" si="13"/>
        <v>3</v>
      </c>
      <c r="I406" s="268">
        <f>วิเคราะห์ค่าทึบๆ!BQ235</f>
        <v>3.3768603843989942</v>
      </c>
      <c r="J406" s="269">
        <f>วิเคราะห์ค่าทึบๆ!AM235</f>
        <v>1.2925400265852462E-2</v>
      </c>
      <c r="K406" s="270">
        <f>วิเคราะห์ค่าทึบๆ!AQ235</f>
        <v>2.2036747994240269E-2</v>
      </c>
      <c r="L406" s="270">
        <f t="shared" si="12"/>
        <v>15.126811594202898</v>
      </c>
    </row>
    <row r="407" spans="2:12">
      <c r="B407" s="281">
        <f>วิเคราะห์ค่าทึบๆ!B236</f>
        <v>4</v>
      </c>
      <c r="C407" s="268">
        <f>วิเคราะห์ค่าทึบๆ!AR236</f>
        <v>1.226666666666667</v>
      </c>
      <c r="D407" s="265">
        <f>วิเคราะห์ค่าทึบๆ!BP236</f>
        <v>0.55518587905964456</v>
      </c>
      <c r="E407" s="269">
        <f>วิเคราะห์ค่าทึบๆ!AW236</f>
        <v>0.68337307136730774</v>
      </c>
      <c r="F407" s="282">
        <f>วิเคราะห์ค่าทึบๆ!AL236</f>
        <v>22.260869565217391</v>
      </c>
      <c r="H407" s="267">
        <f t="shared" si="13"/>
        <v>4</v>
      </c>
      <c r="I407" s="268">
        <f>วิเคราะห์ค่าทึบๆ!BQ236</f>
        <v>3.7593096355053151</v>
      </c>
      <c r="J407" s="269">
        <f>วิเคราะห์ค่าทึบๆ!AM236</f>
        <v>1.8660500225670708E-2</v>
      </c>
      <c r="K407" s="270">
        <f>วิเคราะห์ค่าทึบๆ!AQ236</f>
        <v>2.3517342750160354E-2</v>
      </c>
      <c r="L407" s="270">
        <f t="shared" si="12"/>
        <v>22.260869565217391</v>
      </c>
    </row>
    <row r="408" spans="2:12">
      <c r="B408" s="281">
        <f>วิเคราะห์ค่าทึบๆ!B237</f>
        <v>5</v>
      </c>
      <c r="C408" s="268">
        <f>วิเคราะห์ค่าทึบๆ!AR237</f>
        <v>1.2133333333333334</v>
      </c>
      <c r="D408" s="265">
        <f>วิเคราะห์ค่าทึบๆ!BP237</f>
        <v>0.5504098650843493</v>
      </c>
      <c r="E408" s="269">
        <f>วิเคราะห์ค่าทึบๆ!AW237</f>
        <v>0.67873998017500092</v>
      </c>
      <c r="F408" s="282">
        <f>วิเคราะห์ค่าทึบๆ!AL237</f>
        <v>25.858585858585858</v>
      </c>
      <c r="H408" s="267">
        <f t="shared" si="13"/>
        <v>5</v>
      </c>
      <c r="I408" s="268">
        <f>วิเคราะห์ค่าทึบๆ!BQ237</f>
        <v>3.791929899958395</v>
      </c>
      <c r="J408" s="269">
        <f>วิเคราะห์ค่าทึบๆ!AM237</f>
        <v>1.9554370659944673E-2</v>
      </c>
      <c r="K408" s="270">
        <f>วิเคราะห์ค่าทึบๆ!AQ237</f>
        <v>2.4046590946688724E-2</v>
      </c>
      <c r="L408" s="270">
        <f t="shared" si="12"/>
        <v>25.858585858585858</v>
      </c>
    </row>
    <row r="409" spans="2:12">
      <c r="B409" s="281">
        <f>วิเคราะห์ค่าทึบๆ!B238</f>
        <v>6</v>
      </c>
      <c r="C409" s="268">
        <f>วิเคราะห์ค่าทึบๆ!AR238</f>
        <v>1.1600000000000001</v>
      </c>
      <c r="D409" s="265">
        <f>วิเคราะห์ค่าทึบๆ!BP238</f>
        <v>0.53194381727611673</v>
      </c>
      <c r="E409" s="269">
        <f>วิเคราะห์ค่าทึบๆ!AW238</f>
        <v>0.66110735668493126</v>
      </c>
      <c r="F409" s="282">
        <f>วิเคราะห์ค่าทึบๆ!AL238</f>
        <v>35.478260869565219</v>
      </c>
      <c r="H409" s="267">
        <f t="shared" si="13"/>
        <v>6</v>
      </c>
      <c r="I409" s="268">
        <f>วิเคราะห์ค่าทึบๆ!BQ238</f>
        <v>3.9235640247361854</v>
      </c>
      <c r="J409" s="269">
        <f>วิเคราะห์ค่าทึบๆ!AM238</f>
        <v>2.0920991150686748E-2</v>
      </c>
      <c r="K409" s="270">
        <f>วิเคราะห์ค่าทึบๆ!AQ238</f>
        <v>2.3334951668073683E-2</v>
      </c>
      <c r="L409" s="270">
        <f t="shared" si="12"/>
        <v>35.478260869565219</v>
      </c>
    </row>
    <row r="410" spans="2:12">
      <c r="B410" s="281">
        <f>วิเคราะห์ค่าทึบๆ!B239</f>
        <v>7</v>
      </c>
      <c r="C410" s="268">
        <f>วิเคราะห์ค่าทึบๆ!AR239</f>
        <v>1.1733333333333336</v>
      </c>
      <c r="D410" s="265">
        <f>วิเคราะห์ค่าทึบๆ!BP239</f>
        <v>0.53646703376134408</v>
      </c>
      <c r="E410" s="269">
        <f>วิเคราะห์ค่าทึบๆ!AW239</f>
        <v>0.66538641337399984</v>
      </c>
      <c r="F410" s="282">
        <f>วิเคราะห์ค่าทึบๆ!AL239</f>
        <v>29.833572224876576</v>
      </c>
      <c r="H410" s="267">
        <f t="shared" si="13"/>
        <v>7</v>
      </c>
      <c r="I410" s="268">
        <f>วิเคราะห์ค่าทึบๆ!BQ239</f>
        <v>3.8904825334969177</v>
      </c>
      <c r="J410" s="269">
        <f>วิเคราะห์ค่าทึบๆ!AM239</f>
        <v>2.3839760215484864E-2</v>
      </c>
      <c r="K410" s="270">
        <f>วิเคราะห์ค่าทึบๆ!AQ239</f>
        <v>2.7245440246268422E-2</v>
      </c>
      <c r="L410" s="270">
        <f t="shared" si="12"/>
        <v>29.833572224876576</v>
      </c>
    </row>
    <row r="411" spans="2:12">
      <c r="B411" s="281">
        <f>วิเคราะห์ค่าทึบๆ!B240</f>
        <v>8</v>
      </c>
      <c r="C411" s="268">
        <f>วิเคราะห์ค่าทึบๆ!AR240</f>
        <v>1.0266666666666668</v>
      </c>
      <c r="D411" s="265">
        <f>วิเคราะห์ค่าทึบๆ!BP240</f>
        <v>0.48985036099552576</v>
      </c>
      <c r="E411" s="269">
        <f>วิเคราะห์ค่าทึบๆ!AW240</f>
        <v>0.62241199716496143</v>
      </c>
      <c r="F411" s="284">
        <f>วิเคราะห์ค่าทึบๆ!AL240</f>
        <v>33.968253968253968</v>
      </c>
      <c r="H411" s="267">
        <f t="shared" si="13"/>
        <v>8</v>
      </c>
      <c r="I411" s="268">
        <f>วิเคราะห์ค่าทึบๆ!BQ240</f>
        <v>4.2607208054389369</v>
      </c>
      <c r="J411" s="269">
        <f>วิเคราะห์ค่าทึบๆ!AM240</f>
        <v>3.7544225724381153E-2</v>
      </c>
      <c r="K411" s="270">
        <f>วิเคราะห์ค่าทึบๆ!AQ240</f>
        <v>3.2851197508833516E-2</v>
      </c>
      <c r="L411" s="270">
        <f t="shared" si="12"/>
        <v>33.968253968253968</v>
      </c>
    </row>
    <row r="412" spans="2:12">
      <c r="B412" s="279">
        <f>วิเคราะห์ค่าทึบๆ!B241</f>
        <v>1</v>
      </c>
      <c r="C412" s="260">
        <f>วิเคราะห์ค่าทึบๆ!AR241</f>
        <v>1.7600000000000002</v>
      </c>
      <c r="D412" s="256">
        <f>วิเคราะห์ค่าทึบๆ!BP241</f>
        <v>0.21057751321702925</v>
      </c>
      <c r="E412" s="285">
        <f>วิเคราะห์ค่าทึบๆ!AW241</f>
        <v>0.67666495245095848</v>
      </c>
      <c r="F412" s="282">
        <f>วิเคราะห์ค่าทึบๆ!AL241</f>
        <v>17.041847041847046</v>
      </c>
      <c r="H412" s="259">
        <f t="shared" si="13"/>
        <v>1</v>
      </c>
      <c r="I412" s="260">
        <f>วิเคราะห์ค่าทึบๆ!BQ241</f>
        <v>3.9645555553585612</v>
      </c>
      <c r="J412" s="261">
        <f>วิเคราะห์ค่าทึบๆ!AM241</f>
        <v>8.3923171619131112E-3</v>
      </c>
      <c r="K412" s="262">
        <f>วิเคราะห์ค่าทึบๆ!AQ241</f>
        <v>1.7583902624960807E-2</v>
      </c>
      <c r="L412" s="262">
        <f t="shared" si="12"/>
        <v>17.041847041847046</v>
      </c>
    </row>
    <row r="413" spans="2:12">
      <c r="B413" s="281">
        <f>วิเคราะห์ค่าทึบๆ!B242</f>
        <v>2</v>
      </c>
      <c r="C413" s="268">
        <f>วิเคราะห์ค่าทึบๆ!AR242</f>
        <v>1.5466666666666669</v>
      </c>
      <c r="D413" s="265">
        <f>วิเคราะห์ค่าทึบๆ!BP242</f>
        <v>0.18399972206955562</v>
      </c>
      <c r="E413" s="286">
        <f>วิเคราะห์ค่าทึบๆ!AW242</f>
        <v>0.60426913534119719</v>
      </c>
      <c r="F413" s="282">
        <f>วิเคราะห์ค่าทึบๆ!AL242</f>
        <v>28.695107574417921</v>
      </c>
      <c r="H413" s="267">
        <f t="shared" si="13"/>
        <v>2</v>
      </c>
      <c r="I413" s="268">
        <f>วิเคราะห์ค่าทึบๆ!BQ242</f>
        <v>4.5372147330884305</v>
      </c>
      <c r="J413" s="269">
        <f>วิเคราะห์ค่าทึบๆ!AM242</f>
        <v>1.4074077497506457E-2</v>
      </c>
      <c r="K413" s="270">
        <f>วิเคราะห์ค่าทึบๆ!AQ242</f>
        <v>2.0665734046971512E-2</v>
      </c>
      <c r="L413" s="270">
        <f t="shared" si="12"/>
        <v>28.695107574417921</v>
      </c>
    </row>
    <row r="414" spans="2:12">
      <c r="B414" s="281">
        <f>วิเคราะห์ค่าทึบๆ!B243</f>
        <v>3</v>
      </c>
      <c r="C414" s="268">
        <f>วิเคราะห์ค่าทึบๆ!AR243</f>
        <v>1.56</v>
      </c>
      <c r="D414" s="265">
        <f>วิเคราะห์ค่าทึบๆ!BP243</f>
        <v>0.18549835679372273</v>
      </c>
      <c r="E414" s="286">
        <f>วิเคราะห์ค่าทึบๆ!AW243</f>
        <v>0.60813031926314987</v>
      </c>
      <c r="F414" s="282">
        <f>วิเคราะห์ค่าทึบๆ!AL243</f>
        <v>19.54226020892688</v>
      </c>
      <c r="H414" s="267">
        <f t="shared" si="13"/>
        <v>3</v>
      </c>
      <c r="I414" s="268">
        <f>วิเคราะห์ค่าทึบๆ!BQ243</f>
        <v>4.500558734256213</v>
      </c>
      <c r="J414" s="269">
        <f>วิเคราะห์ค่าทึบๆ!AM243</f>
        <v>1.6527560995680198E-2</v>
      </c>
      <c r="K414" s="270">
        <f>วิเคราะห์ค่าทึบๆ!AQ243</f>
        <v>2.4791341493520299E-2</v>
      </c>
      <c r="L414" s="270">
        <f t="shared" si="12"/>
        <v>19.54226020892688</v>
      </c>
    </row>
    <row r="415" spans="2:12">
      <c r="B415" s="281">
        <f>วิเคราะห์ค่าทึบๆ!B244</f>
        <v>4</v>
      </c>
      <c r="C415" s="268">
        <f>วิเคราะห์ค่าทึบๆ!AR244</f>
        <v>1.5066666666666668</v>
      </c>
      <c r="D415" s="265">
        <f>วิเคราะห์ค่าทึบๆ!BP244</f>
        <v>0.17961892846443336</v>
      </c>
      <c r="E415" s="286">
        <f>วิเคราะห์ค่าทึบๆ!AW244</f>
        <v>0.59311243788803303</v>
      </c>
      <c r="F415" s="282">
        <f>วิเคราะห์ค่าทึบๆ!AL244</f>
        <v>29.100529100529098</v>
      </c>
      <c r="H415" s="267">
        <f t="shared" si="13"/>
        <v>4</v>
      </c>
      <c r="I415" s="268">
        <f>วิเคราะห์ค่าทึบๆ!BQ244</f>
        <v>4.6478745697643626</v>
      </c>
      <c r="J415" s="269">
        <f>วิเคราะห์ค่าทึบๆ!AM244</f>
        <v>2.0961109842534222E-2</v>
      </c>
      <c r="K415" s="270">
        <f>วิเคราะห์ค่าทึบๆ!AQ244</f>
        <v>2.888543185617521E-2</v>
      </c>
      <c r="L415" s="270">
        <f t="shared" si="12"/>
        <v>29.100529100529098</v>
      </c>
    </row>
    <row r="416" spans="2:12">
      <c r="B416" s="281">
        <f>วิเคราะห์ค่าทึบๆ!B245</f>
        <v>5</v>
      </c>
      <c r="C416" s="268">
        <f>วิเคราะห์ค่าทึบๆ!AR245</f>
        <v>1.5466666666666669</v>
      </c>
      <c r="D416" s="265">
        <f>วิเคราะห์ค่าทึบๆ!BP245</f>
        <v>0.18399972206955562</v>
      </c>
      <c r="E416" s="286">
        <f>วิเคราะห์ค่าทึบๆ!AW245</f>
        <v>0.60426913534119719</v>
      </c>
      <c r="F416" s="282">
        <f>วิเคราะห์ค่าทึบๆ!AL245</f>
        <v>24.137931034482762</v>
      </c>
      <c r="H416" s="267">
        <f t="shared" si="13"/>
        <v>5</v>
      </c>
      <c r="I416" s="268">
        <f>วิเคราะห์ค่าทึบๆ!BQ245</f>
        <v>4.5372147330884305</v>
      </c>
      <c r="J416" s="269">
        <f>วิเคราะห์ค่าทึบๆ!AM245</f>
        <v>2.0875611920751744E-2</v>
      </c>
      <c r="K416" s="270">
        <f>วิเคราะห์ค่าทึบๆ!AQ245</f>
        <v>3.0652797250724086E-2</v>
      </c>
      <c r="L416" s="270">
        <f t="shared" si="12"/>
        <v>24.137931034482762</v>
      </c>
    </row>
    <row r="417" spans="2:12">
      <c r="B417" s="281">
        <f>วิเคราะห์ค่าทึบๆ!B246</f>
        <v>6</v>
      </c>
      <c r="C417" s="268">
        <f>วิเคราะห์ค่าทึบๆ!AR246</f>
        <v>1.5066666666666668</v>
      </c>
      <c r="D417" s="265">
        <f>วิเคราะห์ค่าทึบๆ!BP246</f>
        <v>0.17961892846443336</v>
      </c>
      <c r="E417" s="286">
        <f>วิเคราะห์ค่าทึบๆ!AW246</f>
        <v>0.59311243788803303</v>
      </c>
      <c r="F417" s="282">
        <f>วิเคราะห์ค่าทึบๆ!AL246</f>
        <v>22.043750204669749</v>
      </c>
      <c r="H417" s="267">
        <f t="shared" si="13"/>
        <v>6</v>
      </c>
      <c r="I417" s="268">
        <f>วิเคราะห์ค่าทึบๆ!BQ246</f>
        <v>4.6478745697643626</v>
      </c>
      <c r="J417" s="269">
        <f>วิเคราะห์ค่าทึบๆ!AM246</f>
        <v>2.1993862491747604E-2</v>
      </c>
      <c r="K417" s="270">
        <f>วิเคราะห์ค่าทึบๆ!AQ246</f>
        <v>3.0308615384969265E-2</v>
      </c>
      <c r="L417" s="270">
        <f t="shared" si="12"/>
        <v>22.043750204669749</v>
      </c>
    </row>
    <row r="418" spans="2:12">
      <c r="B418" s="281">
        <f>วิเคราะห์ค่าทึบๆ!B247</f>
        <v>7</v>
      </c>
      <c r="C418" s="268">
        <f>วิเคราะห์ค่าทึบๆ!AR247</f>
        <v>1.4400000000000002</v>
      </c>
      <c r="D418" s="265">
        <f>วิเคราะห์ค่าทึบๆ!BP247</f>
        <v>0.17268106419022836</v>
      </c>
      <c r="E418" s="286">
        <f>วิเคราะห์ค่าทึบๆ!AW247</f>
        <v>0.57581679963109833</v>
      </c>
      <c r="F418" s="282">
        <f>วิเคราะห์ค่าทึบๆ!AL247</f>
        <v>13.793103448275863</v>
      </c>
      <c r="H418" s="267">
        <f t="shared" si="13"/>
        <v>7</v>
      </c>
      <c r="I418" s="268">
        <f>วิเคราะห์ค่าทึบๆ!BQ247</f>
        <v>4.8346137648218539</v>
      </c>
      <c r="J418" s="269">
        <f>วิเคราะห์ค่าทึบๆ!AM247</f>
        <v>2.6935832970742639E-2</v>
      </c>
      <c r="K418" s="270">
        <f>วิเคราะห์ค่าทึบๆ!AQ247</f>
        <v>3.3437585756783975E-2</v>
      </c>
      <c r="L418" s="270">
        <f t="shared" si="12"/>
        <v>13.793103448275863</v>
      </c>
    </row>
    <row r="419" spans="2:12">
      <c r="B419" s="283">
        <f>วิเคราะห์ค่าทึบๆ!B248</f>
        <v>8</v>
      </c>
      <c r="C419" s="276">
        <f>วิเคราะห์ค่าทึบๆ!AR248</f>
        <v>1.2933333333333334</v>
      </c>
      <c r="D419" s="272">
        <f>วิเคราะห์ค่าทึบๆ!BP248</f>
        <v>0.15884928791394212</v>
      </c>
      <c r="E419" s="287">
        <f>วิเคราะห์ค่าทึบๆ!AW248</f>
        <v>0.54253894665196423</v>
      </c>
      <c r="F419" s="282">
        <f>วิเคราะห์ค่าทึบๆ!AL248</f>
        <v>26.202250206045267</v>
      </c>
      <c r="H419" s="275">
        <f t="shared" si="13"/>
        <v>8</v>
      </c>
      <c r="I419" s="276">
        <f>วิเคราะห์ค่าทึบๆ!BQ248</f>
        <v>5.2555869832444504</v>
      </c>
      <c r="J419" s="277">
        <f>วิเคราะห์ค่าทึบๆ!AM248</f>
        <v>4.1810615011242648E-2</v>
      </c>
      <c r="K419" s="278">
        <f>วิเคราะห์ค่าทึบๆ!AQ248</f>
        <v>4.1383976082556506E-2</v>
      </c>
      <c r="L419" s="278">
        <f t="shared" si="12"/>
        <v>26.202250206045267</v>
      </c>
    </row>
    <row r="420" spans="2:12">
      <c r="B420" s="281">
        <f>วิเคราะห์ค่าทึบๆ!B249</f>
        <v>1</v>
      </c>
      <c r="C420" s="268">
        <f>วิเคราะห์ค่าทึบๆ!AR249</f>
        <v>1.5866666666666669</v>
      </c>
      <c r="D420" s="265">
        <f>วิเคราะห์ค่าทึบๆ!BP249</f>
        <v>0.37711068501224798</v>
      </c>
      <c r="E420" s="269">
        <f>วิเคราะห์ค่าทึบๆ!AW249</f>
        <v>0.61608007261268027</v>
      </c>
      <c r="F420" s="280">
        <f>วิเคราะห์ค่าทึบๆ!AL249</f>
        <v>22.660493827160494</v>
      </c>
      <c r="H420" s="267">
        <f t="shared" si="13"/>
        <v>1</v>
      </c>
      <c r="I420" s="268">
        <f>วิเคราะห์ค่าทึบๆ!BQ249</f>
        <v>4.4275926566814174</v>
      </c>
      <c r="J420" s="269">
        <f>วิเคราะห์ค่าทึบๆ!AM249</f>
        <v>1.0124065147704704E-2</v>
      </c>
      <c r="K420" s="270">
        <f>วิเคราะห์ค่าทึบๆ!AQ249</f>
        <v>1.5852154639169211E-2</v>
      </c>
      <c r="L420" s="270">
        <f t="shared" si="12"/>
        <v>22.660493827160494</v>
      </c>
    </row>
    <row r="421" spans="2:12">
      <c r="B421" s="281">
        <f>วิเคราะห์ค่าทึบๆ!B250</f>
        <v>2</v>
      </c>
      <c r="C421" s="268">
        <f>วิเคราะห์ค่าทึบๆ!AR250</f>
        <v>1.5866666666666669</v>
      </c>
      <c r="D421" s="265">
        <f>วิเคราะห์ค่าทึบๆ!BP250</f>
        <v>0.37711068501224798</v>
      </c>
      <c r="E421" s="269">
        <f>วิเคราะห์ค่าทึบๆ!AW250</f>
        <v>0.61608007261268027</v>
      </c>
      <c r="F421" s="282">
        <f>วิเคราะห์ค่าทึบๆ!AL250</f>
        <v>26.3641975308642</v>
      </c>
      <c r="H421" s="267">
        <f t="shared" si="13"/>
        <v>2</v>
      </c>
      <c r="I421" s="268">
        <f>วิเคราะห์ค่าทึบๆ!BQ250</f>
        <v>4.4275926566814174</v>
      </c>
      <c r="J421" s="269">
        <f>วิเคราะห์ค่าทึบๆ!AM250</f>
        <v>1.3539618858360643E-2</v>
      </c>
      <c r="K421" s="270">
        <f>วิเคราะห์ค่าทึบๆ!AQ250</f>
        <v>2.1200192686117326E-2</v>
      </c>
      <c r="L421" s="270">
        <f t="shared" si="12"/>
        <v>26.3641975308642</v>
      </c>
    </row>
    <row r="422" spans="2:12">
      <c r="B422" s="281">
        <f>วิเคราะห์ค่าทึบๆ!B251</f>
        <v>3</v>
      </c>
      <c r="C422" s="268">
        <f>วิเคราะห์ค่าทึบๆ!AR251</f>
        <v>1.666666666666667</v>
      </c>
      <c r="D422" s="265">
        <f>วิเคราะห์ค่าทึบๆ!BP251</f>
        <v>0.39646388477095335</v>
      </c>
      <c r="E422" s="269">
        <f>วิเคราะห์ค่าทึบๆ!AW251</f>
        <v>0.64194073876636937</v>
      </c>
      <c r="F422" s="282">
        <f>วิเคราะห์ค่าทึบๆ!AL251</f>
        <v>16.792929292929291</v>
      </c>
      <c r="H422" s="267">
        <f t="shared" si="13"/>
        <v>3</v>
      </c>
      <c r="I422" s="268">
        <f>วิเคราะห์ค่าทึบๆ!BQ251</f>
        <v>4.2114617846741567</v>
      </c>
      <c r="J422" s="269">
        <f>วิเคราะห์ค่าทึบๆ!AM251</f>
        <v>1.4832426534584792E-2</v>
      </c>
      <c r="K422" s="270">
        <f>วิเคราะห์ค่าทึบๆ!AQ251</f>
        <v>2.6486475954615708E-2</v>
      </c>
      <c r="L422" s="270">
        <f t="shared" si="12"/>
        <v>16.792929292929291</v>
      </c>
    </row>
    <row r="423" spans="2:12">
      <c r="B423" s="281">
        <f>วิเคราะห์ค่าทึบๆ!B252</f>
        <v>4</v>
      </c>
      <c r="C423" s="268">
        <f>วิเคราะห์ค่าทึบๆ!AR252</f>
        <v>1.6133333333333333</v>
      </c>
      <c r="D423" s="265">
        <f>วิเคราะห์ค่าทึบๆ!BP252</f>
        <v>0.38338894050702943</v>
      </c>
      <c r="E423" s="269">
        <f>วิเคราะห์ค่าทึบๆ!AW252</f>
        <v>0.62434997382308721</v>
      </c>
      <c r="F423" s="282">
        <f>วิเคราะห์ค่าทึบๆ!AL252</f>
        <v>17.991081382385733</v>
      </c>
      <c r="H423" s="267">
        <f t="shared" si="13"/>
        <v>4</v>
      </c>
      <c r="I423" s="268">
        <f>วิเคราะห์ค่าทึบๆ!BQ252</f>
        <v>4.3550878058928104</v>
      </c>
      <c r="J423" s="269">
        <f>วิเคราะห์ค่าทึบๆ!AM252</f>
        <v>1.8916123516433323E-2</v>
      </c>
      <c r="K423" s="270">
        <f>วิเคราะห์ค่าทึบๆ!AQ252</f>
        <v>3.0930418182276109E-2</v>
      </c>
      <c r="L423" s="270">
        <f t="shared" si="12"/>
        <v>17.991081382385733</v>
      </c>
    </row>
    <row r="424" spans="2:12">
      <c r="B424" s="281">
        <f>วิเคราะห์ค่าทึบๆ!B253</f>
        <v>5</v>
      </c>
      <c r="C424" s="268">
        <f>วิเคราะห์ค่าทึบๆ!AR253</f>
        <v>1.52</v>
      </c>
      <c r="D424" s="265">
        <f>วิเคราะห์ค่าทึบๆ!BP253</f>
        <v>0.36212071470055435</v>
      </c>
      <c r="E424" s="269">
        <f>วิเคราะห์ค่าทึบๆ!AW253</f>
        <v>0.59676239503286066</v>
      </c>
      <c r="F424" s="282">
        <f>วิเคราะห์ค่าทึบๆ!AL253</f>
        <v>16.666666666666668</v>
      </c>
      <c r="H424" s="267">
        <f t="shared" si="13"/>
        <v>5</v>
      </c>
      <c r="I424" s="268">
        <f>วิเคราะห์ค่าทึบๆ!BQ253</f>
        <v>4.6108726508425066</v>
      </c>
      <c r="J424" s="269">
        <f>วิเคราะห์ค่าทึบๆ!AM253</f>
        <v>2.1404108425074578E-2</v>
      </c>
      <c r="K424" s="270">
        <f>วิเคราะห์ค่าทึบๆ!AQ253</f>
        <v>3.0124300746401256E-2</v>
      </c>
      <c r="L424" s="270">
        <f t="shared" si="12"/>
        <v>16.666666666666668</v>
      </c>
    </row>
    <row r="425" spans="2:12">
      <c r="B425" s="281">
        <f>วิเคราะห์ค่าทึบๆ!B254</f>
        <v>6</v>
      </c>
      <c r="C425" s="268">
        <f>วิเคราะห์ค่าทึบๆ!AR254</f>
        <v>1.6133333333333333</v>
      </c>
      <c r="D425" s="265">
        <f>วิเคราะห์ค่าทึบๆ!BP254</f>
        <v>0.38338894050702943</v>
      </c>
      <c r="E425" s="269">
        <f>วิเคราะห์ค่าทึบๆ!AW254</f>
        <v>0.62434997382308721</v>
      </c>
      <c r="F425" s="282">
        <f>วิเคราะห์ค่าทึบๆ!AL254</f>
        <v>5.8776167471819623</v>
      </c>
      <c r="H425" s="267">
        <f t="shared" si="13"/>
        <v>6</v>
      </c>
      <c r="I425" s="268">
        <f>วิเคราะห์ค่าทึบๆ!BQ254</f>
        <v>4.3550878058928104</v>
      </c>
      <c r="J425" s="269">
        <f>วิเคราะห์ค่าทึบๆ!AM254</f>
        <v>1.9848119809625888E-2</v>
      </c>
      <c r="K425" s="270">
        <f>วิเคราะห์ค่าทึบๆ!AQ254</f>
        <v>3.2454358067090981E-2</v>
      </c>
      <c r="L425" s="270">
        <f t="shared" si="12"/>
        <v>5.8776167471819623</v>
      </c>
    </row>
    <row r="426" spans="2:12">
      <c r="B426" s="281">
        <f>วิเคราะห์ค่าทึบๆ!B255</f>
        <v>7</v>
      </c>
      <c r="C426" s="268">
        <f>วิเคราะห์ค่าทึบๆ!AR255</f>
        <v>1.4933333333333334</v>
      </c>
      <c r="D426" s="265">
        <f>วิเคราะห์ค่าทึบๆ!BP255</f>
        <v>0.35639176601373596</v>
      </c>
      <c r="E426" s="269">
        <f>วิเคราะห์ค่าทึบๆ!AW255</f>
        <v>0.58952864412411499</v>
      </c>
      <c r="F426" s="282">
        <f>วิเคราะห์ค่าทึบๆ!AL255</f>
        <v>8.9285714285714253</v>
      </c>
      <c r="H426" s="267">
        <f t="shared" si="13"/>
        <v>7</v>
      </c>
      <c r="I426" s="268">
        <f>วิเคราะห์ค่าทึบๆ!BQ255</f>
        <v>4.6849917953827678</v>
      </c>
      <c r="J426" s="269">
        <f>วิเคราะห์ค่าทึบๆ!AM255</f>
        <v>2.5697403868639532E-2</v>
      </c>
      <c r="K426" s="270">
        <f>วิเคราะห์ค่าทึบๆ!AQ255</f>
        <v>3.4676014858887078E-2</v>
      </c>
      <c r="L426" s="270">
        <f t="shared" si="12"/>
        <v>8.9285714285714253</v>
      </c>
    </row>
    <row r="427" spans="2:12">
      <c r="B427" s="281">
        <f>วิเคราะห์ค่าทึบๆ!B256</f>
        <v>8</v>
      </c>
      <c r="C427" s="268">
        <f>วิเคราะห์ค่าทึบๆ!AR256</f>
        <v>1.4000000000000001</v>
      </c>
      <c r="D427" s="265">
        <f>วิเคราะห์ค่าทึบๆ!BP256</f>
        <v>0.33744516516066131</v>
      </c>
      <c r="E427" s="269">
        <f>วิเคราะห์ค่าทึบๆ!AW256</f>
        <v>0.5661385170722979</v>
      </c>
      <c r="F427" s="284">
        <f>วิเคราะห์ค่าทึบๆ!AL256</f>
        <v>18.874452409398646</v>
      </c>
      <c r="H427" s="267">
        <f t="shared" si="13"/>
        <v>8</v>
      </c>
      <c r="I427" s="268">
        <f>วิเคราะห์ค่าทึบๆ!BQ256</f>
        <v>4.9480409622149111</v>
      </c>
      <c r="J427" s="269">
        <f>วิเคราะห์ค่าทึบๆ!AM256</f>
        <v>3.839750358175345E-2</v>
      </c>
      <c r="K427" s="270">
        <f>วิเคราะห์ค่าทึบๆ!AQ256</f>
        <v>4.4797087512045697E-2</v>
      </c>
      <c r="L427" s="270">
        <f t="shared" si="12"/>
        <v>18.874452409398646</v>
      </c>
    </row>
    <row r="428" spans="2:12">
      <c r="B428" s="279">
        <f>วิเคราะห์ค่าทึบๆ!B257</f>
        <v>1</v>
      </c>
      <c r="C428" s="260">
        <f>วิเคราะห์ค่าทึบๆ!AR257</f>
        <v>1.8533333333333335</v>
      </c>
      <c r="D428" s="256">
        <f>วิเคราะห์ค่าทึบๆ!BP257</f>
        <v>0.56055541768506656</v>
      </c>
      <c r="E428" s="285">
        <f>วิเคราะห์ค่าทึบๆ!AW257</f>
        <v>0.7177115647040182</v>
      </c>
      <c r="F428" s="282">
        <f>วิเคราะห์ค่าทึบๆ!AL257</f>
        <v>11.868686868686867</v>
      </c>
      <c r="H428" s="259">
        <f t="shared" si="13"/>
        <v>1</v>
      </c>
      <c r="I428" s="260">
        <f>วิเคราะห์ค่าทึบๆ!BQ257</f>
        <v>3.7232993541737596</v>
      </c>
      <c r="J428" s="261">
        <f>วิเคราะห์ค่าทึบๆ!AM257</f>
        <v>7.4598374772560988E-3</v>
      </c>
      <c r="K428" s="262">
        <f>วิเคราะห์ค่าทึบๆ!AQ257</f>
        <v>1.8516382309617819E-2</v>
      </c>
      <c r="L428" s="262">
        <f t="shared" si="12"/>
        <v>11.868686868686867</v>
      </c>
    </row>
    <row r="429" spans="2:12">
      <c r="B429" s="281">
        <f>วิเคราะห์ค่าทึบๆ!B258</f>
        <v>2</v>
      </c>
      <c r="C429" s="268">
        <f>วิเคราะห์ค่าทึบๆ!AR258</f>
        <v>1.8533333333333335</v>
      </c>
      <c r="D429" s="265">
        <f>วิเคราะห์ค่าทึบๆ!BP258</f>
        <v>0.56055541768506656</v>
      </c>
      <c r="E429" s="286">
        <f>วิเคราะห์ค่าทึบๆ!AW258</f>
        <v>0.7177115647040182</v>
      </c>
      <c r="F429" s="282">
        <f>วิเคราะห์ค่าทึบๆ!AL258</f>
        <v>9.9206349206349245</v>
      </c>
      <c r="H429" s="267">
        <f t="shared" si="13"/>
        <v>2</v>
      </c>
      <c r="I429" s="268">
        <f>วิเคราะห์ค่าทึบๆ!BQ258</f>
        <v>3.7232993541737596</v>
      </c>
      <c r="J429" s="269">
        <f>วิเคราะห์ค่าทึบๆ!AM258</f>
        <v>9.9765612640552118E-3</v>
      </c>
      <c r="K429" s="270">
        <f>วิเคราะห์ค่าทึบๆ!AQ258</f>
        <v>2.4763250280422758E-2</v>
      </c>
      <c r="L429" s="270">
        <f t="shared" si="12"/>
        <v>9.9206349206349245</v>
      </c>
    </row>
    <row r="430" spans="2:12">
      <c r="B430" s="281">
        <f>วิเคราะห์ค่าทึบๆ!B259</f>
        <v>3</v>
      </c>
      <c r="C430" s="268">
        <f>วิเคราะห์ค่าทึบๆ!AR259</f>
        <v>1.6266666666666669</v>
      </c>
      <c r="D430" s="265">
        <f>วิเคราะห์ค่าทึบๆ!BP259</f>
        <v>0.48323954484025228</v>
      </c>
      <c r="E430" s="286">
        <f>วิเคราะห์ค่าทึบๆ!AW259</f>
        <v>0.62861179786340826</v>
      </c>
      <c r="F430" s="282">
        <f>วิเคราะห์ค่าทึบๆ!AL259</f>
        <v>12.545454545454549</v>
      </c>
      <c r="H430" s="267">
        <f t="shared" si="13"/>
        <v>3</v>
      </c>
      <c r="I430" s="268">
        <f>วิเคราะห์ค่าทึบๆ!BQ259</f>
        <v>4.3190083405433262</v>
      </c>
      <c r="J430" s="269">
        <f>วิเคราะห์ค่าทึบๆ!AM259</f>
        <v>1.546810195749557E-2</v>
      </c>
      <c r="K430" s="270">
        <f>วิเคราะห์ค่าทึบๆ!AQ259</f>
        <v>2.585080053170493E-2</v>
      </c>
      <c r="L430" s="270">
        <f t="shared" si="12"/>
        <v>12.545454545454549</v>
      </c>
    </row>
    <row r="431" spans="2:12">
      <c r="B431" s="281">
        <f>วิเคราะห์ค่าทึบๆ!B260</f>
        <v>4</v>
      </c>
      <c r="C431" s="268">
        <f>วิเคราะห์ค่าทึบๆ!AR260</f>
        <v>1.6400000000000001</v>
      </c>
      <c r="D431" s="265">
        <f>วิเคราะห์ค่าทึบๆ!BP260</f>
        <v>0.48729724373850103</v>
      </c>
      <c r="E431" s="286">
        <f>วิเคราะห์ค่าทึบๆ!AW260</f>
        <v>0.63296210442729162</v>
      </c>
      <c r="F431" s="282">
        <f>วิเคราะห์ค่าทึบๆ!AL260</f>
        <v>0</v>
      </c>
      <c r="H431" s="267">
        <f t="shared" si="13"/>
        <v>4</v>
      </c>
      <c r="I431" s="268">
        <f>วิเคราะห์ค่าทึบๆ!BQ260</f>
        <v>4.2830441818903902</v>
      </c>
      <c r="J431" s="269">
        <f>วิเคราะห์ค่าทึบๆ!AM260</f>
        <v>1.8404876934908096E-2</v>
      </c>
      <c r="K431" s="270">
        <f>วิเคราะห์ค่าทึบๆ!AQ260</f>
        <v>3.1441664763801336E-2</v>
      </c>
      <c r="L431" s="270">
        <f t="shared" si="12"/>
        <v>0</v>
      </c>
    </row>
    <row r="432" spans="2:12">
      <c r="B432" s="281">
        <f>วิเคราะห์ค่าทึบๆ!B261</f>
        <v>5</v>
      </c>
      <c r="C432" s="268">
        <f>วิเคราะห์ค่าทึบๆ!AR261</f>
        <v>1.5866666666666669</v>
      </c>
      <c r="D432" s="265">
        <f>วิเคราะห์ค่าทึบๆ!BP261</f>
        <v>0.47138835626531</v>
      </c>
      <c r="E432" s="286">
        <f>วิเคราะห์ค่าทึบๆ!AW261</f>
        <v>0.61608007261268027</v>
      </c>
      <c r="F432" s="282">
        <f>วิเคราะห์ค่าทึบๆ!AL261</f>
        <v>7.6923076923076872</v>
      </c>
      <c r="H432" s="267">
        <f t="shared" si="13"/>
        <v>5</v>
      </c>
      <c r="I432" s="268">
        <f>วิเคราะห์ค่าทึบๆ!BQ261</f>
        <v>4.4275926566814174</v>
      </c>
      <c r="J432" s="269">
        <f>วิเคราะห์ค่าทึบๆ!AM261</f>
        <v>2.00828671642675E-2</v>
      </c>
      <c r="K432" s="270">
        <f>วิเคราะห์ค่าทึบๆ!AQ261</f>
        <v>3.1445542007208331E-2</v>
      </c>
      <c r="L432" s="270">
        <f t="shared" si="12"/>
        <v>7.6923076923076872</v>
      </c>
    </row>
    <row r="433" spans="2:12">
      <c r="B433" s="281">
        <f>วิเคราะห์ค่าทึบๆ!B262</f>
        <v>6</v>
      </c>
      <c r="C433" s="268">
        <f>วิเคราะห์ค่าทึบๆ!AR262</f>
        <v>1.6133333333333333</v>
      </c>
      <c r="D433" s="265">
        <f>วิเคราะห์ค่าทึบๆ!BP262</f>
        <v>0.47923617563378684</v>
      </c>
      <c r="E433" s="286">
        <f>วิเคราะห์ค่าทึบๆ!AW262</f>
        <v>0.62434997382308721</v>
      </c>
      <c r="F433" s="282">
        <f>วิเคราะห์ค่าทึบๆ!AL262</f>
        <v>4.1666666666666625</v>
      </c>
      <c r="H433" s="267">
        <f t="shared" si="13"/>
        <v>6</v>
      </c>
      <c r="I433" s="268">
        <f>วิเคราะห์ค่าทึบๆ!BQ262</f>
        <v>4.3550878058928104</v>
      </c>
      <c r="J433" s="269">
        <f>วิเคราะห์ค่าทึบๆ!AM262</f>
        <v>1.9848119809625888E-2</v>
      </c>
      <c r="K433" s="270">
        <f>วิเคราะห์ค่าทึบๆ!AQ262</f>
        <v>3.2454358067090981E-2</v>
      </c>
      <c r="L433" s="270">
        <f t="shared" si="12"/>
        <v>4.1666666666666625</v>
      </c>
    </row>
    <row r="434" spans="2:12">
      <c r="B434" s="281">
        <f>วิเคราะห์ค่าทึบๆ!B263</f>
        <v>7</v>
      </c>
      <c r="C434" s="268">
        <f>วิเคราะห์ค่าทึบๆ!AR263</f>
        <v>1.56</v>
      </c>
      <c r="D434" s="265">
        <f>วิเคราะห์ค่าทึบๆ!BP263</f>
        <v>0.46374589198430682</v>
      </c>
      <c r="E434" s="286">
        <f>วิเคราะห์ค่าทึบๆ!AW263</f>
        <v>0.60813031926314987</v>
      </c>
      <c r="F434" s="282">
        <f>วิเคราะห์ค่าทึบๆ!AL263</f>
        <v>3.8461538461538436</v>
      </c>
      <c r="H434" s="267">
        <f t="shared" si="13"/>
        <v>7</v>
      </c>
      <c r="I434" s="268">
        <f>วิเคราะห์ค่าทึบๆ!BQ263</f>
        <v>4.500558734256213</v>
      </c>
      <c r="J434" s="269">
        <f>วิเคราะห์ค่าทึบๆ!AM263</f>
        <v>2.4149367491010643E-2</v>
      </c>
      <c r="K434" s="270">
        <f>วิเคราะห์ค่าทึบๆ!AQ263</f>
        <v>3.6224051236515967E-2</v>
      </c>
      <c r="L434" s="270">
        <f t="shared" si="12"/>
        <v>3.8461538461538436</v>
      </c>
    </row>
    <row r="435" spans="2:12">
      <c r="B435" s="283">
        <f>วิเคราะห์ค่าทึบๆ!B264</f>
        <v>8</v>
      </c>
      <c r="C435" s="276">
        <f>วิเคราะห์ค่าทึบๆ!AR264</f>
        <v>1.52</v>
      </c>
      <c r="D435" s="272">
        <f>วิเคราะห์ค่าทึบๆ!BP264</f>
        <v>0.45265089337569298</v>
      </c>
      <c r="E435" s="287">
        <f>วิเคราะห์ค่าทึบๆ!AW264</f>
        <v>0.59676239503286066</v>
      </c>
      <c r="F435" s="284">
        <f>วิเคราะห์ค่าทึบๆ!AL264</f>
        <v>7.4074074074074066</v>
      </c>
      <c r="H435" s="275">
        <f t="shared" si="13"/>
        <v>8</v>
      </c>
      <c r="I435" s="276">
        <f>วิเคราะห์ค่าทึบๆ!BQ264</f>
        <v>4.6108726508425066</v>
      </c>
      <c r="J435" s="277">
        <f>วิเคราะห์ค่าทึบๆ!AM264</f>
        <v>3.4557753223578111E-2</v>
      </c>
      <c r="K435" s="278">
        <f>วิเคราะห์ค่าทึบๆ!AQ264</f>
        <v>4.8636837870221043E-2</v>
      </c>
      <c r="L435" s="278">
        <f t="shared" si="12"/>
        <v>7.4074074074074066</v>
      </c>
    </row>
    <row r="436" spans="2:12">
      <c r="B436" s="291"/>
      <c r="D436" s="258"/>
      <c r="E436" s="292"/>
      <c r="F436" s="291"/>
      <c r="I436" s="258"/>
    </row>
    <row r="437" spans="2:12">
      <c r="B437" s="291"/>
      <c r="D437" s="258"/>
      <c r="E437" s="292"/>
      <c r="F437" s="291"/>
      <c r="I437" s="258"/>
    </row>
    <row r="438" spans="2:12">
      <c r="B438" s="291"/>
      <c r="D438" s="258"/>
      <c r="E438" s="258"/>
      <c r="F438" s="291"/>
      <c r="I438" s="258"/>
    </row>
    <row r="439" spans="2:12">
      <c r="B439" s="291"/>
      <c r="F439" s="291"/>
      <c r="I439" s="258"/>
    </row>
    <row r="440" spans="2:12">
      <c r="B440" s="291"/>
      <c r="F440" s="291"/>
      <c r="I440" s="258"/>
    </row>
    <row r="441" spans="2:12">
      <c r="B441" s="291"/>
      <c r="F441" s="291"/>
      <c r="I441" s="258"/>
    </row>
    <row r="442" spans="2:12">
      <c r="B442" s="291"/>
      <c r="F442" s="291"/>
      <c r="I442" s="258"/>
    </row>
    <row r="443" spans="2:12">
      <c r="B443" s="291"/>
      <c r="F443" s="291"/>
      <c r="I443" s="258"/>
    </row>
    <row r="444" spans="2:12">
      <c r="B444" s="291"/>
      <c r="F444" s="291"/>
      <c r="I444" s="258"/>
    </row>
    <row r="445" spans="2:12">
      <c r="B445" s="291"/>
      <c r="F445" s="291"/>
      <c r="I445" s="258"/>
    </row>
    <row r="446" spans="2:12">
      <c r="B446" s="291"/>
      <c r="F446" s="291"/>
      <c r="I446" s="258"/>
    </row>
    <row r="447" spans="2:12">
      <c r="B447" s="291"/>
      <c r="F447" s="291"/>
      <c r="I447" s="258"/>
    </row>
    <row r="448" spans="2:12">
      <c r="B448" s="291"/>
      <c r="F448" s="291"/>
      <c r="I448" s="258"/>
    </row>
    <row r="449" spans="2:9">
      <c r="B449" s="291"/>
      <c r="F449" s="291"/>
      <c r="I449" s="258"/>
    </row>
    <row r="450" spans="2:9">
      <c r="B450" s="291"/>
      <c r="F450" s="291"/>
      <c r="I450" s="258"/>
    </row>
    <row r="451" spans="2:9">
      <c r="B451" s="291"/>
      <c r="F451" s="291"/>
      <c r="I451" s="258"/>
    </row>
    <row r="452" spans="2:9">
      <c r="B452" s="291"/>
      <c r="F452" s="291"/>
      <c r="I452" s="258"/>
    </row>
    <row r="453" spans="2:9">
      <c r="B453" s="291"/>
      <c r="F453" s="291"/>
      <c r="I453" s="258"/>
    </row>
    <row r="454" spans="2:9">
      <c r="B454" s="291"/>
      <c r="F454" s="291"/>
      <c r="I454" s="258"/>
    </row>
    <row r="455" spans="2:9">
      <c r="B455" s="291"/>
      <c r="F455" s="291"/>
      <c r="I455" s="258"/>
    </row>
    <row r="456" spans="2:9">
      <c r="B456" s="291"/>
      <c r="F456" s="291"/>
      <c r="I456" s="258"/>
    </row>
    <row r="457" spans="2:9">
      <c r="B457" s="291"/>
      <c r="F457" s="291"/>
      <c r="I457" s="258"/>
    </row>
    <row r="458" spans="2:9">
      <c r="B458" s="291"/>
      <c r="F458" s="291"/>
      <c r="I458" s="258"/>
    </row>
    <row r="459" spans="2:9">
      <c r="B459" s="291"/>
      <c r="F459" s="291"/>
      <c r="I459" s="258"/>
    </row>
    <row r="460" spans="2:9">
      <c r="B460" s="291"/>
      <c r="F460" s="291"/>
      <c r="I460" s="258"/>
    </row>
    <row r="461" spans="2:9">
      <c r="B461" s="291"/>
      <c r="F461" s="291"/>
    </row>
    <row r="462" spans="2:9">
      <c r="B462" s="291"/>
      <c r="F462" s="291"/>
    </row>
    <row r="463" spans="2:9">
      <c r="B463" s="291"/>
      <c r="F463" s="291"/>
    </row>
    <row r="464" spans="2:9">
      <c r="B464" s="291"/>
      <c r="F464" s="291"/>
    </row>
    <row r="465" spans="2:6">
      <c r="B465" s="291"/>
      <c r="F465" s="291"/>
    </row>
    <row r="466" spans="2:6">
      <c r="B466" s="291"/>
      <c r="F466" s="291"/>
    </row>
    <row r="467" spans="2:6">
      <c r="B467" s="291"/>
      <c r="F467" s="291"/>
    </row>
    <row r="468" spans="2:6">
      <c r="B468" s="291"/>
      <c r="F468" s="291"/>
    </row>
    <row r="469" spans="2:6">
      <c r="B469" s="291"/>
      <c r="F469" s="291"/>
    </row>
    <row r="470" spans="2:6">
      <c r="B470" s="291"/>
      <c r="F470" s="291"/>
    </row>
    <row r="471" spans="2:6">
      <c r="B471" s="291"/>
      <c r="F471" s="291"/>
    </row>
    <row r="472" spans="2:6">
      <c r="B472" s="291"/>
      <c r="F472" s="291"/>
    </row>
    <row r="473" spans="2:6">
      <c r="B473" s="291"/>
      <c r="F473" s="291"/>
    </row>
    <row r="474" spans="2:6">
      <c r="B474" s="291"/>
      <c r="F474" s="291"/>
    </row>
    <row r="475" spans="2:6">
      <c r="B475" s="291"/>
      <c r="F475" s="291"/>
    </row>
    <row r="476" spans="2:6">
      <c r="B476" s="291"/>
      <c r="F476" s="291"/>
    </row>
  </sheetData>
  <mergeCells count="22">
    <mergeCell ref="R10:S10"/>
    <mergeCell ref="F2:F3"/>
    <mergeCell ref="I2:I3"/>
    <mergeCell ref="J2:J3"/>
    <mergeCell ref="B2:B3"/>
    <mergeCell ref="C2:C3"/>
    <mergeCell ref="D2:D3"/>
    <mergeCell ref="E2:E3"/>
    <mergeCell ref="H2:H3"/>
    <mergeCell ref="K2:K3"/>
    <mergeCell ref="L2:L3"/>
    <mergeCell ref="R13:S13"/>
    <mergeCell ref="R14:S14"/>
    <mergeCell ref="R15:S15"/>
    <mergeCell ref="R16:S16"/>
    <mergeCell ref="R11:S11"/>
    <mergeCell ref="R12:S12"/>
    <mergeCell ref="R17:S17"/>
    <mergeCell ref="R18:S18"/>
    <mergeCell ref="R19:S19"/>
    <mergeCell ref="R20:S20"/>
    <mergeCell ref="R21:S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265"/>
  <sheetViews>
    <sheetView topLeftCell="BI6" zoomScale="67" zoomScaleNormal="25" workbookViewId="0">
      <selection activeCell="W13" sqref="W13"/>
    </sheetView>
  </sheetViews>
  <sheetFormatPr defaultColWidth="9.109375" defaultRowHeight="14.4"/>
  <cols>
    <col min="1" max="19" width="9.109375" style="6"/>
    <col min="20" max="20" width="10.77734375" style="6" customWidth="1"/>
    <col min="21" max="27" width="10.77734375" style="7" customWidth="1"/>
    <col min="28" max="29" width="9.109375" style="6"/>
    <col min="30" max="32" width="9.109375" style="7"/>
    <col min="33" max="35" width="9.109375" style="6"/>
    <col min="36" max="36" width="10.44140625" style="6" bestFit="1" customWidth="1"/>
    <col min="37" max="42" width="9.109375" style="7"/>
    <col min="43" max="43" width="10.6640625" style="7" bestFit="1" customWidth="1"/>
    <col min="44" max="44" width="10.44140625" style="7" bestFit="1" customWidth="1"/>
    <col min="45" max="45" width="9.44140625" style="7" bestFit="1" customWidth="1"/>
    <col min="46" max="54" width="9.109375" style="7"/>
    <col min="55" max="55" width="13.6640625" style="7" customWidth="1"/>
    <col min="56" max="56" width="12.44140625" style="7" customWidth="1"/>
    <col min="57" max="57" width="12.77734375" style="7" customWidth="1"/>
    <col min="58" max="60" width="9.109375" style="7"/>
    <col min="61" max="61" width="15" style="7" customWidth="1"/>
    <col min="62" max="62" width="11.44140625" style="7" customWidth="1"/>
    <col min="63" max="63" width="12.6640625" style="7" customWidth="1"/>
    <col min="64" max="64" width="12.44140625" style="7" customWidth="1"/>
    <col min="65" max="74" width="13.44140625" style="7" customWidth="1"/>
    <col min="75" max="86" width="9.109375" style="7"/>
    <col min="87" max="87" width="9.44140625" style="7" bestFit="1" customWidth="1"/>
    <col min="88" max="384" width="9.109375" style="7"/>
    <col min="385" max="16384" width="9.109375" style="6"/>
  </cols>
  <sheetData>
    <row r="1" spans="1:74" ht="15" customHeight="1"/>
    <row r="2" spans="1:74" ht="15.75" customHeight="1" thickBot="1"/>
    <row r="3" spans="1:74" ht="15" customHeight="1">
      <c r="A3" s="331" t="s">
        <v>21</v>
      </c>
      <c r="B3" s="332"/>
      <c r="C3" s="332"/>
      <c r="D3" s="332"/>
      <c r="E3" s="333"/>
    </row>
    <row r="4" spans="1:74" ht="15.75" customHeight="1" thickBot="1">
      <c r="A4" s="334"/>
      <c r="B4" s="335"/>
      <c r="C4" s="335"/>
      <c r="D4" s="335"/>
      <c r="E4" s="336"/>
    </row>
    <row r="5" spans="1:74">
      <c r="A5" s="325" t="s">
        <v>18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7"/>
      <c r="U5" s="8"/>
      <c r="V5" s="8"/>
      <c r="W5" s="8"/>
      <c r="X5" s="8"/>
      <c r="Y5" s="8"/>
      <c r="Z5" s="8"/>
      <c r="AA5" s="8"/>
    </row>
    <row r="6" spans="1:74" ht="19.5" customHeight="1" thickBot="1">
      <c r="A6" s="328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30"/>
      <c r="U6" s="8"/>
      <c r="V6" s="8"/>
      <c r="W6" s="8"/>
      <c r="X6" s="8"/>
      <c r="Y6" s="8"/>
      <c r="Z6" s="8"/>
      <c r="AA6" s="8"/>
    </row>
    <row r="7" spans="1:74" ht="15" customHeight="1">
      <c r="A7" s="319" t="s">
        <v>0</v>
      </c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1"/>
      <c r="U7" s="8"/>
      <c r="V7" s="8"/>
      <c r="W7" s="8"/>
      <c r="X7" s="8"/>
      <c r="Y7" s="8"/>
      <c r="Z7" s="8"/>
      <c r="AA7" s="8"/>
    </row>
    <row r="8" spans="1:74" ht="15.75" customHeight="1">
      <c r="A8" s="322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4"/>
      <c r="U8" s="8"/>
      <c r="V8" s="8"/>
      <c r="W8" s="8"/>
      <c r="X8" s="8"/>
      <c r="Y8" s="8"/>
      <c r="Z8" s="8"/>
      <c r="AA8" s="8"/>
    </row>
    <row r="9" spans="1:74" ht="18.75" customHeight="1">
      <c r="A9" s="9" t="s">
        <v>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1"/>
      <c r="U9" s="8"/>
      <c r="V9" s="8"/>
      <c r="W9" s="8"/>
      <c r="X9" s="8"/>
      <c r="Y9" s="8"/>
      <c r="Z9" s="8"/>
      <c r="AA9" s="8"/>
    </row>
    <row r="10" spans="1:74" ht="18.75" customHeight="1">
      <c r="A10" s="9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1"/>
      <c r="U10" s="8"/>
      <c r="V10" s="8"/>
      <c r="W10" s="8"/>
      <c r="X10" s="8"/>
      <c r="Y10" s="8"/>
      <c r="Z10" s="8"/>
      <c r="AA10" s="8"/>
    </row>
    <row r="11" spans="1:74" ht="18.75" customHeight="1">
      <c r="A11" s="337" t="s">
        <v>3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9"/>
      <c r="U11" s="12"/>
      <c r="V11" s="12"/>
      <c r="W11" s="12"/>
      <c r="X11" s="12"/>
      <c r="Y11" s="12"/>
      <c r="Z11" s="12"/>
      <c r="AA11" s="12"/>
      <c r="AL11" s="116" t="s">
        <v>59</v>
      </c>
      <c r="AM11" s="152">
        <f>((8*(AS12*100+3)^2)-72)*4/1000000</f>
        <v>4.9548800000000009E-3</v>
      </c>
      <c r="AN11" s="116" t="s">
        <v>60</v>
      </c>
      <c r="AO11" s="116" t="s">
        <v>61</v>
      </c>
      <c r="AP11" s="116">
        <f>1000*AM11*9.81+1000*AM12*9.81</f>
        <v>135.94874580000004</v>
      </c>
      <c r="AQ11" s="116" t="s">
        <v>62</v>
      </c>
      <c r="AR11" s="117" t="s">
        <v>48</v>
      </c>
      <c r="AS11" s="118">
        <v>0.25</v>
      </c>
      <c r="AT11" s="118" t="s">
        <v>50</v>
      </c>
    </row>
    <row r="12" spans="1:74" ht="19.5" customHeight="1" thickBot="1">
      <c r="A12" s="340"/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2"/>
      <c r="U12" s="12"/>
      <c r="V12" s="12"/>
      <c r="W12" s="12"/>
      <c r="X12" s="12"/>
      <c r="Y12" s="12"/>
      <c r="Z12" s="12"/>
      <c r="AA12" s="12"/>
      <c r="AL12" s="116" t="s">
        <v>63</v>
      </c>
      <c r="AM12" s="152">
        <f>(6+AS12*100)*(11.5*AS12*100)*5/1000000</f>
        <v>8.9033000000000011E-3</v>
      </c>
      <c r="AN12" s="116" t="s">
        <v>60</v>
      </c>
      <c r="AO12" s="116" t="s">
        <v>64</v>
      </c>
      <c r="AP12" s="116">
        <f>(1.842*4*9.81)+(2.097*5*9.81)</f>
        <v>175.13793000000001</v>
      </c>
      <c r="AQ12" s="116" t="s">
        <v>62</v>
      </c>
      <c r="AR12" s="117" t="s">
        <v>49</v>
      </c>
      <c r="AS12" s="118">
        <v>9.8000000000000004E-2</v>
      </c>
      <c r="AT12" s="118" t="s">
        <v>50</v>
      </c>
    </row>
    <row r="13" spans="1:74" s="7" customFormat="1" ht="39" customHeight="1">
      <c r="A13" s="365" t="s">
        <v>20</v>
      </c>
      <c r="B13" s="390" t="s">
        <v>19</v>
      </c>
      <c r="C13" s="343" t="s">
        <v>4</v>
      </c>
      <c r="D13" s="344"/>
      <c r="E13" s="345"/>
      <c r="F13" s="357" t="s">
        <v>5</v>
      </c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9"/>
      <c r="T13" s="316" t="s">
        <v>6</v>
      </c>
      <c r="U13" s="13"/>
      <c r="V13" s="13"/>
      <c r="W13" s="13"/>
      <c r="X13" s="13"/>
      <c r="Y13" s="13"/>
      <c r="Z13" s="13"/>
      <c r="AA13" s="13"/>
    </row>
    <row r="14" spans="1:74" ht="18.75" customHeight="1">
      <c r="A14" s="366"/>
      <c r="B14" s="391"/>
      <c r="C14" s="360" t="s">
        <v>7</v>
      </c>
      <c r="D14" s="371"/>
      <c r="E14" s="371" t="s">
        <v>8</v>
      </c>
      <c r="F14" s="351" t="s">
        <v>9</v>
      </c>
      <c r="G14" s="352"/>
      <c r="H14" s="346" t="s">
        <v>11</v>
      </c>
      <c r="I14" s="347"/>
      <c r="J14" s="347"/>
      <c r="K14" s="347"/>
      <c r="L14" s="347"/>
      <c r="M14" s="348"/>
      <c r="N14" s="349" t="s">
        <v>10</v>
      </c>
      <c r="O14" s="347"/>
      <c r="P14" s="347"/>
      <c r="Q14" s="347"/>
      <c r="R14" s="347"/>
      <c r="S14" s="350"/>
      <c r="T14" s="317"/>
      <c r="U14" s="13"/>
      <c r="V14" s="13"/>
      <c r="W14" s="13"/>
      <c r="X14" s="13"/>
      <c r="Y14" s="13"/>
      <c r="Z14" s="13"/>
      <c r="AA14" s="13"/>
    </row>
    <row r="15" spans="1:74" ht="18" customHeight="1">
      <c r="A15" s="366"/>
      <c r="B15" s="391"/>
      <c r="C15" s="361"/>
      <c r="D15" s="372"/>
      <c r="E15" s="372"/>
      <c r="F15" s="353"/>
      <c r="G15" s="354"/>
      <c r="H15" s="311">
        <v>1</v>
      </c>
      <c r="I15" s="312"/>
      <c r="J15" s="311">
        <v>2</v>
      </c>
      <c r="K15" s="312"/>
      <c r="L15" s="311">
        <v>3</v>
      </c>
      <c r="M15" s="374"/>
      <c r="N15" s="375">
        <v>1</v>
      </c>
      <c r="O15" s="312"/>
      <c r="P15" s="311">
        <v>2</v>
      </c>
      <c r="Q15" s="312"/>
      <c r="R15" s="311">
        <v>3</v>
      </c>
      <c r="S15" s="312"/>
      <c r="T15" s="317"/>
      <c r="U15" s="313" t="s">
        <v>15</v>
      </c>
      <c r="V15" s="314"/>
      <c r="W15" s="315"/>
      <c r="X15" s="313" t="s">
        <v>14</v>
      </c>
      <c r="Y15" s="314"/>
      <c r="Z15" s="315"/>
      <c r="AA15" s="313" t="s">
        <v>16</v>
      </c>
      <c r="AB15" s="314"/>
      <c r="AC15" s="315"/>
      <c r="AD15" s="14"/>
      <c r="AE15" s="14"/>
      <c r="AF15" s="14"/>
      <c r="AG15" s="394" t="s">
        <v>17</v>
      </c>
      <c r="AH15" s="394"/>
      <c r="AI15" s="394"/>
      <c r="AJ15" s="1"/>
      <c r="AL15" s="409" t="s">
        <v>71</v>
      </c>
      <c r="AM15" s="410" t="s">
        <v>74</v>
      </c>
      <c r="AN15" s="310" t="s">
        <v>47</v>
      </c>
      <c r="AO15" s="310" t="s">
        <v>28</v>
      </c>
      <c r="AP15" s="310" t="s">
        <v>29</v>
      </c>
      <c r="AQ15" s="310" t="s">
        <v>29</v>
      </c>
      <c r="AR15" s="310" t="s">
        <v>29</v>
      </c>
      <c r="AS15" s="310" t="s">
        <v>30</v>
      </c>
      <c r="AT15" s="400" t="s">
        <v>31</v>
      </c>
      <c r="AU15" s="402" t="s">
        <v>32</v>
      </c>
      <c r="AV15" s="402" t="s">
        <v>33</v>
      </c>
      <c r="AW15" s="402" t="s">
        <v>34</v>
      </c>
      <c r="AX15" s="402" t="s">
        <v>35</v>
      </c>
      <c r="AY15" s="402" t="s">
        <v>36</v>
      </c>
      <c r="AZ15" s="402" t="s">
        <v>37</v>
      </c>
      <c r="BA15" s="402" t="s">
        <v>38</v>
      </c>
      <c r="BB15" s="402" t="s">
        <v>39</v>
      </c>
      <c r="BC15" s="402" t="s">
        <v>40</v>
      </c>
      <c r="BD15" s="404" t="s">
        <v>41</v>
      </c>
      <c r="BE15" s="402" t="s">
        <v>42</v>
      </c>
      <c r="BF15" s="402" t="s">
        <v>43</v>
      </c>
      <c r="BG15" s="402" t="s">
        <v>44</v>
      </c>
      <c r="BH15" s="402" t="s">
        <v>45</v>
      </c>
      <c r="BI15" s="405" t="s">
        <v>46</v>
      </c>
      <c r="BJ15" s="303" t="s">
        <v>56</v>
      </c>
      <c r="BK15" s="303" t="s">
        <v>57</v>
      </c>
      <c r="BL15" s="303" t="s">
        <v>58</v>
      </c>
      <c r="BM15" s="307" t="s">
        <v>51</v>
      </c>
      <c r="BN15" s="305" t="s">
        <v>52</v>
      </c>
      <c r="BO15" s="305" t="s">
        <v>53</v>
      </c>
      <c r="BP15" s="305" t="s">
        <v>54</v>
      </c>
      <c r="BQ15" s="305" t="s">
        <v>55</v>
      </c>
      <c r="BR15" s="411" t="s">
        <v>66</v>
      </c>
      <c r="BS15" s="411" t="s">
        <v>67</v>
      </c>
      <c r="BT15" s="411" t="s">
        <v>68</v>
      </c>
      <c r="BU15" s="411" t="s">
        <v>69</v>
      </c>
      <c r="BV15" s="413" t="s">
        <v>70</v>
      </c>
    </row>
    <row r="16" spans="1:74" ht="15" customHeight="1" thickBot="1">
      <c r="A16" s="367"/>
      <c r="B16" s="392"/>
      <c r="C16" s="362"/>
      <c r="D16" s="373"/>
      <c r="E16" s="373"/>
      <c r="F16" s="355"/>
      <c r="G16" s="356"/>
      <c r="H16" s="15" t="s">
        <v>12</v>
      </c>
      <c r="I16" s="15" t="s">
        <v>13</v>
      </c>
      <c r="J16" s="15" t="s">
        <v>12</v>
      </c>
      <c r="K16" s="15" t="s">
        <v>13</v>
      </c>
      <c r="L16" s="15" t="s">
        <v>12</v>
      </c>
      <c r="M16" s="16" t="s">
        <v>13</v>
      </c>
      <c r="N16" s="17" t="s">
        <v>12</v>
      </c>
      <c r="O16" s="15" t="s">
        <v>13</v>
      </c>
      <c r="P16" s="15" t="s">
        <v>12</v>
      </c>
      <c r="Q16" s="15" t="s">
        <v>13</v>
      </c>
      <c r="R16" s="15" t="s">
        <v>12</v>
      </c>
      <c r="S16" s="15" t="s">
        <v>13</v>
      </c>
      <c r="T16" s="318"/>
      <c r="U16" s="18">
        <v>1</v>
      </c>
      <c r="V16" s="18">
        <v>2</v>
      </c>
      <c r="W16" s="18">
        <v>3</v>
      </c>
      <c r="X16" s="19">
        <v>1</v>
      </c>
      <c r="Y16" s="19">
        <v>2</v>
      </c>
      <c r="Z16" s="19">
        <v>3</v>
      </c>
      <c r="AA16" s="20">
        <v>1</v>
      </c>
      <c r="AB16" s="20">
        <v>2</v>
      </c>
      <c r="AC16" s="20">
        <v>3</v>
      </c>
      <c r="AD16" s="69" t="s">
        <v>24</v>
      </c>
      <c r="AE16" s="69" t="s">
        <v>25</v>
      </c>
      <c r="AF16" s="70" t="s">
        <v>26</v>
      </c>
      <c r="AG16" s="2">
        <v>1</v>
      </c>
      <c r="AH16" s="2">
        <v>2</v>
      </c>
      <c r="AI16" s="2">
        <v>3</v>
      </c>
      <c r="AJ16" s="82" t="s">
        <v>27</v>
      </c>
      <c r="AL16" s="409"/>
      <c r="AM16" s="409"/>
      <c r="AN16" s="310"/>
      <c r="AO16" s="310"/>
      <c r="AP16" s="310"/>
      <c r="AQ16" s="310"/>
      <c r="AR16" s="310"/>
      <c r="AS16" s="310"/>
      <c r="AT16" s="401"/>
      <c r="AU16" s="403"/>
      <c r="AV16" s="403"/>
      <c r="AW16" s="403"/>
      <c r="AX16" s="403"/>
      <c r="AY16" s="403"/>
      <c r="AZ16" s="403"/>
      <c r="BA16" s="403"/>
      <c r="BB16" s="403"/>
      <c r="BC16" s="403"/>
      <c r="BD16" s="403"/>
      <c r="BE16" s="403"/>
      <c r="BF16" s="403"/>
      <c r="BG16" s="403"/>
      <c r="BH16" s="403"/>
      <c r="BI16" s="406"/>
      <c r="BJ16" s="304"/>
      <c r="BK16" s="304"/>
      <c r="BL16" s="304"/>
      <c r="BM16" s="308"/>
      <c r="BN16" s="306"/>
      <c r="BO16" s="306"/>
      <c r="BP16" s="306"/>
      <c r="BQ16" s="306"/>
      <c r="BR16" s="412"/>
      <c r="BS16" s="412"/>
      <c r="BT16" s="412"/>
      <c r="BU16" s="412"/>
      <c r="BV16" s="414"/>
    </row>
    <row r="17" spans="1:384" s="27" customFormat="1" ht="18.600000000000001" thickBot="1">
      <c r="A17" s="368">
        <v>18</v>
      </c>
      <c r="B17" s="21">
        <v>1</v>
      </c>
      <c r="C17" s="22">
        <v>0.4</v>
      </c>
      <c r="D17" s="23"/>
      <c r="E17" s="83">
        <f>(F17^(-1.04))*90.26</f>
        <v>4.003355281584116</v>
      </c>
      <c r="F17" s="383">
        <v>20</v>
      </c>
      <c r="G17" s="384"/>
      <c r="H17" s="22">
        <v>68</v>
      </c>
      <c r="I17" s="22">
        <v>80</v>
      </c>
      <c r="J17" s="22">
        <v>69</v>
      </c>
      <c r="K17" s="22">
        <v>81</v>
      </c>
      <c r="L17" s="22">
        <v>66</v>
      </c>
      <c r="M17" s="24">
        <v>80</v>
      </c>
      <c r="N17" s="25">
        <v>69</v>
      </c>
      <c r="O17" s="22">
        <v>80</v>
      </c>
      <c r="P17" s="22">
        <v>69</v>
      </c>
      <c r="Q17" s="22">
        <v>78</v>
      </c>
      <c r="R17" s="22">
        <v>70</v>
      </c>
      <c r="S17" s="22">
        <v>80</v>
      </c>
      <c r="T17" s="26"/>
      <c r="U17" s="3">
        <f t="shared" ref="U17:U48" si="0">I17-H17</f>
        <v>12</v>
      </c>
      <c r="V17" s="3">
        <f t="shared" ref="V17:V48" si="1">K17-J17</f>
        <v>12</v>
      </c>
      <c r="W17" s="3">
        <f t="shared" ref="W17:W48" si="2">M17-L17</f>
        <v>14</v>
      </c>
      <c r="X17" s="3">
        <f t="shared" ref="X17:X48" si="3">O17-N17</f>
        <v>11</v>
      </c>
      <c r="Y17" s="3">
        <f t="shared" ref="Y17:Y48" si="4">Q17-P17</f>
        <v>9</v>
      </c>
      <c r="Z17" s="3">
        <f t="shared" ref="Z17:Z48" si="5">S17-R17</f>
        <v>10</v>
      </c>
      <c r="AA17" s="3">
        <f t="shared" ref="AA17:AA48" si="6">U17-X17</f>
        <v>1</v>
      </c>
      <c r="AB17" s="3">
        <f t="shared" ref="AB17:AB48" si="7">V17-Y17</f>
        <v>3</v>
      </c>
      <c r="AC17" s="3">
        <f t="shared" ref="AC17:AC48" si="8">W17-Z17</f>
        <v>4</v>
      </c>
      <c r="AD17" s="3">
        <f>(U17+V17+W17)/(3*100)</f>
        <v>0.12666666666666668</v>
      </c>
      <c r="AE17" s="3">
        <f>(X17+Y17+Z17)/(3*100)</f>
        <v>0.1</v>
      </c>
      <c r="AF17" s="3">
        <f>(AA17+AB17+AC17)/(3*100)</f>
        <v>2.6666666666666668E-2</v>
      </c>
      <c r="AG17" s="3">
        <f t="shared" ref="AG17:AG40" si="9">(1-(X17/U17))*100</f>
        <v>8.3333333333333375</v>
      </c>
      <c r="AH17" s="3">
        <f t="shared" ref="AH17:AH40" si="10">(1-(Y17/V17))*100</f>
        <v>25</v>
      </c>
      <c r="AI17" s="3">
        <f t="shared" ref="AI17:AI40" si="11">(1-(Z17/W17))*100</f>
        <v>28.571428571428569</v>
      </c>
      <c r="AJ17" s="36">
        <f>(AG17+AH17+AI17)/3</f>
        <v>20.634920634920636</v>
      </c>
      <c r="AK17" s="7"/>
      <c r="AL17" s="119">
        <f>$A$17*9.81</f>
        <v>176.58</v>
      </c>
      <c r="AM17" s="91">
        <f>0.5*1000*($AS$12+AO17/2)*(0.115*5+0.08*4)*(C17+AO17/2)*9.81</f>
        <v>328.15550900000005</v>
      </c>
      <c r="AN17" s="91">
        <f t="shared" ref="AN17:AN48" si="12">(E17^2*9.81)/(2*PI())</f>
        <v>25.022886522097128</v>
      </c>
      <c r="AO17" s="91">
        <f t="shared" ref="AO17:AO48" si="13">AVERAGE(U17:W17)/100</f>
        <v>0.12666666666666665</v>
      </c>
      <c r="AP17" s="91">
        <f t="shared" ref="AP17:AP48" si="14">AA17/U17*100</f>
        <v>8.3333333333333321</v>
      </c>
      <c r="AQ17" s="91">
        <f t="shared" ref="AQ17:AQ48" si="15">AB17/V17*100</f>
        <v>25</v>
      </c>
      <c r="AR17" s="91">
        <f t="shared" ref="AR17:AR48" si="16">AC17/W17*100</f>
        <v>28.571428571428569</v>
      </c>
      <c r="AS17" s="91">
        <f>(AP17+AQ17+AR17)/3</f>
        <v>20.634920634920633</v>
      </c>
      <c r="AT17" s="131">
        <f>AO17/AN17</f>
        <v>5.0620325738523521E-3</v>
      </c>
      <c r="AU17" s="132">
        <f t="shared" ref="AU17:AU48" si="17">AO17/C17</f>
        <v>0.3166666666666666</v>
      </c>
      <c r="AV17" s="132">
        <f t="shared" ref="AV17:AV48" si="18">C17/AN17</f>
        <v>1.5985366022691641E-2</v>
      </c>
      <c r="AW17" s="132">
        <f>$AS$11/AN17</f>
        <v>9.9908537641822739E-3</v>
      </c>
      <c r="AX17" s="132">
        <f t="shared" ref="AX17:AX48" si="19">(C17-AO17)/AN17</f>
        <v>1.0923333448839289E-2</v>
      </c>
      <c r="AY17" s="132">
        <f t="shared" ref="AY17:AY48" si="20">(C17-AO17)/$AS$11</f>
        <v>1.0933333333333335</v>
      </c>
      <c r="AZ17" s="133">
        <f>(AN17-$AS$11)/AO17</f>
        <v>195.57541991129315</v>
      </c>
      <c r="BA17" s="132">
        <f t="shared" ref="BA17:BA48" si="21">(AN17-$AS$11)/C17</f>
        <v>61.932216305242818</v>
      </c>
      <c r="BB17" s="132">
        <f t="shared" ref="BB17:BB48" si="22">$AS$11/C17</f>
        <v>0.625</v>
      </c>
      <c r="BC17" s="132">
        <f>$AS$11/(AN17*AO17)^0.5</f>
        <v>0.14042361027990971</v>
      </c>
      <c r="BD17" s="132">
        <f t="shared" ref="BD17:BD48" si="23">$AS$11/(C17*AO17)^0.5</f>
        <v>1.1106541457982981</v>
      </c>
      <c r="BE17" s="132">
        <f>AO17/($AS$11*AN17)^0.5</f>
        <v>5.0643490902107631E-2</v>
      </c>
      <c r="BF17" s="132">
        <f>$AS$12/AO17</f>
        <v>0.77368421052631597</v>
      </c>
      <c r="BG17" s="134">
        <f t="shared" ref="BG17:BG48" si="24">$AS$12/C17</f>
        <v>0.245</v>
      </c>
      <c r="BH17" s="132">
        <f>$AS$12/AN17</f>
        <v>3.9164146755594521E-3</v>
      </c>
      <c r="BI17" s="143">
        <f t="shared" ref="BI17:BI48" si="25">(9.81*C17)^0.5/(9.81*AO17)^0.5</f>
        <v>1.7770466332772774</v>
      </c>
      <c r="BJ17" s="143">
        <f t="shared" ref="BJ17:BJ48" si="26">(9.81*C17)^0.5/AN17</f>
        <v>7.9163883853168054E-2</v>
      </c>
      <c r="BK17" s="143">
        <f t="shared" ref="BK17:BK48" si="27">(9.81*C17)^0.5/$AS$11</f>
        <v>7.9236355292252059</v>
      </c>
      <c r="BL17" s="143">
        <f t="shared" ref="BL17:BL48" si="28">(9.81*C17)^0.5/$AS$12</f>
        <v>20.213355941901035</v>
      </c>
      <c r="BM17" s="99">
        <f t="shared" ref="BM17:BM48" si="29">AN17/(9.81*E17^2)</f>
        <v>0.15915494309189535</v>
      </c>
      <c r="BN17" s="99">
        <f t="shared" ref="BN17:BN48" si="30">AO17/(9.81*E17^2)</f>
        <v>8.0564750622079157E-4</v>
      </c>
      <c r="BO17" s="99">
        <f t="shared" ref="BO17:BO48" si="31">C17/(9.81*E17^2)</f>
        <v>2.5441500196446056E-3</v>
      </c>
      <c r="BP17" s="99">
        <f t="shared" ref="BP17:BP48" si="32">$AS$12/(9.81*E17^2)</f>
        <v>6.2331675481292837E-4</v>
      </c>
      <c r="BQ17" s="99">
        <f t="shared" ref="BQ17:BQ48" si="33">$AS$11/(9.81*E17^2)</f>
        <v>1.5900937622778783E-3</v>
      </c>
      <c r="BR17" s="146">
        <f>AL17/$AP$11</f>
        <v>1.2988718576320986</v>
      </c>
      <c r="BS17" s="146">
        <f>AL17/$AP$12</f>
        <v>1.008233910267182</v>
      </c>
      <c r="BT17" s="146">
        <f>AL17/AM17</f>
        <v>0.53809853912889816</v>
      </c>
      <c r="BU17" s="146">
        <f>AM17/$AP$11</f>
        <v>2.4138178478142307</v>
      </c>
      <c r="BV17" s="147">
        <f>AM17/$AP$12</f>
        <v>1.8736975422742523</v>
      </c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</row>
    <row r="18" spans="1:384" ht="18.600000000000001" thickBot="1">
      <c r="A18" s="369"/>
      <c r="B18" s="28">
        <v>2</v>
      </c>
      <c r="C18" s="29">
        <v>0.4</v>
      </c>
      <c r="D18" s="30"/>
      <c r="E18" s="85">
        <f t="shared" ref="E18:E83" si="34">(F18^(-1.04))*90.26</f>
        <v>3.4617713531086367</v>
      </c>
      <c r="F18" s="381">
        <v>23</v>
      </c>
      <c r="G18" s="382"/>
      <c r="H18" s="31">
        <v>67</v>
      </c>
      <c r="I18" s="32">
        <v>80</v>
      </c>
      <c r="J18" s="31">
        <v>66</v>
      </c>
      <c r="K18" s="33">
        <v>80</v>
      </c>
      <c r="L18" s="31">
        <v>66</v>
      </c>
      <c r="M18" s="33">
        <v>81</v>
      </c>
      <c r="N18" s="34">
        <v>69</v>
      </c>
      <c r="O18" s="31">
        <v>79</v>
      </c>
      <c r="P18" s="31">
        <v>69</v>
      </c>
      <c r="Q18" s="31">
        <v>79</v>
      </c>
      <c r="R18" s="31">
        <v>69</v>
      </c>
      <c r="S18" s="31">
        <v>80</v>
      </c>
      <c r="T18" s="35"/>
      <c r="U18" s="36">
        <f t="shared" si="0"/>
        <v>13</v>
      </c>
      <c r="V18" s="36">
        <f t="shared" si="1"/>
        <v>14</v>
      </c>
      <c r="W18" s="36">
        <f t="shared" si="2"/>
        <v>15</v>
      </c>
      <c r="X18" s="36">
        <f t="shared" si="3"/>
        <v>10</v>
      </c>
      <c r="Y18" s="36">
        <f t="shared" si="4"/>
        <v>10</v>
      </c>
      <c r="Z18" s="36">
        <f t="shared" si="5"/>
        <v>11</v>
      </c>
      <c r="AA18" s="37">
        <f t="shared" si="6"/>
        <v>3</v>
      </c>
      <c r="AB18" s="37">
        <f t="shared" si="7"/>
        <v>4</v>
      </c>
      <c r="AC18" s="37">
        <f t="shared" si="8"/>
        <v>4</v>
      </c>
      <c r="AD18" s="3">
        <f t="shared" ref="AD18:AD40" si="35">(U18+V18+W18)/(3*100)</f>
        <v>0.14000000000000001</v>
      </c>
      <c r="AE18" s="3">
        <f>(X18+Y18+Z18)/(3*100)</f>
        <v>0.10333333333333333</v>
      </c>
      <c r="AF18" s="3">
        <f t="shared" ref="AF18:AF81" si="36">(AA18+AB18+AC18)/(3*100)</f>
        <v>3.6666666666666667E-2</v>
      </c>
      <c r="AG18" s="4">
        <f t="shared" si="9"/>
        <v>23.076923076923073</v>
      </c>
      <c r="AH18" s="4">
        <f t="shared" si="10"/>
        <v>28.571428571428569</v>
      </c>
      <c r="AI18" s="4">
        <f t="shared" si="11"/>
        <v>26.666666666666671</v>
      </c>
      <c r="AJ18" s="36">
        <f t="shared" ref="AJ18:AJ81" si="37">(AG18+AH18+AI18)/3</f>
        <v>26.105006105006101</v>
      </c>
      <c r="AL18" s="120">
        <f t="shared" ref="AL18:AL24" si="38">$A$17*9.81</f>
        <v>176.58</v>
      </c>
      <c r="AM18" s="93">
        <f t="shared" ref="AM18:AM81" si="39">0.5*1000*($AS$12+AO18/2)*(0.115*5+0.08*4)*(C18+AO18/2)*9.81</f>
        <v>346.63242600000012</v>
      </c>
      <c r="AN18" s="93">
        <f t="shared" si="12"/>
        <v>18.710521764569563</v>
      </c>
      <c r="AO18" s="93">
        <f t="shared" si="13"/>
        <v>0.14000000000000001</v>
      </c>
      <c r="AP18" s="93">
        <f t="shared" si="14"/>
        <v>23.076923076923077</v>
      </c>
      <c r="AQ18" s="93">
        <f t="shared" si="15"/>
        <v>28.571428571428569</v>
      </c>
      <c r="AR18" s="93">
        <f t="shared" si="16"/>
        <v>26.666666666666668</v>
      </c>
      <c r="AS18" s="93">
        <f t="shared" ref="AS18:AS81" si="40">(AP18+AQ18+AR18)/3</f>
        <v>26.105006105006108</v>
      </c>
      <c r="AT18" s="135">
        <f t="shared" ref="AT18:AT81" si="41">AO18/AN18</f>
        <v>7.4824209480414093E-3</v>
      </c>
      <c r="AU18" s="136">
        <f t="shared" si="17"/>
        <v>0.35000000000000003</v>
      </c>
      <c r="AV18" s="136">
        <f t="shared" si="18"/>
        <v>2.1378345565832596E-2</v>
      </c>
      <c r="AW18" s="136">
        <f t="shared" ref="AW18:AW81" si="42">$AS$11/AN18</f>
        <v>1.3361465978645373E-2</v>
      </c>
      <c r="AX18" s="136">
        <f t="shared" si="19"/>
        <v>1.3895924617791188E-2</v>
      </c>
      <c r="AY18" s="136">
        <f t="shared" si="20"/>
        <v>1.04</v>
      </c>
      <c r="AZ18" s="137">
        <f t="shared" ref="AZ18:AZ81" si="43">(AN18-$AS$11)/AO18</f>
        <v>131.86086974692543</v>
      </c>
      <c r="BA18" s="136">
        <f t="shared" si="21"/>
        <v>46.151304411423908</v>
      </c>
      <c r="BB18" s="136">
        <f t="shared" si="22"/>
        <v>0.625</v>
      </c>
      <c r="BC18" s="136">
        <f t="shared" ref="BC18:BC81" si="44">$AS$11/(AN18*AO18)^0.5</f>
        <v>0.15446605023807802</v>
      </c>
      <c r="BD18" s="136">
        <f t="shared" si="23"/>
        <v>1.0564428184106458</v>
      </c>
      <c r="BE18" s="136">
        <f t="shared" ref="BE18:BE81" si="45">AO18/($AS$11*AN18)^0.5</f>
        <v>6.4731412242459138E-2</v>
      </c>
      <c r="BF18" s="136">
        <f t="shared" ref="BF18:BF81" si="46">$AS$12/AO18</f>
        <v>0.7</v>
      </c>
      <c r="BG18" s="138">
        <f t="shared" si="24"/>
        <v>0.245</v>
      </c>
      <c r="BH18" s="136">
        <f t="shared" ref="BH18:BH81" si="47">$AS$12/AN18</f>
        <v>5.2376946636289862E-3</v>
      </c>
      <c r="BI18" s="144">
        <f t="shared" si="25"/>
        <v>1.6903085094570331</v>
      </c>
      <c r="BJ18" s="144">
        <f t="shared" si="26"/>
        <v>0.10587138655092831</v>
      </c>
      <c r="BK18" s="144">
        <f t="shared" si="27"/>
        <v>7.9236355292252059</v>
      </c>
      <c r="BL18" s="144">
        <f t="shared" si="28"/>
        <v>20.213355941901035</v>
      </c>
      <c r="BM18" s="101">
        <f t="shared" si="29"/>
        <v>0.15915494309189535</v>
      </c>
      <c r="BN18" s="101">
        <f t="shared" si="30"/>
        <v>1.1908642801751359E-3</v>
      </c>
      <c r="BO18" s="101">
        <f t="shared" si="31"/>
        <v>3.4024693719289598E-3</v>
      </c>
      <c r="BP18" s="101">
        <f t="shared" si="32"/>
        <v>8.3360499612259516E-4</v>
      </c>
      <c r="BQ18" s="101">
        <f t="shared" si="33"/>
        <v>2.1265433574555997E-3</v>
      </c>
      <c r="BR18" s="148">
        <f t="shared" ref="BR18:BR81" si="48">AL18/$AP$11</f>
        <v>1.2988718576320986</v>
      </c>
      <c r="BS18" s="148">
        <f t="shared" ref="BS18:BS81" si="49">AL18/$AP$12</f>
        <v>1.008233910267182</v>
      </c>
      <c r="BT18" s="148">
        <f t="shared" ref="BT18:BT81" si="50">AL18/AM18</f>
        <v>0.50941570019187976</v>
      </c>
      <c r="BU18" s="148">
        <f t="shared" ref="BU18:BU81" si="51">AM18/$AP$11</f>
        <v>2.549728752260398</v>
      </c>
      <c r="BV18" s="149">
        <f t="shared" ref="BV18:BV81" si="52">AM18/$AP$12</f>
        <v>1.9791967736514877</v>
      </c>
    </row>
    <row r="19" spans="1:384" ht="18.600000000000001" thickBot="1">
      <c r="A19" s="369"/>
      <c r="B19" s="28">
        <v>3</v>
      </c>
      <c r="C19" s="29">
        <v>0.4</v>
      </c>
      <c r="D19" s="30"/>
      <c r="E19" s="85">
        <f t="shared" si="34"/>
        <v>3.1742250903872287</v>
      </c>
      <c r="F19" s="381">
        <v>25</v>
      </c>
      <c r="G19" s="382"/>
      <c r="H19" s="31">
        <v>65</v>
      </c>
      <c r="I19" s="31">
        <v>81</v>
      </c>
      <c r="J19" s="38">
        <v>67</v>
      </c>
      <c r="K19" s="31">
        <v>81</v>
      </c>
      <c r="L19" s="34">
        <v>68</v>
      </c>
      <c r="M19" s="33">
        <v>81</v>
      </c>
      <c r="N19" s="34">
        <v>69</v>
      </c>
      <c r="O19" s="31">
        <v>80</v>
      </c>
      <c r="P19" s="31">
        <v>69</v>
      </c>
      <c r="Q19" s="31">
        <v>80</v>
      </c>
      <c r="R19" s="31">
        <v>69</v>
      </c>
      <c r="S19" s="31">
        <v>79</v>
      </c>
      <c r="T19" s="35"/>
      <c r="U19" s="36">
        <f t="shared" si="0"/>
        <v>16</v>
      </c>
      <c r="V19" s="36">
        <f t="shared" si="1"/>
        <v>14</v>
      </c>
      <c r="W19" s="36">
        <f t="shared" si="2"/>
        <v>13</v>
      </c>
      <c r="X19" s="36">
        <f t="shared" si="3"/>
        <v>11</v>
      </c>
      <c r="Y19" s="36">
        <f t="shared" si="4"/>
        <v>11</v>
      </c>
      <c r="Z19" s="36">
        <f t="shared" si="5"/>
        <v>10</v>
      </c>
      <c r="AA19" s="37">
        <f t="shared" si="6"/>
        <v>5</v>
      </c>
      <c r="AB19" s="37">
        <f t="shared" si="7"/>
        <v>3</v>
      </c>
      <c r="AC19" s="37">
        <f t="shared" si="8"/>
        <v>3</v>
      </c>
      <c r="AD19" s="3">
        <f t="shared" si="35"/>
        <v>0.14333333333333334</v>
      </c>
      <c r="AE19" s="3">
        <f t="shared" ref="AE19:AE40" si="53">(X19+Y19+Z19)/(3*100)</f>
        <v>0.10666666666666667</v>
      </c>
      <c r="AF19" s="3">
        <f t="shared" si="36"/>
        <v>3.6666666666666667E-2</v>
      </c>
      <c r="AG19" s="4">
        <f t="shared" si="9"/>
        <v>31.25</v>
      </c>
      <c r="AH19" s="4">
        <f t="shared" si="10"/>
        <v>21.428571428571431</v>
      </c>
      <c r="AI19" s="4">
        <f t="shared" si="11"/>
        <v>23.076923076923073</v>
      </c>
      <c r="AJ19" s="36">
        <f t="shared" si="37"/>
        <v>25.251831501831504</v>
      </c>
      <c r="AL19" s="120">
        <f t="shared" si="38"/>
        <v>176.58</v>
      </c>
      <c r="AM19" s="93">
        <f t="shared" si="39"/>
        <v>351.31262712500006</v>
      </c>
      <c r="AN19" s="93">
        <f t="shared" si="12"/>
        <v>15.731298772272332</v>
      </c>
      <c r="AO19" s="93">
        <f t="shared" si="13"/>
        <v>0.14333333333333334</v>
      </c>
      <c r="AP19" s="93">
        <f t="shared" si="14"/>
        <v>31.25</v>
      </c>
      <c r="AQ19" s="93">
        <f t="shared" si="15"/>
        <v>21.428571428571427</v>
      </c>
      <c r="AR19" s="93">
        <f t="shared" si="16"/>
        <v>23.076923076923077</v>
      </c>
      <c r="AS19" s="93">
        <f t="shared" si="40"/>
        <v>25.251831501831504</v>
      </c>
      <c r="AT19" s="135">
        <f t="shared" si="41"/>
        <v>9.111347728387802E-3</v>
      </c>
      <c r="AU19" s="136">
        <f t="shared" si="17"/>
        <v>0.35833333333333334</v>
      </c>
      <c r="AV19" s="136">
        <f t="shared" si="18"/>
        <v>2.5427016916431077E-2</v>
      </c>
      <c r="AW19" s="136">
        <f t="shared" si="42"/>
        <v>1.5891885572769424E-2</v>
      </c>
      <c r="AX19" s="136">
        <f t="shared" si="19"/>
        <v>1.6315669188043277E-2</v>
      </c>
      <c r="AY19" s="136">
        <f t="shared" si="20"/>
        <v>1.0266666666666668</v>
      </c>
      <c r="AZ19" s="137">
        <f t="shared" si="43"/>
        <v>108.00906120189998</v>
      </c>
      <c r="BA19" s="136">
        <f t="shared" si="21"/>
        <v>38.703246930680827</v>
      </c>
      <c r="BB19" s="136">
        <f t="shared" si="22"/>
        <v>0.625</v>
      </c>
      <c r="BC19" s="136">
        <f t="shared" si="44"/>
        <v>0.16648845325962963</v>
      </c>
      <c r="BD19" s="136">
        <f t="shared" si="23"/>
        <v>1.0440863369806959</v>
      </c>
      <c r="BE19" s="136">
        <f t="shared" si="45"/>
        <v>7.2276132742944074E-2</v>
      </c>
      <c r="BF19" s="136">
        <f t="shared" si="46"/>
        <v>0.68372093023255809</v>
      </c>
      <c r="BG19" s="138">
        <f t="shared" si="24"/>
        <v>0.245</v>
      </c>
      <c r="BH19" s="136">
        <f t="shared" si="47"/>
        <v>6.2296191445256142E-3</v>
      </c>
      <c r="BI19" s="144">
        <f t="shared" si="25"/>
        <v>1.6705381391691136</v>
      </c>
      <c r="BJ19" s="144">
        <f t="shared" si="26"/>
        <v>0.12592150915077727</v>
      </c>
      <c r="BK19" s="144">
        <f t="shared" si="27"/>
        <v>7.9236355292252059</v>
      </c>
      <c r="BL19" s="144">
        <f t="shared" si="28"/>
        <v>20.213355941901035</v>
      </c>
      <c r="BM19" s="101">
        <f t="shared" si="29"/>
        <v>0.15915494309189535</v>
      </c>
      <c r="BN19" s="101">
        <f t="shared" si="30"/>
        <v>1.4501160292020305E-3</v>
      </c>
      <c r="BO19" s="101">
        <f t="shared" si="31"/>
        <v>4.0468354303312484E-3</v>
      </c>
      <c r="BP19" s="101">
        <f t="shared" si="32"/>
        <v>9.9147468043115587E-4</v>
      </c>
      <c r="BQ19" s="101">
        <f t="shared" si="33"/>
        <v>2.5292721439570298E-3</v>
      </c>
      <c r="BR19" s="148">
        <f t="shared" si="48"/>
        <v>1.2988718576320986</v>
      </c>
      <c r="BS19" s="148">
        <f t="shared" si="49"/>
        <v>1.008233910267182</v>
      </c>
      <c r="BT19" s="148">
        <f t="shared" si="50"/>
        <v>0.50262924348908</v>
      </c>
      <c r="BU19" s="148">
        <f t="shared" si="51"/>
        <v>2.5841549700048794</v>
      </c>
      <c r="BV19" s="149">
        <f t="shared" si="52"/>
        <v>2.0059197178189785</v>
      </c>
    </row>
    <row r="20" spans="1:384" s="7" customFormat="1" ht="18.600000000000001" thickBot="1">
      <c r="A20" s="369"/>
      <c r="B20" s="28">
        <v>4</v>
      </c>
      <c r="C20" s="29">
        <v>0.4</v>
      </c>
      <c r="D20" s="30"/>
      <c r="E20" s="85">
        <f t="shared" si="34"/>
        <v>2.8899783707718116</v>
      </c>
      <c r="F20" s="381">
        <v>27.36</v>
      </c>
      <c r="G20" s="382"/>
      <c r="H20" s="31">
        <v>66</v>
      </c>
      <c r="I20" s="31">
        <v>81</v>
      </c>
      <c r="J20" s="38">
        <v>65</v>
      </c>
      <c r="K20" s="31">
        <v>80</v>
      </c>
      <c r="L20" s="34">
        <v>64</v>
      </c>
      <c r="M20" s="33">
        <v>80</v>
      </c>
      <c r="N20" s="34">
        <v>69</v>
      </c>
      <c r="O20" s="31">
        <v>80</v>
      </c>
      <c r="P20" s="31">
        <v>69</v>
      </c>
      <c r="Q20" s="31">
        <v>79</v>
      </c>
      <c r="R20" s="31">
        <v>69</v>
      </c>
      <c r="S20" s="31">
        <v>80</v>
      </c>
      <c r="T20" s="35"/>
      <c r="U20" s="36">
        <f t="shared" si="0"/>
        <v>15</v>
      </c>
      <c r="V20" s="36">
        <f t="shared" si="1"/>
        <v>15</v>
      </c>
      <c r="W20" s="36">
        <f t="shared" si="2"/>
        <v>16</v>
      </c>
      <c r="X20" s="36">
        <f t="shared" si="3"/>
        <v>11</v>
      </c>
      <c r="Y20" s="36">
        <f t="shared" si="4"/>
        <v>10</v>
      </c>
      <c r="Z20" s="36">
        <f t="shared" si="5"/>
        <v>11</v>
      </c>
      <c r="AA20" s="37">
        <f t="shared" si="6"/>
        <v>4</v>
      </c>
      <c r="AB20" s="37">
        <f t="shared" si="7"/>
        <v>5</v>
      </c>
      <c r="AC20" s="37">
        <f t="shared" si="8"/>
        <v>5</v>
      </c>
      <c r="AD20" s="3">
        <f t="shared" si="35"/>
        <v>0.15333333333333332</v>
      </c>
      <c r="AE20" s="3">
        <f t="shared" si="53"/>
        <v>0.10666666666666667</v>
      </c>
      <c r="AF20" s="3">
        <f t="shared" si="36"/>
        <v>4.6666666666666669E-2</v>
      </c>
      <c r="AG20" s="4">
        <f t="shared" si="9"/>
        <v>26.666666666666671</v>
      </c>
      <c r="AH20" s="4">
        <f t="shared" si="10"/>
        <v>33.333333333333336</v>
      </c>
      <c r="AI20" s="4">
        <f t="shared" si="11"/>
        <v>31.25</v>
      </c>
      <c r="AJ20" s="36">
        <f t="shared" si="37"/>
        <v>30.416666666666668</v>
      </c>
      <c r="AL20" s="120">
        <f t="shared" si="38"/>
        <v>176.58</v>
      </c>
      <c r="AM20" s="93">
        <f t="shared" si="39"/>
        <v>365.49956300000002</v>
      </c>
      <c r="AN20" s="93">
        <f t="shared" si="12"/>
        <v>13.040021992475138</v>
      </c>
      <c r="AO20" s="93">
        <f t="shared" si="13"/>
        <v>0.15333333333333335</v>
      </c>
      <c r="AP20" s="93">
        <f t="shared" si="14"/>
        <v>26.666666666666668</v>
      </c>
      <c r="AQ20" s="93">
        <f t="shared" si="15"/>
        <v>33.333333333333329</v>
      </c>
      <c r="AR20" s="93">
        <f t="shared" si="16"/>
        <v>31.25</v>
      </c>
      <c r="AS20" s="93">
        <f t="shared" si="40"/>
        <v>30.416666666666668</v>
      </c>
      <c r="AT20" s="135">
        <f t="shared" si="41"/>
        <v>1.1758671375080175E-2</v>
      </c>
      <c r="AU20" s="136">
        <f t="shared" si="17"/>
        <v>0.38333333333333336</v>
      </c>
      <c r="AV20" s="136">
        <f t="shared" si="18"/>
        <v>3.0674794891513497E-2</v>
      </c>
      <c r="AW20" s="136">
        <f t="shared" si="42"/>
        <v>1.9171746807195935E-2</v>
      </c>
      <c r="AX20" s="136">
        <f t="shared" si="19"/>
        <v>1.8916123516433323E-2</v>
      </c>
      <c r="AY20" s="136">
        <f t="shared" si="20"/>
        <v>0.98666666666666669</v>
      </c>
      <c r="AZ20" s="137">
        <f t="shared" si="43"/>
        <v>83.413186907446544</v>
      </c>
      <c r="BA20" s="136">
        <f t="shared" si="21"/>
        <v>31.975054981187842</v>
      </c>
      <c r="BB20" s="136">
        <f t="shared" si="22"/>
        <v>0.625</v>
      </c>
      <c r="BC20" s="136">
        <f t="shared" si="44"/>
        <v>0.17680012114763793</v>
      </c>
      <c r="BD20" s="136">
        <f t="shared" si="23"/>
        <v>1.0094660663590602</v>
      </c>
      <c r="BE20" s="136">
        <f t="shared" si="45"/>
        <v>8.4923407315351959E-2</v>
      </c>
      <c r="BF20" s="136">
        <f t="shared" si="46"/>
        <v>0.63913043478260867</v>
      </c>
      <c r="BG20" s="138">
        <f t="shared" si="24"/>
        <v>0.245</v>
      </c>
      <c r="BH20" s="136">
        <f t="shared" si="47"/>
        <v>7.5153247484208065E-3</v>
      </c>
      <c r="BI20" s="144">
        <f t="shared" si="25"/>
        <v>1.6151457061744965</v>
      </c>
      <c r="BJ20" s="144">
        <f t="shared" si="26"/>
        <v>0.1519099341588076</v>
      </c>
      <c r="BK20" s="144">
        <f t="shared" si="27"/>
        <v>7.9236355292252059</v>
      </c>
      <c r="BL20" s="144">
        <f t="shared" si="28"/>
        <v>20.213355941901035</v>
      </c>
      <c r="BM20" s="101">
        <f t="shared" si="29"/>
        <v>0.15915494309189535</v>
      </c>
      <c r="BN20" s="101">
        <f t="shared" si="30"/>
        <v>1.8714506735371839E-3</v>
      </c>
      <c r="BO20" s="101">
        <f t="shared" si="31"/>
        <v>4.8820452353143928E-3</v>
      </c>
      <c r="BP20" s="101">
        <f t="shared" si="32"/>
        <v>1.1961010826520263E-3</v>
      </c>
      <c r="BQ20" s="101">
        <f t="shared" si="33"/>
        <v>3.0512782720714953E-3</v>
      </c>
      <c r="BR20" s="148">
        <f t="shared" si="48"/>
        <v>1.2988718576320986</v>
      </c>
      <c r="BS20" s="148">
        <f t="shared" si="49"/>
        <v>1.008233910267182</v>
      </c>
      <c r="BT20" s="148">
        <f t="shared" si="50"/>
        <v>0.4831195926765034</v>
      </c>
      <c r="BU20" s="148">
        <f t="shared" si="51"/>
        <v>2.6885100031573805</v>
      </c>
      <c r="BV20" s="149">
        <f t="shared" si="52"/>
        <v>2.0869240774970903</v>
      </c>
    </row>
    <row r="21" spans="1:384" ht="18.600000000000001" thickBot="1">
      <c r="A21" s="369"/>
      <c r="B21" s="28">
        <v>5</v>
      </c>
      <c r="C21" s="29">
        <v>0.4</v>
      </c>
      <c r="D21" s="30"/>
      <c r="E21" s="85">
        <f t="shared" si="34"/>
        <v>2.8424232144011614</v>
      </c>
      <c r="F21" s="381">
        <v>27.8</v>
      </c>
      <c r="G21" s="382"/>
      <c r="H21" s="31">
        <v>66</v>
      </c>
      <c r="I21" s="31">
        <v>80</v>
      </c>
      <c r="J21" s="38">
        <v>64</v>
      </c>
      <c r="K21" s="31">
        <v>80</v>
      </c>
      <c r="L21" s="34">
        <v>65</v>
      </c>
      <c r="M21" s="33">
        <v>80</v>
      </c>
      <c r="N21" s="34">
        <v>69</v>
      </c>
      <c r="O21" s="31">
        <v>80</v>
      </c>
      <c r="P21" s="31">
        <v>69</v>
      </c>
      <c r="Q21" s="31">
        <v>81</v>
      </c>
      <c r="R21" s="31">
        <v>68</v>
      </c>
      <c r="S21" s="31">
        <v>81</v>
      </c>
      <c r="T21" s="35"/>
      <c r="U21" s="36">
        <f t="shared" si="0"/>
        <v>14</v>
      </c>
      <c r="V21" s="36">
        <f t="shared" si="1"/>
        <v>16</v>
      </c>
      <c r="W21" s="36">
        <f t="shared" si="2"/>
        <v>15</v>
      </c>
      <c r="X21" s="36">
        <f t="shared" si="3"/>
        <v>11</v>
      </c>
      <c r="Y21" s="36">
        <f t="shared" si="4"/>
        <v>12</v>
      </c>
      <c r="Z21" s="36">
        <f t="shared" si="5"/>
        <v>13</v>
      </c>
      <c r="AA21" s="37">
        <f t="shared" si="6"/>
        <v>3</v>
      </c>
      <c r="AB21" s="37">
        <f t="shared" si="7"/>
        <v>4</v>
      </c>
      <c r="AC21" s="37">
        <f t="shared" si="8"/>
        <v>2</v>
      </c>
      <c r="AD21" s="3">
        <f t="shared" si="35"/>
        <v>0.15</v>
      </c>
      <c r="AE21" s="3">
        <f t="shared" si="53"/>
        <v>0.12</v>
      </c>
      <c r="AF21" s="3">
        <f t="shared" si="36"/>
        <v>0.03</v>
      </c>
      <c r="AG21" s="4">
        <f t="shared" si="9"/>
        <v>21.428571428571431</v>
      </c>
      <c r="AH21" s="4">
        <f t="shared" si="10"/>
        <v>25</v>
      </c>
      <c r="AI21" s="4">
        <f t="shared" si="11"/>
        <v>13.33333333333333</v>
      </c>
      <c r="AJ21" s="36">
        <f t="shared" si="37"/>
        <v>19.920634920634921</v>
      </c>
      <c r="AL21" s="120">
        <f t="shared" si="38"/>
        <v>176.58</v>
      </c>
      <c r="AM21" s="93">
        <f t="shared" si="39"/>
        <v>360.74619562500004</v>
      </c>
      <c r="AN21" s="93">
        <f t="shared" si="12"/>
        <v>12.614400685977616</v>
      </c>
      <c r="AO21" s="93">
        <f t="shared" si="13"/>
        <v>0.15</v>
      </c>
      <c r="AP21" s="93">
        <f t="shared" si="14"/>
        <v>21.428571428571427</v>
      </c>
      <c r="AQ21" s="93">
        <f t="shared" si="15"/>
        <v>25</v>
      </c>
      <c r="AR21" s="93">
        <f t="shared" si="16"/>
        <v>13.333333333333334</v>
      </c>
      <c r="AS21" s="93">
        <f t="shared" si="40"/>
        <v>19.920634920634921</v>
      </c>
      <c r="AT21" s="135">
        <f t="shared" si="41"/>
        <v>1.1891171347263653E-2</v>
      </c>
      <c r="AU21" s="136">
        <f t="shared" si="17"/>
        <v>0.37499999999999994</v>
      </c>
      <c r="AV21" s="136">
        <f t="shared" si="18"/>
        <v>3.1709790259369743E-2</v>
      </c>
      <c r="AW21" s="136">
        <f t="shared" si="42"/>
        <v>1.9818618912106088E-2</v>
      </c>
      <c r="AX21" s="136">
        <f t="shared" si="19"/>
        <v>1.9818618912106088E-2</v>
      </c>
      <c r="AY21" s="136">
        <f t="shared" si="20"/>
        <v>1</v>
      </c>
      <c r="AZ21" s="137">
        <f t="shared" si="43"/>
        <v>82.429337906517446</v>
      </c>
      <c r="BA21" s="136">
        <f t="shared" si="21"/>
        <v>30.911001714944039</v>
      </c>
      <c r="BB21" s="136">
        <f t="shared" si="22"/>
        <v>0.625</v>
      </c>
      <c r="BC21" s="136">
        <f t="shared" si="44"/>
        <v>0.18174441262436877</v>
      </c>
      <c r="BD21" s="136">
        <f t="shared" si="23"/>
        <v>1.0206207261596576</v>
      </c>
      <c r="BE21" s="136">
        <f t="shared" si="45"/>
        <v>8.4467170003251504E-2</v>
      </c>
      <c r="BF21" s="136">
        <f t="shared" si="46"/>
        <v>0.65333333333333343</v>
      </c>
      <c r="BG21" s="138">
        <f t="shared" si="24"/>
        <v>0.245</v>
      </c>
      <c r="BH21" s="136">
        <f t="shared" si="47"/>
        <v>7.7688986135455874E-3</v>
      </c>
      <c r="BI21" s="144">
        <f t="shared" si="25"/>
        <v>1.6329931618554523</v>
      </c>
      <c r="BJ21" s="144">
        <f t="shared" si="26"/>
        <v>0.15703551295213841</v>
      </c>
      <c r="BK21" s="144">
        <f t="shared" si="27"/>
        <v>7.9236355292252059</v>
      </c>
      <c r="BL21" s="144">
        <f t="shared" si="28"/>
        <v>20.213355941901035</v>
      </c>
      <c r="BM21" s="101">
        <f t="shared" si="29"/>
        <v>0.15915494309189535</v>
      </c>
      <c r="BN21" s="101">
        <f t="shared" si="30"/>
        <v>1.8925386990697231E-3</v>
      </c>
      <c r="BO21" s="101">
        <f t="shared" si="31"/>
        <v>5.046769864185929E-3</v>
      </c>
      <c r="BP21" s="101">
        <f t="shared" si="32"/>
        <v>1.2364586167255525E-3</v>
      </c>
      <c r="BQ21" s="101">
        <f t="shared" si="33"/>
        <v>3.1542311651162054E-3</v>
      </c>
      <c r="BR21" s="148">
        <f t="shared" si="48"/>
        <v>1.2988718576320986</v>
      </c>
      <c r="BS21" s="148">
        <f t="shared" si="49"/>
        <v>1.008233910267182</v>
      </c>
      <c r="BT21" s="148">
        <f t="shared" si="50"/>
        <v>0.48948541146517599</v>
      </c>
      <c r="BU21" s="148">
        <f t="shared" si="51"/>
        <v>2.6535455954533709</v>
      </c>
      <c r="BV21" s="149">
        <f t="shared" si="52"/>
        <v>2.0597833697417802</v>
      </c>
    </row>
    <row r="22" spans="1:384" ht="18.600000000000001" thickBot="1">
      <c r="A22" s="369"/>
      <c r="B22" s="28">
        <v>6</v>
      </c>
      <c r="C22" s="29">
        <v>0.4</v>
      </c>
      <c r="D22" s="30"/>
      <c r="E22" s="85">
        <f t="shared" si="34"/>
        <v>2.821311093890853</v>
      </c>
      <c r="F22" s="381">
        <v>28</v>
      </c>
      <c r="G22" s="382"/>
      <c r="H22" s="31">
        <v>65</v>
      </c>
      <c r="I22" s="31">
        <v>80</v>
      </c>
      <c r="J22" s="31">
        <v>66</v>
      </c>
      <c r="K22" s="39">
        <v>80</v>
      </c>
      <c r="L22" s="31">
        <v>64</v>
      </c>
      <c r="M22" s="33">
        <v>80</v>
      </c>
      <c r="N22" s="34">
        <v>68</v>
      </c>
      <c r="O22" s="31">
        <v>80</v>
      </c>
      <c r="P22" s="31">
        <v>68</v>
      </c>
      <c r="Q22" s="31">
        <v>81</v>
      </c>
      <c r="R22" s="31">
        <v>69</v>
      </c>
      <c r="S22" s="31">
        <v>81</v>
      </c>
      <c r="T22" s="35"/>
      <c r="U22" s="36">
        <f t="shared" si="0"/>
        <v>15</v>
      </c>
      <c r="V22" s="36">
        <f t="shared" si="1"/>
        <v>14</v>
      </c>
      <c r="W22" s="36">
        <f t="shared" si="2"/>
        <v>16</v>
      </c>
      <c r="X22" s="36">
        <f t="shared" si="3"/>
        <v>12</v>
      </c>
      <c r="Y22" s="36">
        <f t="shared" si="4"/>
        <v>13</v>
      </c>
      <c r="Z22" s="36">
        <f t="shared" si="5"/>
        <v>12</v>
      </c>
      <c r="AA22" s="37">
        <f t="shared" si="6"/>
        <v>3</v>
      </c>
      <c r="AB22" s="37">
        <f t="shared" si="7"/>
        <v>1</v>
      </c>
      <c r="AC22" s="37">
        <f t="shared" si="8"/>
        <v>4</v>
      </c>
      <c r="AD22" s="3">
        <f t="shared" si="35"/>
        <v>0.15</v>
      </c>
      <c r="AE22" s="3">
        <f t="shared" si="53"/>
        <v>0.12333333333333334</v>
      </c>
      <c r="AF22" s="3">
        <f t="shared" si="36"/>
        <v>2.6666666666666668E-2</v>
      </c>
      <c r="AG22" s="4">
        <f t="shared" si="9"/>
        <v>19.999999999999996</v>
      </c>
      <c r="AH22" s="4">
        <f t="shared" si="10"/>
        <v>7.1428571428571397</v>
      </c>
      <c r="AI22" s="4">
        <f t="shared" si="11"/>
        <v>25</v>
      </c>
      <c r="AJ22" s="36">
        <f t="shared" si="37"/>
        <v>17.38095238095238</v>
      </c>
      <c r="AL22" s="120">
        <f t="shared" si="38"/>
        <v>176.58</v>
      </c>
      <c r="AM22" s="93">
        <f t="shared" si="39"/>
        <v>360.74619562500004</v>
      </c>
      <c r="AN22" s="93">
        <f t="shared" si="12"/>
        <v>12.42770947740042</v>
      </c>
      <c r="AO22" s="93">
        <f t="shared" si="13"/>
        <v>0.15</v>
      </c>
      <c r="AP22" s="93">
        <f t="shared" si="14"/>
        <v>20</v>
      </c>
      <c r="AQ22" s="93">
        <f t="shared" si="15"/>
        <v>7.1428571428571423</v>
      </c>
      <c r="AR22" s="93">
        <f t="shared" si="16"/>
        <v>25</v>
      </c>
      <c r="AS22" s="93">
        <f t="shared" si="40"/>
        <v>17.38095238095238</v>
      </c>
      <c r="AT22" s="135">
        <f t="shared" si="41"/>
        <v>1.2069802586934662E-2</v>
      </c>
      <c r="AU22" s="136">
        <f t="shared" si="17"/>
        <v>0.37499999999999994</v>
      </c>
      <c r="AV22" s="136">
        <f t="shared" si="18"/>
        <v>3.2186140231825769E-2</v>
      </c>
      <c r="AW22" s="136">
        <f t="shared" si="42"/>
        <v>2.0116337644891104E-2</v>
      </c>
      <c r="AX22" s="136">
        <f t="shared" si="19"/>
        <v>2.0116337644891104E-2</v>
      </c>
      <c r="AY22" s="136">
        <f t="shared" si="20"/>
        <v>1</v>
      </c>
      <c r="AZ22" s="137">
        <f t="shared" si="43"/>
        <v>81.184729849336136</v>
      </c>
      <c r="BA22" s="136">
        <f t="shared" si="21"/>
        <v>30.444273693501049</v>
      </c>
      <c r="BB22" s="136">
        <f t="shared" si="22"/>
        <v>0.625</v>
      </c>
      <c r="BC22" s="136">
        <f t="shared" si="44"/>
        <v>0.1831044221425355</v>
      </c>
      <c r="BD22" s="136">
        <f t="shared" si="23"/>
        <v>1.0206207261596576</v>
      </c>
      <c r="BE22" s="136">
        <f t="shared" si="45"/>
        <v>8.5099245308996693E-2</v>
      </c>
      <c r="BF22" s="136">
        <f t="shared" si="46"/>
        <v>0.65333333333333343</v>
      </c>
      <c r="BG22" s="138">
        <f t="shared" si="24"/>
        <v>0.245</v>
      </c>
      <c r="BH22" s="136">
        <f t="shared" si="47"/>
        <v>7.8856043567973131E-3</v>
      </c>
      <c r="BI22" s="144">
        <f t="shared" si="25"/>
        <v>1.6329931618554523</v>
      </c>
      <c r="BJ22" s="144">
        <f t="shared" si="26"/>
        <v>0.15939452768094964</v>
      </c>
      <c r="BK22" s="144">
        <f t="shared" si="27"/>
        <v>7.9236355292252059</v>
      </c>
      <c r="BL22" s="144">
        <f t="shared" si="28"/>
        <v>20.213355941901035</v>
      </c>
      <c r="BM22" s="101">
        <f t="shared" si="29"/>
        <v>0.15915494309189535</v>
      </c>
      <c r="BN22" s="101">
        <f t="shared" si="30"/>
        <v>1.9209687438539974E-3</v>
      </c>
      <c r="BO22" s="101">
        <f t="shared" si="31"/>
        <v>5.1225833169439936E-3</v>
      </c>
      <c r="BP22" s="101">
        <f t="shared" si="32"/>
        <v>1.2550329126512782E-3</v>
      </c>
      <c r="BQ22" s="101">
        <f t="shared" si="33"/>
        <v>3.2016145730899958E-3</v>
      </c>
      <c r="BR22" s="148">
        <f t="shared" si="48"/>
        <v>1.2988718576320986</v>
      </c>
      <c r="BS22" s="148">
        <f t="shared" si="49"/>
        <v>1.008233910267182</v>
      </c>
      <c r="BT22" s="148">
        <f t="shared" si="50"/>
        <v>0.48948541146517599</v>
      </c>
      <c r="BU22" s="148">
        <f t="shared" si="51"/>
        <v>2.6535455954533709</v>
      </c>
      <c r="BV22" s="149">
        <f t="shared" si="52"/>
        <v>2.0597833697417802</v>
      </c>
    </row>
    <row r="23" spans="1:384" ht="18.600000000000001" thickBot="1">
      <c r="A23" s="369"/>
      <c r="B23" s="28">
        <v>7</v>
      </c>
      <c r="C23" s="29">
        <v>0.4</v>
      </c>
      <c r="D23" s="40"/>
      <c r="E23" s="85">
        <f t="shared" si="34"/>
        <v>2.6259667592247009</v>
      </c>
      <c r="F23" s="381">
        <v>30</v>
      </c>
      <c r="G23" s="382"/>
      <c r="H23" s="31">
        <v>64</v>
      </c>
      <c r="I23" s="31">
        <v>80</v>
      </c>
      <c r="J23" s="31">
        <v>65</v>
      </c>
      <c r="K23" s="31">
        <v>81</v>
      </c>
      <c r="L23" s="31">
        <v>66</v>
      </c>
      <c r="M23" s="33">
        <v>82</v>
      </c>
      <c r="N23" s="34">
        <v>68</v>
      </c>
      <c r="O23" s="31">
        <v>82</v>
      </c>
      <c r="P23" s="31">
        <v>69</v>
      </c>
      <c r="Q23" s="31">
        <v>82</v>
      </c>
      <c r="R23" s="31">
        <v>69</v>
      </c>
      <c r="S23" s="31">
        <v>81</v>
      </c>
      <c r="T23" s="35"/>
      <c r="U23" s="36">
        <f t="shared" si="0"/>
        <v>16</v>
      </c>
      <c r="V23" s="36">
        <f t="shared" si="1"/>
        <v>16</v>
      </c>
      <c r="W23" s="36">
        <f t="shared" si="2"/>
        <v>16</v>
      </c>
      <c r="X23" s="36">
        <f t="shared" si="3"/>
        <v>14</v>
      </c>
      <c r="Y23" s="36">
        <f t="shared" si="4"/>
        <v>13</v>
      </c>
      <c r="Z23" s="36">
        <f t="shared" si="5"/>
        <v>12</v>
      </c>
      <c r="AA23" s="37">
        <f t="shared" si="6"/>
        <v>2</v>
      </c>
      <c r="AB23" s="37">
        <f t="shared" si="7"/>
        <v>3</v>
      </c>
      <c r="AC23" s="37">
        <f t="shared" si="8"/>
        <v>4</v>
      </c>
      <c r="AD23" s="3">
        <f t="shared" si="35"/>
        <v>0.16</v>
      </c>
      <c r="AE23" s="3">
        <f t="shared" si="53"/>
        <v>0.13</v>
      </c>
      <c r="AF23" s="3">
        <f t="shared" si="36"/>
        <v>0.03</v>
      </c>
      <c r="AG23" s="4">
        <f t="shared" si="9"/>
        <v>12.5</v>
      </c>
      <c r="AH23" s="4">
        <f t="shared" si="10"/>
        <v>18.75</v>
      </c>
      <c r="AI23" s="4">
        <f t="shared" si="11"/>
        <v>25</v>
      </c>
      <c r="AJ23" s="36">
        <f t="shared" si="37"/>
        <v>18.75</v>
      </c>
      <c r="AL23" s="120">
        <f t="shared" si="38"/>
        <v>176.58</v>
      </c>
      <c r="AM23" s="93">
        <f t="shared" si="39"/>
        <v>375.07946400000003</v>
      </c>
      <c r="AN23" s="93">
        <f t="shared" si="12"/>
        <v>10.766327527906574</v>
      </c>
      <c r="AO23" s="93">
        <f t="shared" si="13"/>
        <v>0.16</v>
      </c>
      <c r="AP23" s="93">
        <f t="shared" si="14"/>
        <v>12.5</v>
      </c>
      <c r="AQ23" s="93">
        <f t="shared" si="15"/>
        <v>18.75</v>
      </c>
      <c r="AR23" s="93">
        <f t="shared" si="16"/>
        <v>25</v>
      </c>
      <c r="AS23" s="93">
        <f t="shared" si="40"/>
        <v>18.75</v>
      </c>
      <c r="AT23" s="135">
        <f t="shared" si="41"/>
        <v>1.4861149225237319E-2</v>
      </c>
      <c r="AU23" s="136">
        <f t="shared" si="17"/>
        <v>0.39999999999999997</v>
      </c>
      <c r="AV23" s="136">
        <f t="shared" si="18"/>
        <v>3.7152873063093297E-2</v>
      </c>
      <c r="AW23" s="136">
        <f t="shared" si="42"/>
        <v>2.3220545664433309E-2</v>
      </c>
      <c r="AX23" s="136">
        <f t="shared" si="19"/>
        <v>2.2291723837855978E-2</v>
      </c>
      <c r="AY23" s="136">
        <f t="shared" si="20"/>
        <v>0.96000000000000008</v>
      </c>
      <c r="AZ23" s="137">
        <f t="shared" si="43"/>
        <v>65.727047049416086</v>
      </c>
      <c r="BA23" s="136">
        <f t="shared" si="21"/>
        <v>26.290818819766432</v>
      </c>
      <c r="BB23" s="136">
        <f t="shared" si="22"/>
        <v>0.625</v>
      </c>
      <c r="BC23" s="136">
        <f t="shared" si="44"/>
        <v>0.19047861454944764</v>
      </c>
      <c r="BD23" s="136">
        <f t="shared" si="23"/>
        <v>0.98821176880261863</v>
      </c>
      <c r="BE23" s="136">
        <f t="shared" si="45"/>
        <v>9.7525050649317199E-2</v>
      </c>
      <c r="BF23" s="136">
        <f t="shared" si="46"/>
        <v>0.61250000000000004</v>
      </c>
      <c r="BG23" s="138">
        <f t="shared" si="24"/>
        <v>0.245</v>
      </c>
      <c r="BH23" s="136">
        <f t="shared" si="47"/>
        <v>9.1024539004578575E-3</v>
      </c>
      <c r="BI23" s="144">
        <f t="shared" si="25"/>
        <v>1.5811388300841898</v>
      </c>
      <c r="BJ23" s="144">
        <f t="shared" si="26"/>
        <v>0.1839911406347001</v>
      </c>
      <c r="BK23" s="144">
        <f t="shared" si="27"/>
        <v>7.9236355292252059</v>
      </c>
      <c r="BL23" s="144">
        <f t="shared" si="28"/>
        <v>20.213355941901035</v>
      </c>
      <c r="BM23" s="101">
        <f t="shared" si="29"/>
        <v>0.15915494309189535</v>
      </c>
      <c r="BN23" s="101">
        <f t="shared" si="30"/>
        <v>2.3652253592228102E-3</v>
      </c>
      <c r="BO23" s="101">
        <f t="shared" si="31"/>
        <v>5.9130633980570254E-3</v>
      </c>
      <c r="BP23" s="101">
        <f t="shared" si="32"/>
        <v>1.4487005325239711E-3</v>
      </c>
      <c r="BQ23" s="101">
        <f t="shared" si="33"/>
        <v>3.6956646237856407E-3</v>
      </c>
      <c r="BR23" s="148">
        <f t="shared" si="48"/>
        <v>1.2988718576320986</v>
      </c>
      <c r="BS23" s="148">
        <f t="shared" si="49"/>
        <v>1.008233910267182</v>
      </c>
      <c r="BT23" s="148">
        <f t="shared" si="50"/>
        <v>0.4707802397840688</v>
      </c>
      <c r="BU23" s="148">
        <f t="shared" si="51"/>
        <v>2.7589770085249286</v>
      </c>
      <c r="BV23" s="149">
        <f t="shared" si="52"/>
        <v>2.1416232565955302</v>
      </c>
    </row>
    <row r="24" spans="1:384" ht="18.600000000000001" thickBot="1">
      <c r="A24" s="370"/>
      <c r="B24" s="28">
        <v>8</v>
      </c>
      <c r="C24" s="29">
        <v>0.4</v>
      </c>
      <c r="D24" s="40"/>
      <c r="E24" s="85">
        <f t="shared" si="34"/>
        <v>2.2369926804179441</v>
      </c>
      <c r="F24" s="351">
        <v>35</v>
      </c>
      <c r="G24" s="352"/>
      <c r="H24" s="32">
        <v>64</v>
      </c>
      <c r="I24" s="31">
        <v>82</v>
      </c>
      <c r="J24" s="31">
        <v>69</v>
      </c>
      <c r="K24" s="31">
        <v>83</v>
      </c>
      <c r="L24" s="31">
        <v>66</v>
      </c>
      <c r="M24" s="33">
        <v>83</v>
      </c>
      <c r="N24" s="34">
        <v>68</v>
      </c>
      <c r="O24" s="31">
        <v>82</v>
      </c>
      <c r="P24" s="31">
        <v>68</v>
      </c>
      <c r="Q24" s="31">
        <v>82</v>
      </c>
      <c r="R24" s="31">
        <v>67</v>
      </c>
      <c r="S24" s="31">
        <v>80</v>
      </c>
      <c r="T24" s="35"/>
      <c r="U24" s="36">
        <f t="shared" si="0"/>
        <v>18</v>
      </c>
      <c r="V24" s="36">
        <f t="shared" si="1"/>
        <v>14</v>
      </c>
      <c r="W24" s="36">
        <f t="shared" si="2"/>
        <v>17</v>
      </c>
      <c r="X24" s="36">
        <f t="shared" si="3"/>
        <v>14</v>
      </c>
      <c r="Y24" s="36">
        <f t="shared" si="4"/>
        <v>14</v>
      </c>
      <c r="Z24" s="36">
        <f t="shared" si="5"/>
        <v>13</v>
      </c>
      <c r="AA24" s="37">
        <f t="shared" si="6"/>
        <v>4</v>
      </c>
      <c r="AB24" s="37">
        <f t="shared" si="7"/>
        <v>0</v>
      </c>
      <c r="AC24" s="37">
        <f t="shared" si="8"/>
        <v>4</v>
      </c>
      <c r="AD24" s="3">
        <f t="shared" si="35"/>
        <v>0.16333333333333333</v>
      </c>
      <c r="AE24" s="3">
        <f t="shared" si="53"/>
        <v>0.13666666666666666</v>
      </c>
      <c r="AF24" s="3">
        <f t="shared" si="36"/>
        <v>2.6666666666666668E-2</v>
      </c>
      <c r="AG24" s="4">
        <f t="shared" si="9"/>
        <v>22.222222222222221</v>
      </c>
      <c r="AH24" s="4">
        <f t="shared" si="10"/>
        <v>0</v>
      </c>
      <c r="AI24" s="4">
        <f t="shared" si="11"/>
        <v>23.529411764705888</v>
      </c>
      <c r="AJ24" s="36">
        <f>(AG24+AH24+AI24)/3</f>
        <v>15.250544662309371</v>
      </c>
      <c r="AL24" s="120">
        <f t="shared" si="38"/>
        <v>176.58</v>
      </c>
      <c r="AM24" s="93">
        <f t="shared" si="39"/>
        <v>379.905997625</v>
      </c>
      <c r="AN24" s="93">
        <f t="shared" si="12"/>
        <v>7.8130079306134999</v>
      </c>
      <c r="AO24" s="93">
        <f t="shared" si="13"/>
        <v>0.16333333333333333</v>
      </c>
      <c r="AP24" s="93">
        <f t="shared" si="14"/>
        <v>22.222222222222221</v>
      </c>
      <c r="AQ24" s="93">
        <f t="shared" si="15"/>
        <v>0</v>
      </c>
      <c r="AR24" s="93">
        <f t="shared" si="16"/>
        <v>23.52941176470588</v>
      </c>
      <c r="AS24" s="93">
        <f t="shared" si="40"/>
        <v>15.250544662309366</v>
      </c>
      <c r="AT24" s="135">
        <f t="shared" si="41"/>
        <v>2.0905307505621324E-2</v>
      </c>
      <c r="AU24" s="136">
        <f t="shared" si="17"/>
        <v>0.40833333333333333</v>
      </c>
      <c r="AV24" s="136">
        <f t="shared" si="18"/>
        <v>5.1196671442337943E-2</v>
      </c>
      <c r="AW24" s="136">
        <f t="shared" si="42"/>
        <v>3.1997919651461211E-2</v>
      </c>
      <c r="AX24" s="136">
        <f t="shared" si="19"/>
        <v>3.0291363936716616E-2</v>
      </c>
      <c r="AY24" s="136">
        <f t="shared" si="20"/>
        <v>0.94666666666666677</v>
      </c>
      <c r="AZ24" s="137">
        <f t="shared" si="43"/>
        <v>46.304130187429593</v>
      </c>
      <c r="BA24" s="136">
        <f t="shared" si="21"/>
        <v>18.907519826533747</v>
      </c>
      <c r="BB24" s="136">
        <f t="shared" si="22"/>
        <v>0.625</v>
      </c>
      <c r="BC24" s="136">
        <f t="shared" si="44"/>
        <v>0.22130614006345953</v>
      </c>
      <c r="BD24" s="136">
        <f t="shared" si="23"/>
        <v>0.9780759955449394</v>
      </c>
      <c r="BE24" s="136">
        <f t="shared" si="45"/>
        <v>0.11686802059163119</v>
      </c>
      <c r="BF24" s="136">
        <f t="shared" si="46"/>
        <v>0.60000000000000009</v>
      </c>
      <c r="BG24" s="138">
        <f t="shared" si="24"/>
        <v>0.245</v>
      </c>
      <c r="BH24" s="136">
        <f t="shared" si="47"/>
        <v>1.2543184503372795E-2</v>
      </c>
      <c r="BI24" s="144">
        <f t="shared" si="25"/>
        <v>1.5649215928719034</v>
      </c>
      <c r="BJ24" s="144">
        <f t="shared" si="26"/>
        <v>0.25353985301161147</v>
      </c>
      <c r="BK24" s="144">
        <f t="shared" si="27"/>
        <v>7.9236355292252059</v>
      </c>
      <c r="BL24" s="144">
        <f t="shared" si="28"/>
        <v>20.213355941901035</v>
      </c>
      <c r="BM24" s="101">
        <f t="shared" si="29"/>
        <v>0.15915494309189535</v>
      </c>
      <c r="BN24" s="101">
        <f t="shared" si="30"/>
        <v>3.3271830263757345E-3</v>
      </c>
      <c r="BO24" s="101">
        <f t="shared" si="31"/>
        <v>8.1482033298997582E-3</v>
      </c>
      <c r="BP24" s="101">
        <f t="shared" si="32"/>
        <v>1.996309815825441E-3</v>
      </c>
      <c r="BQ24" s="101">
        <f t="shared" si="33"/>
        <v>5.0926270811873491E-3</v>
      </c>
      <c r="BR24" s="148">
        <f t="shared" si="48"/>
        <v>1.2988718576320986</v>
      </c>
      <c r="BS24" s="148">
        <f t="shared" si="49"/>
        <v>1.008233910267182</v>
      </c>
      <c r="BT24" s="148">
        <f t="shared" si="50"/>
        <v>0.46479919007306569</v>
      </c>
      <c r="BU24" s="148">
        <f t="shared" si="51"/>
        <v>2.794479606188466</v>
      </c>
      <c r="BV24" s="149">
        <f t="shared" si="52"/>
        <v>2.1691817279386596</v>
      </c>
    </row>
    <row r="25" spans="1:384" s="27" customFormat="1" ht="18.600000000000001" thickBot="1">
      <c r="A25" s="368">
        <v>36</v>
      </c>
      <c r="B25" s="41">
        <v>1</v>
      </c>
      <c r="C25" s="22">
        <v>0.4</v>
      </c>
      <c r="D25" s="42"/>
      <c r="E25" s="83">
        <f t="shared" si="34"/>
        <v>4.003355281584116</v>
      </c>
      <c r="F25" s="385">
        <v>20</v>
      </c>
      <c r="G25" s="385"/>
      <c r="H25" s="42">
        <v>70</v>
      </c>
      <c r="I25" s="42">
        <v>80</v>
      </c>
      <c r="J25" s="42">
        <v>69</v>
      </c>
      <c r="K25" s="42">
        <v>80</v>
      </c>
      <c r="L25" s="42">
        <v>69</v>
      </c>
      <c r="M25" s="44">
        <v>80</v>
      </c>
      <c r="N25" s="45">
        <v>70</v>
      </c>
      <c r="O25" s="42">
        <v>79</v>
      </c>
      <c r="P25" s="42">
        <v>71</v>
      </c>
      <c r="Q25" s="42">
        <v>79</v>
      </c>
      <c r="R25" s="42">
        <v>70</v>
      </c>
      <c r="S25" s="42">
        <v>79</v>
      </c>
      <c r="T25" s="46"/>
      <c r="U25" s="3">
        <f t="shared" si="0"/>
        <v>10</v>
      </c>
      <c r="V25" s="3">
        <f t="shared" si="1"/>
        <v>11</v>
      </c>
      <c r="W25" s="3">
        <f t="shared" si="2"/>
        <v>11</v>
      </c>
      <c r="X25" s="3">
        <f t="shared" si="3"/>
        <v>9</v>
      </c>
      <c r="Y25" s="3">
        <f t="shared" si="4"/>
        <v>8</v>
      </c>
      <c r="Z25" s="3">
        <f t="shared" si="5"/>
        <v>9</v>
      </c>
      <c r="AA25" s="3">
        <f t="shared" si="6"/>
        <v>1</v>
      </c>
      <c r="AB25" s="3">
        <f t="shared" si="7"/>
        <v>3</v>
      </c>
      <c r="AC25" s="3">
        <f t="shared" si="8"/>
        <v>2</v>
      </c>
      <c r="AD25" s="3">
        <f t="shared" si="35"/>
        <v>0.10666666666666667</v>
      </c>
      <c r="AE25" s="3">
        <f t="shared" si="53"/>
        <v>8.666666666666667E-2</v>
      </c>
      <c r="AF25" s="3">
        <f t="shared" si="36"/>
        <v>0.02</v>
      </c>
      <c r="AG25" s="3">
        <f t="shared" si="9"/>
        <v>9.9999999999999982</v>
      </c>
      <c r="AH25" s="3">
        <f t="shared" si="10"/>
        <v>27.27272727272727</v>
      </c>
      <c r="AI25" s="3">
        <f t="shared" si="11"/>
        <v>18.181818181818176</v>
      </c>
      <c r="AJ25" s="36">
        <f t="shared" si="37"/>
        <v>18.484848484848481</v>
      </c>
      <c r="AK25" s="7"/>
      <c r="AL25" s="120">
        <f>$A$25*9.81</f>
        <v>353.16</v>
      </c>
      <c r="AM25" s="93">
        <f t="shared" si="39"/>
        <v>301.17179600000003</v>
      </c>
      <c r="AN25" s="93">
        <f t="shared" si="12"/>
        <v>25.022886522097128</v>
      </c>
      <c r="AO25" s="93">
        <f t="shared" si="13"/>
        <v>0.10666666666666666</v>
      </c>
      <c r="AP25" s="93">
        <f t="shared" si="14"/>
        <v>10</v>
      </c>
      <c r="AQ25" s="93">
        <f t="shared" si="15"/>
        <v>27.27272727272727</v>
      </c>
      <c r="AR25" s="93">
        <f t="shared" si="16"/>
        <v>18.181818181818183</v>
      </c>
      <c r="AS25" s="93">
        <f t="shared" si="40"/>
        <v>18.484848484848484</v>
      </c>
      <c r="AT25" s="135">
        <f t="shared" si="41"/>
        <v>4.2627642727177699E-3</v>
      </c>
      <c r="AU25" s="136">
        <f t="shared" si="17"/>
        <v>0.26666666666666661</v>
      </c>
      <c r="AV25" s="136">
        <f t="shared" si="18"/>
        <v>1.5985366022691641E-2</v>
      </c>
      <c r="AW25" s="136">
        <f t="shared" si="42"/>
        <v>9.9908537641822739E-3</v>
      </c>
      <c r="AX25" s="136">
        <f t="shared" si="19"/>
        <v>1.1722601749973869E-2</v>
      </c>
      <c r="AY25" s="136">
        <f t="shared" si="20"/>
        <v>1.1733333333333333</v>
      </c>
      <c r="AZ25" s="137">
        <f t="shared" si="43"/>
        <v>232.24581114466059</v>
      </c>
      <c r="BA25" s="136">
        <f t="shared" si="21"/>
        <v>61.932216305242818</v>
      </c>
      <c r="BB25" s="136">
        <f t="shared" si="22"/>
        <v>0.625</v>
      </c>
      <c r="BC25" s="136">
        <f t="shared" si="44"/>
        <v>0.15302308162431644</v>
      </c>
      <c r="BD25" s="136">
        <f t="shared" si="23"/>
        <v>1.2103072956898178</v>
      </c>
      <c r="BE25" s="136">
        <f t="shared" si="45"/>
        <v>4.2647150233353796E-2</v>
      </c>
      <c r="BF25" s="136">
        <f t="shared" si="46"/>
        <v>0.91875000000000007</v>
      </c>
      <c r="BG25" s="138">
        <f t="shared" si="24"/>
        <v>0.245</v>
      </c>
      <c r="BH25" s="136">
        <f t="shared" si="47"/>
        <v>3.9164146755594521E-3</v>
      </c>
      <c r="BI25" s="144">
        <f t="shared" si="25"/>
        <v>1.9364916731037085</v>
      </c>
      <c r="BJ25" s="144">
        <f t="shared" si="26"/>
        <v>7.9163883853168054E-2</v>
      </c>
      <c r="BK25" s="144">
        <f t="shared" si="27"/>
        <v>7.9236355292252059</v>
      </c>
      <c r="BL25" s="144">
        <f t="shared" si="28"/>
        <v>20.213355941901035</v>
      </c>
      <c r="BM25" s="101">
        <f t="shared" si="29"/>
        <v>0.15915494309189535</v>
      </c>
      <c r="BN25" s="101">
        <f t="shared" si="30"/>
        <v>6.7844000523856131E-4</v>
      </c>
      <c r="BO25" s="101">
        <f t="shared" si="31"/>
        <v>2.5441500196446056E-3</v>
      </c>
      <c r="BP25" s="101">
        <f t="shared" si="32"/>
        <v>6.2331675481292837E-4</v>
      </c>
      <c r="BQ25" s="101">
        <f t="shared" si="33"/>
        <v>1.5900937622778783E-3</v>
      </c>
      <c r="BR25" s="148">
        <f t="shared" si="48"/>
        <v>2.5977437152641971</v>
      </c>
      <c r="BS25" s="148">
        <f t="shared" si="49"/>
        <v>2.016467820534364</v>
      </c>
      <c r="BT25" s="148">
        <f t="shared" si="50"/>
        <v>1.1726197628412722</v>
      </c>
      <c r="BU25" s="148">
        <f t="shared" si="51"/>
        <v>2.2153333907402617</v>
      </c>
      <c r="BV25" s="149">
        <f t="shared" si="52"/>
        <v>1.71962633108659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</row>
    <row r="26" spans="1:384" ht="18.600000000000001" thickBot="1">
      <c r="A26" s="369"/>
      <c r="B26" s="28">
        <v>2</v>
      </c>
      <c r="C26" s="29">
        <v>0.4</v>
      </c>
      <c r="D26" s="30"/>
      <c r="E26" s="85">
        <f t="shared" si="34"/>
        <v>3.4617713531086367</v>
      </c>
      <c r="F26" s="376">
        <v>23</v>
      </c>
      <c r="G26" s="376"/>
      <c r="H26" s="31">
        <v>67</v>
      </c>
      <c r="I26" s="31">
        <v>80</v>
      </c>
      <c r="J26" s="31">
        <v>66</v>
      </c>
      <c r="K26" s="31">
        <v>80</v>
      </c>
      <c r="L26" s="31">
        <v>66</v>
      </c>
      <c r="M26" s="33">
        <v>80</v>
      </c>
      <c r="N26" s="34">
        <v>69</v>
      </c>
      <c r="O26" s="31">
        <v>78</v>
      </c>
      <c r="P26" s="31">
        <v>69</v>
      </c>
      <c r="Q26" s="31">
        <v>78</v>
      </c>
      <c r="R26" s="31">
        <v>70</v>
      </c>
      <c r="S26" s="31">
        <v>79</v>
      </c>
      <c r="T26" s="35"/>
      <c r="U26" s="36">
        <f t="shared" si="0"/>
        <v>13</v>
      </c>
      <c r="V26" s="36">
        <f t="shared" si="1"/>
        <v>14</v>
      </c>
      <c r="W26" s="36">
        <f t="shared" si="2"/>
        <v>14</v>
      </c>
      <c r="X26" s="36">
        <f t="shared" si="3"/>
        <v>9</v>
      </c>
      <c r="Y26" s="36">
        <f t="shared" si="4"/>
        <v>9</v>
      </c>
      <c r="Z26" s="36">
        <f t="shared" si="5"/>
        <v>9</v>
      </c>
      <c r="AA26" s="37">
        <f t="shared" si="6"/>
        <v>4</v>
      </c>
      <c r="AB26" s="37">
        <f t="shared" si="7"/>
        <v>5</v>
      </c>
      <c r="AC26" s="37">
        <f t="shared" si="8"/>
        <v>5</v>
      </c>
      <c r="AD26" s="3">
        <f t="shared" si="35"/>
        <v>0.13666666666666666</v>
      </c>
      <c r="AE26" s="3">
        <f t="shared" si="53"/>
        <v>0.09</v>
      </c>
      <c r="AF26" s="3">
        <f t="shared" si="36"/>
        <v>4.6666666666666669E-2</v>
      </c>
      <c r="AG26" s="4">
        <f t="shared" si="9"/>
        <v>30.76923076923077</v>
      </c>
      <c r="AH26" s="4">
        <f t="shared" si="10"/>
        <v>35.714285714285708</v>
      </c>
      <c r="AI26" s="4">
        <f t="shared" si="11"/>
        <v>35.714285714285708</v>
      </c>
      <c r="AJ26" s="36">
        <f t="shared" si="37"/>
        <v>34.065934065934066</v>
      </c>
      <c r="AL26" s="120">
        <f t="shared" ref="AL26:AL32" si="54">$A$25*9.81</f>
        <v>353.16</v>
      </c>
      <c r="AM26" s="93">
        <f t="shared" si="39"/>
        <v>341.97661362500008</v>
      </c>
      <c r="AN26" s="93">
        <f t="shared" si="12"/>
        <v>18.710521764569563</v>
      </c>
      <c r="AO26" s="93">
        <f t="shared" si="13"/>
        <v>0.13666666666666666</v>
      </c>
      <c r="AP26" s="93">
        <f t="shared" si="14"/>
        <v>30.76923076923077</v>
      </c>
      <c r="AQ26" s="93">
        <f t="shared" si="15"/>
        <v>35.714285714285715</v>
      </c>
      <c r="AR26" s="93">
        <f t="shared" si="16"/>
        <v>35.714285714285715</v>
      </c>
      <c r="AS26" s="93">
        <f t="shared" si="40"/>
        <v>34.065934065934066</v>
      </c>
      <c r="AT26" s="135">
        <f t="shared" si="41"/>
        <v>7.3042680683261365E-3</v>
      </c>
      <c r="AU26" s="136">
        <f t="shared" si="17"/>
        <v>0.34166666666666662</v>
      </c>
      <c r="AV26" s="136">
        <f t="shared" si="18"/>
        <v>2.1378345565832596E-2</v>
      </c>
      <c r="AW26" s="136">
        <f t="shared" si="42"/>
        <v>1.3361465978645373E-2</v>
      </c>
      <c r="AX26" s="136">
        <f t="shared" si="19"/>
        <v>1.407407749750646E-2</v>
      </c>
      <c r="AY26" s="136">
        <f t="shared" si="20"/>
        <v>1.0533333333333335</v>
      </c>
      <c r="AZ26" s="137">
        <f t="shared" si="43"/>
        <v>135.07698852124071</v>
      </c>
      <c r="BA26" s="136">
        <f t="shared" si="21"/>
        <v>46.151304411423908</v>
      </c>
      <c r="BB26" s="136">
        <f t="shared" si="22"/>
        <v>0.625</v>
      </c>
      <c r="BC26" s="136">
        <f t="shared" si="44"/>
        <v>0.15633843436115649</v>
      </c>
      <c r="BD26" s="136">
        <f t="shared" si="23"/>
        <v>1.0692486534603769</v>
      </c>
      <c r="BE26" s="136">
        <f t="shared" si="45"/>
        <v>6.3190188141448195E-2</v>
      </c>
      <c r="BF26" s="136">
        <f t="shared" si="46"/>
        <v>0.7170731707317074</v>
      </c>
      <c r="BG26" s="138">
        <f t="shared" si="24"/>
        <v>0.245</v>
      </c>
      <c r="BH26" s="136">
        <f t="shared" si="47"/>
        <v>5.2376946636289862E-3</v>
      </c>
      <c r="BI26" s="144">
        <f t="shared" si="25"/>
        <v>1.7107978455366031</v>
      </c>
      <c r="BJ26" s="144">
        <f t="shared" si="26"/>
        <v>0.10587138655092831</v>
      </c>
      <c r="BK26" s="144">
        <f t="shared" si="27"/>
        <v>7.9236355292252059</v>
      </c>
      <c r="BL26" s="144">
        <f t="shared" si="28"/>
        <v>20.213355941901035</v>
      </c>
      <c r="BM26" s="101">
        <f t="shared" si="29"/>
        <v>0.15915494309189535</v>
      </c>
      <c r="BN26" s="101">
        <f t="shared" si="30"/>
        <v>1.1625103687423945E-3</v>
      </c>
      <c r="BO26" s="101">
        <f t="shared" si="31"/>
        <v>3.4024693719289598E-3</v>
      </c>
      <c r="BP26" s="101">
        <f t="shared" si="32"/>
        <v>8.3360499612259516E-4</v>
      </c>
      <c r="BQ26" s="101">
        <f t="shared" si="33"/>
        <v>2.1265433574555997E-3</v>
      </c>
      <c r="BR26" s="148">
        <f t="shared" si="48"/>
        <v>2.5977437152641971</v>
      </c>
      <c r="BS26" s="148">
        <f t="shared" si="49"/>
        <v>2.016467820534364</v>
      </c>
      <c r="BT26" s="148">
        <f t="shared" si="50"/>
        <v>1.0327021963766894</v>
      </c>
      <c r="BU26" s="148">
        <f t="shared" si="51"/>
        <v>2.5154819311690919</v>
      </c>
      <c r="BV26" s="149">
        <f t="shared" si="52"/>
        <v>1.9526130840132692</v>
      </c>
    </row>
    <row r="27" spans="1:384" ht="18.600000000000001" thickBot="1">
      <c r="A27" s="369"/>
      <c r="B27" s="28">
        <v>3</v>
      </c>
      <c r="C27" s="29">
        <v>0.4</v>
      </c>
      <c r="D27" s="30"/>
      <c r="E27" s="85">
        <f t="shared" si="34"/>
        <v>3.1742250903872287</v>
      </c>
      <c r="F27" s="376">
        <v>25</v>
      </c>
      <c r="G27" s="376"/>
      <c r="H27" s="31">
        <v>66</v>
      </c>
      <c r="I27" s="31">
        <v>79</v>
      </c>
      <c r="J27" s="31">
        <v>66</v>
      </c>
      <c r="K27" s="31">
        <v>80</v>
      </c>
      <c r="L27" s="31">
        <v>66</v>
      </c>
      <c r="M27" s="33">
        <v>81</v>
      </c>
      <c r="N27" s="34">
        <v>71</v>
      </c>
      <c r="O27" s="31">
        <v>79</v>
      </c>
      <c r="P27" s="31">
        <v>69</v>
      </c>
      <c r="Q27" s="31">
        <v>79</v>
      </c>
      <c r="R27" s="31">
        <v>69</v>
      </c>
      <c r="S27" s="31">
        <v>79</v>
      </c>
      <c r="T27" s="35"/>
      <c r="U27" s="36">
        <f t="shared" si="0"/>
        <v>13</v>
      </c>
      <c r="V27" s="36">
        <f t="shared" si="1"/>
        <v>14</v>
      </c>
      <c r="W27" s="36">
        <f t="shared" si="2"/>
        <v>15</v>
      </c>
      <c r="X27" s="36">
        <f t="shared" si="3"/>
        <v>8</v>
      </c>
      <c r="Y27" s="36">
        <f t="shared" si="4"/>
        <v>10</v>
      </c>
      <c r="Z27" s="36">
        <f t="shared" si="5"/>
        <v>10</v>
      </c>
      <c r="AA27" s="37">
        <f t="shared" si="6"/>
        <v>5</v>
      </c>
      <c r="AB27" s="37">
        <f t="shared" si="7"/>
        <v>4</v>
      </c>
      <c r="AC27" s="37">
        <f t="shared" si="8"/>
        <v>5</v>
      </c>
      <c r="AD27" s="3">
        <f t="shared" si="35"/>
        <v>0.14000000000000001</v>
      </c>
      <c r="AE27" s="3">
        <f t="shared" si="53"/>
        <v>9.3333333333333338E-2</v>
      </c>
      <c r="AF27" s="3">
        <f t="shared" si="36"/>
        <v>4.6666666666666669E-2</v>
      </c>
      <c r="AG27" s="4">
        <f t="shared" si="9"/>
        <v>38.46153846153846</v>
      </c>
      <c r="AH27" s="4">
        <f t="shared" si="10"/>
        <v>28.571428571428569</v>
      </c>
      <c r="AI27" s="4">
        <f t="shared" si="11"/>
        <v>33.333333333333336</v>
      </c>
      <c r="AJ27" s="36">
        <f t="shared" si="37"/>
        <v>33.455433455433457</v>
      </c>
      <c r="AL27" s="120">
        <f t="shared" si="54"/>
        <v>353.16</v>
      </c>
      <c r="AM27" s="93">
        <f t="shared" si="39"/>
        <v>346.63242600000012</v>
      </c>
      <c r="AN27" s="93">
        <f t="shared" si="12"/>
        <v>15.731298772272332</v>
      </c>
      <c r="AO27" s="93">
        <f t="shared" si="13"/>
        <v>0.14000000000000001</v>
      </c>
      <c r="AP27" s="93">
        <f t="shared" si="14"/>
        <v>38.461538461538467</v>
      </c>
      <c r="AQ27" s="93">
        <f t="shared" si="15"/>
        <v>28.571428571428569</v>
      </c>
      <c r="AR27" s="93">
        <f t="shared" si="16"/>
        <v>33.333333333333329</v>
      </c>
      <c r="AS27" s="93">
        <f t="shared" si="40"/>
        <v>33.455433455433457</v>
      </c>
      <c r="AT27" s="135">
        <f t="shared" si="41"/>
        <v>8.8994559207508771E-3</v>
      </c>
      <c r="AU27" s="136">
        <f t="shared" si="17"/>
        <v>0.35000000000000003</v>
      </c>
      <c r="AV27" s="136">
        <f t="shared" si="18"/>
        <v>2.5427016916431077E-2</v>
      </c>
      <c r="AW27" s="136">
        <f t="shared" si="42"/>
        <v>1.5891885572769424E-2</v>
      </c>
      <c r="AX27" s="136">
        <f t="shared" si="19"/>
        <v>1.6527560995680198E-2</v>
      </c>
      <c r="AY27" s="136">
        <f t="shared" si="20"/>
        <v>1.04</v>
      </c>
      <c r="AZ27" s="137">
        <f t="shared" si="43"/>
        <v>110.58070551623094</v>
      </c>
      <c r="BA27" s="136">
        <f t="shared" si="21"/>
        <v>38.703246930680827</v>
      </c>
      <c r="BB27" s="136">
        <f t="shared" si="22"/>
        <v>0.625</v>
      </c>
      <c r="BC27" s="136">
        <f t="shared" si="44"/>
        <v>0.16845879939685876</v>
      </c>
      <c r="BD27" s="136">
        <f t="shared" si="23"/>
        <v>1.0564428184106458</v>
      </c>
      <c r="BE27" s="136">
        <f t="shared" si="45"/>
        <v>7.0595292446596541E-2</v>
      </c>
      <c r="BF27" s="136">
        <f t="shared" si="46"/>
        <v>0.7</v>
      </c>
      <c r="BG27" s="138">
        <f t="shared" si="24"/>
        <v>0.245</v>
      </c>
      <c r="BH27" s="136">
        <f t="shared" si="47"/>
        <v>6.2296191445256142E-3</v>
      </c>
      <c r="BI27" s="144">
        <f t="shared" si="25"/>
        <v>1.6903085094570331</v>
      </c>
      <c r="BJ27" s="144">
        <f t="shared" si="26"/>
        <v>0.12592150915077727</v>
      </c>
      <c r="BK27" s="144">
        <f t="shared" si="27"/>
        <v>7.9236355292252059</v>
      </c>
      <c r="BL27" s="144">
        <f t="shared" si="28"/>
        <v>20.213355941901035</v>
      </c>
      <c r="BM27" s="101">
        <f t="shared" si="29"/>
        <v>0.15915494309189535</v>
      </c>
      <c r="BN27" s="101">
        <f t="shared" si="30"/>
        <v>1.416392400615937E-3</v>
      </c>
      <c r="BO27" s="101">
        <f t="shared" si="31"/>
        <v>4.0468354303312484E-3</v>
      </c>
      <c r="BP27" s="101">
        <f t="shared" si="32"/>
        <v>9.9147468043115587E-4</v>
      </c>
      <c r="BQ27" s="101">
        <f t="shared" si="33"/>
        <v>2.5292721439570298E-3</v>
      </c>
      <c r="BR27" s="148">
        <f t="shared" si="48"/>
        <v>2.5977437152641971</v>
      </c>
      <c r="BS27" s="148">
        <f t="shared" si="49"/>
        <v>2.016467820534364</v>
      </c>
      <c r="BT27" s="148">
        <f t="shared" si="50"/>
        <v>1.0188314003837595</v>
      </c>
      <c r="BU27" s="148">
        <f t="shared" si="51"/>
        <v>2.549728752260398</v>
      </c>
      <c r="BV27" s="149">
        <f t="shared" si="52"/>
        <v>1.9791967736514877</v>
      </c>
    </row>
    <row r="28" spans="1:384" s="7" customFormat="1" ht="18.600000000000001" thickBot="1">
      <c r="A28" s="369"/>
      <c r="B28" s="28">
        <v>4</v>
      </c>
      <c r="C28" s="29">
        <v>0.4</v>
      </c>
      <c r="D28" s="30"/>
      <c r="E28" s="85">
        <f t="shared" si="34"/>
        <v>2.8899783707718116</v>
      </c>
      <c r="F28" s="376">
        <v>27.36</v>
      </c>
      <c r="G28" s="376"/>
      <c r="H28" s="31">
        <v>67</v>
      </c>
      <c r="I28" s="31">
        <v>79</v>
      </c>
      <c r="J28" s="31">
        <v>65</v>
      </c>
      <c r="K28" s="31">
        <v>80</v>
      </c>
      <c r="L28" s="31">
        <v>65</v>
      </c>
      <c r="M28" s="33">
        <v>80</v>
      </c>
      <c r="N28" s="34">
        <v>68</v>
      </c>
      <c r="O28" s="31">
        <v>78</v>
      </c>
      <c r="P28" s="31">
        <v>68</v>
      </c>
      <c r="Q28" s="31">
        <v>78</v>
      </c>
      <c r="R28" s="31">
        <v>68</v>
      </c>
      <c r="S28" s="31">
        <v>79</v>
      </c>
      <c r="T28" s="35"/>
      <c r="U28" s="36">
        <f t="shared" si="0"/>
        <v>12</v>
      </c>
      <c r="V28" s="36">
        <f t="shared" si="1"/>
        <v>15</v>
      </c>
      <c r="W28" s="36">
        <f t="shared" si="2"/>
        <v>15</v>
      </c>
      <c r="X28" s="36">
        <f t="shared" si="3"/>
        <v>10</v>
      </c>
      <c r="Y28" s="36">
        <f t="shared" si="4"/>
        <v>10</v>
      </c>
      <c r="Z28" s="36">
        <f t="shared" si="5"/>
        <v>11</v>
      </c>
      <c r="AA28" s="37">
        <f t="shared" si="6"/>
        <v>2</v>
      </c>
      <c r="AB28" s="37">
        <f t="shared" si="7"/>
        <v>5</v>
      </c>
      <c r="AC28" s="37">
        <f t="shared" si="8"/>
        <v>4</v>
      </c>
      <c r="AD28" s="3">
        <f t="shared" si="35"/>
        <v>0.14000000000000001</v>
      </c>
      <c r="AE28" s="3">
        <f t="shared" si="53"/>
        <v>0.10333333333333333</v>
      </c>
      <c r="AF28" s="3">
        <f t="shared" si="36"/>
        <v>3.6666666666666667E-2</v>
      </c>
      <c r="AG28" s="4">
        <f t="shared" si="9"/>
        <v>16.666666666666664</v>
      </c>
      <c r="AH28" s="4">
        <f t="shared" si="10"/>
        <v>33.333333333333336</v>
      </c>
      <c r="AI28" s="4">
        <f t="shared" si="11"/>
        <v>26.666666666666671</v>
      </c>
      <c r="AJ28" s="36">
        <f t="shared" si="37"/>
        <v>25.555555555555557</v>
      </c>
      <c r="AL28" s="120">
        <f t="shared" si="54"/>
        <v>353.16</v>
      </c>
      <c r="AM28" s="93">
        <f t="shared" si="39"/>
        <v>346.63242600000012</v>
      </c>
      <c r="AN28" s="93">
        <f t="shared" si="12"/>
        <v>13.040021992475138</v>
      </c>
      <c r="AO28" s="93">
        <f t="shared" si="13"/>
        <v>0.14000000000000001</v>
      </c>
      <c r="AP28" s="93">
        <f t="shared" si="14"/>
        <v>16.666666666666664</v>
      </c>
      <c r="AQ28" s="93">
        <f t="shared" si="15"/>
        <v>33.333333333333329</v>
      </c>
      <c r="AR28" s="93">
        <f t="shared" si="16"/>
        <v>26.666666666666668</v>
      </c>
      <c r="AS28" s="93">
        <f t="shared" si="40"/>
        <v>25.555555555555554</v>
      </c>
      <c r="AT28" s="135">
        <f t="shared" si="41"/>
        <v>1.0736178212029724E-2</v>
      </c>
      <c r="AU28" s="136">
        <f t="shared" si="17"/>
        <v>0.35000000000000003</v>
      </c>
      <c r="AV28" s="136">
        <f t="shared" si="18"/>
        <v>3.0674794891513497E-2</v>
      </c>
      <c r="AW28" s="136">
        <f t="shared" si="42"/>
        <v>1.9171746807195935E-2</v>
      </c>
      <c r="AX28" s="136">
        <f t="shared" si="19"/>
        <v>1.9938616679483774E-2</v>
      </c>
      <c r="AY28" s="136">
        <f t="shared" si="20"/>
        <v>1.04</v>
      </c>
      <c r="AZ28" s="137">
        <f t="shared" si="43"/>
        <v>91.357299946250976</v>
      </c>
      <c r="BA28" s="136">
        <f t="shared" si="21"/>
        <v>31.975054981187842</v>
      </c>
      <c r="BB28" s="136">
        <f t="shared" si="22"/>
        <v>0.625</v>
      </c>
      <c r="BC28" s="136">
        <f t="shared" si="44"/>
        <v>0.18502773347719262</v>
      </c>
      <c r="BD28" s="136">
        <f t="shared" si="23"/>
        <v>1.0564428184106458</v>
      </c>
      <c r="BE28" s="136">
        <f t="shared" si="45"/>
        <v>7.7538763200973526E-2</v>
      </c>
      <c r="BF28" s="136">
        <f t="shared" si="46"/>
        <v>0.7</v>
      </c>
      <c r="BG28" s="138">
        <f t="shared" si="24"/>
        <v>0.245</v>
      </c>
      <c r="BH28" s="136">
        <f t="shared" si="47"/>
        <v>7.5153247484208065E-3</v>
      </c>
      <c r="BI28" s="144">
        <f t="shared" si="25"/>
        <v>1.6903085094570331</v>
      </c>
      <c r="BJ28" s="144">
        <f t="shared" si="26"/>
        <v>0.1519099341588076</v>
      </c>
      <c r="BK28" s="144">
        <f t="shared" si="27"/>
        <v>7.9236355292252059</v>
      </c>
      <c r="BL28" s="144">
        <f t="shared" si="28"/>
        <v>20.213355941901035</v>
      </c>
      <c r="BM28" s="101">
        <f t="shared" si="29"/>
        <v>0.15915494309189535</v>
      </c>
      <c r="BN28" s="101">
        <f t="shared" si="30"/>
        <v>1.7087158323600376E-3</v>
      </c>
      <c r="BO28" s="101">
        <f t="shared" si="31"/>
        <v>4.8820452353143928E-3</v>
      </c>
      <c r="BP28" s="101">
        <f t="shared" si="32"/>
        <v>1.1961010826520263E-3</v>
      </c>
      <c r="BQ28" s="101">
        <f t="shared" si="33"/>
        <v>3.0512782720714953E-3</v>
      </c>
      <c r="BR28" s="148">
        <f t="shared" si="48"/>
        <v>2.5977437152641971</v>
      </c>
      <c r="BS28" s="148">
        <f t="shared" si="49"/>
        <v>2.016467820534364</v>
      </c>
      <c r="BT28" s="148">
        <f t="shared" si="50"/>
        <v>1.0188314003837595</v>
      </c>
      <c r="BU28" s="148">
        <f t="shared" si="51"/>
        <v>2.549728752260398</v>
      </c>
      <c r="BV28" s="149">
        <f t="shared" si="52"/>
        <v>1.9791967736514877</v>
      </c>
    </row>
    <row r="29" spans="1:384" ht="18.600000000000001" thickBot="1">
      <c r="A29" s="369"/>
      <c r="B29" s="28">
        <v>5</v>
      </c>
      <c r="C29" s="29">
        <v>0.4</v>
      </c>
      <c r="D29" s="30"/>
      <c r="E29" s="85">
        <f t="shared" si="34"/>
        <v>2.8424232144011614</v>
      </c>
      <c r="F29" s="376">
        <v>27.8</v>
      </c>
      <c r="G29" s="376"/>
      <c r="H29" s="31">
        <v>66</v>
      </c>
      <c r="I29" s="31">
        <v>80</v>
      </c>
      <c r="J29" s="31">
        <v>64</v>
      </c>
      <c r="K29" s="31">
        <v>80</v>
      </c>
      <c r="L29" s="31">
        <v>63</v>
      </c>
      <c r="M29" s="33">
        <v>80</v>
      </c>
      <c r="N29" s="34">
        <v>69</v>
      </c>
      <c r="O29" s="31">
        <v>79</v>
      </c>
      <c r="P29" s="31">
        <v>69</v>
      </c>
      <c r="Q29" s="31">
        <v>80</v>
      </c>
      <c r="R29" s="31">
        <v>68</v>
      </c>
      <c r="S29" s="31">
        <v>81</v>
      </c>
      <c r="T29" s="35"/>
      <c r="U29" s="36">
        <f t="shared" si="0"/>
        <v>14</v>
      </c>
      <c r="V29" s="36">
        <f t="shared" si="1"/>
        <v>16</v>
      </c>
      <c r="W29" s="36">
        <f t="shared" si="2"/>
        <v>17</v>
      </c>
      <c r="X29" s="36">
        <f t="shared" si="3"/>
        <v>10</v>
      </c>
      <c r="Y29" s="36">
        <f t="shared" si="4"/>
        <v>11</v>
      </c>
      <c r="Z29" s="36">
        <f t="shared" si="5"/>
        <v>13</v>
      </c>
      <c r="AA29" s="37">
        <f t="shared" si="6"/>
        <v>4</v>
      </c>
      <c r="AB29" s="37">
        <f t="shared" si="7"/>
        <v>5</v>
      </c>
      <c r="AC29" s="37">
        <f t="shared" si="8"/>
        <v>4</v>
      </c>
      <c r="AD29" s="3">
        <f t="shared" si="35"/>
        <v>0.15666666666666668</v>
      </c>
      <c r="AE29" s="3">
        <f t="shared" si="53"/>
        <v>0.11333333333333333</v>
      </c>
      <c r="AF29" s="3">
        <f t="shared" si="36"/>
        <v>4.3333333333333335E-2</v>
      </c>
      <c r="AG29" s="4">
        <f t="shared" si="9"/>
        <v>28.571428571428569</v>
      </c>
      <c r="AH29" s="4">
        <f t="shared" si="10"/>
        <v>31.25</v>
      </c>
      <c r="AI29" s="4">
        <f t="shared" si="11"/>
        <v>23.529411764705888</v>
      </c>
      <c r="AJ29" s="36">
        <f t="shared" si="37"/>
        <v>27.783613445378151</v>
      </c>
      <c r="AL29" s="120">
        <f t="shared" si="54"/>
        <v>353.16</v>
      </c>
      <c r="AM29" s="93">
        <f t="shared" si="39"/>
        <v>370.27731912500013</v>
      </c>
      <c r="AN29" s="93">
        <f t="shared" si="12"/>
        <v>12.614400685977616</v>
      </c>
      <c r="AO29" s="93">
        <f t="shared" si="13"/>
        <v>0.15666666666666665</v>
      </c>
      <c r="AP29" s="93">
        <f t="shared" si="14"/>
        <v>28.571428571428569</v>
      </c>
      <c r="AQ29" s="93">
        <f t="shared" si="15"/>
        <v>31.25</v>
      </c>
      <c r="AR29" s="93">
        <f t="shared" si="16"/>
        <v>23.52941176470588</v>
      </c>
      <c r="AS29" s="93">
        <f t="shared" si="40"/>
        <v>27.783613445378151</v>
      </c>
      <c r="AT29" s="135">
        <f t="shared" si="41"/>
        <v>1.2419667851586481E-2</v>
      </c>
      <c r="AU29" s="136">
        <f t="shared" si="17"/>
        <v>0.39166666666666661</v>
      </c>
      <c r="AV29" s="136">
        <f t="shared" si="18"/>
        <v>3.1709790259369743E-2</v>
      </c>
      <c r="AW29" s="136">
        <f t="shared" si="42"/>
        <v>1.9818618912106088E-2</v>
      </c>
      <c r="AX29" s="136">
        <f t="shared" si="19"/>
        <v>1.9290122407783262E-2</v>
      </c>
      <c r="AY29" s="136">
        <f t="shared" si="20"/>
        <v>0.97333333333333349</v>
      </c>
      <c r="AZ29" s="137">
        <f t="shared" si="43"/>
        <v>78.921706506240113</v>
      </c>
      <c r="BA29" s="136">
        <f t="shared" si="21"/>
        <v>30.911001714944039</v>
      </c>
      <c r="BB29" s="136">
        <f t="shared" si="22"/>
        <v>0.625</v>
      </c>
      <c r="BC29" s="136">
        <f t="shared" si="44"/>
        <v>0.17783547371322628</v>
      </c>
      <c r="BD29" s="136">
        <f t="shared" si="23"/>
        <v>0.99866932742120151</v>
      </c>
      <c r="BE29" s="136">
        <f t="shared" si="45"/>
        <v>8.8221266447840452E-2</v>
      </c>
      <c r="BF29" s="136">
        <f t="shared" si="46"/>
        <v>0.62553191489361715</v>
      </c>
      <c r="BG29" s="138">
        <f t="shared" si="24"/>
        <v>0.245</v>
      </c>
      <c r="BH29" s="136">
        <f t="shared" si="47"/>
        <v>7.7688986135455874E-3</v>
      </c>
      <c r="BI29" s="144">
        <f t="shared" si="25"/>
        <v>1.5978709238739224</v>
      </c>
      <c r="BJ29" s="144">
        <f t="shared" si="26"/>
        <v>0.15703551295213841</v>
      </c>
      <c r="BK29" s="144">
        <f t="shared" si="27"/>
        <v>7.9236355292252059</v>
      </c>
      <c r="BL29" s="144">
        <f t="shared" si="28"/>
        <v>20.213355941901035</v>
      </c>
      <c r="BM29" s="101">
        <f t="shared" si="29"/>
        <v>0.15915494309189535</v>
      </c>
      <c r="BN29" s="101">
        <f t="shared" si="30"/>
        <v>1.9766515301394886E-3</v>
      </c>
      <c r="BO29" s="101">
        <f t="shared" si="31"/>
        <v>5.046769864185929E-3</v>
      </c>
      <c r="BP29" s="101">
        <f t="shared" si="32"/>
        <v>1.2364586167255525E-3</v>
      </c>
      <c r="BQ29" s="101">
        <f t="shared" si="33"/>
        <v>3.1542311651162054E-3</v>
      </c>
      <c r="BR29" s="148">
        <f t="shared" si="48"/>
        <v>2.5977437152641971</v>
      </c>
      <c r="BS29" s="148">
        <f t="shared" si="49"/>
        <v>2.016467820534364</v>
      </c>
      <c r="BT29" s="148">
        <f t="shared" si="50"/>
        <v>0.95377162402101778</v>
      </c>
      <c r="BU29" s="148">
        <f t="shared" si="51"/>
        <v>2.7236538075145673</v>
      </c>
      <c r="BV29" s="149">
        <f t="shared" si="52"/>
        <v>2.1142040397816744</v>
      </c>
    </row>
    <row r="30" spans="1:384" ht="18.600000000000001" thickBot="1">
      <c r="A30" s="369"/>
      <c r="B30" s="28">
        <v>6</v>
      </c>
      <c r="C30" s="29">
        <v>0.4</v>
      </c>
      <c r="D30" s="30"/>
      <c r="E30" s="85">
        <f t="shared" si="34"/>
        <v>2.821311093890853</v>
      </c>
      <c r="F30" s="376">
        <v>28</v>
      </c>
      <c r="G30" s="376"/>
      <c r="H30" s="31">
        <v>63</v>
      </c>
      <c r="I30" s="31">
        <v>80</v>
      </c>
      <c r="J30" s="31">
        <v>61</v>
      </c>
      <c r="K30" s="31">
        <v>80</v>
      </c>
      <c r="L30" s="31">
        <v>63</v>
      </c>
      <c r="M30" s="33">
        <v>81</v>
      </c>
      <c r="N30" s="34">
        <v>67</v>
      </c>
      <c r="O30" s="31">
        <v>80</v>
      </c>
      <c r="P30" s="31">
        <v>68</v>
      </c>
      <c r="Q30" s="31">
        <v>81</v>
      </c>
      <c r="R30" s="31">
        <v>67</v>
      </c>
      <c r="S30" s="31">
        <v>81</v>
      </c>
      <c r="T30" s="35"/>
      <c r="U30" s="36">
        <f t="shared" si="0"/>
        <v>17</v>
      </c>
      <c r="V30" s="36">
        <f t="shared" si="1"/>
        <v>19</v>
      </c>
      <c r="W30" s="36">
        <f t="shared" si="2"/>
        <v>18</v>
      </c>
      <c r="X30" s="36">
        <f t="shared" si="3"/>
        <v>13</v>
      </c>
      <c r="Y30" s="36">
        <f t="shared" si="4"/>
        <v>13</v>
      </c>
      <c r="Z30" s="36">
        <f t="shared" si="5"/>
        <v>14</v>
      </c>
      <c r="AA30" s="37">
        <f t="shared" si="6"/>
        <v>4</v>
      </c>
      <c r="AB30" s="37">
        <f t="shared" si="7"/>
        <v>6</v>
      </c>
      <c r="AC30" s="37">
        <f t="shared" si="8"/>
        <v>4</v>
      </c>
      <c r="AD30" s="3">
        <f t="shared" si="35"/>
        <v>0.18</v>
      </c>
      <c r="AE30" s="3">
        <f t="shared" si="53"/>
        <v>0.13333333333333333</v>
      </c>
      <c r="AF30" s="3">
        <f t="shared" si="36"/>
        <v>4.6666666666666669E-2</v>
      </c>
      <c r="AG30" s="4">
        <f t="shared" si="9"/>
        <v>23.529411764705888</v>
      </c>
      <c r="AH30" s="4">
        <f t="shared" si="10"/>
        <v>31.578947368421051</v>
      </c>
      <c r="AI30" s="4">
        <f t="shared" si="11"/>
        <v>22.222222222222221</v>
      </c>
      <c r="AJ30" s="36">
        <f t="shared" si="37"/>
        <v>25.776860451783051</v>
      </c>
      <c r="AL30" s="120">
        <f t="shared" si="54"/>
        <v>353.16</v>
      </c>
      <c r="AM30" s="93">
        <f t="shared" si="39"/>
        <v>404.40449699999994</v>
      </c>
      <c r="AN30" s="93">
        <f t="shared" si="12"/>
        <v>12.42770947740042</v>
      </c>
      <c r="AO30" s="93">
        <f t="shared" si="13"/>
        <v>0.18</v>
      </c>
      <c r="AP30" s="93">
        <f t="shared" si="14"/>
        <v>23.52941176470588</v>
      </c>
      <c r="AQ30" s="93">
        <f t="shared" si="15"/>
        <v>31.578947368421051</v>
      </c>
      <c r="AR30" s="93">
        <f t="shared" si="16"/>
        <v>22.222222222222221</v>
      </c>
      <c r="AS30" s="93">
        <f t="shared" si="40"/>
        <v>25.776860451783051</v>
      </c>
      <c r="AT30" s="135">
        <f t="shared" si="41"/>
        <v>1.4483763104321593E-2</v>
      </c>
      <c r="AU30" s="136">
        <f t="shared" si="17"/>
        <v>0.44999999999999996</v>
      </c>
      <c r="AV30" s="136">
        <f t="shared" si="18"/>
        <v>3.2186140231825769E-2</v>
      </c>
      <c r="AW30" s="136">
        <f t="shared" si="42"/>
        <v>2.0116337644891104E-2</v>
      </c>
      <c r="AX30" s="136">
        <f t="shared" si="19"/>
        <v>1.7702377127504172E-2</v>
      </c>
      <c r="AY30" s="136">
        <f t="shared" si="20"/>
        <v>0.88000000000000012</v>
      </c>
      <c r="AZ30" s="137">
        <f t="shared" si="43"/>
        <v>67.65394154111344</v>
      </c>
      <c r="BA30" s="136">
        <f t="shared" si="21"/>
        <v>30.444273693501049</v>
      </c>
      <c r="BB30" s="136">
        <f t="shared" si="22"/>
        <v>0.625</v>
      </c>
      <c r="BC30" s="136">
        <f t="shared" si="44"/>
        <v>0.16715070397735851</v>
      </c>
      <c r="BD30" s="136">
        <f t="shared" si="23"/>
        <v>0.93169499062491234</v>
      </c>
      <c r="BE30" s="136">
        <f t="shared" si="45"/>
        <v>0.10211909437079603</v>
      </c>
      <c r="BF30" s="136">
        <f t="shared" si="46"/>
        <v>0.54444444444444451</v>
      </c>
      <c r="BG30" s="138">
        <f t="shared" si="24"/>
        <v>0.245</v>
      </c>
      <c r="BH30" s="136">
        <f t="shared" si="47"/>
        <v>7.8856043567973131E-3</v>
      </c>
      <c r="BI30" s="144">
        <f t="shared" si="25"/>
        <v>1.49071198499986</v>
      </c>
      <c r="BJ30" s="144">
        <f t="shared" si="26"/>
        <v>0.15939452768094964</v>
      </c>
      <c r="BK30" s="144">
        <f t="shared" si="27"/>
        <v>7.9236355292252059</v>
      </c>
      <c r="BL30" s="144">
        <f t="shared" si="28"/>
        <v>20.213355941901035</v>
      </c>
      <c r="BM30" s="101">
        <f t="shared" si="29"/>
        <v>0.15915494309189535</v>
      </c>
      <c r="BN30" s="101">
        <f t="shared" si="30"/>
        <v>2.3051624926247968E-3</v>
      </c>
      <c r="BO30" s="101">
        <f t="shared" si="31"/>
        <v>5.1225833169439936E-3</v>
      </c>
      <c r="BP30" s="101">
        <f t="shared" si="32"/>
        <v>1.2550329126512782E-3</v>
      </c>
      <c r="BQ30" s="101">
        <f t="shared" si="33"/>
        <v>3.2016145730899958E-3</v>
      </c>
      <c r="BR30" s="148">
        <f t="shared" si="48"/>
        <v>2.5977437152641971</v>
      </c>
      <c r="BS30" s="148">
        <f t="shared" si="49"/>
        <v>2.016467820534364</v>
      </c>
      <c r="BT30" s="148">
        <f t="shared" si="50"/>
        <v>0.87328405747179438</v>
      </c>
      <c r="BU30" s="148">
        <f t="shared" si="51"/>
        <v>2.974683544303796</v>
      </c>
      <c r="BV30" s="149">
        <f t="shared" si="52"/>
        <v>2.3090629025934013</v>
      </c>
    </row>
    <row r="31" spans="1:384" ht="18.600000000000001" thickBot="1">
      <c r="A31" s="369"/>
      <c r="B31" s="47">
        <v>7</v>
      </c>
      <c r="C31" s="29">
        <v>0.4</v>
      </c>
      <c r="D31" s="40"/>
      <c r="E31" s="85">
        <f t="shared" si="34"/>
        <v>2.6259667592247009</v>
      </c>
      <c r="F31" s="376">
        <v>30</v>
      </c>
      <c r="G31" s="376"/>
      <c r="H31" s="31">
        <v>66</v>
      </c>
      <c r="I31" s="31">
        <v>80</v>
      </c>
      <c r="J31" s="31">
        <v>64</v>
      </c>
      <c r="K31" s="31">
        <v>80</v>
      </c>
      <c r="L31" s="31">
        <v>63</v>
      </c>
      <c r="M31" s="33">
        <v>80</v>
      </c>
      <c r="N31" s="34">
        <v>68</v>
      </c>
      <c r="O31" s="31">
        <v>79</v>
      </c>
      <c r="P31" s="31">
        <v>68</v>
      </c>
      <c r="Q31" s="31">
        <v>80</v>
      </c>
      <c r="R31" s="31">
        <v>69</v>
      </c>
      <c r="S31" s="31">
        <v>81</v>
      </c>
      <c r="T31" s="35"/>
      <c r="U31" s="36">
        <f t="shared" si="0"/>
        <v>14</v>
      </c>
      <c r="V31" s="36">
        <f t="shared" si="1"/>
        <v>16</v>
      </c>
      <c r="W31" s="36">
        <f t="shared" si="2"/>
        <v>17</v>
      </c>
      <c r="X31" s="36">
        <f t="shared" si="3"/>
        <v>11</v>
      </c>
      <c r="Y31" s="36">
        <f t="shared" si="4"/>
        <v>12</v>
      </c>
      <c r="Z31" s="36">
        <f t="shared" si="5"/>
        <v>12</v>
      </c>
      <c r="AA31" s="37">
        <f t="shared" si="6"/>
        <v>3</v>
      </c>
      <c r="AB31" s="37">
        <f t="shared" si="7"/>
        <v>4</v>
      </c>
      <c r="AC31" s="37">
        <f t="shared" si="8"/>
        <v>5</v>
      </c>
      <c r="AD31" s="3">
        <f t="shared" si="35"/>
        <v>0.15666666666666668</v>
      </c>
      <c r="AE31" s="3">
        <f t="shared" si="53"/>
        <v>0.11666666666666667</v>
      </c>
      <c r="AF31" s="3">
        <f t="shared" si="36"/>
        <v>0.04</v>
      </c>
      <c r="AG31" s="4">
        <f t="shared" si="9"/>
        <v>21.428571428571431</v>
      </c>
      <c r="AH31" s="4">
        <f t="shared" si="10"/>
        <v>25</v>
      </c>
      <c r="AI31" s="4">
        <f t="shared" si="11"/>
        <v>29.411764705882348</v>
      </c>
      <c r="AJ31" s="36">
        <f t="shared" si="37"/>
        <v>25.280112044817926</v>
      </c>
      <c r="AL31" s="120">
        <f t="shared" si="54"/>
        <v>353.16</v>
      </c>
      <c r="AM31" s="93">
        <f t="shared" si="39"/>
        <v>370.27731912500013</v>
      </c>
      <c r="AN31" s="93">
        <f t="shared" si="12"/>
        <v>10.766327527906574</v>
      </c>
      <c r="AO31" s="93">
        <f t="shared" si="13"/>
        <v>0.15666666666666665</v>
      </c>
      <c r="AP31" s="93">
        <f t="shared" si="14"/>
        <v>21.428571428571427</v>
      </c>
      <c r="AQ31" s="93">
        <f t="shared" si="15"/>
        <v>25</v>
      </c>
      <c r="AR31" s="93">
        <f t="shared" si="16"/>
        <v>29.411764705882355</v>
      </c>
      <c r="AS31" s="93">
        <f t="shared" si="40"/>
        <v>25.28011204481793</v>
      </c>
      <c r="AT31" s="135">
        <f t="shared" si="41"/>
        <v>1.455154194971154E-2</v>
      </c>
      <c r="AU31" s="136">
        <f t="shared" si="17"/>
        <v>0.39166666666666661</v>
      </c>
      <c r="AV31" s="136">
        <f t="shared" si="18"/>
        <v>3.7152873063093297E-2</v>
      </c>
      <c r="AW31" s="136">
        <f t="shared" si="42"/>
        <v>2.3220545664433309E-2</v>
      </c>
      <c r="AX31" s="136">
        <f t="shared" si="19"/>
        <v>2.2601331113381761E-2</v>
      </c>
      <c r="AY31" s="136">
        <f t="shared" si="20"/>
        <v>0.97333333333333349</v>
      </c>
      <c r="AZ31" s="137">
        <f t="shared" si="43"/>
        <v>67.125494858978143</v>
      </c>
      <c r="BA31" s="136">
        <f t="shared" si="21"/>
        <v>26.290818819766432</v>
      </c>
      <c r="BB31" s="136">
        <f t="shared" si="22"/>
        <v>0.625</v>
      </c>
      <c r="BC31" s="136">
        <f t="shared" si="44"/>
        <v>0.19249431739788758</v>
      </c>
      <c r="BD31" s="136">
        <f t="shared" si="23"/>
        <v>0.99866932742120151</v>
      </c>
      <c r="BE31" s="136">
        <f t="shared" si="45"/>
        <v>9.5493278760789752E-2</v>
      </c>
      <c r="BF31" s="136">
        <f t="shared" si="46"/>
        <v>0.62553191489361715</v>
      </c>
      <c r="BG31" s="138">
        <f t="shared" si="24"/>
        <v>0.245</v>
      </c>
      <c r="BH31" s="136">
        <f t="shared" si="47"/>
        <v>9.1024539004578575E-3</v>
      </c>
      <c r="BI31" s="144">
        <f t="shared" si="25"/>
        <v>1.5978709238739224</v>
      </c>
      <c r="BJ31" s="144">
        <f t="shared" si="26"/>
        <v>0.1839911406347001</v>
      </c>
      <c r="BK31" s="144">
        <f t="shared" si="27"/>
        <v>7.9236355292252059</v>
      </c>
      <c r="BL31" s="144">
        <f t="shared" si="28"/>
        <v>20.213355941901035</v>
      </c>
      <c r="BM31" s="101">
        <f t="shared" si="29"/>
        <v>0.15915494309189535</v>
      </c>
      <c r="BN31" s="101">
        <f t="shared" si="30"/>
        <v>2.3159498309056679E-3</v>
      </c>
      <c r="BO31" s="101">
        <f t="shared" si="31"/>
        <v>5.9130633980570254E-3</v>
      </c>
      <c r="BP31" s="101">
        <f t="shared" si="32"/>
        <v>1.4487005325239711E-3</v>
      </c>
      <c r="BQ31" s="101">
        <f t="shared" si="33"/>
        <v>3.6956646237856407E-3</v>
      </c>
      <c r="BR31" s="148">
        <f t="shared" si="48"/>
        <v>2.5977437152641971</v>
      </c>
      <c r="BS31" s="148">
        <f t="shared" si="49"/>
        <v>2.016467820534364</v>
      </c>
      <c r="BT31" s="148">
        <f t="shared" si="50"/>
        <v>0.95377162402101778</v>
      </c>
      <c r="BU31" s="148">
        <f t="shared" si="51"/>
        <v>2.7236538075145673</v>
      </c>
      <c r="BV31" s="149">
        <f t="shared" si="52"/>
        <v>2.1142040397816744</v>
      </c>
    </row>
    <row r="32" spans="1:384" ht="18.600000000000001" thickBot="1">
      <c r="A32" s="370"/>
      <c r="B32" s="47">
        <v>8</v>
      </c>
      <c r="C32" s="29">
        <v>0.4</v>
      </c>
      <c r="D32" s="40"/>
      <c r="E32" s="85">
        <f t="shared" si="34"/>
        <v>2.2369926804179441</v>
      </c>
      <c r="F32" s="376">
        <v>35</v>
      </c>
      <c r="G32" s="376"/>
      <c r="H32" s="31">
        <v>64</v>
      </c>
      <c r="I32" s="31">
        <v>80</v>
      </c>
      <c r="J32" s="31">
        <v>65</v>
      </c>
      <c r="K32" s="31">
        <v>83</v>
      </c>
      <c r="L32" s="31">
        <v>66</v>
      </c>
      <c r="M32" s="33">
        <v>83</v>
      </c>
      <c r="N32" s="34">
        <v>69</v>
      </c>
      <c r="O32" s="31">
        <v>81</v>
      </c>
      <c r="P32" s="31">
        <v>69</v>
      </c>
      <c r="Q32" s="31">
        <v>82</v>
      </c>
      <c r="R32" s="31">
        <v>66</v>
      </c>
      <c r="S32" s="31">
        <v>81</v>
      </c>
      <c r="T32" s="35"/>
      <c r="U32" s="36">
        <f t="shared" si="0"/>
        <v>16</v>
      </c>
      <c r="V32" s="36">
        <f t="shared" si="1"/>
        <v>18</v>
      </c>
      <c r="W32" s="36">
        <f t="shared" si="2"/>
        <v>17</v>
      </c>
      <c r="X32" s="36">
        <f t="shared" si="3"/>
        <v>12</v>
      </c>
      <c r="Y32" s="36">
        <f t="shared" si="4"/>
        <v>13</v>
      </c>
      <c r="Z32" s="36">
        <f t="shared" si="5"/>
        <v>15</v>
      </c>
      <c r="AA32" s="37">
        <f t="shared" si="6"/>
        <v>4</v>
      </c>
      <c r="AB32" s="37">
        <f t="shared" si="7"/>
        <v>5</v>
      </c>
      <c r="AC32" s="37">
        <f t="shared" si="8"/>
        <v>2</v>
      </c>
      <c r="AD32" s="3">
        <f t="shared" si="35"/>
        <v>0.17</v>
      </c>
      <c r="AE32" s="3">
        <f t="shared" si="53"/>
        <v>0.13333333333333333</v>
      </c>
      <c r="AF32" s="3">
        <f t="shared" si="36"/>
        <v>3.6666666666666667E-2</v>
      </c>
      <c r="AG32" s="4">
        <f t="shared" si="9"/>
        <v>25</v>
      </c>
      <c r="AH32" s="4">
        <f t="shared" si="10"/>
        <v>27.777777777777779</v>
      </c>
      <c r="AI32" s="4">
        <f t="shared" si="11"/>
        <v>11.764705882352944</v>
      </c>
      <c r="AJ32" s="36">
        <f t="shared" si="37"/>
        <v>21.514161220043576</v>
      </c>
      <c r="AL32" s="120">
        <f t="shared" si="54"/>
        <v>353.16</v>
      </c>
      <c r="AM32" s="93">
        <f t="shared" si="39"/>
        <v>389.63223112500003</v>
      </c>
      <c r="AN32" s="93">
        <f t="shared" si="12"/>
        <v>7.8130079306134999</v>
      </c>
      <c r="AO32" s="93">
        <f t="shared" si="13"/>
        <v>0.17</v>
      </c>
      <c r="AP32" s="93">
        <f t="shared" si="14"/>
        <v>25</v>
      </c>
      <c r="AQ32" s="93">
        <f t="shared" si="15"/>
        <v>27.777777777777779</v>
      </c>
      <c r="AR32" s="93">
        <f t="shared" si="16"/>
        <v>11.76470588235294</v>
      </c>
      <c r="AS32" s="93">
        <f t="shared" si="40"/>
        <v>21.514161220043572</v>
      </c>
      <c r="AT32" s="135">
        <f t="shared" si="41"/>
        <v>2.1758585362993625E-2</v>
      </c>
      <c r="AU32" s="136">
        <f t="shared" si="17"/>
        <v>0.42499999999999999</v>
      </c>
      <c r="AV32" s="136">
        <f t="shared" si="18"/>
        <v>5.1196671442337943E-2</v>
      </c>
      <c r="AW32" s="136">
        <f t="shared" si="42"/>
        <v>3.1997919651461211E-2</v>
      </c>
      <c r="AX32" s="136">
        <f t="shared" si="19"/>
        <v>2.9438086079344315E-2</v>
      </c>
      <c r="AY32" s="136">
        <f t="shared" si="20"/>
        <v>0.92</v>
      </c>
      <c r="AZ32" s="137">
        <f t="shared" si="43"/>
        <v>44.488281944785292</v>
      </c>
      <c r="BA32" s="136">
        <f t="shared" si="21"/>
        <v>18.907519826533747</v>
      </c>
      <c r="BB32" s="136">
        <f t="shared" si="22"/>
        <v>0.625</v>
      </c>
      <c r="BC32" s="136">
        <f t="shared" si="44"/>
        <v>0.21692340628278292</v>
      </c>
      <c r="BD32" s="136">
        <f t="shared" si="23"/>
        <v>0.9587062360592129</v>
      </c>
      <c r="BE32" s="136">
        <f t="shared" si="45"/>
        <v>0.12163814388108554</v>
      </c>
      <c r="BF32" s="136">
        <f t="shared" si="46"/>
        <v>0.57647058823529407</v>
      </c>
      <c r="BG32" s="138">
        <f t="shared" si="24"/>
        <v>0.245</v>
      </c>
      <c r="BH32" s="136">
        <f t="shared" si="47"/>
        <v>1.2543184503372795E-2</v>
      </c>
      <c r="BI32" s="144">
        <f t="shared" si="25"/>
        <v>1.533929977694741</v>
      </c>
      <c r="BJ32" s="144">
        <f t="shared" si="26"/>
        <v>0.25353985301161147</v>
      </c>
      <c r="BK32" s="144">
        <f t="shared" si="27"/>
        <v>7.9236355292252059</v>
      </c>
      <c r="BL32" s="144">
        <f t="shared" si="28"/>
        <v>20.213355941901035</v>
      </c>
      <c r="BM32" s="101">
        <f t="shared" si="29"/>
        <v>0.15915494309189535</v>
      </c>
      <c r="BN32" s="101">
        <f t="shared" si="30"/>
        <v>3.4629864152073975E-3</v>
      </c>
      <c r="BO32" s="101">
        <f t="shared" si="31"/>
        <v>8.1482033298997582E-3</v>
      </c>
      <c r="BP32" s="101">
        <f t="shared" si="32"/>
        <v>1.996309815825441E-3</v>
      </c>
      <c r="BQ32" s="101">
        <f t="shared" si="33"/>
        <v>5.0926270811873491E-3</v>
      </c>
      <c r="BR32" s="148">
        <f t="shared" si="48"/>
        <v>2.5977437152641971</v>
      </c>
      <c r="BS32" s="148">
        <f t="shared" si="49"/>
        <v>2.016467820534364</v>
      </c>
      <c r="BT32" s="148">
        <f t="shared" si="50"/>
        <v>0.90639318769986676</v>
      </c>
      <c r="BU32" s="148">
        <f t="shared" si="51"/>
        <v>2.8660229914750706</v>
      </c>
      <c r="BV32" s="149">
        <f t="shared" si="52"/>
        <v>2.2247164342127372</v>
      </c>
    </row>
    <row r="33" spans="1:384" s="27" customFormat="1" ht="18.600000000000001" thickBot="1">
      <c r="A33" s="368">
        <v>45</v>
      </c>
      <c r="B33" s="41">
        <v>1</v>
      </c>
      <c r="C33" s="22">
        <v>0.4</v>
      </c>
      <c r="D33" s="42"/>
      <c r="E33" s="83">
        <f t="shared" si="34"/>
        <v>4.003355281584116</v>
      </c>
      <c r="F33" s="385">
        <v>20</v>
      </c>
      <c r="G33" s="385"/>
      <c r="H33" s="42">
        <v>70</v>
      </c>
      <c r="I33" s="42">
        <v>80</v>
      </c>
      <c r="J33" s="42">
        <v>69</v>
      </c>
      <c r="K33" s="42">
        <v>80</v>
      </c>
      <c r="L33" s="42">
        <v>69</v>
      </c>
      <c r="M33" s="44">
        <v>79</v>
      </c>
      <c r="N33" s="45">
        <v>71</v>
      </c>
      <c r="O33" s="42">
        <v>79</v>
      </c>
      <c r="P33" s="42">
        <v>71</v>
      </c>
      <c r="Q33" s="42">
        <v>80</v>
      </c>
      <c r="R33" s="42">
        <v>69</v>
      </c>
      <c r="S33" s="42">
        <v>80</v>
      </c>
      <c r="T33" s="46"/>
      <c r="U33" s="3">
        <f t="shared" si="0"/>
        <v>10</v>
      </c>
      <c r="V33" s="3">
        <f t="shared" si="1"/>
        <v>11</v>
      </c>
      <c r="W33" s="3">
        <f t="shared" si="2"/>
        <v>10</v>
      </c>
      <c r="X33" s="3">
        <f t="shared" si="3"/>
        <v>8</v>
      </c>
      <c r="Y33" s="3">
        <f t="shared" si="4"/>
        <v>9</v>
      </c>
      <c r="Z33" s="3">
        <f t="shared" si="5"/>
        <v>11</v>
      </c>
      <c r="AA33" s="3">
        <f t="shared" si="6"/>
        <v>2</v>
      </c>
      <c r="AB33" s="3">
        <f t="shared" si="7"/>
        <v>2</v>
      </c>
      <c r="AC33" s="3">
        <f t="shared" si="8"/>
        <v>-1</v>
      </c>
      <c r="AD33" s="3">
        <f t="shared" si="35"/>
        <v>0.10333333333333333</v>
      </c>
      <c r="AE33" s="3">
        <f t="shared" si="53"/>
        <v>9.3333333333333338E-2</v>
      </c>
      <c r="AF33" s="3">
        <f t="shared" si="36"/>
        <v>0.01</v>
      </c>
      <c r="AG33" s="3">
        <f t="shared" si="9"/>
        <v>19.999999999999996</v>
      </c>
      <c r="AH33" s="3">
        <f t="shared" si="10"/>
        <v>18.181818181818176</v>
      </c>
      <c r="AI33" s="3">
        <f t="shared" si="11"/>
        <v>-10.000000000000009</v>
      </c>
      <c r="AJ33" s="36">
        <f t="shared" si="37"/>
        <v>9.3939393939393891</v>
      </c>
      <c r="AK33" s="7"/>
      <c r="AL33" s="120">
        <f>$A$33*9.81</f>
        <v>441.45000000000005</v>
      </c>
      <c r="AM33" s="93">
        <f t="shared" si="39"/>
        <v>296.75987112500002</v>
      </c>
      <c r="AN33" s="93">
        <f t="shared" si="12"/>
        <v>25.022886522097128</v>
      </c>
      <c r="AO33" s="93">
        <f t="shared" si="13"/>
        <v>0.10333333333333333</v>
      </c>
      <c r="AP33" s="93">
        <f t="shared" si="14"/>
        <v>20</v>
      </c>
      <c r="AQ33" s="93">
        <f t="shared" si="15"/>
        <v>18.181818181818183</v>
      </c>
      <c r="AR33" s="95">
        <f t="shared" si="16"/>
        <v>-10</v>
      </c>
      <c r="AS33" s="93">
        <f>(AP33+AQ33)/2</f>
        <v>19.090909090909093</v>
      </c>
      <c r="AT33" s="135">
        <f t="shared" si="41"/>
        <v>4.1295528891953405E-3</v>
      </c>
      <c r="AU33" s="136">
        <f t="shared" si="17"/>
        <v>0.2583333333333333</v>
      </c>
      <c r="AV33" s="136">
        <f t="shared" si="18"/>
        <v>1.5985366022691641E-2</v>
      </c>
      <c r="AW33" s="136">
        <f t="shared" si="42"/>
        <v>9.9908537641822739E-3</v>
      </c>
      <c r="AX33" s="136">
        <f t="shared" si="19"/>
        <v>1.1855813133496301E-2</v>
      </c>
      <c r="AY33" s="136">
        <f t="shared" si="20"/>
        <v>1.1866666666666668</v>
      </c>
      <c r="AZ33" s="137">
        <f t="shared" si="43"/>
        <v>239.73761150416576</v>
      </c>
      <c r="BA33" s="136">
        <f t="shared" si="21"/>
        <v>61.932216305242818</v>
      </c>
      <c r="BB33" s="136">
        <f t="shared" si="22"/>
        <v>0.625</v>
      </c>
      <c r="BC33" s="136">
        <f t="shared" si="44"/>
        <v>0.15547160640198962</v>
      </c>
      <c r="BD33" s="136">
        <f t="shared" si="23"/>
        <v>1.2296734420949118</v>
      </c>
      <c r="BE33" s="136">
        <f t="shared" si="45"/>
        <v>4.1314426788561495E-2</v>
      </c>
      <c r="BF33" s="136">
        <f t="shared" si="46"/>
        <v>0.94838709677419364</v>
      </c>
      <c r="BG33" s="138">
        <f t="shared" si="24"/>
        <v>0.245</v>
      </c>
      <c r="BH33" s="136">
        <f t="shared" si="47"/>
        <v>3.9164146755594521E-3</v>
      </c>
      <c r="BI33" s="144">
        <f t="shared" si="25"/>
        <v>1.9674775073518591</v>
      </c>
      <c r="BJ33" s="144">
        <f t="shared" si="26"/>
        <v>7.9163883853168054E-2</v>
      </c>
      <c r="BK33" s="144">
        <f t="shared" si="27"/>
        <v>7.9236355292252059</v>
      </c>
      <c r="BL33" s="144">
        <f t="shared" si="28"/>
        <v>20.213355941901035</v>
      </c>
      <c r="BM33" s="101">
        <f t="shared" si="29"/>
        <v>0.15915494309189535</v>
      </c>
      <c r="BN33" s="101">
        <f t="shared" si="30"/>
        <v>6.5723875507485636E-4</v>
      </c>
      <c r="BO33" s="101">
        <f t="shared" si="31"/>
        <v>2.5441500196446056E-3</v>
      </c>
      <c r="BP33" s="101">
        <f t="shared" si="32"/>
        <v>6.2331675481292837E-4</v>
      </c>
      <c r="BQ33" s="101">
        <f t="shared" si="33"/>
        <v>1.5900937622778783E-3</v>
      </c>
      <c r="BR33" s="148">
        <f t="shared" si="48"/>
        <v>3.2471796440802465</v>
      </c>
      <c r="BS33" s="148">
        <f t="shared" si="49"/>
        <v>2.5205847756679551</v>
      </c>
      <c r="BT33" s="148">
        <f t="shared" si="50"/>
        <v>1.4875663556750038</v>
      </c>
      <c r="BU33" s="148">
        <f t="shared" si="51"/>
        <v>2.1828805361807166</v>
      </c>
      <c r="BV33" s="149">
        <f t="shared" si="52"/>
        <v>1.6944351867411016</v>
      </c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</row>
    <row r="34" spans="1:384" ht="18.600000000000001" thickBot="1">
      <c r="A34" s="369"/>
      <c r="B34" s="28">
        <v>2</v>
      </c>
      <c r="C34" s="29">
        <v>0.4</v>
      </c>
      <c r="D34" s="30"/>
      <c r="E34" s="85">
        <f t="shared" si="34"/>
        <v>3.4617713531086367</v>
      </c>
      <c r="F34" s="376">
        <v>23</v>
      </c>
      <c r="G34" s="376"/>
      <c r="H34" s="31">
        <v>70</v>
      </c>
      <c r="I34" s="31">
        <v>80</v>
      </c>
      <c r="J34" s="31">
        <v>67</v>
      </c>
      <c r="K34" s="31">
        <v>80</v>
      </c>
      <c r="L34" s="31">
        <v>66</v>
      </c>
      <c r="M34" s="33">
        <v>80</v>
      </c>
      <c r="N34" s="34">
        <v>71</v>
      </c>
      <c r="O34" s="31">
        <v>79</v>
      </c>
      <c r="P34" s="31">
        <v>70</v>
      </c>
      <c r="Q34" s="31">
        <v>80</v>
      </c>
      <c r="R34" s="31">
        <v>70</v>
      </c>
      <c r="S34" s="31">
        <v>80</v>
      </c>
      <c r="T34" s="35"/>
      <c r="U34" s="36">
        <f t="shared" si="0"/>
        <v>10</v>
      </c>
      <c r="V34" s="36">
        <f t="shared" si="1"/>
        <v>13</v>
      </c>
      <c r="W34" s="36">
        <f t="shared" si="2"/>
        <v>14</v>
      </c>
      <c r="X34" s="36">
        <f t="shared" si="3"/>
        <v>8</v>
      </c>
      <c r="Y34" s="36">
        <f t="shared" si="4"/>
        <v>10</v>
      </c>
      <c r="Z34" s="36">
        <f t="shared" si="5"/>
        <v>10</v>
      </c>
      <c r="AA34" s="37">
        <f t="shared" si="6"/>
        <v>2</v>
      </c>
      <c r="AB34" s="37">
        <f t="shared" si="7"/>
        <v>3</v>
      </c>
      <c r="AC34" s="37">
        <f t="shared" si="8"/>
        <v>4</v>
      </c>
      <c r="AD34" s="3">
        <f t="shared" si="35"/>
        <v>0.12333333333333334</v>
      </c>
      <c r="AE34" s="3">
        <f t="shared" si="53"/>
        <v>9.3333333333333338E-2</v>
      </c>
      <c r="AF34" s="3">
        <f t="shared" si="36"/>
        <v>0.03</v>
      </c>
      <c r="AG34" s="4">
        <f t="shared" si="9"/>
        <v>19.999999999999996</v>
      </c>
      <c r="AH34" s="4">
        <f t="shared" si="10"/>
        <v>23.076923076923073</v>
      </c>
      <c r="AI34" s="4">
        <f t="shared" si="11"/>
        <v>28.571428571428569</v>
      </c>
      <c r="AJ34" s="36">
        <f t="shared" si="37"/>
        <v>23.88278388278388</v>
      </c>
      <c r="AL34" s="120">
        <f t="shared" ref="AL34:AL40" si="55">$A$33*9.81</f>
        <v>441.45000000000005</v>
      </c>
      <c r="AM34" s="93">
        <f t="shared" si="39"/>
        <v>323.59725162500007</v>
      </c>
      <c r="AN34" s="93">
        <f t="shared" si="12"/>
        <v>18.710521764569563</v>
      </c>
      <c r="AO34" s="93">
        <f t="shared" si="13"/>
        <v>0.12333333333333334</v>
      </c>
      <c r="AP34" s="93">
        <f t="shared" si="14"/>
        <v>20</v>
      </c>
      <c r="AQ34" s="93">
        <f t="shared" si="15"/>
        <v>23.076923076923077</v>
      </c>
      <c r="AR34" s="93">
        <f t="shared" si="16"/>
        <v>28.571428571428569</v>
      </c>
      <c r="AS34" s="93">
        <f t="shared" si="40"/>
        <v>23.882783882783883</v>
      </c>
      <c r="AT34" s="135">
        <f t="shared" si="41"/>
        <v>6.5916565494650503E-3</v>
      </c>
      <c r="AU34" s="136">
        <f t="shared" si="17"/>
        <v>0.30833333333333335</v>
      </c>
      <c r="AV34" s="136">
        <f t="shared" si="18"/>
        <v>2.1378345565832596E-2</v>
      </c>
      <c r="AW34" s="136">
        <f t="shared" si="42"/>
        <v>1.3361465978645373E-2</v>
      </c>
      <c r="AX34" s="136">
        <f t="shared" si="19"/>
        <v>1.4786689016367547E-2</v>
      </c>
      <c r="AY34" s="136">
        <f t="shared" si="20"/>
        <v>1.1066666666666667</v>
      </c>
      <c r="AZ34" s="137">
        <f t="shared" si="43"/>
        <v>149.67990619921267</v>
      </c>
      <c r="BA34" s="136">
        <f t="shared" si="21"/>
        <v>46.151304411423908</v>
      </c>
      <c r="BB34" s="136">
        <f t="shared" si="22"/>
        <v>0.625</v>
      </c>
      <c r="BC34" s="136">
        <f t="shared" si="44"/>
        <v>0.16457233260611059</v>
      </c>
      <c r="BD34" s="136">
        <f t="shared" si="23"/>
        <v>1.1255629222268704</v>
      </c>
      <c r="BE34" s="136">
        <f t="shared" si="45"/>
        <v>5.7025291737404477E-2</v>
      </c>
      <c r="BF34" s="136">
        <f t="shared" si="46"/>
        <v>0.79459459459459458</v>
      </c>
      <c r="BG34" s="138">
        <f t="shared" si="24"/>
        <v>0.245</v>
      </c>
      <c r="BH34" s="136">
        <f t="shared" si="47"/>
        <v>5.2376946636289862E-3</v>
      </c>
      <c r="BI34" s="144">
        <f t="shared" si="25"/>
        <v>1.8009006755629924</v>
      </c>
      <c r="BJ34" s="144">
        <f t="shared" si="26"/>
        <v>0.10587138655092831</v>
      </c>
      <c r="BK34" s="144">
        <f t="shared" si="27"/>
        <v>7.9236355292252059</v>
      </c>
      <c r="BL34" s="144">
        <f t="shared" si="28"/>
        <v>20.213355941901035</v>
      </c>
      <c r="BM34" s="101">
        <f t="shared" si="29"/>
        <v>0.15915494309189535</v>
      </c>
      <c r="BN34" s="101">
        <f t="shared" si="30"/>
        <v>1.0490947230114294E-3</v>
      </c>
      <c r="BO34" s="101">
        <f t="shared" si="31"/>
        <v>3.4024693719289598E-3</v>
      </c>
      <c r="BP34" s="101">
        <f t="shared" si="32"/>
        <v>8.3360499612259516E-4</v>
      </c>
      <c r="BQ34" s="101">
        <f t="shared" si="33"/>
        <v>2.1265433574555997E-3</v>
      </c>
      <c r="BR34" s="148">
        <f t="shared" si="48"/>
        <v>3.2471796440802465</v>
      </c>
      <c r="BS34" s="148">
        <f t="shared" si="49"/>
        <v>2.5205847756679551</v>
      </c>
      <c r="BT34" s="148">
        <f t="shared" si="50"/>
        <v>1.3641957642816243</v>
      </c>
      <c r="BU34" s="148">
        <f t="shared" si="51"/>
        <v>2.3802886133356296</v>
      </c>
      <c r="BV34" s="149">
        <f t="shared" si="52"/>
        <v>1.8476708707531262</v>
      </c>
    </row>
    <row r="35" spans="1:384" ht="18.600000000000001" thickBot="1">
      <c r="A35" s="369"/>
      <c r="B35" s="28">
        <v>3</v>
      </c>
      <c r="C35" s="29">
        <v>0.4</v>
      </c>
      <c r="D35" s="30"/>
      <c r="E35" s="85">
        <f t="shared" si="34"/>
        <v>3.1742250903872287</v>
      </c>
      <c r="F35" s="376">
        <v>25</v>
      </c>
      <c r="G35" s="376"/>
      <c r="H35" s="31">
        <v>66</v>
      </c>
      <c r="I35" s="31">
        <v>81</v>
      </c>
      <c r="J35" s="31">
        <v>67</v>
      </c>
      <c r="K35" s="31">
        <v>81</v>
      </c>
      <c r="L35" s="31">
        <v>67</v>
      </c>
      <c r="M35" s="33">
        <v>80</v>
      </c>
      <c r="N35" s="34">
        <v>70</v>
      </c>
      <c r="O35" s="31">
        <v>80</v>
      </c>
      <c r="P35" s="31">
        <v>70</v>
      </c>
      <c r="Q35" s="31">
        <v>79</v>
      </c>
      <c r="R35" s="31">
        <v>70</v>
      </c>
      <c r="S35" s="31">
        <v>80</v>
      </c>
      <c r="T35" s="35"/>
      <c r="U35" s="36">
        <f t="shared" si="0"/>
        <v>15</v>
      </c>
      <c r="V35" s="36">
        <f t="shared" si="1"/>
        <v>14</v>
      </c>
      <c r="W35" s="36">
        <f t="shared" si="2"/>
        <v>13</v>
      </c>
      <c r="X35" s="36">
        <f t="shared" si="3"/>
        <v>10</v>
      </c>
      <c r="Y35" s="36">
        <f t="shared" si="4"/>
        <v>9</v>
      </c>
      <c r="Z35" s="36">
        <f t="shared" si="5"/>
        <v>10</v>
      </c>
      <c r="AA35" s="37">
        <f t="shared" si="6"/>
        <v>5</v>
      </c>
      <c r="AB35" s="37">
        <f t="shared" si="7"/>
        <v>5</v>
      </c>
      <c r="AC35" s="37">
        <f t="shared" si="8"/>
        <v>3</v>
      </c>
      <c r="AD35" s="3">
        <f t="shared" si="35"/>
        <v>0.14000000000000001</v>
      </c>
      <c r="AE35" s="3">
        <f t="shared" si="53"/>
        <v>9.6666666666666665E-2</v>
      </c>
      <c r="AF35" s="3">
        <f t="shared" si="36"/>
        <v>4.3333333333333335E-2</v>
      </c>
      <c r="AG35" s="4">
        <f t="shared" si="9"/>
        <v>33.333333333333336</v>
      </c>
      <c r="AH35" s="4">
        <f t="shared" si="10"/>
        <v>35.714285714285708</v>
      </c>
      <c r="AI35" s="4">
        <f t="shared" si="11"/>
        <v>23.076923076923073</v>
      </c>
      <c r="AJ35" s="36">
        <f t="shared" si="37"/>
        <v>30.708180708180702</v>
      </c>
      <c r="AL35" s="120">
        <f t="shared" si="55"/>
        <v>441.45000000000005</v>
      </c>
      <c r="AM35" s="93">
        <f t="shared" si="39"/>
        <v>346.63242600000012</v>
      </c>
      <c r="AN35" s="93">
        <f t="shared" si="12"/>
        <v>15.731298772272332</v>
      </c>
      <c r="AO35" s="93">
        <f t="shared" si="13"/>
        <v>0.14000000000000001</v>
      </c>
      <c r="AP35" s="93">
        <f t="shared" si="14"/>
        <v>33.333333333333329</v>
      </c>
      <c r="AQ35" s="93">
        <f t="shared" si="15"/>
        <v>35.714285714285715</v>
      </c>
      <c r="AR35" s="93">
        <f t="shared" si="16"/>
        <v>23.076923076923077</v>
      </c>
      <c r="AS35" s="93">
        <f t="shared" si="40"/>
        <v>30.708180708180706</v>
      </c>
      <c r="AT35" s="135">
        <f t="shared" si="41"/>
        <v>8.8994559207508771E-3</v>
      </c>
      <c r="AU35" s="136">
        <f t="shared" si="17"/>
        <v>0.35000000000000003</v>
      </c>
      <c r="AV35" s="136">
        <f t="shared" si="18"/>
        <v>2.5427016916431077E-2</v>
      </c>
      <c r="AW35" s="136">
        <f t="shared" si="42"/>
        <v>1.5891885572769424E-2</v>
      </c>
      <c r="AX35" s="136">
        <f t="shared" si="19"/>
        <v>1.6527560995680198E-2</v>
      </c>
      <c r="AY35" s="136">
        <f t="shared" si="20"/>
        <v>1.04</v>
      </c>
      <c r="AZ35" s="137">
        <f t="shared" si="43"/>
        <v>110.58070551623094</v>
      </c>
      <c r="BA35" s="136">
        <f t="shared" si="21"/>
        <v>38.703246930680827</v>
      </c>
      <c r="BB35" s="136">
        <f t="shared" si="22"/>
        <v>0.625</v>
      </c>
      <c r="BC35" s="136">
        <f t="shared" si="44"/>
        <v>0.16845879939685876</v>
      </c>
      <c r="BD35" s="136">
        <f t="shared" si="23"/>
        <v>1.0564428184106458</v>
      </c>
      <c r="BE35" s="136">
        <f t="shared" si="45"/>
        <v>7.0595292446596541E-2</v>
      </c>
      <c r="BF35" s="136">
        <f t="shared" si="46"/>
        <v>0.7</v>
      </c>
      <c r="BG35" s="138">
        <f t="shared" si="24"/>
        <v>0.245</v>
      </c>
      <c r="BH35" s="136">
        <f t="shared" si="47"/>
        <v>6.2296191445256142E-3</v>
      </c>
      <c r="BI35" s="144">
        <f t="shared" si="25"/>
        <v>1.6903085094570331</v>
      </c>
      <c r="BJ35" s="144">
        <f t="shared" si="26"/>
        <v>0.12592150915077727</v>
      </c>
      <c r="BK35" s="144">
        <f t="shared" si="27"/>
        <v>7.9236355292252059</v>
      </c>
      <c r="BL35" s="144">
        <f t="shared" si="28"/>
        <v>20.213355941901035</v>
      </c>
      <c r="BM35" s="101">
        <f t="shared" si="29"/>
        <v>0.15915494309189535</v>
      </c>
      <c r="BN35" s="101">
        <f t="shared" si="30"/>
        <v>1.416392400615937E-3</v>
      </c>
      <c r="BO35" s="101">
        <f t="shared" si="31"/>
        <v>4.0468354303312484E-3</v>
      </c>
      <c r="BP35" s="101">
        <f t="shared" si="32"/>
        <v>9.9147468043115587E-4</v>
      </c>
      <c r="BQ35" s="101">
        <f t="shared" si="33"/>
        <v>2.5292721439570298E-3</v>
      </c>
      <c r="BR35" s="148">
        <f t="shared" si="48"/>
        <v>3.2471796440802465</v>
      </c>
      <c r="BS35" s="148">
        <f t="shared" si="49"/>
        <v>2.5205847756679551</v>
      </c>
      <c r="BT35" s="148">
        <f t="shared" si="50"/>
        <v>1.2735392504796994</v>
      </c>
      <c r="BU35" s="148">
        <f t="shared" si="51"/>
        <v>2.549728752260398</v>
      </c>
      <c r="BV35" s="149">
        <f t="shared" si="52"/>
        <v>1.9791967736514877</v>
      </c>
    </row>
    <row r="36" spans="1:384" ht="18.600000000000001" thickBot="1">
      <c r="A36" s="369"/>
      <c r="B36" s="28">
        <v>4</v>
      </c>
      <c r="C36" s="29">
        <v>0.4</v>
      </c>
      <c r="D36" s="30"/>
      <c r="E36" s="85">
        <f t="shared" si="34"/>
        <v>2.8899783707718116</v>
      </c>
      <c r="F36" s="376">
        <v>27.36</v>
      </c>
      <c r="G36" s="376"/>
      <c r="H36" s="31">
        <v>67</v>
      </c>
      <c r="I36" s="31">
        <v>80</v>
      </c>
      <c r="J36" s="31">
        <v>64</v>
      </c>
      <c r="K36" s="31">
        <v>81</v>
      </c>
      <c r="L36" s="31">
        <v>64</v>
      </c>
      <c r="M36" s="33">
        <v>81</v>
      </c>
      <c r="N36" s="34">
        <v>69</v>
      </c>
      <c r="O36" s="31">
        <v>78</v>
      </c>
      <c r="P36" s="31">
        <v>68</v>
      </c>
      <c r="Q36" s="31">
        <v>80</v>
      </c>
      <c r="R36" s="31">
        <v>69</v>
      </c>
      <c r="S36" s="31">
        <v>81</v>
      </c>
      <c r="T36" s="35"/>
      <c r="U36" s="36">
        <f t="shared" si="0"/>
        <v>13</v>
      </c>
      <c r="V36" s="36">
        <f t="shared" si="1"/>
        <v>17</v>
      </c>
      <c r="W36" s="36">
        <f t="shared" si="2"/>
        <v>17</v>
      </c>
      <c r="X36" s="36">
        <f t="shared" si="3"/>
        <v>9</v>
      </c>
      <c r="Y36" s="36">
        <f t="shared" si="4"/>
        <v>12</v>
      </c>
      <c r="Z36" s="36">
        <f t="shared" si="5"/>
        <v>12</v>
      </c>
      <c r="AA36" s="37">
        <f t="shared" si="6"/>
        <v>4</v>
      </c>
      <c r="AB36" s="37">
        <f t="shared" si="7"/>
        <v>5</v>
      </c>
      <c r="AC36" s="37">
        <f t="shared" si="8"/>
        <v>5</v>
      </c>
      <c r="AD36" s="3">
        <f t="shared" si="35"/>
        <v>0.15666666666666668</v>
      </c>
      <c r="AE36" s="3">
        <f t="shared" si="53"/>
        <v>0.11</v>
      </c>
      <c r="AF36" s="3">
        <f t="shared" si="36"/>
        <v>4.6666666666666669E-2</v>
      </c>
      <c r="AG36" s="4">
        <f t="shared" si="9"/>
        <v>30.76923076923077</v>
      </c>
      <c r="AH36" s="4">
        <f t="shared" si="10"/>
        <v>29.411764705882348</v>
      </c>
      <c r="AI36" s="4">
        <f t="shared" si="11"/>
        <v>29.411764705882348</v>
      </c>
      <c r="AJ36" s="36">
        <f t="shared" si="37"/>
        <v>29.864253393665155</v>
      </c>
      <c r="AL36" s="120">
        <f t="shared" si="55"/>
        <v>441.45000000000005</v>
      </c>
      <c r="AM36" s="93">
        <f t="shared" si="39"/>
        <v>370.27731912500013</v>
      </c>
      <c r="AN36" s="93">
        <f t="shared" si="12"/>
        <v>13.040021992475138</v>
      </c>
      <c r="AO36" s="93">
        <f t="shared" si="13"/>
        <v>0.15666666666666665</v>
      </c>
      <c r="AP36" s="93">
        <f t="shared" si="14"/>
        <v>30.76923076923077</v>
      </c>
      <c r="AQ36" s="93">
        <f t="shared" si="15"/>
        <v>29.411764705882355</v>
      </c>
      <c r="AR36" s="93">
        <f t="shared" si="16"/>
        <v>29.411764705882355</v>
      </c>
      <c r="AS36" s="93">
        <f t="shared" si="40"/>
        <v>29.864253393665155</v>
      </c>
      <c r="AT36" s="135">
        <f t="shared" si="41"/>
        <v>1.2014294665842784E-2</v>
      </c>
      <c r="AU36" s="136">
        <f t="shared" si="17"/>
        <v>0.39166666666666661</v>
      </c>
      <c r="AV36" s="136">
        <f t="shared" si="18"/>
        <v>3.0674794891513497E-2</v>
      </c>
      <c r="AW36" s="136">
        <f t="shared" si="42"/>
        <v>1.9171746807195935E-2</v>
      </c>
      <c r="AX36" s="136">
        <f t="shared" si="19"/>
        <v>1.8660500225670715E-2</v>
      </c>
      <c r="AY36" s="136">
        <f t="shared" si="20"/>
        <v>0.97333333333333349</v>
      </c>
      <c r="AZ36" s="137">
        <f t="shared" si="43"/>
        <v>81.638438249841315</v>
      </c>
      <c r="BA36" s="136">
        <f t="shared" si="21"/>
        <v>31.975054981187842</v>
      </c>
      <c r="BB36" s="136">
        <f t="shared" si="22"/>
        <v>0.625</v>
      </c>
      <c r="BC36" s="136">
        <f t="shared" si="44"/>
        <v>0.17490915639327259</v>
      </c>
      <c r="BD36" s="136">
        <f t="shared" si="23"/>
        <v>0.99866932742120151</v>
      </c>
      <c r="BE36" s="136">
        <f t="shared" si="45"/>
        <v>8.6769568343946543E-2</v>
      </c>
      <c r="BF36" s="136">
        <f t="shared" si="46"/>
        <v>0.62553191489361715</v>
      </c>
      <c r="BG36" s="138">
        <f t="shared" si="24"/>
        <v>0.245</v>
      </c>
      <c r="BH36" s="136">
        <f t="shared" si="47"/>
        <v>7.5153247484208065E-3</v>
      </c>
      <c r="BI36" s="144">
        <f t="shared" si="25"/>
        <v>1.5978709238739224</v>
      </c>
      <c r="BJ36" s="144">
        <f t="shared" si="26"/>
        <v>0.1519099341588076</v>
      </c>
      <c r="BK36" s="144">
        <f t="shared" si="27"/>
        <v>7.9236355292252059</v>
      </c>
      <c r="BL36" s="144">
        <f t="shared" si="28"/>
        <v>20.213355941901035</v>
      </c>
      <c r="BM36" s="101">
        <f t="shared" si="29"/>
        <v>0.15915494309189535</v>
      </c>
      <c r="BN36" s="101">
        <f t="shared" si="30"/>
        <v>1.9121343838314701E-3</v>
      </c>
      <c r="BO36" s="101">
        <f t="shared" si="31"/>
        <v>4.8820452353143928E-3</v>
      </c>
      <c r="BP36" s="101">
        <f t="shared" si="32"/>
        <v>1.1961010826520263E-3</v>
      </c>
      <c r="BQ36" s="101">
        <f t="shared" si="33"/>
        <v>3.0512782720714953E-3</v>
      </c>
      <c r="BR36" s="148">
        <f t="shared" si="48"/>
        <v>3.2471796440802465</v>
      </c>
      <c r="BS36" s="148">
        <f t="shared" si="49"/>
        <v>2.5205847756679551</v>
      </c>
      <c r="BT36" s="148">
        <f t="shared" si="50"/>
        <v>1.1922145300262723</v>
      </c>
      <c r="BU36" s="148">
        <f t="shared" si="51"/>
        <v>2.7236538075145673</v>
      </c>
      <c r="BV36" s="149">
        <f t="shared" si="52"/>
        <v>2.1142040397816744</v>
      </c>
    </row>
    <row r="37" spans="1:384" ht="18.600000000000001" thickBot="1">
      <c r="A37" s="369"/>
      <c r="B37" s="28">
        <v>5</v>
      </c>
      <c r="C37" s="29">
        <v>0.4</v>
      </c>
      <c r="D37" s="30"/>
      <c r="E37" s="85">
        <f t="shared" si="34"/>
        <v>2.8424232144011614</v>
      </c>
      <c r="F37" s="376">
        <v>27.8</v>
      </c>
      <c r="G37" s="376"/>
      <c r="H37" s="31">
        <v>62</v>
      </c>
      <c r="I37" s="31">
        <v>80</v>
      </c>
      <c r="J37" s="31">
        <v>63</v>
      </c>
      <c r="K37" s="31">
        <v>81</v>
      </c>
      <c r="L37" s="31">
        <v>64</v>
      </c>
      <c r="M37" s="33">
        <v>81</v>
      </c>
      <c r="N37" s="34">
        <v>69</v>
      </c>
      <c r="O37" s="31">
        <v>81</v>
      </c>
      <c r="P37" s="31">
        <v>68</v>
      </c>
      <c r="Q37" s="31">
        <v>81</v>
      </c>
      <c r="R37" s="31">
        <v>67</v>
      </c>
      <c r="S37" s="31">
        <v>81</v>
      </c>
      <c r="T37" s="35"/>
      <c r="U37" s="36">
        <f t="shared" si="0"/>
        <v>18</v>
      </c>
      <c r="V37" s="36">
        <f t="shared" si="1"/>
        <v>18</v>
      </c>
      <c r="W37" s="36">
        <f t="shared" si="2"/>
        <v>17</v>
      </c>
      <c r="X37" s="36">
        <f t="shared" si="3"/>
        <v>12</v>
      </c>
      <c r="Y37" s="36">
        <f t="shared" si="4"/>
        <v>13</v>
      </c>
      <c r="Z37" s="36">
        <f t="shared" si="5"/>
        <v>14</v>
      </c>
      <c r="AA37" s="37">
        <f t="shared" si="6"/>
        <v>6</v>
      </c>
      <c r="AB37" s="37">
        <f t="shared" si="7"/>
        <v>5</v>
      </c>
      <c r="AC37" s="37">
        <f t="shared" si="8"/>
        <v>3</v>
      </c>
      <c r="AD37" s="3">
        <f t="shared" si="35"/>
        <v>0.17666666666666667</v>
      </c>
      <c r="AE37" s="3">
        <f t="shared" si="53"/>
        <v>0.13</v>
      </c>
      <c r="AF37" s="3">
        <f t="shared" si="36"/>
        <v>4.6666666666666669E-2</v>
      </c>
      <c r="AG37" s="4">
        <f t="shared" si="9"/>
        <v>33.333333333333336</v>
      </c>
      <c r="AH37" s="4">
        <f t="shared" si="10"/>
        <v>27.777777777777779</v>
      </c>
      <c r="AI37" s="4">
        <f t="shared" si="11"/>
        <v>17.647058823529417</v>
      </c>
      <c r="AJ37" s="36">
        <f t="shared" si="37"/>
        <v>26.252723311546845</v>
      </c>
      <c r="AL37" s="120">
        <f t="shared" si="55"/>
        <v>441.45000000000005</v>
      </c>
      <c r="AM37" s="93">
        <f t="shared" si="39"/>
        <v>399.45601962500007</v>
      </c>
      <c r="AN37" s="93">
        <f t="shared" si="12"/>
        <v>12.614400685977616</v>
      </c>
      <c r="AO37" s="93">
        <f t="shared" si="13"/>
        <v>0.17666666666666667</v>
      </c>
      <c r="AP37" s="93">
        <f t="shared" si="14"/>
        <v>33.333333333333329</v>
      </c>
      <c r="AQ37" s="93">
        <f t="shared" si="15"/>
        <v>27.777777777777779</v>
      </c>
      <c r="AR37" s="93">
        <f t="shared" si="16"/>
        <v>17.647058823529413</v>
      </c>
      <c r="AS37" s="93">
        <f t="shared" si="40"/>
        <v>26.252723311546841</v>
      </c>
      <c r="AT37" s="135">
        <f t="shared" si="41"/>
        <v>1.400515736455497E-2</v>
      </c>
      <c r="AU37" s="136">
        <f t="shared" si="17"/>
        <v>0.44166666666666665</v>
      </c>
      <c r="AV37" s="136">
        <f t="shared" si="18"/>
        <v>3.1709790259369743E-2</v>
      </c>
      <c r="AW37" s="136">
        <f t="shared" si="42"/>
        <v>1.9818618912106088E-2</v>
      </c>
      <c r="AX37" s="136">
        <f t="shared" si="19"/>
        <v>1.7704632894814776E-2</v>
      </c>
      <c r="AY37" s="136">
        <f t="shared" si="20"/>
        <v>0.89333333333333342</v>
      </c>
      <c r="AZ37" s="137">
        <f t="shared" si="43"/>
        <v>69.987173694212913</v>
      </c>
      <c r="BA37" s="136">
        <f t="shared" si="21"/>
        <v>30.911001714944039</v>
      </c>
      <c r="BB37" s="136">
        <f t="shared" si="22"/>
        <v>0.625</v>
      </c>
      <c r="BC37" s="136">
        <f t="shared" si="44"/>
        <v>0.16746705778050666</v>
      </c>
      <c r="BD37" s="136">
        <f t="shared" si="23"/>
        <v>0.94044349232909841</v>
      </c>
      <c r="BE37" s="136">
        <f t="shared" si="45"/>
        <v>9.9483555781607336E-2</v>
      </c>
      <c r="BF37" s="136">
        <f t="shared" si="46"/>
        <v>0.55471698113207546</v>
      </c>
      <c r="BG37" s="138">
        <f t="shared" si="24"/>
        <v>0.245</v>
      </c>
      <c r="BH37" s="136">
        <f t="shared" si="47"/>
        <v>7.7688986135455874E-3</v>
      </c>
      <c r="BI37" s="144">
        <f t="shared" si="25"/>
        <v>1.5047095877265575</v>
      </c>
      <c r="BJ37" s="144">
        <f t="shared" si="26"/>
        <v>0.15703551295213841</v>
      </c>
      <c r="BK37" s="144">
        <f t="shared" si="27"/>
        <v>7.9236355292252059</v>
      </c>
      <c r="BL37" s="144">
        <f t="shared" si="28"/>
        <v>20.213355941901035</v>
      </c>
      <c r="BM37" s="101">
        <f t="shared" si="29"/>
        <v>0.15915494309189535</v>
      </c>
      <c r="BN37" s="101">
        <f t="shared" si="30"/>
        <v>2.2289900233487848E-3</v>
      </c>
      <c r="BO37" s="101">
        <f t="shared" si="31"/>
        <v>5.046769864185929E-3</v>
      </c>
      <c r="BP37" s="101">
        <f t="shared" si="32"/>
        <v>1.2364586167255525E-3</v>
      </c>
      <c r="BQ37" s="101">
        <f t="shared" si="33"/>
        <v>3.1542311651162054E-3</v>
      </c>
      <c r="BR37" s="148">
        <f t="shared" si="48"/>
        <v>3.2471796440802465</v>
      </c>
      <c r="BS37" s="148">
        <f t="shared" si="49"/>
        <v>2.5205847756679551</v>
      </c>
      <c r="BT37" s="148">
        <f t="shared" si="50"/>
        <v>1.1051279197505222</v>
      </c>
      <c r="BU37" s="148">
        <f t="shared" si="51"/>
        <v>2.9382839633743787</v>
      </c>
      <c r="BV37" s="149">
        <f t="shared" si="52"/>
        <v>2.2808081586039073</v>
      </c>
    </row>
    <row r="38" spans="1:384" ht="18.600000000000001" thickBot="1">
      <c r="A38" s="369"/>
      <c r="B38" s="28">
        <v>6</v>
      </c>
      <c r="C38" s="29">
        <v>0.4</v>
      </c>
      <c r="D38" s="30"/>
      <c r="E38" s="85">
        <f t="shared" si="34"/>
        <v>2.821311093890853</v>
      </c>
      <c r="F38" s="376">
        <v>28</v>
      </c>
      <c r="G38" s="376"/>
      <c r="H38" s="31">
        <v>67</v>
      </c>
      <c r="I38" s="31">
        <v>80</v>
      </c>
      <c r="J38" s="31">
        <v>66</v>
      </c>
      <c r="K38" s="31">
        <v>80</v>
      </c>
      <c r="L38" s="31">
        <v>63</v>
      </c>
      <c r="M38" s="33">
        <v>81</v>
      </c>
      <c r="N38" s="34">
        <v>68</v>
      </c>
      <c r="O38" s="31">
        <v>79</v>
      </c>
      <c r="P38" s="31">
        <v>69</v>
      </c>
      <c r="Q38" s="31">
        <v>80</v>
      </c>
      <c r="R38" s="31">
        <v>69</v>
      </c>
      <c r="S38" s="31">
        <v>81</v>
      </c>
      <c r="T38" s="35"/>
      <c r="U38" s="36">
        <f t="shared" si="0"/>
        <v>13</v>
      </c>
      <c r="V38" s="36">
        <f t="shared" si="1"/>
        <v>14</v>
      </c>
      <c r="W38" s="36">
        <f t="shared" si="2"/>
        <v>18</v>
      </c>
      <c r="X38" s="36">
        <f t="shared" si="3"/>
        <v>11</v>
      </c>
      <c r="Y38" s="36">
        <f t="shared" si="4"/>
        <v>11</v>
      </c>
      <c r="Z38" s="36">
        <f t="shared" si="5"/>
        <v>12</v>
      </c>
      <c r="AA38" s="37">
        <f t="shared" si="6"/>
        <v>2</v>
      </c>
      <c r="AB38" s="37">
        <f t="shared" si="7"/>
        <v>3</v>
      </c>
      <c r="AC38" s="37">
        <f t="shared" si="8"/>
        <v>6</v>
      </c>
      <c r="AD38" s="3">
        <f t="shared" si="35"/>
        <v>0.15</v>
      </c>
      <c r="AE38" s="3">
        <f t="shared" si="53"/>
        <v>0.11333333333333333</v>
      </c>
      <c r="AF38" s="3">
        <f t="shared" si="36"/>
        <v>3.6666666666666667E-2</v>
      </c>
      <c r="AG38" s="4">
        <f t="shared" si="9"/>
        <v>15.384615384615385</v>
      </c>
      <c r="AH38" s="4">
        <f t="shared" si="10"/>
        <v>21.428571428571431</v>
      </c>
      <c r="AI38" s="4">
        <f t="shared" si="11"/>
        <v>33.333333333333336</v>
      </c>
      <c r="AJ38" s="36">
        <f t="shared" si="37"/>
        <v>23.382173382173381</v>
      </c>
      <c r="AL38" s="120">
        <f t="shared" si="55"/>
        <v>441.45000000000005</v>
      </c>
      <c r="AM38" s="93">
        <f t="shared" si="39"/>
        <v>360.74619562500004</v>
      </c>
      <c r="AN38" s="93">
        <f t="shared" si="12"/>
        <v>12.42770947740042</v>
      </c>
      <c r="AO38" s="93">
        <f t="shared" si="13"/>
        <v>0.15</v>
      </c>
      <c r="AP38" s="93">
        <f t="shared" si="14"/>
        <v>15.384615384615385</v>
      </c>
      <c r="AQ38" s="93">
        <f t="shared" si="15"/>
        <v>21.428571428571427</v>
      </c>
      <c r="AR38" s="93">
        <f t="shared" si="16"/>
        <v>33.333333333333329</v>
      </c>
      <c r="AS38" s="93">
        <f t="shared" si="40"/>
        <v>23.382173382173381</v>
      </c>
      <c r="AT38" s="135">
        <f t="shared" si="41"/>
        <v>1.2069802586934662E-2</v>
      </c>
      <c r="AU38" s="136">
        <f t="shared" si="17"/>
        <v>0.37499999999999994</v>
      </c>
      <c r="AV38" s="136">
        <f t="shared" si="18"/>
        <v>3.2186140231825769E-2</v>
      </c>
      <c r="AW38" s="136">
        <f t="shared" si="42"/>
        <v>2.0116337644891104E-2</v>
      </c>
      <c r="AX38" s="136">
        <f t="shared" si="19"/>
        <v>2.0116337644891104E-2</v>
      </c>
      <c r="AY38" s="136">
        <f t="shared" si="20"/>
        <v>1</v>
      </c>
      <c r="AZ38" s="137">
        <f t="shared" si="43"/>
        <v>81.184729849336136</v>
      </c>
      <c r="BA38" s="136">
        <f t="shared" si="21"/>
        <v>30.444273693501049</v>
      </c>
      <c r="BB38" s="136">
        <f t="shared" si="22"/>
        <v>0.625</v>
      </c>
      <c r="BC38" s="136">
        <f t="shared" si="44"/>
        <v>0.1831044221425355</v>
      </c>
      <c r="BD38" s="136">
        <f t="shared" si="23"/>
        <v>1.0206207261596576</v>
      </c>
      <c r="BE38" s="136">
        <f t="shared" si="45"/>
        <v>8.5099245308996693E-2</v>
      </c>
      <c r="BF38" s="136">
        <f t="shared" si="46"/>
        <v>0.65333333333333343</v>
      </c>
      <c r="BG38" s="138">
        <f t="shared" si="24"/>
        <v>0.245</v>
      </c>
      <c r="BH38" s="136">
        <f t="shared" si="47"/>
        <v>7.8856043567973131E-3</v>
      </c>
      <c r="BI38" s="144">
        <f t="shared" si="25"/>
        <v>1.6329931618554523</v>
      </c>
      <c r="BJ38" s="144">
        <f t="shared" si="26"/>
        <v>0.15939452768094964</v>
      </c>
      <c r="BK38" s="144">
        <f t="shared" si="27"/>
        <v>7.9236355292252059</v>
      </c>
      <c r="BL38" s="144">
        <f t="shared" si="28"/>
        <v>20.213355941901035</v>
      </c>
      <c r="BM38" s="101">
        <f t="shared" si="29"/>
        <v>0.15915494309189535</v>
      </c>
      <c r="BN38" s="101">
        <f t="shared" si="30"/>
        <v>1.9209687438539974E-3</v>
      </c>
      <c r="BO38" s="101">
        <f t="shared" si="31"/>
        <v>5.1225833169439936E-3</v>
      </c>
      <c r="BP38" s="101">
        <f t="shared" si="32"/>
        <v>1.2550329126512782E-3</v>
      </c>
      <c r="BQ38" s="101">
        <f t="shared" si="33"/>
        <v>3.2016145730899958E-3</v>
      </c>
      <c r="BR38" s="148">
        <f t="shared" si="48"/>
        <v>3.2471796440802465</v>
      </c>
      <c r="BS38" s="148">
        <f t="shared" si="49"/>
        <v>2.5205847756679551</v>
      </c>
      <c r="BT38" s="148">
        <f t="shared" si="50"/>
        <v>1.2237135286629399</v>
      </c>
      <c r="BU38" s="148">
        <f t="shared" si="51"/>
        <v>2.6535455954533709</v>
      </c>
      <c r="BV38" s="149">
        <f t="shared" si="52"/>
        <v>2.0597833697417802</v>
      </c>
    </row>
    <row r="39" spans="1:384" ht="18.600000000000001" thickBot="1">
      <c r="A39" s="369"/>
      <c r="B39" s="28">
        <v>7</v>
      </c>
      <c r="C39" s="29">
        <v>0.4</v>
      </c>
      <c r="D39" s="30"/>
      <c r="E39" s="85">
        <f t="shared" si="34"/>
        <v>2.6259667592247009</v>
      </c>
      <c r="F39" s="376">
        <v>30</v>
      </c>
      <c r="G39" s="376"/>
      <c r="H39" s="31">
        <v>64</v>
      </c>
      <c r="I39" s="31">
        <v>79</v>
      </c>
      <c r="J39" s="31">
        <v>64</v>
      </c>
      <c r="K39" s="31">
        <v>80</v>
      </c>
      <c r="L39" s="31">
        <v>64</v>
      </c>
      <c r="M39" s="33">
        <v>81</v>
      </c>
      <c r="N39" s="34">
        <v>68</v>
      </c>
      <c r="O39" s="31">
        <v>80</v>
      </c>
      <c r="P39" s="31">
        <v>68</v>
      </c>
      <c r="Q39" s="31">
        <v>81</v>
      </c>
      <c r="R39" s="31">
        <v>69</v>
      </c>
      <c r="S39" s="31">
        <v>82</v>
      </c>
      <c r="T39" s="35"/>
      <c r="U39" s="36">
        <f t="shared" si="0"/>
        <v>15</v>
      </c>
      <c r="V39" s="36">
        <f t="shared" si="1"/>
        <v>16</v>
      </c>
      <c r="W39" s="36">
        <f t="shared" si="2"/>
        <v>17</v>
      </c>
      <c r="X39" s="36">
        <f t="shared" si="3"/>
        <v>12</v>
      </c>
      <c r="Y39" s="36">
        <f t="shared" si="4"/>
        <v>13</v>
      </c>
      <c r="Z39" s="36">
        <f t="shared" si="5"/>
        <v>13</v>
      </c>
      <c r="AA39" s="37">
        <f t="shared" si="6"/>
        <v>3</v>
      </c>
      <c r="AB39" s="37">
        <f t="shared" si="7"/>
        <v>3</v>
      </c>
      <c r="AC39" s="37">
        <f t="shared" si="8"/>
        <v>4</v>
      </c>
      <c r="AD39" s="3">
        <f t="shared" si="35"/>
        <v>0.16</v>
      </c>
      <c r="AE39" s="3">
        <f t="shared" si="53"/>
        <v>0.12666666666666668</v>
      </c>
      <c r="AF39" s="3">
        <f t="shared" si="36"/>
        <v>3.3333333333333333E-2</v>
      </c>
      <c r="AG39" s="4">
        <f t="shared" si="9"/>
        <v>19.999999999999996</v>
      </c>
      <c r="AH39" s="4">
        <f t="shared" si="10"/>
        <v>18.75</v>
      </c>
      <c r="AI39" s="4">
        <f t="shared" si="11"/>
        <v>23.529411764705888</v>
      </c>
      <c r="AJ39" s="36">
        <f t="shared" si="37"/>
        <v>20.759803921568629</v>
      </c>
      <c r="AL39" s="120">
        <f t="shared" si="55"/>
        <v>441.45000000000005</v>
      </c>
      <c r="AM39" s="93">
        <f t="shared" si="39"/>
        <v>375.07946400000003</v>
      </c>
      <c r="AN39" s="93">
        <f t="shared" si="12"/>
        <v>10.766327527906574</v>
      </c>
      <c r="AO39" s="93">
        <f t="shared" si="13"/>
        <v>0.16</v>
      </c>
      <c r="AP39" s="93">
        <f t="shared" si="14"/>
        <v>20</v>
      </c>
      <c r="AQ39" s="93">
        <f t="shared" si="15"/>
        <v>18.75</v>
      </c>
      <c r="AR39" s="93">
        <f t="shared" si="16"/>
        <v>23.52941176470588</v>
      </c>
      <c r="AS39" s="93">
        <f t="shared" si="40"/>
        <v>20.759803921568629</v>
      </c>
      <c r="AT39" s="135">
        <f t="shared" si="41"/>
        <v>1.4861149225237319E-2</v>
      </c>
      <c r="AU39" s="136">
        <f t="shared" si="17"/>
        <v>0.39999999999999997</v>
      </c>
      <c r="AV39" s="136">
        <f t="shared" si="18"/>
        <v>3.7152873063093297E-2</v>
      </c>
      <c r="AW39" s="136">
        <f t="shared" si="42"/>
        <v>2.3220545664433309E-2</v>
      </c>
      <c r="AX39" s="136">
        <f t="shared" si="19"/>
        <v>2.2291723837855978E-2</v>
      </c>
      <c r="AY39" s="136">
        <f t="shared" si="20"/>
        <v>0.96000000000000008</v>
      </c>
      <c r="AZ39" s="137">
        <f t="shared" si="43"/>
        <v>65.727047049416086</v>
      </c>
      <c r="BA39" s="136">
        <f t="shared" si="21"/>
        <v>26.290818819766432</v>
      </c>
      <c r="BB39" s="136">
        <f t="shared" si="22"/>
        <v>0.625</v>
      </c>
      <c r="BC39" s="136">
        <f t="shared" si="44"/>
        <v>0.19047861454944764</v>
      </c>
      <c r="BD39" s="136">
        <f t="shared" si="23"/>
        <v>0.98821176880261863</v>
      </c>
      <c r="BE39" s="136">
        <f t="shared" si="45"/>
        <v>9.7525050649317199E-2</v>
      </c>
      <c r="BF39" s="136">
        <f t="shared" si="46"/>
        <v>0.61250000000000004</v>
      </c>
      <c r="BG39" s="138">
        <f t="shared" si="24"/>
        <v>0.245</v>
      </c>
      <c r="BH39" s="136">
        <f t="shared" si="47"/>
        <v>9.1024539004578575E-3</v>
      </c>
      <c r="BI39" s="144">
        <f t="shared" si="25"/>
        <v>1.5811388300841898</v>
      </c>
      <c r="BJ39" s="144">
        <f t="shared" si="26"/>
        <v>0.1839911406347001</v>
      </c>
      <c r="BK39" s="144">
        <f t="shared" si="27"/>
        <v>7.9236355292252059</v>
      </c>
      <c r="BL39" s="144">
        <f t="shared" si="28"/>
        <v>20.213355941901035</v>
      </c>
      <c r="BM39" s="101">
        <f t="shared" si="29"/>
        <v>0.15915494309189535</v>
      </c>
      <c r="BN39" s="101">
        <f t="shared" si="30"/>
        <v>2.3652253592228102E-3</v>
      </c>
      <c r="BO39" s="101">
        <f t="shared" si="31"/>
        <v>5.9130633980570254E-3</v>
      </c>
      <c r="BP39" s="101">
        <f t="shared" si="32"/>
        <v>1.4487005325239711E-3</v>
      </c>
      <c r="BQ39" s="101">
        <f t="shared" si="33"/>
        <v>3.6956646237856407E-3</v>
      </c>
      <c r="BR39" s="148">
        <f t="shared" si="48"/>
        <v>3.2471796440802465</v>
      </c>
      <c r="BS39" s="148">
        <f t="shared" si="49"/>
        <v>2.5205847756679551</v>
      </c>
      <c r="BT39" s="148">
        <f t="shared" si="50"/>
        <v>1.1769505994601721</v>
      </c>
      <c r="BU39" s="148">
        <f t="shared" si="51"/>
        <v>2.7589770085249286</v>
      </c>
      <c r="BV39" s="149">
        <f t="shared" si="52"/>
        <v>2.1416232565955302</v>
      </c>
    </row>
    <row r="40" spans="1:384" ht="18.600000000000001" thickBot="1">
      <c r="A40" s="370"/>
      <c r="B40" s="28">
        <v>8</v>
      </c>
      <c r="C40" s="29">
        <v>0.4</v>
      </c>
      <c r="D40" s="30"/>
      <c r="E40" s="85">
        <f t="shared" si="34"/>
        <v>2.2369926804179441</v>
      </c>
      <c r="F40" s="376">
        <v>35</v>
      </c>
      <c r="G40" s="376"/>
      <c r="H40" s="31">
        <v>65</v>
      </c>
      <c r="I40" s="31">
        <v>79</v>
      </c>
      <c r="J40" s="31">
        <v>65</v>
      </c>
      <c r="K40" s="31">
        <v>81</v>
      </c>
      <c r="L40" s="31">
        <v>67</v>
      </c>
      <c r="M40" s="33">
        <v>82</v>
      </c>
      <c r="N40" s="34">
        <v>68</v>
      </c>
      <c r="O40" s="31">
        <v>79</v>
      </c>
      <c r="P40" s="31">
        <v>67</v>
      </c>
      <c r="Q40" s="31">
        <v>80</v>
      </c>
      <c r="R40" s="31">
        <v>67</v>
      </c>
      <c r="S40" s="31">
        <v>80</v>
      </c>
      <c r="T40" s="48"/>
      <c r="U40" s="36">
        <f t="shared" si="0"/>
        <v>14</v>
      </c>
      <c r="V40" s="36">
        <f t="shared" si="1"/>
        <v>16</v>
      </c>
      <c r="W40" s="36">
        <f t="shared" si="2"/>
        <v>15</v>
      </c>
      <c r="X40" s="36">
        <f t="shared" si="3"/>
        <v>11</v>
      </c>
      <c r="Y40" s="36">
        <f t="shared" si="4"/>
        <v>13</v>
      </c>
      <c r="Z40" s="36">
        <f t="shared" si="5"/>
        <v>13</v>
      </c>
      <c r="AA40" s="37">
        <f t="shared" si="6"/>
        <v>3</v>
      </c>
      <c r="AB40" s="37">
        <f t="shared" si="7"/>
        <v>3</v>
      </c>
      <c r="AC40" s="37">
        <f t="shared" si="8"/>
        <v>2</v>
      </c>
      <c r="AD40" s="3">
        <f t="shared" si="35"/>
        <v>0.15</v>
      </c>
      <c r="AE40" s="3">
        <f t="shared" si="53"/>
        <v>0.12333333333333334</v>
      </c>
      <c r="AF40" s="3">
        <f t="shared" si="36"/>
        <v>2.6666666666666668E-2</v>
      </c>
      <c r="AG40" s="4">
        <f t="shared" si="9"/>
        <v>21.428571428571431</v>
      </c>
      <c r="AH40" s="4">
        <f t="shared" si="10"/>
        <v>18.75</v>
      </c>
      <c r="AI40" s="4">
        <f t="shared" si="11"/>
        <v>13.33333333333333</v>
      </c>
      <c r="AJ40" s="36">
        <f t="shared" si="37"/>
        <v>17.837301587301585</v>
      </c>
      <c r="AL40" s="120">
        <f t="shared" si="55"/>
        <v>441.45000000000005</v>
      </c>
      <c r="AM40" s="93">
        <f t="shared" si="39"/>
        <v>360.74619562500004</v>
      </c>
      <c r="AN40" s="93">
        <f t="shared" si="12"/>
        <v>7.8130079306134999</v>
      </c>
      <c r="AO40" s="93">
        <f t="shared" si="13"/>
        <v>0.15</v>
      </c>
      <c r="AP40" s="93">
        <f t="shared" si="14"/>
        <v>21.428571428571427</v>
      </c>
      <c r="AQ40" s="93">
        <f t="shared" si="15"/>
        <v>18.75</v>
      </c>
      <c r="AR40" s="93">
        <f t="shared" si="16"/>
        <v>13.333333333333334</v>
      </c>
      <c r="AS40" s="93">
        <f t="shared" si="40"/>
        <v>17.837301587301589</v>
      </c>
      <c r="AT40" s="135">
        <f t="shared" si="41"/>
        <v>1.9198751790876725E-2</v>
      </c>
      <c r="AU40" s="136">
        <f t="shared" si="17"/>
        <v>0.37499999999999994</v>
      </c>
      <c r="AV40" s="136">
        <f t="shared" si="18"/>
        <v>5.1196671442337943E-2</v>
      </c>
      <c r="AW40" s="136">
        <f t="shared" si="42"/>
        <v>3.1997919651461211E-2</v>
      </c>
      <c r="AX40" s="136">
        <f t="shared" si="19"/>
        <v>3.1997919651461211E-2</v>
      </c>
      <c r="AY40" s="136">
        <f t="shared" si="20"/>
        <v>1</v>
      </c>
      <c r="AZ40" s="137">
        <f t="shared" si="43"/>
        <v>50.42005287075667</v>
      </c>
      <c r="BA40" s="136">
        <f t="shared" si="21"/>
        <v>18.907519826533747</v>
      </c>
      <c r="BB40" s="136">
        <f t="shared" si="22"/>
        <v>0.625</v>
      </c>
      <c r="BC40" s="136">
        <f t="shared" si="44"/>
        <v>0.23093260074265973</v>
      </c>
      <c r="BD40" s="136">
        <f t="shared" si="23"/>
        <v>1.0206207261596576</v>
      </c>
      <c r="BE40" s="136">
        <f t="shared" si="45"/>
        <v>0.10732777401272252</v>
      </c>
      <c r="BF40" s="136">
        <f t="shared" si="46"/>
        <v>0.65333333333333343</v>
      </c>
      <c r="BG40" s="138">
        <f t="shared" si="24"/>
        <v>0.245</v>
      </c>
      <c r="BH40" s="136">
        <f t="shared" si="47"/>
        <v>1.2543184503372795E-2</v>
      </c>
      <c r="BI40" s="144">
        <f t="shared" si="25"/>
        <v>1.6329931618554523</v>
      </c>
      <c r="BJ40" s="144">
        <f t="shared" si="26"/>
        <v>0.25353985301161147</v>
      </c>
      <c r="BK40" s="144">
        <f t="shared" si="27"/>
        <v>7.9236355292252059</v>
      </c>
      <c r="BL40" s="144">
        <f t="shared" si="28"/>
        <v>20.213355941901035</v>
      </c>
      <c r="BM40" s="101">
        <f t="shared" si="29"/>
        <v>0.15915494309189535</v>
      </c>
      <c r="BN40" s="101">
        <f t="shared" si="30"/>
        <v>3.0555762487124091E-3</v>
      </c>
      <c r="BO40" s="101">
        <f t="shared" si="31"/>
        <v>8.1482033298997582E-3</v>
      </c>
      <c r="BP40" s="101">
        <f t="shared" si="32"/>
        <v>1.996309815825441E-3</v>
      </c>
      <c r="BQ40" s="101">
        <f t="shared" si="33"/>
        <v>5.0926270811873491E-3</v>
      </c>
      <c r="BR40" s="148">
        <f t="shared" si="48"/>
        <v>3.2471796440802465</v>
      </c>
      <c r="BS40" s="148">
        <f t="shared" si="49"/>
        <v>2.5205847756679551</v>
      </c>
      <c r="BT40" s="148">
        <f t="shared" si="50"/>
        <v>1.2237135286629399</v>
      </c>
      <c r="BU40" s="148">
        <f t="shared" si="51"/>
        <v>2.6535455954533709</v>
      </c>
      <c r="BV40" s="149">
        <f t="shared" si="52"/>
        <v>2.0597833697417802</v>
      </c>
    </row>
    <row r="41" spans="1:384" s="54" customFormat="1" ht="18.600000000000001" thickBot="1">
      <c r="A41" s="364">
        <v>18</v>
      </c>
      <c r="B41" s="49">
        <v>1</v>
      </c>
      <c r="C41" s="50">
        <v>0.55000000000000004</v>
      </c>
      <c r="D41" s="50"/>
      <c r="E41" s="86">
        <f t="shared" si="34"/>
        <v>4.003355281584116</v>
      </c>
      <c r="F41" s="386">
        <v>20</v>
      </c>
      <c r="G41" s="386"/>
      <c r="H41" s="50">
        <v>50</v>
      </c>
      <c r="I41" s="50">
        <v>65</v>
      </c>
      <c r="J41" s="50">
        <v>47</v>
      </c>
      <c r="K41" s="50">
        <v>66</v>
      </c>
      <c r="L41" s="50">
        <v>48</v>
      </c>
      <c r="M41" s="51">
        <v>64</v>
      </c>
      <c r="N41" s="52">
        <v>50</v>
      </c>
      <c r="O41" s="50">
        <v>61</v>
      </c>
      <c r="P41" s="50">
        <v>49</v>
      </c>
      <c r="Q41" s="50">
        <v>64</v>
      </c>
      <c r="R41" s="50">
        <v>47</v>
      </c>
      <c r="S41" s="53">
        <v>63</v>
      </c>
      <c r="T41" s="50"/>
      <c r="U41" s="5">
        <f t="shared" si="0"/>
        <v>15</v>
      </c>
      <c r="V41" s="5">
        <f t="shared" si="1"/>
        <v>19</v>
      </c>
      <c r="W41" s="5">
        <f t="shared" si="2"/>
        <v>16</v>
      </c>
      <c r="X41" s="5">
        <f t="shared" si="3"/>
        <v>11</v>
      </c>
      <c r="Y41" s="5">
        <f t="shared" si="4"/>
        <v>15</v>
      </c>
      <c r="Z41" s="5">
        <f t="shared" si="5"/>
        <v>16</v>
      </c>
      <c r="AA41" s="5">
        <f t="shared" si="6"/>
        <v>4</v>
      </c>
      <c r="AB41" s="5">
        <f t="shared" si="7"/>
        <v>4</v>
      </c>
      <c r="AC41" s="5">
        <f t="shared" si="8"/>
        <v>0</v>
      </c>
      <c r="AD41" s="5">
        <f>(U41+V41+W41)/(3*100)</f>
        <v>0.16666666666666666</v>
      </c>
      <c r="AE41" s="5">
        <f>(X41+Y41+Z41)/(3*100)</f>
        <v>0.14000000000000001</v>
      </c>
      <c r="AF41" s="5">
        <f t="shared" si="36"/>
        <v>2.6666666666666668E-2</v>
      </c>
      <c r="AG41" s="5">
        <f t="shared" ref="AG41:AG81" si="56">(1-(X41/U41))*100</f>
        <v>26.666666666666671</v>
      </c>
      <c r="AH41" s="5">
        <f t="shared" ref="AH41:AH81" si="57">(1-(Y41/V41))*100</f>
        <v>21.052631578947366</v>
      </c>
      <c r="AI41" s="5">
        <f t="shared" ref="AI41:AI81" si="58">(1-(Z41/W41))*100</f>
        <v>0</v>
      </c>
      <c r="AJ41" s="36">
        <f t="shared" si="37"/>
        <v>15.906432748538014</v>
      </c>
      <c r="AK41" s="7"/>
      <c r="AL41" s="120">
        <f>$A$41*9.81</f>
        <v>176.58</v>
      </c>
      <c r="AM41" s="93">
        <f t="shared" si="39"/>
        <v>504.16424000000012</v>
      </c>
      <c r="AN41" s="93">
        <f t="shared" si="12"/>
        <v>25.022886522097128</v>
      </c>
      <c r="AO41" s="93">
        <f t="shared" si="13"/>
        <v>0.16666666666666669</v>
      </c>
      <c r="AP41" s="93">
        <f t="shared" si="14"/>
        <v>26.666666666666668</v>
      </c>
      <c r="AQ41" s="93">
        <f t="shared" si="15"/>
        <v>21.052631578947366</v>
      </c>
      <c r="AR41" s="95">
        <f t="shared" si="16"/>
        <v>0</v>
      </c>
      <c r="AS41" s="93">
        <f>(AP41+AQ41)/2</f>
        <v>23.859649122807017</v>
      </c>
      <c r="AT41" s="135">
        <f t="shared" si="41"/>
        <v>6.6605691761215174E-3</v>
      </c>
      <c r="AU41" s="136">
        <f t="shared" si="17"/>
        <v>0.30303030303030304</v>
      </c>
      <c r="AV41" s="136">
        <f t="shared" si="18"/>
        <v>2.1979878281201005E-2</v>
      </c>
      <c r="AW41" s="136">
        <f t="shared" si="42"/>
        <v>9.9908537641822739E-3</v>
      </c>
      <c r="AX41" s="136">
        <f t="shared" si="19"/>
        <v>1.5319309105079488E-2</v>
      </c>
      <c r="AY41" s="136">
        <f t="shared" si="20"/>
        <v>1.5333333333333334</v>
      </c>
      <c r="AZ41" s="137">
        <f t="shared" si="43"/>
        <v>148.63731913258275</v>
      </c>
      <c r="BA41" s="136">
        <f t="shared" si="21"/>
        <v>45.041611858358408</v>
      </c>
      <c r="BB41" s="136">
        <f t="shared" si="22"/>
        <v>0.45454545454545453</v>
      </c>
      <c r="BC41" s="136">
        <f t="shared" si="44"/>
        <v>0.12241846529945315</v>
      </c>
      <c r="BD41" s="136">
        <f t="shared" si="23"/>
        <v>0.82572282384477036</v>
      </c>
      <c r="BE41" s="136">
        <f t="shared" si="45"/>
        <v>6.6636172239615321E-2</v>
      </c>
      <c r="BF41" s="136">
        <f t="shared" si="46"/>
        <v>0.58799999999999997</v>
      </c>
      <c r="BG41" s="138">
        <f t="shared" si="24"/>
        <v>0.17818181818181816</v>
      </c>
      <c r="BH41" s="136">
        <f t="shared" si="47"/>
        <v>3.9164146755594521E-3</v>
      </c>
      <c r="BI41" s="144">
        <f t="shared" si="25"/>
        <v>1.8165902124584947</v>
      </c>
      <c r="BJ41" s="144">
        <f t="shared" si="26"/>
        <v>9.2827882108432735E-2</v>
      </c>
      <c r="BK41" s="144">
        <f t="shared" si="27"/>
        <v>9.2912862403436911</v>
      </c>
      <c r="BL41" s="144">
        <f t="shared" si="28"/>
        <v>23.702260817203292</v>
      </c>
      <c r="BM41" s="101">
        <f t="shared" si="29"/>
        <v>0.15915494309189535</v>
      </c>
      <c r="BN41" s="101">
        <f t="shared" si="30"/>
        <v>1.0600625081852524E-3</v>
      </c>
      <c r="BO41" s="101">
        <f t="shared" si="31"/>
        <v>3.4982062770113325E-3</v>
      </c>
      <c r="BP41" s="101">
        <f t="shared" si="32"/>
        <v>6.2331675481292837E-4</v>
      </c>
      <c r="BQ41" s="101">
        <f t="shared" si="33"/>
        <v>1.5900937622778783E-3</v>
      </c>
      <c r="BR41" s="148">
        <f t="shared" si="48"/>
        <v>1.2988718576320986</v>
      </c>
      <c r="BS41" s="148">
        <f t="shared" si="49"/>
        <v>1.008233910267182</v>
      </c>
      <c r="BT41" s="148">
        <f t="shared" si="50"/>
        <v>0.35024300811180098</v>
      </c>
      <c r="BU41" s="148">
        <f t="shared" si="51"/>
        <v>3.7084876144550645</v>
      </c>
      <c r="BV41" s="149">
        <f t="shared" si="52"/>
        <v>2.8786696291317369</v>
      </c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</row>
    <row r="42" spans="1:384" ht="18.600000000000001" thickBot="1">
      <c r="A42" s="364"/>
      <c r="B42" s="55">
        <v>2</v>
      </c>
      <c r="C42" s="30">
        <v>0.55000000000000004</v>
      </c>
      <c r="D42" s="30"/>
      <c r="E42" s="85">
        <f t="shared" si="34"/>
        <v>3.4617713531086367</v>
      </c>
      <c r="F42" s="381">
        <v>23</v>
      </c>
      <c r="G42" s="382"/>
      <c r="H42" s="31">
        <v>45</v>
      </c>
      <c r="I42" s="31">
        <v>66</v>
      </c>
      <c r="J42" s="31">
        <v>46</v>
      </c>
      <c r="K42" s="31">
        <v>66</v>
      </c>
      <c r="L42" s="31">
        <v>47</v>
      </c>
      <c r="M42" s="33">
        <v>65</v>
      </c>
      <c r="N42" s="34">
        <v>50</v>
      </c>
      <c r="O42" s="31">
        <v>64</v>
      </c>
      <c r="P42" s="31">
        <v>48</v>
      </c>
      <c r="Q42" s="31">
        <v>64</v>
      </c>
      <c r="R42" s="31">
        <v>49</v>
      </c>
      <c r="S42" s="31">
        <v>65</v>
      </c>
      <c r="T42" s="56"/>
      <c r="U42" s="36">
        <f t="shared" si="0"/>
        <v>21</v>
      </c>
      <c r="V42" s="36">
        <f t="shared" si="1"/>
        <v>20</v>
      </c>
      <c r="W42" s="36">
        <f t="shared" si="2"/>
        <v>18</v>
      </c>
      <c r="X42" s="36">
        <f t="shared" si="3"/>
        <v>14</v>
      </c>
      <c r="Y42" s="36">
        <f t="shared" si="4"/>
        <v>16</v>
      </c>
      <c r="Z42" s="36">
        <f t="shared" si="5"/>
        <v>16</v>
      </c>
      <c r="AA42" s="37">
        <f t="shared" si="6"/>
        <v>7</v>
      </c>
      <c r="AB42" s="37">
        <f t="shared" si="7"/>
        <v>4</v>
      </c>
      <c r="AC42" s="37">
        <f t="shared" si="8"/>
        <v>2</v>
      </c>
      <c r="AD42" s="5">
        <f t="shared" ref="AD42:AD87" si="59">(U42+V42+W42)/(3*100)</f>
        <v>0.19666666666666666</v>
      </c>
      <c r="AE42" s="5">
        <f t="shared" ref="AE42:AE88" si="60">(X42+Y42+Z42)/(3*100)</f>
        <v>0.15333333333333332</v>
      </c>
      <c r="AF42" s="5">
        <f t="shared" si="36"/>
        <v>4.3333333333333335E-2</v>
      </c>
      <c r="AG42" s="4">
        <f t="shared" si="56"/>
        <v>33.333333333333336</v>
      </c>
      <c r="AH42" s="4">
        <f t="shared" si="57"/>
        <v>19.999999999999996</v>
      </c>
      <c r="AI42" s="4">
        <f t="shared" si="58"/>
        <v>11.111111111111116</v>
      </c>
      <c r="AJ42" s="36">
        <f t="shared" si="37"/>
        <v>21.481481481481481</v>
      </c>
      <c r="AL42" s="120">
        <f t="shared" ref="AL42:AL48" si="61">$A$41*9.81</f>
        <v>176.58</v>
      </c>
      <c r="AM42" s="93">
        <f t="shared" si="39"/>
        <v>558.79747887500025</v>
      </c>
      <c r="AN42" s="93">
        <f t="shared" si="12"/>
        <v>18.710521764569563</v>
      </c>
      <c r="AO42" s="93">
        <f t="shared" si="13"/>
        <v>0.19666666666666668</v>
      </c>
      <c r="AP42" s="93">
        <f t="shared" si="14"/>
        <v>33.333333333333329</v>
      </c>
      <c r="AQ42" s="93">
        <f t="shared" si="15"/>
        <v>20</v>
      </c>
      <c r="AR42" s="93">
        <f t="shared" si="16"/>
        <v>11.111111111111111</v>
      </c>
      <c r="AS42" s="93">
        <f t="shared" si="40"/>
        <v>21.481481481481481</v>
      </c>
      <c r="AT42" s="135">
        <f t="shared" si="41"/>
        <v>1.0511019903201028E-2</v>
      </c>
      <c r="AU42" s="136">
        <f t="shared" si="17"/>
        <v>0.3575757575757576</v>
      </c>
      <c r="AV42" s="136">
        <f t="shared" si="18"/>
        <v>2.9395225153019823E-2</v>
      </c>
      <c r="AW42" s="136">
        <f t="shared" si="42"/>
        <v>1.3361465978645373E-2</v>
      </c>
      <c r="AX42" s="136">
        <f t="shared" si="19"/>
        <v>1.8884205249818795E-2</v>
      </c>
      <c r="AY42" s="136">
        <f t="shared" si="20"/>
        <v>1.4133333333333336</v>
      </c>
      <c r="AZ42" s="137">
        <f t="shared" si="43"/>
        <v>93.867059819845224</v>
      </c>
      <c r="BA42" s="136">
        <f t="shared" si="21"/>
        <v>33.564585026490114</v>
      </c>
      <c r="BB42" s="136">
        <f t="shared" si="22"/>
        <v>0.45454545454545453</v>
      </c>
      <c r="BC42" s="136">
        <f t="shared" si="44"/>
        <v>0.13032618455104847</v>
      </c>
      <c r="BD42" s="136">
        <f t="shared" si="23"/>
        <v>0.76013947305082408</v>
      </c>
      <c r="BE42" s="136">
        <f t="shared" si="45"/>
        <v>9.0932221959644982E-2</v>
      </c>
      <c r="BF42" s="136">
        <f t="shared" si="46"/>
        <v>0.49830508474576268</v>
      </c>
      <c r="BG42" s="138">
        <f t="shared" si="24"/>
        <v>0.17818181818181816</v>
      </c>
      <c r="BH42" s="136">
        <f t="shared" si="47"/>
        <v>5.2376946636289862E-3</v>
      </c>
      <c r="BI42" s="144">
        <f t="shared" si="25"/>
        <v>1.6723068407118131</v>
      </c>
      <c r="BJ42" s="144">
        <f t="shared" si="26"/>
        <v>0.12414520499820809</v>
      </c>
      <c r="BK42" s="144">
        <f t="shared" si="27"/>
        <v>9.2912862403436911</v>
      </c>
      <c r="BL42" s="144">
        <f t="shared" si="28"/>
        <v>23.702260817203292</v>
      </c>
      <c r="BM42" s="101">
        <f t="shared" si="29"/>
        <v>0.15915494309189535</v>
      </c>
      <c r="BN42" s="101">
        <f t="shared" si="30"/>
        <v>1.6728807745317387E-3</v>
      </c>
      <c r="BO42" s="101">
        <f t="shared" si="31"/>
        <v>4.67839538640232E-3</v>
      </c>
      <c r="BP42" s="101">
        <f t="shared" si="32"/>
        <v>8.3360499612259516E-4</v>
      </c>
      <c r="BQ42" s="101">
        <f t="shared" si="33"/>
        <v>2.1265433574555997E-3</v>
      </c>
      <c r="BR42" s="148">
        <f t="shared" si="48"/>
        <v>1.2988718576320986</v>
      </c>
      <c r="BS42" s="148">
        <f t="shared" si="49"/>
        <v>1.008233910267182</v>
      </c>
      <c r="BT42" s="148">
        <f t="shared" si="50"/>
        <v>0.31599999405061729</v>
      </c>
      <c r="BU42" s="148">
        <f t="shared" si="51"/>
        <v>4.1103540572347086</v>
      </c>
      <c r="BV42" s="149">
        <f t="shared" si="52"/>
        <v>3.1906137001562151</v>
      </c>
    </row>
    <row r="43" spans="1:384" ht="18.600000000000001" thickBot="1">
      <c r="A43" s="364"/>
      <c r="B43" s="55">
        <v>3</v>
      </c>
      <c r="C43" s="30">
        <v>0.55000000000000004</v>
      </c>
      <c r="D43" s="30"/>
      <c r="E43" s="85">
        <f t="shared" si="34"/>
        <v>3.1742250903872287</v>
      </c>
      <c r="F43" s="381">
        <v>25</v>
      </c>
      <c r="G43" s="382"/>
      <c r="H43" s="31">
        <v>46</v>
      </c>
      <c r="I43" s="31">
        <v>65</v>
      </c>
      <c r="J43" s="31">
        <v>42</v>
      </c>
      <c r="K43" s="31">
        <v>64</v>
      </c>
      <c r="L43" s="31">
        <v>42</v>
      </c>
      <c r="M43" s="33">
        <v>65</v>
      </c>
      <c r="N43" s="34">
        <v>47</v>
      </c>
      <c r="O43" s="31">
        <v>64</v>
      </c>
      <c r="P43" s="31">
        <v>49</v>
      </c>
      <c r="Q43" s="31">
        <v>65</v>
      </c>
      <c r="R43" s="31">
        <v>48</v>
      </c>
      <c r="S43" s="31">
        <v>66</v>
      </c>
      <c r="T43" s="35"/>
      <c r="U43" s="36">
        <f t="shared" si="0"/>
        <v>19</v>
      </c>
      <c r="V43" s="36">
        <f t="shared" si="1"/>
        <v>22</v>
      </c>
      <c r="W43" s="36">
        <f t="shared" si="2"/>
        <v>23</v>
      </c>
      <c r="X43" s="36">
        <f t="shared" si="3"/>
        <v>17</v>
      </c>
      <c r="Y43" s="36">
        <f t="shared" si="4"/>
        <v>16</v>
      </c>
      <c r="Z43" s="36">
        <f t="shared" si="5"/>
        <v>18</v>
      </c>
      <c r="AA43" s="37">
        <f t="shared" si="6"/>
        <v>2</v>
      </c>
      <c r="AB43" s="37">
        <f t="shared" si="7"/>
        <v>6</v>
      </c>
      <c r="AC43" s="37">
        <f t="shared" si="8"/>
        <v>5</v>
      </c>
      <c r="AD43" s="5">
        <f t="shared" si="59"/>
        <v>0.21333333333333335</v>
      </c>
      <c r="AE43" s="5">
        <f t="shared" si="60"/>
        <v>0.17</v>
      </c>
      <c r="AF43" s="5">
        <f t="shared" si="36"/>
        <v>4.3333333333333335E-2</v>
      </c>
      <c r="AG43" s="4">
        <f t="shared" si="56"/>
        <v>10.526315789473683</v>
      </c>
      <c r="AH43" s="4">
        <f t="shared" si="57"/>
        <v>27.27272727272727</v>
      </c>
      <c r="AI43" s="4">
        <f t="shared" si="58"/>
        <v>21.739130434782606</v>
      </c>
      <c r="AJ43" s="36">
        <f t="shared" si="37"/>
        <v>19.846057832327855</v>
      </c>
      <c r="AL43" s="120">
        <f t="shared" si="61"/>
        <v>176.58</v>
      </c>
      <c r="AM43" s="93">
        <f t="shared" si="39"/>
        <v>590.00288450000005</v>
      </c>
      <c r="AN43" s="93">
        <f t="shared" si="12"/>
        <v>15.731298772272332</v>
      </c>
      <c r="AO43" s="93">
        <f t="shared" si="13"/>
        <v>0.21333333333333332</v>
      </c>
      <c r="AP43" s="93">
        <f t="shared" si="14"/>
        <v>10.526315789473683</v>
      </c>
      <c r="AQ43" s="93">
        <f t="shared" si="15"/>
        <v>27.27272727272727</v>
      </c>
      <c r="AR43" s="93">
        <f t="shared" si="16"/>
        <v>21.739130434782609</v>
      </c>
      <c r="AS43" s="93">
        <f t="shared" si="40"/>
        <v>19.846057832327855</v>
      </c>
      <c r="AT43" s="135">
        <f t="shared" si="41"/>
        <v>1.356107568876324E-2</v>
      </c>
      <c r="AU43" s="136">
        <f t="shared" si="17"/>
        <v>0.38787878787878782</v>
      </c>
      <c r="AV43" s="136">
        <f t="shared" si="18"/>
        <v>3.4962148260092731E-2</v>
      </c>
      <c r="AW43" s="136">
        <f t="shared" si="42"/>
        <v>1.5891885572769424E-2</v>
      </c>
      <c r="AX43" s="136">
        <f t="shared" si="19"/>
        <v>2.1401072571329491E-2</v>
      </c>
      <c r="AY43" s="136">
        <f t="shared" si="20"/>
        <v>1.3466666666666669</v>
      </c>
      <c r="AZ43" s="137">
        <f t="shared" si="43"/>
        <v>72.568587995026562</v>
      </c>
      <c r="BA43" s="136">
        <f t="shared" si="21"/>
        <v>28.147815949586057</v>
      </c>
      <c r="BB43" s="136">
        <f t="shared" si="22"/>
        <v>0.45454545454545453</v>
      </c>
      <c r="BC43" s="136">
        <f t="shared" si="44"/>
        <v>0.13646722465701852</v>
      </c>
      <c r="BD43" s="136">
        <f t="shared" si="23"/>
        <v>0.72984276015142768</v>
      </c>
      <c r="BE43" s="136">
        <f t="shared" si="45"/>
        <v>0.10757377896624234</v>
      </c>
      <c r="BF43" s="136">
        <f t="shared" si="46"/>
        <v>0.45937500000000003</v>
      </c>
      <c r="BG43" s="138">
        <f t="shared" si="24"/>
        <v>0.17818181818181816</v>
      </c>
      <c r="BH43" s="136">
        <f t="shared" si="47"/>
        <v>6.2296191445256142E-3</v>
      </c>
      <c r="BI43" s="144">
        <f t="shared" si="25"/>
        <v>1.6056540723331409</v>
      </c>
      <c r="BJ43" s="144">
        <f t="shared" si="26"/>
        <v>0.14765605775538895</v>
      </c>
      <c r="BK43" s="144">
        <f t="shared" si="27"/>
        <v>9.2912862403436911</v>
      </c>
      <c r="BL43" s="144">
        <f t="shared" si="28"/>
        <v>23.702260817203292</v>
      </c>
      <c r="BM43" s="101">
        <f t="shared" si="29"/>
        <v>0.15915494309189535</v>
      </c>
      <c r="BN43" s="101">
        <f t="shared" si="30"/>
        <v>2.1583122295099986E-3</v>
      </c>
      <c r="BO43" s="101">
        <f t="shared" si="31"/>
        <v>5.5643987167054666E-3</v>
      </c>
      <c r="BP43" s="101">
        <f t="shared" si="32"/>
        <v>9.9147468043115587E-4</v>
      </c>
      <c r="BQ43" s="101">
        <f t="shared" si="33"/>
        <v>2.5292721439570298E-3</v>
      </c>
      <c r="BR43" s="148">
        <f t="shared" si="48"/>
        <v>1.2988718576320986</v>
      </c>
      <c r="BS43" s="148">
        <f t="shared" si="49"/>
        <v>1.008233910267182</v>
      </c>
      <c r="BT43" s="148">
        <f t="shared" si="50"/>
        <v>0.29928667238575168</v>
      </c>
      <c r="BU43" s="148">
        <f t="shared" si="51"/>
        <v>4.3398920749734486</v>
      </c>
      <c r="BV43" s="149">
        <f t="shared" si="52"/>
        <v>3.3687898703610348</v>
      </c>
    </row>
    <row r="44" spans="1:384" ht="18.600000000000001" thickBot="1">
      <c r="A44" s="364"/>
      <c r="B44" s="55">
        <v>4</v>
      </c>
      <c r="C44" s="30">
        <v>0.55000000000000004</v>
      </c>
      <c r="D44" s="30"/>
      <c r="E44" s="85">
        <f t="shared" si="34"/>
        <v>2.8899783707718116</v>
      </c>
      <c r="F44" s="381">
        <v>27.36</v>
      </c>
      <c r="G44" s="382"/>
      <c r="H44" s="31">
        <v>46</v>
      </c>
      <c r="I44" s="31">
        <v>66</v>
      </c>
      <c r="J44" s="31">
        <v>45</v>
      </c>
      <c r="K44" s="31">
        <v>65</v>
      </c>
      <c r="L44" s="31">
        <v>43</v>
      </c>
      <c r="M44" s="33">
        <v>67</v>
      </c>
      <c r="N44" s="34">
        <v>46</v>
      </c>
      <c r="O44" s="31">
        <v>67</v>
      </c>
      <c r="P44" s="31">
        <v>48</v>
      </c>
      <c r="Q44" s="31">
        <v>68</v>
      </c>
      <c r="R44" s="31">
        <v>47</v>
      </c>
      <c r="S44" s="31">
        <v>68</v>
      </c>
      <c r="T44" s="35"/>
      <c r="U44" s="36">
        <f t="shared" si="0"/>
        <v>20</v>
      </c>
      <c r="V44" s="36">
        <f t="shared" si="1"/>
        <v>20</v>
      </c>
      <c r="W44" s="36">
        <f t="shared" si="2"/>
        <v>24</v>
      </c>
      <c r="X44" s="36">
        <f t="shared" si="3"/>
        <v>21</v>
      </c>
      <c r="Y44" s="36">
        <f t="shared" si="4"/>
        <v>20</v>
      </c>
      <c r="Z44" s="36">
        <f t="shared" si="5"/>
        <v>21</v>
      </c>
      <c r="AA44" s="5">
        <f t="shared" si="6"/>
        <v>-1</v>
      </c>
      <c r="AB44" s="37">
        <f t="shared" si="7"/>
        <v>0</v>
      </c>
      <c r="AC44" s="37">
        <f t="shared" si="8"/>
        <v>3</v>
      </c>
      <c r="AD44" s="5">
        <f t="shared" si="59"/>
        <v>0.21333333333333335</v>
      </c>
      <c r="AE44" s="5">
        <f t="shared" si="60"/>
        <v>0.20666666666666667</v>
      </c>
      <c r="AF44" s="5">
        <f t="shared" si="36"/>
        <v>6.6666666666666671E-3</v>
      </c>
      <c r="AG44" s="4">
        <f t="shared" si="56"/>
        <v>-5.0000000000000044</v>
      </c>
      <c r="AH44" s="4">
        <f t="shared" si="57"/>
        <v>0</v>
      </c>
      <c r="AI44" s="4">
        <f t="shared" si="58"/>
        <v>12.5</v>
      </c>
      <c r="AJ44" s="36">
        <f t="shared" si="37"/>
        <v>2.4999999999999987</v>
      </c>
      <c r="AL44" s="120">
        <f t="shared" si="61"/>
        <v>176.58</v>
      </c>
      <c r="AM44" s="93">
        <f t="shared" si="39"/>
        <v>590.00288450000005</v>
      </c>
      <c r="AN44" s="93">
        <f t="shared" si="12"/>
        <v>13.040021992475138</v>
      </c>
      <c r="AO44" s="93">
        <f t="shared" si="13"/>
        <v>0.21333333333333332</v>
      </c>
      <c r="AP44" s="95">
        <f t="shared" si="14"/>
        <v>-5</v>
      </c>
      <c r="AQ44" s="95">
        <f t="shared" si="15"/>
        <v>0</v>
      </c>
      <c r="AR44" s="93">
        <f t="shared" si="16"/>
        <v>12.5</v>
      </c>
      <c r="AS44" s="93">
        <f>AR44</f>
        <v>12.5</v>
      </c>
      <c r="AT44" s="135">
        <f t="shared" si="41"/>
        <v>1.6359890608807198E-2</v>
      </c>
      <c r="AU44" s="136">
        <f t="shared" si="17"/>
        <v>0.38787878787878782</v>
      </c>
      <c r="AV44" s="136">
        <f t="shared" si="18"/>
        <v>4.2177842975831062E-2</v>
      </c>
      <c r="AW44" s="136">
        <f t="shared" si="42"/>
        <v>1.9171746807195935E-2</v>
      </c>
      <c r="AX44" s="136">
        <f t="shared" si="19"/>
        <v>2.5817952367023864E-2</v>
      </c>
      <c r="AY44" s="136">
        <f t="shared" si="20"/>
        <v>1.3466666666666669</v>
      </c>
      <c r="AZ44" s="137">
        <f t="shared" si="43"/>
        <v>59.953228089727212</v>
      </c>
      <c r="BA44" s="136">
        <f t="shared" si="21"/>
        <v>23.254585440863885</v>
      </c>
      <c r="BB44" s="136">
        <f t="shared" si="22"/>
        <v>0.45454545454545453</v>
      </c>
      <c r="BC44" s="136">
        <f t="shared" si="44"/>
        <v>0.14988959533497559</v>
      </c>
      <c r="BD44" s="136">
        <f t="shared" si="23"/>
        <v>0.72984276015142768</v>
      </c>
      <c r="BE44" s="136">
        <f t="shared" si="45"/>
        <v>0.11815430583005489</v>
      </c>
      <c r="BF44" s="136">
        <f t="shared" si="46"/>
        <v>0.45937500000000003</v>
      </c>
      <c r="BG44" s="138">
        <f t="shared" si="24"/>
        <v>0.17818181818181816</v>
      </c>
      <c r="BH44" s="136">
        <f t="shared" si="47"/>
        <v>7.5153247484208065E-3</v>
      </c>
      <c r="BI44" s="144">
        <f t="shared" si="25"/>
        <v>1.6056540723331409</v>
      </c>
      <c r="BJ44" s="144">
        <f t="shared" si="26"/>
        <v>0.17813018731305269</v>
      </c>
      <c r="BK44" s="144">
        <f t="shared" si="27"/>
        <v>9.2912862403436911</v>
      </c>
      <c r="BL44" s="144">
        <f t="shared" si="28"/>
        <v>23.702260817203292</v>
      </c>
      <c r="BM44" s="101">
        <f t="shared" si="29"/>
        <v>0.15915494309189535</v>
      </c>
      <c r="BN44" s="101">
        <f t="shared" si="30"/>
        <v>2.6037574588343424E-3</v>
      </c>
      <c r="BO44" s="101">
        <f t="shared" si="31"/>
        <v>6.7128121985572907E-3</v>
      </c>
      <c r="BP44" s="101">
        <f t="shared" si="32"/>
        <v>1.1961010826520263E-3</v>
      </c>
      <c r="BQ44" s="101">
        <f t="shared" si="33"/>
        <v>3.0512782720714953E-3</v>
      </c>
      <c r="BR44" s="148">
        <f t="shared" si="48"/>
        <v>1.2988718576320986</v>
      </c>
      <c r="BS44" s="148">
        <f t="shared" si="49"/>
        <v>1.008233910267182</v>
      </c>
      <c r="BT44" s="148">
        <f t="shared" si="50"/>
        <v>0.29928667238575168</v>
      </c>
      <c r="BU44" s="148">
        <f t="shared" si="51"/>
        <v>4.3398920749734486</v>
      </c>
      <c r="BV44" s="149">
        <f t="shared" si="52"/>
        <v>3.3687898703610348</v>
      </c>
    </row>
    <row r="45" spans="1:384" ht="18.600000000000001" thickBot="1">
      <c r="A45" s="364"/>
      <c r="B45" s="55">
        <v>5</v>
      </c>
      <c r="C45" s="30">
        <v>0.55000000000000004</v>
      </c>
      <c r="D45" s="30"/>
      <c r="E45" s="85">
        <f t="shared" si="34"/>
        <v>2.8424232144011614</v>
      </c>
      <c r="F45" s="381">
        <v>27.8</v>
      </c>
      <c r="G45" s="382"/>
      <c r="H45" s="31">
        <v>42</v>
      </c>
      <c r="I45" s="31">
        <v>66</v>
      </c>
      <c r="J45" s="31">
        <v>40</v>
      </c>
      <c r="K45" s="31">
        <v>67</v>
      </c>
      <c r="L45" s="31">
        <v>41</v>
      </c>
      <c r="M45" s="33">
        <v>68</v>
      </c>
      <c r="N45" s="34">
        <v>45</v>
      </c>
      <c r="O45" s="31">
        <v>67</v>
      </c>
      <c r="P45" s="31">
        <v>46</v>
      </c>
      <c r="Q45" s="31">
        <v>67</v>
      </c>
      <c r="R45" s="31">
        <v>48</v>
      </c>
      <c r="S45" s="31">
        <v>65</v>
      </c>
      <c r="T45" s="35"/>
      <c r="U45" s="36">
        <f t="shared" si="0"/>
        <v>24</v>
      </c>
      <c r="V45" s="36">
        <f t="shared" si="1"/>
        <v>27</v>
      </c>
      <c r="W45" s="36">
        <f t="shared" si="2"/>
        <v>27</v>
      </c>
      <c r="X45" s="36">
        <f t="shared" si="3"/>
        <v>22</v>
      </c>
      <c r="Y45" s="36">
        <f t="shared" si="4"/>
        <v>21</v>
      </c>
      <c r="Z45" s="36">
        <f t="shared" si="5"/>
        <v>17</v>
      </c>
      <c r="AA45" s="37">
        <f t="shared" si="6"/>
        <v>2</v>
      </c>
      <c r="AB45" s="37">
        <f t="shared" si="7"/>
        <v>6</v>
      </c>
      <c r="AC45" s="37">
        <f t="shared" si="8"/>
        <v>10</v>
      </c>
      <c r="AD45" s="5">
        <f t="shared" si="59"/>
        <v>0.26</v>
      </c>
      <c r="AE45" s="5">
        <f t="shared" si="60"/>
        <v>0.2</v>
      </c>
      <c r="AF45" s="5">
        <f t="shared" si="36"/>
        <v>0.06</v>
      </c>
      <c r="AG45" s="4">
        <f t="shared" si="56"/>
        <v>8.3333333333333375</v>
      </c>
      <c r="AH45" s="4">
        <f t="shared" si="57"/>
        <v>22.222222222222221</v>
      </c>
      <c r="AI45" s="4">
        <f t="shared" si="58"/>
        <v>37.037037037037038</v>
      </c>
      <c r="AJ45" s="36">
        <f t="shared" si="37"/>
        <v>22.530864197530864</v>
      </c>
      <c r="AL45" s="120">
        <f t="shared" si="61"/>
        <v>176.58</v>
      </c>
      <c r="AM45" s="93">
        <f t="shared" si="39"/>
        <v>680.62172400000009</v>
      </c>
      <c r="AN45" s="93">
        <f t="shared" si="12"/>
        <v>12.614400685977616</v>
      </c>
      <c r="AO45" s="93">
        <f t="shared" si="13"/>
        <v>0.26</v>
      </c>
      <c r="AP45" s="93">
        <f t="shared" si="14"/>
        <v>8.3333333333333321</v>
      </c>
      <c r="AQ45" s="93">
        <f t="shared" si="15"/>
        <v>22.222222222222221</v>
      </c>
      <c r="AR45" s="93">
        <f t="shared" si="16"/>
        <v>37.037037037037038</v>
      </c>
      <c r="AS45" s="93">
        <f t="shared" si="40"/>
        <v>22.530864197530864</v>
      </c>
      <c r="AT45" s="135">
        <f t="shared" si="41"/>
        <v>2.0611363668590333E-2</v>
      </c>
      <c r="AU45" s="136">
        <f t="shared" si="17"/>
        <v>0.47272727272727272</v>
      </c>
      <c r="AV45" s="136">
        <f t="shared" si="18"/>
        <v>4.3600961606633397E-2</v>
      </c>
      <c r="AW45" s="136">
        <f t="shared" si="42"/>
        <v>1.9818618912106088E-2</v>
      </c>
      <c r="AX45" s="136">
        <f t="shared" si="19"/>
        <v>2.2989597938043067E-2</v>
      </c>
      <c r="AY45" s="136">
        <f t="shared" si="20"/>
        <v>1.1600000000000001</v>
      </c>
      <c r="AZ45" s="137">
        <f t="shared" si="43"/>
        <v>47.55538725376006</v>
      </c>
      <c r="BA45" s="136">
        <f t="shared" si="21"/>
        <v>22.4807285199593</v>
      </c>
      <c r="BB45" s="136">
        <f t="shared" si="22"/>
        <v>0.45454545454545453</v>
      </c>
      <c r="BC45" s="136">
        <f t="shared" si="44"/>
        <v>0.13804479105914699</v>
      </c>
      <c r="BD45" s="136">
        <f t="shared" si="23"/>
        <v>0.66110735668493126</v>
      </c>
      <c r="BE45" s="136">
        <f t="shared" si="45"/>
        <v>0.1464097613389693</v>
      </c>
      <c r="BF45" s="136">
        <f t="shared" si="46"/>
        <v>0.37692307692307692</v>
      </c>
      <c r="BG45" s="138">
        <f t="shared" si="24"/>
        <v>0.17818181818181816</v>
      </c>
      <c r="BH45" s="136">
        <f t="shared" si="47"/>
        <v>7.7688986135455874E-3</v>
      </c>
      <c r="BI45" s="144">
        <f t="shared" si="25"/>
        <v>1.454436184706849</v>
      </c>
      <c r="BJ45" s="144">
        <f t="shared" si="26"/>
        <v>0.18414046120066654</v>
      </c>
      <c r="BK45" s="144">
        <f t="shared" si="27"/>
        <v>9.2912862403436911</v>
      </c>
      <c r="BL45" s="144">
        <f t="shared" si="28"/>
        <v>23.702260817203292</v>
      </c>
      <c r="BM45" s="101">
        <f t="shared" si="29"/>
        <v>0.15915494309189535</v>
      </c>
      <c r="BN45" s="101">
        <f t="shared" si="30"/>
        <v>3.2804004117208537E-3</v>
      </c>
      <c r="BO45" s="101">
        <f t="shared" si="31"/>
        <v>6.9393085632556521E-3</v>
      </c>
      <c r="BP45" s="101">
        <f t="shared" si="32"/>
        <v>1.2364586167255525E-3</v>
      </c>
      <c r="BQ45" s="101">
        <f t="shared" si="33"/>
        <v>3.1542311651162054E-3</v>
      </c>
      <c r="BR45" s="148">
        <f t="shared" si="48"/>
        <v>1.2988718576320986</v>
      </c>
      <c r="BS45" s="148">
        <f t="shared" si="49"/>
        <v>1.008233910267182</v>
      </c>
      <c r="BT45" s="148">
        <f t="shared" si="50"/>
        <v>0.25943926526800076</v>
      </c>
      <c r="BU45" s="148">
        <f t="shared" si="51"/>
        <v>5.0064582795143364</v>
      </c>
      <c r="BV45" s="149">
        <f t="shared" si="52"/>
        <v>3.8862039993278441</v>
      </c>
    </row>
    <row r="46" spans="1:384" ht="18.600000000000001" thickBot="1">
      <c r="A46" s="364"/>
      <c r="B46" s="55">
        <v>6</v>
      </c>
      <c r="C46" s="30">
        <v>0.55000000000000004</v>
      </c>
      <c r="D46" s="30"/>
      <c r="E46" s="85">
        <f t="shared" si="34"/>
        <v>2.821311093890853</v>
      </c>
      <c r="F46" s="381">
        <v>28</v>
      </c>
      <c r="G46" s="382"/>
      <c r="H46" s="31">
        <v>45</v>
      </c>
      <c r="I46" s="31">
        <v>66</v>
      </c>
      <c r="J46" s="31">
        <v>47</v>
      </c>
      <c r="K46" s="31">
        <v>66</v>
      </c>
      <c r="L46" s="31">
        <v>43</v>
      </c>
      <c r="M46" s="33">
        <v>66</v>
      </c>
      <c r="N46" s="34">
        <v>45</v>
      </c>
      <c r="O46" s="31">
        <v>65</v>
      </c>
      <c r="P46" s="31">
        <v>47</v>
      </c>
      <c r="Q46" s="31">
        <v>67</v>
      </c>
      <c r="R46" s="31">
        <v>47</v>
      </c>
      <c r="S46" s="31">
        <v>66</v>
      </c>
      <c r="T46" s="35"/>
      <c r="U46" s="36">
        <f t="shared" si="0"/>
        <v>21</v>
      </c>
      <c r="V46" s="36">
        <f t="shared" si="1"/>
        <v>19</v>
      </c>
      <c r="W46" s="36">
        <f t="shared" si="2"/>
        <v>23</v>
      </c>
      <c r="X46" s="36">
        <f t="shared" si="3"/>
        <v>20</v>
      </c>
      <c r="Y46" s="36">
        <f t="shared" si="4"/>
        <v>20</v>
      </c>
      <c r="Z46" s="36">
        <f t="shared" si="5"/>
        <v>19</v>
      </c>
      <c r="AA46" s="37">
        <f t="shared" si="6"/>
        <v>1</v>
      </c>
      <c r="AB46" s="5">
        <f t="shared" si="7"/>
        <v>-1</v>
      </c>
      <c r="AC46" s="37">
        <f t="shared" si="8"/>
        <v>4</v>
      </c>
      <c r="AD46" s="5">
        <f t="shared" si="59"/>
        <v>0.21</v>
      </c>
      <c r="AE46" s="5">
        <f t="shared" si="60"/>
        <v>0.19666666666666666</v>
      </c>
      <c r="AF46" s="5">
        <f t="shared" si="36"/>
        <v>1.3333333333333334E-2</v>
      </c>
      <c r="AG46" s="4">
        <f t="shared" si="56"/>
        <v>4.7619047619047672</v>
      </c>
      <c r="AH46" s="4">
        <f t="shared" si="57"/>
        <v>-5.2631578947368363</v>
      </c>
      <c r="AI46" s="4">
        <f t="shared" si="58"/>
        <v>17.391304347826086</v>
      </c>
      <c r="AJ46" s="36">
        <f t="shared" si="37"/>
        <v>5.630017071664672</v>
      </c>
      <c r="AL46" s="120">
        <f t="shared" si="61"/>
        <v>176.58</v>
      </c>
      <c r="AM46" s="93">
        <f t="shared" si="39"/>
        <v>583.71302587500008</v>
      </c>
      <c r="AN46" s="93">
        <f t="shared" si="12"/>
        <v>12.42770947740042</v>
      </c>
      <c r="AO46" s="93">
        <f t="shared" si="13"/>
        <v>0.21</v>
      </c>
      <c r="AP46" s="93">
        <f t="shared" si="14"/>
        <v>4.7619047619047619</v>
      </c>
      <c r="AQ46" s="95">
        <f t="shared" si="15"/>
        <v>-5.2631578947368416</v>
      </c>
      <c r="AR46" s="93">
        <f t="shared" si="16"/>
        <v>17.391304347826086</v>
      </c>
      <c r="AS46" s="93">
        <f>(AP46+AR46)/2</f>
        <v>11.076604554865424</v>
      </c>
      <c r="AT46" s="135">
        <f t="shared" si="41"/>
        <v>1.6897723621708525E-2</v>
      </c>
      <c r="AU46" s="136">
        <f t="shared" si="17"/>
        <v>0.38181818181818178</v>
      </c>
      <c r="AV46" s="136">
        <f t="shared" si="18"/>
        <v>4.4255942818760427E-2</v>
      </c>
      <c r="AW46" s="136">
        <f t="shared" si="42"/>
        <v>2.0116337644891104E-2</v>
      </c>
      <c r="AX46" s="136">
        <f t="shared" si="19"/>
        <v>2.7358219197051906E-2</v>
      </c>
      <c r="AY46" s="136">
        <f t="shared" si="20"/>
        <v>1.3600000000000003</v>
      </c>
      <c r="AZ46" s="137">
        <f t="shared" si="43"/>
        <v>57.98909274952581</v>
      </c>
      <c r="BA46" s="136">
        <f t="shared" si="21"/>
        <v>22.141289958909852</v>
      </c>
      <c r="BB46" s="136">
        <f t="shared" si="22"/>
        <v>0.45454545454545453</v>
      </c>
      <c r="BC46" s="136">
        <f t="shared" si="44"/>
        <v>0.15475148143337025</v>
      </c>
      <c r="BD46" s="136">
        <f t="shared" si="23"/>
        <v>0.73561235792062452</v>
      </c>
      <c r="BE46" s="136">
        <f t="shared" si="45"/>
        <v>0.11913894343259537</v>
      </c>
      <c r="BF46" s="136">
        <f t="shared" si="46"/>
        <v>0.46666666666666673</v>
      </c>
      <c r="BG46" s="138">
        <f t="shared" si="24"/>
        <v>0.17818181818181816</v>
      </c>
      <c r="BH46" s="136">
        <f t="shared" si="47"/>
        <v>7.8856043567973131E-3</v>
      </c>
      <c r="BI46" s="144">
        <f t="shared" si="25"/>
        <v>1.6183471874253741</v>
      </c>
      <c r="BJ46" s="144">
        <f t="shared" si="26"/>
        <v>0.18690665116608451</v>
      </c>
      <c r="BK46" s="144">
        <f t="shared" si="27"/>
        <v>9.2912862403436911</v>
      </c>
      <c r="BL46" s="144">
        <f t="shared" si="28"/>
        <v>23.702260817203292</v>
      </c>
      <c r="BM46" s="101">
        <f t="shared" si="29"/>
        <v>0.15915494309189535</v>
      </c>
      <c r="BN46" s="101">
        <f t="shared" si="30"/>
        <v>2.6893562413955962E-3</v>
      </c>
      <c r="BO46" s="101">
        <f t="shared" si="31"/>
        <v>7.0435520607979906E-3</v>
      </c>
      <c r="BP46" s="101">
        <f t="shared" si="32"/>
        <v>1.2550329126512782E-3</v>
      </c>
      <c r="BQ46" s="101">
        <f t="shared" si="33"/>
        <v>3.2016145730899958E-3</v>
      </c>
      <c r="BR46" s="148">
        <f t="shared" si="48"/>
        <v>1.2988718576320986</v>
      </c>
      <c r="BS46" s="148">
        <f t="shared" si="49"/>
        <v>1.008233910267182</v>
      </c>
      <c r="BT46" s="148">
        <f t="shared" si="50"/>
        <v>0.30251166613131902</v>
      </c>
      <c r="BU46" s="148">
        <f t="shared" si="51"/>
        <v>4.2936256781193487</v>
      </c>
      <c r="BV46" s="149">
        <f t="shared" si="52"/>
        <v>3.332876127261525</v>
      </c>
    </row>
    <row r="47" spans="1:384" ht="18.600000000000001" thickBot="1">
      <c r="A47" s="364"/>
      <c r="B47" s="55">
        <v>7</v>
      </c>
      <c r="C47" s="30">
        <v>0.55000000000000004</v>
      </c>
      <c r="D47" s="30"/>
      <c r="E47" s="85">
        <f t="shared" si="34"/>
        <v>2.6259667592247009</v>
      </c>
      <c r="F47" s="381">
        <v>30</v>
      </c>
      <c r="G47" s="382"/>
      <c r="H47" s="31">
        <v>43</v>
      </c>
      <c r="I47" s="31">
        <v>67</v>
      </c>
      <c r="J47" s="31">
        <v>40</v>
      </c>
      <c r="K47" s="31">
        <v>67</v>
      </c>
      <c r="L47" s="31">
        <v>38</v>
      </c>
      <c r="M47" s="33">
        <v>68</v>
      </c>
      <c r="N47" s="34">
        <v>47</v>
      </c>
      <c r="O47" s="31">
        <v>67</v>
      </c>
      <c r="P47" s="31">
        <v>48</v>
      </c>
      <c r="Q47" s="31">
        <v>68</v>
      </c>
      <c r="R47" s="31">
        <v>46</v>
      </c>
      <c r="S47" s="31">
        <v>67</v>
      </c>
      <c r="T47" s="35"/>
      <c r="U47" s="36">
        <f t="shared" si="0"/>
        <v>24</v>
      </c>
      <c r="V47" s="36">
        <f t="shared" si="1"/>
        <v>27</v>
      </c>
      <c r="W47" s="36">
        <f t="shared" si="2"/>
        <v>30</v>
      </c>
      <c r="X47" s="36">
        <f t="shared" si="3"/>
        <v>20</v>
      </c>
      <c r="Y47" s="36">
        <f t="shared" si="4"/>
        <v>20</v>
      </c>
      <c r="Z47" s="36">
        <f t="shared" si="5"/>
        <v>21</v>
      </c>
      <c r="AA47" s="37">
        <f t="shared" si="6"/>
        <v>4</v>
      </c>
      <c r="AB47" s="37">
        <f t="shared" si="7"/>
        <v>7</v>
      </c>
      <c r="AC47" s="37">
        <f t="shared" si="8"/>
        <v>9</v>
      </c>
      <c r="AD47" s="5">
        <f t="shared" si="59"/>
        <v>0.27</v>
      </c>
      <c r="AE47" s="5">
        <f t="shared" si="60"/>
        <v>0.20333333333333334</v>
      </c>
      <c r="AF47" s="5">
        <f t="shared" si="36"/>
        <v>6.6666666666666666E-2</v>
      </c>
      <c r="AG47" s="4">
        <f t="shared" si="56"/>
        <v>16.666666666666664</v>
      </c>
      <c r="AH47" s="4">
        <f t="shared" si="57"/>
        <v>25.925925925925931</v>
      </c>
      <c r="AI47" s="4">
        <f t="shared" si="58"/>
        <v>30.000000000000004</v>
      </c>
      <c r="AJ47" s="36">
        <f t="shared" si="37"/>
        <v>24.197530864197532</v>
      </c>
      <c r="AL47" s="120">
        <f t="shared" si="61"/>
        <v>176.58</v>
      </c>
      <c r="AM47" s="93">
        <f t="shared" si="39"/>
        <v>700.66195987499998</v>
      </c>
      <c r="AN47" s="93">
        <f t="shared" si="12"/>
        <v>10.766327527906574</v>
      </c>
      <c r="AO47" s="93">
        <f t="shared" si="13"/>
        <v>0.27</v>
      </c>
      <c r="AP47" s="93">
        <f t="shared" si="14"/>
        <v>16.666666666666664</v>
      </c>
      <c r="AQ47" s="93">
        <f t="shared" si="15"/>
        <v>25.925925925925924</v>
      </c>
      <c r="AR47" s="93">
        <f t="shared" si="16"/>
        <v>30</v>
      </c>
      <c r="AS47" s="93">
        <f t="shared" si="40"/>
        <v>24.197530864197528</v>
      </c>
      <c r="AT47" s="135">
        <f t="shared" si="41"/>
        <v>2.5078189317587977E-2</v>
      </c>
      <c r="AU47" s="136">
        <f t="shared" si="17"/>
        <v>0.49090909090909091</v>
      </c>
      <c r="AV47" s="136">
        <f t="shared" si="18"/>
        <v>5.1085200461753286E-2</v>
      </c>
      <c r="AW47" s="136">
        <f t="shared" si="42"/>
        <v>2.3220545664433309E-2</v>
      </c>
      <c r="AX47" s="136">
        <f t="shared" si="19"/>
        <v>2.6007011144165312E-2</v>
      </c>
      <c r="AY47" s="136">
        <f t="shared" si="20"/>
        <v>1.1200000000000001</v>
      </c>
      <c r="AZ47" s="137">
        <f t="shared" si="43"/>
        <v>38.949361214468787</v>
      </c>
      <c r="BA47" s="136">
        <f t="shared" si="21"/>
        <v>19.12059550528468</v>
      </c>
      <c r="BB47" s="136">
        <f t="shared" si="22"/>
        <v>0.45454545454545453</v>
      </c>
      <c r="BC47" s="136">
        <f t="shared" si="44"/>
        <v>0.14663050584665407</v>
      </c>
      <c r="BD47" s="136">
        <f t="shared" si="23"/>
        <v>0.6487491201346024</v>
      </c>
      <c r="BE47" s="136">
        <f t="shared" si="45"/>
        <v>0.16457352297072278</v>
      </c>
      <c r="BF47" s="136">
        <f t="shared" si="46"/>
        <v>0.36296296296296293</v>
      </c>
      <c r="BG47" s="138">
        <f t="shared" si="24"/>
        <v>0.17818181818181816</v>
      </c>
      <c r="BH47" s="136">
        <f t="shared" si="47"/>
        <v>9.1024539004578575E-3</v>
      </c>
      <c r="BI47" s="144">
        <f t="shared" si="25"/>
        <v>1.4272480642961254</v>
      </c>
      <c r="BJ47" s="144">
        <f t="shared" si="26"/>
        <v>0.21574873642522158</v>
      </c>
      <c r="BK47" s="144">
        <f t="shared" si="27"/>
        <v>9.2912862403436911</v>
      </c>
      <c r="BL47" s="144">
        <f t="shared" si="28"/>
        <v>23.702260817203292</v>
      </c>
      <c r="BM47" s="101">
        <f t="shared" si="29"/>
        <v>0.15915494309189535</v>
      </c>
      <c r="BN47" s="101">
        <f t="shared" si="30"/>
        <v>3.991317793688492E-3</v>
      </c>
      <c r="BO47" s="101">
        <f t="shared" si="31"/>
        <v>8.13046217232841E-3</v>
      </c>
      <c r="BP47" s="101">
        <f t="shared" si="32"/>
        <v>1.4487005325239711E-3</v>
      </c>
      <c r="BQ47" s="101">
        <f t="shared" si="33"/>
        <v>3.6956646237856407E-3</v>
      </c>
      <c r="BR47" s="148">
        <f t="shared" si="48"/>
        <v>1.2988718576320986</v>
      </c>
      <c r="BS47" s="148">
        <f t="shared" si="49"/>
        <v>1.008233910267182</v>
      </c>
      <c r="BT47" s="148">
        <f t="shared" si="50"/>
        <v>0.2520188195053466</v>
      </c>
      <c r="BU47" s="148">
        <f t="shared" si="51"/>
        <v>5.1538685094290866</v>
      </c>
      <c r="BV47" s="149">
        <f t="shared" si="52"/>
        <v>4.0006294460314793</v>
      </c>
    </row>
    <row r="48" spans="1:384" ht="18.600000000000001" thickBot="1">
      <c r="A48" s="364"/>
      <c r="B48" s="55">
        <v>8</v>
      </c>
      <c r="C48" s="30">
        <v>0.55000000000000004</v>
      </c>
      <c r="D48" s="30"/>
      <c r="E48" s="85">
        <f t="shared" si="34"/>
        <v>2.2369926804179441</v>
      </c>
      <c r="F48" s="351">
        <v>35</v>
      </c>
      <c r="G48" s="352"/>
      <c r="H48" s="31">
        <v>36</v>
      </c>
      <c r="I48" s="31">
        <v>67</v>
      </c>
      <c r="J48" s="31">
        <v>40</v>
      </c>
      <c r="K48" s="31">
        <v>69</v>
      </c>
      <c r="L48" s="31">
        <v>40</v>
      </c>
      <c r="M48" s="33">
        <v>71</v>
      </c>
      <c r="N48" s="34">
        <v>46</v>
      </c>
      <c r="O48" s="31">
        <v>68</v>
      </c>
      <c r="P48" s="31">
        <v>43</v>
      </c>
      <c r="Q48" s="31">
        <v>71</v>
      </c>
      <c r="R48" s="31">
        <v>42</v>
      </c>
      <c r="S48" s="31">
        <v>73</v>
      </c>
      <c r="T48" s="35"/>
      <c r="U48" s="36">
        <f t="shared" si="0"/>
        <v>31</v>
      </c>
      <c r="V48" s="36">
        <f t="shared" si="1"/>
        <v>29</v>
      </c>
      <c r="W48" s="36">
        <f t="shared" si="2"/>
        <v>31</v>
      </c>
      <c r="X48" s="36">
        <f t="shared" si="3"/>
        <v>22</v>
      </c>
      <c r="Y48" s="36">
        <f t="shared" si="4"/>
        <v>28</v>
      </c>
      <c r="Z48" s="36">
        <f t="shared" si="5"/>
        <v>31</v>
      </c>
      <c r="AA48" s="37">
        <f t="shared" si="6"/>
        <v>9</v>
      </c>
      <c r="AB48" s="37">
        <f t="shared" si="7"/>
        <v>1</v>
      </c>
      <c r="AC48" s="37">
        <f t="shared" si="8"/>
        <v>0</v>
      </c>
      <c r="AD48" s="5">
        <f t="shared" si="59"/>
        <v>0.30333333333333334</v>
      </c>
      <c r="AE48" s="5">
        <f t="shared" si="60"/>
        <v>0.27</v>
      </c>
      <c r="AF48" s="5">
        <f t="shared" si="36"/>
        <v>3.3333333333333333E-2</v>
      </c>
      <c r="AG48" s="4">
        <f t="shared" si="56"/>
        <v>29.032258064516125</v>
      </c>
      <c r="AH48" s="4">
        <f t="shared" si="57"/>
        <v>3.4482758620689613</v>
      </c>
      <c r="AI48" s="4">
        <f t="shared" si="58"/>
        <v>0</v>
      </c>
      <c r="AJ48" s="36">
        <f t="shared" si="37"/>
        <v>10.826844642195029</v>
      </c>
      <c r="AL48" s="120">
        <f t="shared" si="61"/>
        <v>176.58</v>
      </c>
      <c r="AM48" s="93">
        <f t="shared" si="39"/>
        <v>769.04801487500015</v>
      </c>
      <c r="AN48" s="93">
        <f t="shared" si="12"/>
        <v>7.8130079306134999</v>
      </c>
      <c r="AO48" s="93">
        <f t="shared" si="13"/>
        <v>0.30333333333333334</v>
      </c>
      <c r="AP48" s="93">
        <f t="shared" si="14"/>
        <v>29.032258064516132</v>
      </c>
      <c r="AQ48" s="93">
        <f t="shared" si="15"/>
        <v>3.4482758620689653</v>
      </c>
      <c r="AR48" s="93">
        <f t="shared" si="16"/>
        <v>0</v>
      </c>
      <c r="AS48" s="93">
        <f t="shared" si="40"/>
        <v>10.826844642195033</v>
      </c>
      <c r="AT48" s="135">
        <f t="shared" si="41"/>
        <v>3.8824142510439606E-2</v>
      </c>
      <c r="AU48" s="136">
        <f t="shared" si="17"/>
        <v>0.55151515151515151</v>
      </c>
      <c r="AV48" s="136">
        <f t="shared" si="18"/>
        <v>7.0395423233214668E-2</v>
      </c>
      <c r="AW48" s="136">
        <f t="shared" si="42"/>
        <v>3.1997919651461211E-2</v>
      </c>
      <c r="AX48" s="136">
        <f t="shared" si="19"/>
        <v>3.1571280722775069E-2</v>
      </c>
      <c r="AY48" s="136">
        <f t="shared" si="20"/>
        <v>0.9866666666666668</v>
      </c>
      <c r="AZ48" s="137">
        <f t="shared" si="43"/>
        <v>24.932993177846701</v>
      </c>
      <c r="BA48" s="136">
        <f t="shared" si="21"/>
        <v>13.750923510206363</v>
      </c>
      <c r="BB48" s="136">
        <f t="shared" si="22"/>
        <v>0.45454545454545453</v>
      </c>
      <c r="BC48" s="136">
        <f t="shared" si="44"/>
        <v>0.16239430963138718</v>
      </c>
      <c r="BD48" s="136">
        <f t="shared" si="23"/>
        <v>0.61206647892641086</v>
      </c>
      <c r="BE48" s="136">
        <f t="shared" si="45"/>
        <v>0.21704060967017222</v>
      </c>
      <c r="BF48" s="136">
        <f t="shared" si="46"/>
        <v>0.32307692307692309</v>
      </c>
      <c r="BG48" s="138">
        <f t="shared" si="24"/>
        <v>0.17818181818181816</v>
      </c>
      <c r="BH48" s="136">
        <f t="shared" si="47"/>
        <v>1.2543184503372795E-2</v>
      </c>
      <c r="BI48" s="144">
        <f t="shared" si="25"/>
        <v>1.3465462536381039</v>
      </c>
      <c r="BJ48" s="144">
        <f t="shared" si="26"/>
        <v>0.29730183057724457</v>
      </c>
      <c r="BK48" s="144">
        <f t="shared" si="27"/>
        <v>9.2912862403436911</v>
      </c>
      <c r="BL48" s="144">
        <f t="shared" si="28"/>
        <v>23.702260817203292</v>
      </c>
      <c r="BM48" s="101">
        <f t="shared" si="29"/>
        <v>0.15915494309189535</v>
      </c>
      <c r="BN48" s="101">
        <f t="shared" si="30"/>
        <v>6.1790541918406499E-3</v>
      </c>
      <c r="BO48" s="101">
        <f t="shared" si="31"/>
        <v>1.1203779578612169E-2</v>
      </c>
      <c r="BP48" s="101">
        <f t="shared" si="32"/>
        <v>1.996309815825441E-3</v>
      </c>
      <c r="BQ48" s="101">
        <f t="shared" si="33"/>
        <v>5.0926270811873491E-3</v>
      </c>
      <c r="BR48" s="148">
        <f t="shared" si="48"/>
        <v>1.2988718576320986</v>
      </c>
      <c r="BS48" s="148">
        <f t="shared" si="49"/>
        <v>1.008233910267182</v>
      </c>
      <c r="BT48" s="148">
        <f t="shared" si="50"/>
        <v>0.22960855055155568</v>
      </c>
      <c r="BU48" s="148">
        <f t="shared" si="51"/>
        <v>5.6568967249346986</v>
      </c>
      <c r="BV48" s="149">
        <f t="shared" si="52"/>
        <v>4.3910991461130102</v>
      </c>
    </row>
    <row r="49" spans="1:384" s="54" customFormat="1" ht="18.600000000000001" thickBot="1">
      <c r="A49" s="363">
        <v>36</v>
      </c>
      <c r="B49" s="49">
        <v>1</v>
      </c>
      <c r="C49" s="50">
        <v>0.55000000000000004</v>
      </c>
      <c r="D49" s="50"/>
      <c r="E49" s="86">
        <f t="shared" si="34"/>
        <v>4.003355281584116</v>
      </c>
      <c r="F49" s="386">
        <v>20</v>
      </c>
      <c r="G49" s="386"/>
      <c r="H49" s="50">
        <v>50</v>
      </c>
      <c r="I49" s="50">
        <v>66</v>
      </c>
      <c r="J49" s="50">
        <v>49</v>
      </c>
      <c r="K49" s="50">
        <v>67</v>
      </c>
      <c r="L49" s="50">
        <v>48</v>
      </c>
      <c r="M49" s="51">
        <v>65</v>
      </c>
      <c r="N49" s="52">
        <v>52</v>
      </c>
      <c r="O49" s="50">
        <v>62</v>
      </c>
      <c r="P49" s="50">
        <v>48</v>
      </c>
      <c r="Q49" s="50">
        <v>61</v>
      </c>
      <c r="R49" s="50">
        <v>49</v>
      </c>
      <c r="S49" s="50">
        <v>63</v>
      </c>
      <c r="T49" s="57"/>
      <c r="U49" s="5">
        <f t="shared" ref="U49:U80" si="62">I49-H49</f>
        <v>16</v>
      </c>
      <c r="V49" s="5">
        <f t="shared" ref="V49:V80" si="63">K49-J49</f>
        <v>18</v>
      </c>
      <c r="W49" s="5">
        <f t="shared" ref="W49:W80" si="64">M49-L49</f>
        <v>17</v>
      </c>
      <c r="X49" s="5">
        <f t="shared" ref="X49:X80" si="65">O49-N49</f>
        <v>10</v>
      </c>
      <c r="Y49" s="5">
        <f t="shared" ref="Y49:Y80" si="66">Q49-P49</f>
        <v>13</v>
      </c>
      <c r="Z49" s="5">
        <f t="shared" ref="Z49:Z80" si="67">S49-R49</f>
        <v>14</v>
      </c>
      <c r="AA49" s="5">
        <f t="shared" ref="AA49:AA80" si="68">U49-X49</f>
        <v>6</v>
      </c>
      <c r="AB49" s="5">
        <f t="shared" ref="AB49:AB80" si="69">V49-Y49</f>
        <v>5</v>
      </c>
      <c r="AC49" s="5">
        <f t="shared" ref="AC49:AC80" si="70">W49-Z49</f>
        <v>3</v>
      </c>
      <c r="AD49" s="5">
        <f t="shared" si="59"/>
        <v>0.17</v>
      </c>
      <c r="AE49" s="5">
        <f t="shared" si="60"/>
        <v>0.12333333333333334</v>
      </c>
      <c r="AF49" s="5">
        <f t="shared" si="36"/>
        <v>4.6666666666666669E-2</v>
      </c>
      <c r="AG49" s="5">
        <f t="shared" si="56"/>
        <v>37.5</v>
      </c>
      <c r="AH49" s="5">
        <f t="shared" si="57"/>
        <v>27.777777777777779</v>
      </c>
      <c r="AI49" s="5">
        <f t="shared" si="58"/>
        <v>17.647058823529417</v>
      </c>
      <c r="AJ49" s="36">
        <f t="shared" si="37"/>
        <v>27.641612200435731</v>
      </c>
      <c r="AK49" s="7"/>
      <c r="AL49" s="120">
        <f>$A$49*9.81</f>
        <v>353.16</v>
      </c>
      <c r="AM49" s="93">
        <f t="shared" si="39"/>
        <v>510.13704487500002</v>
      </c>
      <c r="AN49" s="93">
        <f t="shared" ref="AN49:AN80" si="71">(E49^2*9.81)/(2*PI())</f>
        <v>25.022886522097128</v>
      </c>
      <c r="AO49" s="93">
        <f t="shared" ref="AO49:AO80" si="72">AVERAGE(U49:W49)/100</f>
        <v>0.17</v>
      </c>
      <c r="AP49" s="93">
        <f t="shared" ref="AP49:AP80" si="73">AA49/U49*100</f>
        <v>37.5</v>
      </c>
      <c r="AQ49" s="93">
        <f t="shared" ref="AQ49:AQ80" si="74">AB49/V49*100</f>
        <v>27.777777777777779</v>
      </c>
      <c r="AR49" s="93">
        <f t="shared" ref="AR49:AR80" si="75">AC49/W49*100</f>
        <v>17.647058823529413</v>
      </c>
      <c r="AS49" s="93">
        <f t="shared" si="40"/>
        <v>27.641612200435731</v>
      </c>
      <c r="AT49" s="135">
        <f t="shared" si="41"/>
        <v>6.7937805596439476E-3</v>
      </c>
      <c r="AU49" s="136">
        <f t="shared" ref="AU49:AU80" si="76">AO49/C49</f>
        <v>0.30909090909090908</v>
      </c>
      <c r="AV49" s="136">
        <f t="shared" ref="AV49:AV80" si="77">C49/AN49</f>
        <v>2.1979878281201005E-2</v>
      </c>
      <c r="AW49" s="136">
        <f t="shared" si="42"/>
        <v>9.9908537641822739E-3</v>
      </c>
      <c r="AX49" s="136">
        <f t="shared" ref="AX49:AX80" si="78">(C49-AO49)/AN49</f>
        <v>1.5186097721557058E-2</v>
      </c>
      <c r="AY49" s="136">
        <f t="shared" ref="AY49:AY80" si="79">(C49-AO49)/$AS$11</f>
        <v>1.52</v>
      </c>
      <c r="AZ49" s="137">
        <f t="shared" si="43"/>
        <v>145.72286189468898</v>
      </c>
      <c r="BA49" s="136">
        <f t="shared" ref="BA49:BA80" si="80">(AN49-$AS$11)/C49</f>
        <v>45.041611858358408</v>
      </c>
      <c r="BB49" s="136">
        <f t="shared" ref="BB49:BB80" si="81">$AS$11/C49</f>
        <v>0.45454545454545453</v>
      </c>
      <c r="BC49" s="136">
        <f t="shared" si="44"/>
        <v>0.12121234263122879</v>
      </c>
      <c r="BD49" s="136">
        <f t="shared" ref="BD49:BD80" si="82">$AS$11/(C49*AO49)^0.5</f>
        <v>0.81758742520966066</v>
      </c>
      <c r="BE49" s="136">
        <f t="shared" si="45"/>
        <v>6.7968895684407629E-2</v>
      </c>
      <c r="BF49" s="136">
        <f t="shared" si="46"/>
        <v>0.57647058823529407</v>
      </c>
      <c r="BG49" s="138">
        <f t="shared" ref="BG49:BG80" si="83">$AS$12/C49</f>
        <v>0.17818181818181816</v>
      </c>
      <c r="BH49" s="136">
        <f t="shared" si="47"/>
        <v>3.9164146755594521E-3</v>
      </c>
      <c r="BI49" s="144">
        <f t="shared" ref="BI49:BI80" si="84">(9.81*C49)^0.5/(9.81*AO49)^0.5</f>
        <v>1.7986923354612536</v>
      </c>
      <c r="BJ49" s="144">
        <f t="shared" ref="BJ49:BJ80" si="85">(9.81*C49)^0.5/AN49</f>
        <v>9.2827882108432735E-2</v>
      </c>
      <c r="BK49" s="144">
        <f t="shared" ref="BK49:BK80" si="86">(9.81*C49)^0.5/$AS$11</f>
        <v>9.2912862403436911</v>
      </c>
      <c r="BL49" s="144">
        <f t="shared" ref="BL49:BL80" si="87">(9.81*C49)^0.5/$AS$12</f>
        <v>23.702260817203292</v>
      </c>
      <c r="BM49" s="101">
        <f t="shared" ref="BM49:BM80" si="88">AN49/(9.81*E49^2)</f>
        <v>0.15915494309189535</v>
      </c>
      <c r="BN49" s="101">
        <f t="shared" ref="BN49:BN80" si="89">AO49/(9.81*E49^2)</f>
        <v>1.0812637583489573E-3</v>
      </c>
      <c r="BO49" s="101">
        <f t="shared" ref="BO49:BO80" si="90">C49/(9.81*E49^2)</f>
        <v>3.4982062770113325E-3</v>
      </c>
      <c r="BP49" s="101">
        <f t="shared" ref="BP49:BP80" si="91">$AS$12/(9.81*E49^2)</f>
        <v>6.2331675481292837E-4</v>
      </c>
      <c r="BQ49" s="101">
        <f t="shared" ref="BQ49:BQ80" si="92">$AS$11/(9.81*E49^2)</f>
        <v>1.5900937622778783E-3</v>
      </c>
      <c r="BR49" s="148">
        <f t="shared" si="48"/>
        <v>2.5977437152641971</v>
      </c>
      <c r="BS49" s="148">
        <f t="shared" si="49"/>
        <v>2.016467820534364</v>
      </c>
      <c r="BT49" s="148">
        <f t="shared" si="50"/>
        <v>0.69228456068415023</v>
      </c>
      <c r="BU49" s="148">
        <f t="shared" si="51"/>
        <v>3.7524218548178756</v>
      </c>
      <c r="BV49" s="149">
        <f t="shared" si="52"/>
        <v>2.9127730633506972</v>
      </c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</row>
    <row r="50" spans="1:384" ht="18.600000000000001" thickBot="1">
      <c r="A50" s="364"/>
      <c r="B50" s="55">
        <v>2</v>
      </c>
      <c r="C50" s="30">
        <v>0.55000000000000004</v>
      </c>
      <c r="D50" s="30"/>
      <c r="E50" s="85">
        <f t="shared" si="34"/>
        <v>3.4617713531086367</v>
      </c>
      <c r="F50" s="376">
        <v>23</v>
      </c>
      <c r="G50" s="376"/>
      <c r="H50" s="31">
        <v>45</v>
      </c>
      <c r="I50" s="31">
        <v>65</v>
      </c>
      <c r="J50" s="31">
        <v>42</v>
      </c>
      <c r="K50" s="31">
        <v>66</v>
      </c>
      <c r="L50" s="31">
        <v>43</v>
      </c>
      <c r="M50" s="33">
        <v>63</v>
      </c>
      <c r="N50" s="34">
        <v>52</v>
      </c>
      <c r="O50" s="31">
        <v>66</v>
      </c>
      <c r="P50" s="31">
        <v>49</v>
      </c>
      <c r="Q50" s="31">
        <v>64</v>
      </c>
      <c r="R50" s="31">
        <v>46</v>
      </c>
      <c r="S50" s="31">
        <v>65</v>
      </c>
      <c r="T50" s="35"/>
      <c r="U50" s="36">
        <f t="shared" si="62"/>
        <v>20</v>
      </c>
      <c r="V50" s="36">
        <f t="shared" si="63"/>
        <v>24</v>
      </c>
      <c r="W50" s="36">
        <f t="shared" si="64"/>
        <v>20</v>
      </c>
      <c r="X50" s="36">
        <f t="shared" si="65"/>
        <v>14</v>
      </c>
      <c r="Y50" s="36">
        <f t="shared" si="66"/>
        <v>15</v>
      </c>
      <c r="Z50" s="36">
        <f t="shared" si="67"/>
        <v>19</v>
      </c>
      <c r="AA50" s="37">
        <f t="shared" si="68"/>
        <v>6</v>
      </c>
      <c r="AB50" s="37">
        <f t="shared" si="69"/>
        <v>9</v>
      </c>
      <c r="AC50" s="37">
        <f t="shared" si="70"/>
        <v>1</v>
      </c>
      <c r="AD50" s="5">
        <f t="shared" si="59"/>
        <v>0.21333333333333335</v>
      </c>
      <c r="AE50" s="5">
        <f t="shared" si="60"/>
        <v>0.16</v>
      </c>
      <c r="AF50" s="5">
        <f t="shared" si="36"/>
        <v>5.3333333333333337E-2</v>
      </c>
      <c r="AG50" s="4">
        <f t="shared" si="56"/>
        <v>30.000000000000004</v>
      </c>
      <c r="AH50" s="4">
        <f t="shared" si="57"/>
        <v>37.5</v>
      </c>
      <c r="AI50" s="4">
        <f t="shared" si="58"/>
        <v>5.0000000000000044</v>
      </c>
      <c r="AJ50" s="36">
        <f t="shared" si="37"/>
        <v>24.166666666666668</v>
      </c>
      <c r="AL50" s="120">
        <f t="shared" ref="AL50:AL56" si="93">$A$49*9.81</f>
        <v>353.16</v>
      </c>
      <c r="AM50" s="93">
        <f t="shared" si="39"/>
        <v>590.00288450000005</v>
      </c>
      <c r="AN50" s="93">
        <f t="shared" si="71"/>
        <v>18.710521764569563</v>
      </c>
      <c r="AO50" s="93">
        <f t="shared" si="72"/>
        <v>0.21333333333333332</v>
      </c>
      <c r="AP50" s="93">
        <f t="shared" si="73"/>
        <v>30</v>
      </c>
      <c r="AQ50" s="93">
        <f t="shared" si="74"/>
        <v>37.5</v>
      </c>
      <c r="AR50" s="93">
        <f t="shared" si="75"/>
        <v>5</v>
      </c>
      <c r="AS50" s="93">
        <f t="shared" si="40"/>
        <v>24.166666666666668</v>
      </c>
      <c r="AT50" s="135">
        <f t="shared" si="41"/>
        <v>1.1401784301777384E-2</v>
      </c>
      <c r="AU50" s="136">
        <f t="shared" si="76"/>
        <v>0.38787878787878782</v>
      </c>
      <c r="AV50" s="136">
        <f t="shared" si="77"/>
        <v>2.9395225153019823E-2</v>
      </c>
      <c r="AW50" s="136">
        <f t="shared" si="42"/>
        <v>1.3361465978645373E-2</v>
      </c>
      <c r="AX50" s="136">
        <f t="shared" si="78"/>
        <v>1.7993440851242437E-2</v>
      </c>
      <c r="AY50" s="136">
        <f t="shared" si="79"/>
        <v>1.3466666666666669</v>
      </c>
      <c r="AZ50" s="137">
        <f t="shared" si="43"/>
        <v>86.533695771419829</v>
      </c>
      <c r="BA50" s="136">
        <f t="shared" si="80"/>
        <v>33.564585026490114</v>
      </c>
      <c r="BB50" s="136">
        <f t="shared" si="81"/>
        <v>0.45454545454545453</v>
      </c>
      <c r="BC50" s="136">
        <f t="shared" si="44"/>
        <v>0.12513180228752818</v>
      </c>
      <c r="BD50" s="136">
        <f t="shared" si="82"/>
        <v>0.72984276015142768</v>
      </c>
      <c r="BE50" s="136">
        <f t="shared" si="45"/>
        <v>9.8638342464699616E-2</v>
      </c>
      <c r="BF50" s="136">
        <f t="shared" si="46"/>
        <v>0.45937500000000003</v>
      </c>
      <c r="BG50" s="138">
        <f t="shared" si="83"/>
        <v>0.17818181818181816</v>
      </c>
      <c r="BH50" s="136">
        <f t="shared" si="47"/>
        <v>5.2376946636289862E-3</v>
      </c>
      <c r="BI50" s="144">
        <f t="shared" si="84"/>
        <v>1.6056540723331409</v>
      </c>
      <c r="BJ50" s="144">
        <f t="shared" si="85"/>
        <v>0.12414520499820809</v>
      </c>
      <c r="BK50" s="144">
        <f t="shared" si="86"/>
        <v>9.2912862403436911</v>
      </c>
      <c r="BL50" s="144">
        <f t="shared" si="87"/>
        <v>23.702260817203292</v>
      </c>
      <c r="BM50" s="101">
        <f t="shared" si="88"/>
        <v>0.15915494309189535</v>
      </c>
      <c r="BN50" s="101">
        <f t="shared" si="89"/>
        <v>1.8146503316954451E-3</v>
      </c>
      <c r="BO50" s="101">
        <f t="shared" si="90"/>
        <v>4.67839538640232E-3</v>
      </c>
      <c r="BP50" s="101">
        <f t="shared" si="91"/>
        <v>8.3360499612259516E-4</v>
      </c>
      <c r="BQ50" s="101">
        <f t="shared" si="92"/>
        <v>2.1265433574555997E-3</v>
      </c>
      <c r="BR50" s="148">
        <f t="shared" si="48"/>
        <v>2.5977437152641971</v>
      </c>
      <c r="BS50" s="148">
        <f t="shared" si="49"/>
        <v>2.016467820534364</v>
      </c>
      <c r="BT50" s="148">
        <f t="shared" si="50"/>
        <v>0.59857334477150337</v>
      </c>
      <c r="BU50" s="148">
        <f t="shared" si="51"/>
        <v>4.3398920749734486</v>
      </c>
      <c r="BV50" s="149">
        <f t="shared" si="52"/>
        <v>3.3687898703610348</v>
      </c>
    </row>
    <row r="51" spans="1:384" ht="18.600000000000001" thickBot="1">
      <c r="A51" s="364"/>
      <c r="B51" s="55">
        <v>3</v>
      </c>
      <c r="C51" s="30">
        <v>0.55000000000000004</v>
      </c>
      <c r="D51" s="30"/>
      <c r="E51" s="85">
        <f t="shared" si="34"/>
        <v>3.1742250903872287</v>
      </c>
      <c r="F51" s="376">
        <v>25</v>
      </c>
      <c r="G51" s="376"/>
      <c r="H51" s="31">
        <v>46</v>
      </c>
      <c r="I51" s="31">
        <v>66</v>
      </c>
      <c r="J51" s="31">
        <v>43</v>
      </c>
      <c r="K51" s="31">
        <v>68</v>
      </c>
      <c r="L51" s="31">
        <v>44</v>
      </c>
      <c r="M51" s="33">
        <v>64</v>
      </c>
      <c r="N51" s="34">
        <v>48</v>
      </c>
      <c r="O51" s="31">
        <v>66</v>
      </c>
      <c r="P51" s="31">
        <v>42</v>
      </c>
      <c r="Q51" s="31">
        <v>66</v>
      </c>
      <c r="R51" s="31">
        <v>48</v>
      </c>
      <c r="S51" s="31">
        <v>66</v>
      </c>
      <c r="T51" s="35"/>
      <c r="U51" s="36">
        <f t="shared" si="62"/>
        <v>20</v>
      </c>
      <c r="V51" s="36">
        <f t="shared" si="63"/>
        <v>25</v>
      </c>
      <c r="W51" s="36">
        <f t="shared" si="64"/>
        <v>20</v>
      </c>
      <c r="X51" s="36">
        <f t="shared" si="65"/>
        <v>18</v>
      </c>
      <c r="Y51" s="36">
        <f t="shared" si="66"/>
        <v>24</v>
      </c>
      <c r="Z51" s="36">
        <f t="shared" si="67"/>
        <v>18</v>
      </c>
      <c r="AA51" s="37">
        <f t="shared" si="68"/>
        <v>2</v>
      </c>
      <c r="AB51" s="37">
        <f t="shared" si="69"/>
        <v>1</v>
      </c>
      <c r="AC51" s="37">
        <f t="shared" si="70"/>
        <v>2</v>
      </c>
      <c r="AD51" s="5">
        <f t="shared" si="59"/>
        <v>0.21666666666666667</v>
      </c>
      <c r="AE51" s="5">
        <f t="shared" si="60"/>
        <v>0.2</v>
      </c>
      <c r="AF51" s="5">
        <f t="shared" si="36"/>
        <v>1.6666666666666666E-2</v>
      </c>
      <c r="AG51" s="4">
        <f t="shared" si="56"/>
        <v>9.9999999999999982</v>
      </c>
      <c r="AH51" s="4">
        <f t="shared" si="57"/>
        <v>4.0000000000000036</v>
      </c>
      <c r="AI51" s="4">
        <f t="shared" si="58"/>
        <v>9.9999999999999982</v>
      </c>
      <c r="AJ51" s="36">
        <f t="shared" si="37"/>
        <v>8</v>
      </c>
      <c r="AL51" s="120">
        <f t="shared" si="93"/>
        <v>353.16</v>
      </c>
      <c r="AM51" s="93">
        <f t="shared" si="39"/>
        <v>596.3171318750002</v>
      </c>
      <c r="AN51" s="93">
        <f t="shared" si="71"/>
        <v>15.731298772272332</v>
      </c>
      <c r="AO51" s="93">
        <f t="shared" si="72"/>
        <v>0.21666666666666667</v>
      </c>
      <c r="AP51" s="93">
        <f t="shared" si="73"/>
        <v>10</v>
      </c>
      <c r="AQ51" s="93">
        <f t="shared" si="74"/>
        <v>4</v>
      </c>
      <c r="AR51" s="93">
        <f t="shared" si="75"/>
        <v>10</v>
      </c>
      <c r="AS51" s="93">
        <f>(AP51+AQ51+AR51)/3</f>
        <v>8</v>
      </c>
      <c r="AT51" s="135">
        <f t="shared" si="41"/>
        <v>1.3772967496400166E-2</v>
      </c>
      <c r="AU51" s="136">
        <f t="shared" si="76"/>
        <v>0.39393939393939392</v>
      </c>
      <c r="AV51" s="136">
        <f t="shared" si="77"/>
        <v>3.4962148260092731E-2</v>
      </c>
      <c r="AW51" s="136">
        <f t="shared" si="42"/>
        <v>1.5891885572769424E-2</v>
      </c>
      <c r="AX51" s="136">
        <f t="shared" si="78"/>
        <v>2.1189180763692566E-2</v>
      </c>
      <c r="AY51" s="136">
        <f t="shared" si="79"/>
        <v>1.3333333333333335</v>
      </c>
      <c r="AZ51" s="137">
        <f t="shared" si="43"/>
        <v>71.452148179718449</v>
      </c>
      <c r="BA51" s="136">
        <f t="shared" si="80"/>
        <v>28.147815949586057</v>
      </c>
      <c r="BB51" s="136">
        <f t="shared" si="81"/>
        <v>0.45454545454545453</v>
      </c>
      <c r="BC51" s="136">
        <f t="shared" si="44"/>
        <v>0.13541340792367343</v>
      </c>
      <c r="BD51" s="136">
        <f t="shared" si="82"/>
        <v>0.7242068243779014</v>
      </c>
      <c r="BE51" s="136">
        <f t="shared" si="45"/>
        <v>0.10925461926258989</v>
      </c>
      <c r="BF51" s="136">
        <f t="shared" si="46"/>
        <v>0.4523076923076923</v>
      </c>
      <c r="BG51" s="138">
        <f t="shared" si="83"/>
        <v>0.17818181818181816</v>
      </c>
      <c r="BH51" s="136">
        <f t="shared" si="47"/>
        <v>6.2296191445256142E-3</v>
      </c>
      <c r="BI51" s="144">
        <f t="shared" si="84"/>
        <v>1.593255013631383</v>
      </c>
      <c r="BJ51" s="144">
        <f t="shared" si="85"/>
        <v>0.14765605775538895</v>
      </c>
      <c r="BK51" s="144">
        <f t="shared" si="86"/>
        <v>9.2912862403436911</v>
      </c>
      <c r="BL51" s="144">
        <f t="shared" si="87"/>
        <v>23.702260817203292</v>
      </c>
      <c r="BM51" s="101">
        <f t="shared" si="88"/>
        <v>0.15915494309189535</v>
      </c>
      <c r="BN51" s="101">
        <f t="shared" si="89"/>
        <v>2.1920358580960926E-3</v>
      </c>
      <c r="BO51" s="101">
        <f t="shared" si="90"/>
        <v>5.5643987167054666E-3</v>
      </c>
      <c r="BP51" s="101">
        <f t="shared" si="91"/>
        <v>9.9147468043115587E-4</v>
      </c>
      <c r="BQ51" s="101">
        <f t="shared" si="92"/>
        <v>2.5292721439570298E-3</v>
      </c>
      <c r="BR51" s="148">
        <f t="shared" si="48"/>
        <v>2.5977437152641971</v>
      </c>
      <c r="BS51" s="148">
        <f t="shared" si="49"/>
        <v>2.016467820534364</v>
      </c>
      <c r="BT51" s="148">
        <f t="shared" si="50"/>
        <v>0.59223520694359211</v>
      </c>
      <c r="BU51" s="148">
        <f t="shared" si="51"/>
        <v>4.3863378684807257</v>
      </c>
      <c r="BV51" s="149">
        <f t="shared" si="52"/>
        <v>3.4048428679898191</v>
      </c>
    </row>
    <row r="52" spans="1:384" ht="18.600000000000001" thickBot="1">
      <c r="A52" s="364"/>
      <c r="B52" s="55">
        <v>4</v>
      </c>
      <c r="C52" s="30">
        <v>0.55000000000000004</v>
      </c>
      <c r="D52" s="30"/>
      <c r="E52" s="85">
        <f t="shared" si="34"/>
        <v>2.8899783707718116</v>
      </c>
      <c r="F52" s="376">
        <v>27.36</v>
      </c>
      <c r="G52" s="376"/>
      <c r="H52" s="31">
        <v>43</v>
      </c>
      <c r="I52" s="31">
        <v>65</v>
      </c>
      <c r="J52" s="31">
        <v>43</v>
      </c>
      <c r="K52" s="31">
        <v>66</v>
      </c>
      <c r="L52" s="31">
        <v>44</v>
      </c>
      <c r="M52" s="33">
        <v>66</v>
      </c>
      <c r="N52" s="34">
        <v>48</v>
      </c>
      <c r="O52" s="31">
        <v>68</v>
      </c>
      <c r="P52" s="31">
        <v>47</v>
      </c>
      <c r="Q52" s="31">
        <v>66</v>
      </c>
      <c r="R52" s="31">
        <v>42</v>
      </c>
      <c r="S52" s="31">
        <v>65</v>
      </c>
      <c r="T52" s="35"/>
      <c r="U52" s="36">
        <f t="shared" si="62"/>
        <v>22</v>
      </c>
      <c r="V52" s="36">
        <f t="shared" si="63"/>
        <v>23</v>
      </c>
      <c r="W52" s="36">
        <f t="shared" si="64"/>
        <v>22</v>
      </c>
      <c r="X52" s="36">
        <f t="shared" si="65"/>
        <v>20</v>
      </c>
      <c r="Y52" s="36">
        <f t="shared" si="66"/>
        <v>19</v>
      </c>
      <c r="Z52" s="36">
        <f t="shared" si="67"/>
        <v>23</v>
      </c>
      <c r="AA52" s="37">
        <f t="shared" si="68"/>
        <v>2</v>
      </c>
      <c r="AB52" s="37">
        <f t="shared" si="69"/>
        <v>4</v>
      </c>
      <c r="AC52" s="5">
        <f t="shared" si="70"/>
        <v>-1</v>
      </c>
      <c r="AD52" s="5">
        <f t="shared" si="59"/>
        <v>0.22333333333333333</v>
      </c>
      <c r="AE52" s="5">
        <f t="shared" si="60"/>
        <v>0.20666666666666667</v>
      </c>
      <c r="AF52" s="5">
        <f t="shared" si="36"/>
        <v>1.6666666666666666E-2</v>
      </c>
      <c r="AG52" s="4">
        <f t="shared" si="56"/>
        <v>9.0909090909090935</v>
      </c>
      <c r="AH52" s="4">
        <f t="shared" si="57"/>
        <v>17.391304347826086</v>
      </c>
      <c r="AI52" s="4">
        <f t="shared" si="58"/>
        <v>-4.5454545454545414</v>
      </c>
      <c r="AJ52" s="36">
        <f t="shared" si="37"/>
        <v>7.3122529644268797</v>
      </c>
      <c r="AL52" s="120">
        <f t="shared" si="93"/>
        <v>353.16</v>
      </c>
      <c r="AM52" s="93">
        <f t="shared" si="39"/>
        <v>609.01879287500014</v>
      </c>
      <c r="AN52" s="93">
        <f t="shared" si="71"/>
        <v>13.040021992475138</v>
      </c>
      <c r="AO52" s="93">
        <f t="shared" si="72"/>
        <v>0.22333333333333333</v>
      </c>
      <c r="AP52" s="93">
        <f t="shared" si="73"/>
        <v>9.0909090909090917</v>
      </c>
      <c r="AQ52" s="93">
        <f t="shared" si="74"/>
        <v>17.391304347826086</v>
      </c>
      <c r="AR52" s="95">
        <f t="shared" si="75"/>
        <v>-4.5454545454545459</v>
      </c>
      <c r="AS52" s="93">
        <f>(AP52+AQ52)/2</f>
        <v>13.24110671936759</v>
      </c>
      <c r="AT52" s="135">
        <f t="shared" si="41"/>
        <v>1.7126760481095033E-2</v>
      </c>
      <c r="AU52" s="136">
        <f t="shared" si="76"/>
        <v>0.40606060606060601</v>
      </c>
      <c r="AV52" s="136">
        <f t="shared" si="77"/>
        <v>4.2177842975831062E-2</v>
      </c>
      <c r="AW52" s="136">
        <f t="shared" si="42"/>
        <v>1.9171746807195935E-2</v>
      </c>
      <c r="AX52" s="136">
        <f t="shared" si="78"/>
        <v>2.5051082494736025E-2</v>
      </c>
      <c r="AY52" s="136">
        <f t="shared" si="79"/>
        <v>1.3066666666666669</v>
      </c>
      <c r="AZ52" s="137">
        <f t="shared" si="43"/>
        <v>57.268755190187186</v>
      </c>
      <c r="BA52" s="136">
        <f t="shared" si="80"/>
        <v>23.254585440863885</v>
      </c>
      <c r="BB52" s="136">
        <f t="shared" si="81"/>
        <v>0.45454545454545453</v>
      </c>
      <c r="BC52" s="136">
        <f t="shared" si="44"/>
        <v>0.14649542861492326</v>
      </c>
      <c r="BD52" s="136">
        <f t="shared" si="82"/>
        <v>0.71331587580137656</v>
      </c>
      <c r="BE52" s="136">
        <f t="shared" si="45"/>
        <v>0.12369278891583871</v>
      </c>
      <c r="BF52" s="136">
        <f t="shared" si="46"/>
        <v>0.43880597014925377</v>
      </c>
      <c r="BG52" s="138">
        <f t="shared" si="83"/>
        <v>0.17818181818181816</v>
      </c>
      <c r="BH52" s="136">
        <f t="shared" si="47"/>
        <v>7.5153247484208065E-3</v>
      </c>
      <c r="BI52" s="144">
        <f t="shared" si="84"/>
        <v>1.5692949267630285</v>
      </c>
      <c r="BJ52" s="144">
        <f t="shared" si="85"/>
        <v>0.17813018731305269</v>
      </c>
      <c r="BK52" s="144">
        <f t="shared" si="86"/>
        <v>9.2912862403436911</v>
      </c>
      <c r="BL52" s="144">
        <f t="shared" si="87"/>
        <v>23.702260817203292</v>
      </c>
      <c r="BM52" s="101">
        <f t="shared" si="88"/>
        <v>0.15915494309189535</v>
      </c>
      <c r="BN52" s="101">
        <f t="shared" si="89"/>
        <v>2.7258085897172023E-3</v>
      </c>
      <c r="BO52" s="101">
        <f t="shared" si="90"/>
        <v>6.7128121985572907E-3</v>
      </c>
      <c r="BP52" s="101">
        <f t="shared" si="91"/>
        <v>1.1961010826520263E-3</v>
      </c>
      <c r="BQ52" s="101">
        <f t="shared" si="92"/>
        <v>3.0512782720714953E-3</v>
      </c>
      <c r="BR52" s="148">
        <f t="shared" si="48"/>
        <v>2.5977437152641971</v>
      </c>
      <c r="BS52" s="148">
        <f t="shared" si="49"/>
        <v>2.016467820534364</v>
      </c>
      <c r="BT52" s="148">
        <f t="shared" si="50"/>
        <v>0.57988358344877111</v>
      </c>
      <c r="BU52" s="148">
        <f t="shared" si="51"/>
        <v>4.4797676454548059</v>
      </c>
      <c r="BV52" s="149">
        <f t="shared" si="52"/>
        <v>3.4773666268352041</v>
      </c>
    </row>
    <row r="53" spans="1:384" ht="18.600000000000001" thickBot="1">
      <c r="A53" s="364"/>
      <c r="B53" s="55">
        <v>5</v>
      </c>
      <c r="C53" s="30">
        <v>0.55000000000000004</v>
      </c>
      <c r="D53" s="30"/>
      <c r="E53" s="85">
        <f t="shared" si="34"/>
        <v>2.8424232144011614</v>
      </c>
      <c r="F53" s="376">
        <v>27.8</v>
      </c>
      <c r="G53" s="376"/>
      <c r="H53" s="31">
        <v>43</v>
      </c>
      <c r="I53" s="31">
        <v>66</v>
      </c>
      <c r="J53" s="31">
        <v>44</v>
      </c>
      <c r="K53" s="31">
        <v>66</v>
      </c>
      <c r="L53" s="31">
        <v>40</v>
      </c>
      <c r="M53" s="33">
        <v>67</v>
      </c>
      <c r="N53" s="34">
        <v>48</v>
      </c>
      <c r="O53" s="31">
        <v>65</v>
      </c>
      <c r="P53" s="31">
        <v>47</v>
      </c>
      <c r="Q53" s="31">
        <v>68</v>
      </c>
      <c r="R53" s="31">
        <v>46</v>
      </c>
      <c r="S53" s="31">
        <v>68</v>
      </c>
      <c r="T53" s="35"/>
      <c r="U53" s="36">
        <f t="shared" si="62"/>
        <v>23</v>
      </c>
      <c r="V53" s="36">
        <f t="shared" si="63"/>
        <v>22</v>
      </c>
      <c r="W53" s="36">
        <f t="shared" si="64"/>
        <v>27</v>
      </c>
      <c r="X53" s="36">
        <f t="shared" si="65"/>
        <v>17</v>
      </c>
      <c r="Y53" s="36">
        <f t="shared" si="66"/>
        <v>21</v>
      </c>
      <c r="Z53" s="36">
        <f t="shared" si="67"/>
        <v>22</v>
      </c>
      <c r="AA53" s="37">
        <f t="shared" si="68"/>
        <v>6</v>
      </c>
      <c r="AB53" s="37">
        <f t="shared" si="69"/>
        <v>1</v>
      </c>
      <c r="AC53" s="37">
        <f t="shared" si="70"/>
        <v>5</v>
      </c>
      <c r="AD53" s="5">
        <f t="shared" si="59"/>
        <v>0.24</v>
      </c>
      <c r="AE53" s="5">
        <f t="shared" si="60"/>
        <v>0.2</v>
      </c>
      <c r="AF53" s="5">
        <f t="shared" si="36"/>
        <v>0.04</v>
      </c>
      <c r="AG53" s="4">
        <f t="shared" si="56"/>
        <v>26.086956521739136</v>
      </c>
      <c r="AH53" s="4">
        <f t="shared" si="57"/>
        <v>4.5454545454545414</v>
      </c>
      <c r="AI53" s="4">
        <f t="shared" si="58"/>
        <v>18.518518518518523</v>
      </c>
      <c r="AJ53" s="36">
        <f t="shared" si="37"/>
        <v>16.383643195237401</v>
      </c>
      <c r="AL53" s="120">
        <f t="shared" si="93"/>
        <v>353.16</v>
      </c>
      <c r="AM53" s="93">
        <f t="shared" si="39"/>
        <v>641.19974850000006</v>
      </c>
      <c r="AN53" s="93">
        <f t="shared" si="71"/>
        <v>12.614400685977616</v>
      </c>
      <c r="AO53" s="93">
        <f t="shared" si="72"/>
        <v>0.24</v>
      </c>
      <c r="AP53" s="93">
        <f t="shared" si="73"/>
        <v>26.086956521739129</v>
      </c>
      <c r="AQ53" s="93">
        <f t="shared" si="74"/>
        <v>4.5454545454545459</v>
      </c>
      <c r="AR53" s="93">
        <f t="shared" si="75"/>
        <v>18.518518518518519</v>
      </c>
      <c r="AS53" s="93">
        <f t="shared" si="40"/>
        <v>16.383643195237397</v>
      </c>
      <c r="AT53" s="135">
        <f t="shared" si="41"/>
        <v>1.9025874155621843E-2</v>
      </c>
      <c r="AU53" s="136">
        <f t="shared" si="76"/>
        <v>0.43636363636363629</v>
      </c>
      <c r="AV53" s="136">
        <f t="shared" si="77"/>
        <v>4.3600961606633397E-2</v>
      </c>
      <c r="AW53" s="136">
        <f t="shared" si="42"/>
        <v>1.9818618912106088E-2</v>
      </c>
      <c r="AX53" s="136">
        <f t="shared" si="78"/>
        <v>2.4575087451011553E-2</v>
      </c>
      <c r="AY53" s="136">
        <f t="shared" si="79"/>
        <v>1.2400000000000002</v>
      </c>
      <c r="AZ53" s="137">
        <f t="shared" si="43"/>
        <v>51.518336191573404</v>
      </c>
      <c r="BA53" s="136">
        <f t="shared" si="80"/>
        <v>22.4807285199593</v>
      </c>
      <c r="BB53" s="136">
        <f t="shared" si="81"/>
        <v>0.45454545454545453</v>
      </c>
      <c r="BC53" s="136">
        <f t="shared" si="44"/>
        <v>0.14368157397561634</v>
      </c>
      <c r="BD53" s="136">
        <f t="shared" si="82"/>
        <v>0.68810235320397528</v>
      </c>
      <c r="BE53" s="136">
        <f t="shared" si="45"/>
        <v>0.13514747200520241</v>
      </c>
      <c r="BF53" s="136">
        <f t="shared" si="46"/>
        <v>0.40833333333333338</v>
      </c>
      <c r="BG53" s="138">
        <f t="shared" si="83"/>
        <v>0.17818181818181816</v>
      </c>
      <c r="BH53" s="136">
        <f t="shared" si="47"/>
        <v>7.7688986135455874E-3</v>
      </c>
      <c r="BI53" s="144">
        <f t="shared" si="84"/>
        <v>1.5138251770487456</v>
      </c>
      <c r="BJ53" s="144">
        <f t="shared" si="85"/>
        <v>0.18414046120066654</v>
      </c>
      <c r="BK53" s="144">
        <f t="shared" si="86"/>
        <v>9.2912862403436911</v>
      </c>
      <c r="BL53" s="144">
        <f t="shared" si="87"/>
        <v>23.702260817203292</v>
      </c>
      <c r="BM53" s="101">
        <f t="shared" si="88"/>
        <v>0.15915494309189535</v>
      </c>
      <c r="BN53" s="101">
        <f t="shared" si="89"/>
        <v>3.028061918511557E-3</v>
      </c>
      <c r="BO53" s="101">
        <f t="shared" si="90"/>
        <v>6.9393085632556521E-3</v>
      </c>
      <c r="BP53" s="101">
        <f t="shared" si="91"/>
        <v>1.2364586167255525E-3</v>
      </c>
      <c r="BQ53" s="101">
        <f t="shared" si="92"/>
        <v>3.1542311651162054E-3</v>
      </c>
      <c r="BR53" s="148">
        <f t="shared" si="48"/>
        <v>2.5977437152641971</v>
      </c>
      <c r="BS53" s="148">
        <f t="shared" si="49"/>
        <v>2.016467820534364</v>
      </c>
      <c r="BT53" s="148">
        <f t="shared" si="50"/>
        <v>0.55078000393195725</v>
      </c>
      <c r="BU53" s="148">
        <f t="shared" si="51"/>
        <v>4.7164815293205882</v>
      </c>
      <c r="BV53" s="149">
        <f t="shared" si="52"/>
        <v>3.6611129782109448</v>
      </c>
    </row>
    <row r="54" spans="1:384" ht="18.600000000000001" thickBot="1">
      <c r="A54" s="364"/>
      <c r="B54" s="55">
        <v>6</v>
      </c>
      <c r="C54" s="30">
        <v>0.55000000000000004</v>
      </c>
      <c r="D54" s="30"/>
      <c r="E54" s="85">
        <f t="shared" si="34"/>
        <v>2.821311093890853</v>
      </c>
      <c r="F54" s="376">
        <v>28</v>
      </c>
      <c r="G54" s="376"/>
      <c r="H54" s="31">
        <v>43</v>
      </c>
      <c r="I54" s="31">
        <v>65</v>
      </c>
      <c r="J54" s="31">
        <v>42</v>
      </c>
      <c r="K54" s="31">
        <v>66</v>
      </c>
      <c r="L54" s="31">
        <v>41</v>
      </c>
      <c r="M54" s="33">
        <v>67</v>
      </c>
      <c r="N54" s="34">
        <v>47</v>
      </c>
      <c r="O54" s="31">
        <v>65</v>
      </c>
      <c r="P54" s="31">
        <v>46</v>
      </c>
      <c r="Q54" s="31">
        <v>70</v>
      </c>
      <c r="R54" s="31">
        <v>48</v>
      </c>
      <c r="S54" s="31">
        <v>68</v>
      </c>
      <c r="T54" s="35"/>
      <c r="U54" s="36">
        <f t="shared" si="62"/>
        <v>22</v>
      </c>
      <c r="V54" s="36">
        <f t="shared" si="63"/>
        <v>24</v>
      </c>
      <c r="W54" s="36">
        <f t="shared" si="64"/>
        <v>26</v>
      </c>
      <c r="X54" s="36">
        <f t="shared" si="65"/>
        <v>18</v>
      </c>
      <c r="Y54" s="36">
        <f t="shared" si="66"/>
        <v>24</v>
      </c>
      <c r="Z54" s="36">
        <f t="shared" si="67"/>
        <v>20</v>
      </c>
      <c r="AA54" s="37">
        <f t="shared" si="68"/>
        <v>4</v>
      </c>
      <c r="AB54" s="37">
        <f t="shared" si="69"/>
        <v>0</v>
      </c>
      <c r="AC54" s="37">
        <f t="shared" si="70"/>
        <v>6</v>
      </c>
      <c r="AD54" s="5">
        <f t="shared" si="59"/>
        <v>0.24</v>
      </c>
      <c r="AE54" s="5">
        <f t="shared" si="60"/>
        <v>0.20666666666666667</v>
      </c>
      <c r="AF54" s="5">
        <f t="shared" si="36"/>
        <v>3.3333333333333333E-2</v>
      </c>
      <c r="AG54" s="4">
        <f t="shared" si="56"/>
        <v>18.181818181818176</v>
      </c>
      <c r="AH54" s="4">
        <f t="shared" si="57"/>
        <v>0</v>
      </c>
      <c r="AI54" s="4">
        <f t="shared" si="58"/>
        <v>23.076923076923073</v>
      </c>
      <c r="AJ54" s="36">
        <f t="shared" si="37"/>
        <v>13.75291375291375</v>
      </c>
      <c r="AL54" s="120">
        <f t="shared" si="93"/>
        <v>353.16</v>
      </c>
      <c r="AM54" s="93">
        <f t="shared" si="39"/>
        <v>641.19974850000006</v>
      </c>
      <c r="AN54" s="93">
        <f t="shared" si="71"/>
        <v>12.42770947740042</v>
      </c>
      <c r="AO54" s="93">
        <f t="shared" si="72"/>
        <v>0.24</v>
      </c>
      <c r="AP54" s="93">
        <f t="shared" si="73"/>
        <v>18.181818181818183</v>
      </c>
      <c r="AQ54" s="95">
        <f t="shared" si="74"/>
        <v>0</v>
      </c>
      <c r="AR54" s="93">
        <f t="shared" si="75"/>
        <v>23.076923076923077</v>
      </c>
      <c r="AS54" s="93">
        <f>(AP54+AR54)/2</f>
        <v>20.62937062937063</v>
      </c>
      <c r="AT54" s="135">
        <f t="shared" si="41"/>
        <v>1.9311684139095456E-2</v>
      </c>
      <c r="AU54" s="136">
        <f t="shared" si="76"/>
        <v>0.43636363636363629</v>
      </c>
      <c r="AV54" s="136">
        <f t="shared" si="77"/>
        <v>4.4255942818760427E-2</v>
      </c>
      <c r="AW54" s="136">
        <f t="shared" si="42"/>
        <v>2.0116337644891104E-2</v>
      </c>
      <c r="AX54" s="136">
        <f t="shared" si="78"/>
        <v>2.4944258679664971E-2</v>
      </c>
      <c r="AY54" s="136">
        <f t="shared" si="79"/>
        <v>1.2400000000000002</v>
      </c>
      <c r="AZ54" s="137">
        <f t="shared" si="43"/>
        <v>50.740456155835084</v>
      </c>
      <c r="BA54" s="136">
        <f t="shared" si="80"/>
        <v>22.141289958909852</v>
      </c>
      <c r="BB54" s="136">
        <f t="shared" si="81"/>
        <v>0.45454545454545453</v>
      </c>
      <c r="BC54" s="136">
        <f t="shared" si="44"/>
        <v>0.14475675590484507</v>
      </c>
      <c r="BD54" s="136">
        <f t="shared" si="82"/>
        <v>0.68810235320397528</v>
      </c>
      <c r="BE54" s="136">
        <f t="shared" si="45"/>
        <v>0.13615879249439472</v>
      </c>
      <c r="BF54" s="136">
        <f t="shared" si="46"/>
        <v>0.40833333333333338</v>
      </c>
      <c r="BG54" s="138">
        <f t="shared" si="83"/>
        <v>0.17818181818181816</v>
      </c>
      <c r="BH54" s="136">
        <f t="shared" si="47"/>
        <v>7.8856043567973131E-3</v>
      </c>
      <c r="BI54" s="144">
        <f t="shared" si="84"/>
        <v>1.5138251770487456</v>
      </c>
      <c r="BJ54" s="144">
        <f t="shared" si="85"/>
        <v>0.18690665116608451</v>
      </c>
      <c r="BK54" s="144">
        <f t="shared" si="86"/>
        <v>9.2912862403436911</v>
      </c>
      <c r="BL54" s="144">
        <f t="shared" si="87"/>
        <v>23.702260817203292</v>
      </c>
      <c r="BM54" s="101">
        <f t="shared" si="88"/>
        <v>0.15915494309189535</v>
      </c>
      <c r="BN54" s="101">
        <f t="shared" si="89"/>
        <v>3.0735499901663956E-3</v>
      </c>
      <c r="BO54" s="101">
        <f t="shared" si="90"/>
        <v>7.0435520607979906E-3</v>
      </c>
      <c r="BP54" s="101">
        <f t="shared" si="91"/>
        <v>1.2550329126512782E-3</v>
      </c>
      <c r="BQ54" s="101">
        <f t="shared" si="92"/>
        <v>3.2016145730899958E-3</v>
      </c>
      <c r="BR54" s="148">
        <f t="shared" si="48"/>
        <v>2.5977437152641971</v>
      </c>
      <c r="BS54" s="148">
        <f t="shared" si="49"/>
        <v>2.016467820534364</v>
      </c>
      <c r="BT54" s="148">
        <f t="shared" si="50"/>
        <v>0.55078000393195725</v>
      </c>
      <c r="BU54" s="148">
        <f t="shared" si="51"/>
        <v>4.7164815293205882</v>
      </c>
      <c r="BV54" s="149">
        <f t="shared" si="52"/>
        <v>3.6611129782109448</v>
      </c>
    </row>
    <row r="55" spans="1:384" ht="18.600000000000001" thickBot="1">
      <c r="A55" s="364"/>
      <c r="B55" s="55">
        <v>7</v>
      </c>
      <c r="C55" s="30">
        <v>0.55000000000000004</v>
      </c>
      <c r="D55" s="30"/>
      <c r="E55" s="85">
        <f t="shared" si="34"/>
        <v>2.6259667592247009</v>
      </c>
      <c r="F55" s="376">
        <v>30</v>
      </c>
      <c r="G55" s="376"/>
      <c r="H55" s="31">
        <v>46</v>
      </c>
      <c r="I55" s="31">
        <v>64</v>
      </c>
      <c r="J55" s="31">
        <v>43</v>
      </c>
      <c r="K55" s="31">
        <v>66</v>
      </c>
      <c r="L55" s="31">
        <v>40</v>
      </c>
      <c r="M55" s="33">
        <v>67</v>
      </c>
      <c r="N55" s="34">
        <v>48</v>
      </c>
      <c r="O55" s="31">
        <v>65</v>
      </c>
      <c r="P55" s="31">
        <v>47</v>
      </c>
      <c r="Q55" s="31">
        <v>69</v>
      </c>
      <c r="R55" s="31">
        <v>48</v>
      </c>
      <c r="S55" s="31">
        <v>70</v>
      </c>
      <c r="T55" s="35"/>
      <c r="U55" s="36">
        <f t="shared" si="62"/>
        <v>18</v>
      </c>
      <c r="V55" s="36">
        <f t="shared" si="63"/>
        <v>23</v>
      </c>
      <c r="W55" s="36">
        <f t="shared" si="64"/>
        <v>27</v>
      </c>
      <c r="X55" s="36">
        <f t="shared" si="65"/>
        <v>17</v>
      </c>
      <c r="Y55" s="36">
        <f t="shared" si="66"/>
        <v>22</v>
      </c>
      <c r="Z55" s="36">
        <f t="shared" si="67"/>
        <v>22</v>
      </c>
      <c r="AA55" s="37">
        <f t="shared" si="68"/>
        <v>1</v>
      </c>
      <c r="AB55" s="37">
        <f t="shared" si="69"/>
        <v>1</v>
      </c>
      <c r="AC55" s="37">
        <f t="shared" si="70"/>
        <v>5</v>
      </c>
      <c r="AD55" s="5">
        <f t="shared" si="59"/>
        <v>0.22666666666666666</v>
      </c>
      <c r="AE55" s="5">
        <f t="shared" si="60"/>
        <v>0.20333333333333334</v>
      </c>
      <c r="AF55" s="5">
        <f t="shared" si="36"/>
        <v>2.3333333333333334E-2</v>
      </c>
      <c r="AG55" s="4">
        <f t="shared" si="56"/>
        <v>5.555555555555558</v>
      </c>
      <c r="AH55" s="4">
        <f t="shared" si="57"/>
        <v>4.3478260869565188</v>
      </c>
      <c r="AI55" s="4">
        <f t="shared" si="58"/>
        <v>18.518518518518523</v>
      </c>
      <c r="AJ55" s="36">
        <f t="shared" si="37"/>
        <v>9.4739667203435332</v>
      </c>
      <c r="AL55" s="120">
        <f t="shared" si="93"/>
        <v>353.16</v>
      </c>
      <c r="AM55" s="93">
        <f t="shared" si="39"/>
        <v>615.40620650000005</v>
      </c>
      <c r="AN55" s="93">
        <f t="shared" si="71"/>
        <v>10.766327527906574</v>
      </c>
      <c r="AO55" s="93">
        <f t="shared" si="72"/>
        <v>0.22666666666666668</v>
      </c>
      <c r="AP55" s="93">
        <f t="shared" si="73"/>
        <v>5.5555555555555554</v>
      </c>
      <c r="AQ55" s="93">
        <f t="shared" si="74"/>
        <v>4.3478260869565215</v>
      </c>
      <c r="AR55" s="93">
        <f t="shared" si="75"/>
        <v>18.518518518518519</v>
      </c>
      <c r="AS55" s="93">
        <f t="shared" si="40"/>
        <v>9.4739667203435314</v>
      </c>
      <c r="AT55" s="135">
        <f t="shared" si="41"/>
        <v>2.1053294735752869E-2</v>
      </c>
      <c r="AU55" s="136">
        <f t="shared" si="76"/>
        <v>0.41212121212121211</v>
      </c>
      <c r="AV55" s="136">
        <f t="shared" si="77"/>
        <v>5.1085200461753286E-2</v>
      </c>
      <c r="AW55" s="136">
        <f t="shared" si="42"/>
        <v>2.3220545664433309E-2</v>
      </c>
      <c r="AX55" s="136">
        <f t="shared" si="78"/>
        <v>3.0031905726000417E-2</v>
      </c>
      <c r="AY55" s="136">
        <f t="shared" si="79"/>
        <v>1.2933333333333334</v>
      </c>
      <c r="AZ55" s="137">
        <f t="shared" si="43"/>
        <v>46.395562623117236</v>
      </c>
      <c r="BA55" s="136">
        <f t="shared" si="80"/>
        <v>19.12059550528468</v>
      </c>
      <c r="BB55" s="136">
        <f t="shared" si="81"/>
        <v>0.45454545454545453</v>
      </c>
      <c r="BC55" s="136">
        <f t="shared" si="44"/>
        <v>0.16003404623210365</v>
      </c>
      <c r="BD55" s="136">
        <f t="shared" si="82"/>
        <v>0.70805148004627583</v>
      </c>
      <c r="BE55" s="136">
        <f t="shared" si="45"/>
        <v>0.13816048841986606</v>
      </c>
      <c r="BF55" s="136">
        <f t="shared" si="46"/>
        <v>0.43235294117647055</v>
      </c>
      <c r="BG55" s="138">
        <f t="shared" si="83"/>
        <v>0.17818181818181816</v>
      </c>
      <c r="BH55" s="136">
        <f t="shared" si="47"/>
        <v>9.1024539004578575E-3</v>
      </c>
      <c r="BI55" s="144">
        <f t="shared" si="84"/>
        <v>1.557713256101807</v>
      </c>
      <c r="BJ55" s="144">
        <f t="shared" si="85"/>
        <v>0.21574873642522158</v>
      </c>
      <c r="BK55" s="144">
        <f t="shared" si="86"/>
        <v>9.2912862403436911</v>
      </c>
      <c r="BL55" s="144">
        <f t="shared" si="87"/>
        <v>23.702260817203292</v>
      </c>
      <c r="BM55" s="101">
        <f t="shared" si="88"/>
        <v>0.15915494309189535</v>
      </c>
      <c r="BN55" s="101">
        <f t="shared" si="89"/>
        <v>3.3507359255656476E-3</v>
      </c>
      <c r="BO55" s="101">
        <f t="shared" si="90"/>
        <v>8.13046217232841E-3</v>
      </c>
      <c r="BP55" s="101">
        <f t="shared" si="91"/>
        <v>1.4487005325239711E-3</v>
      </c>
      <c r="BQ55" s="101">
        <f t="shared" si="92"/>
        <v>3.6956646237856407E-3</v>
      </c>
      <c r="BR55" s="148">
        <f t="shared" si="48"/>
        <v>2.5977437152641971</v>
      </c>
      <c r="BS55" s="148">
        <f t="shared" si="49"/>
        <v>2.016467820534364</v>
      </c>
      <c r="BT55" s="148">
        <f t="shared" si="50"/>
        <v>0.57386486562839045</v>
      </c>
      <c r="BU55" s="148">
        <f t="shared" si="51"/>
        <v>4.5267516289216099</v>
      </c>
      <c r="BV55" s="149">
        <f t="shared" si="52"/>
        <v>3.5138373880518059</v>
      </c>
    </row>
    <row r="56" spans="1:384" ht="18.600000000000001" thickBot="1">
      <c r="A56" s="364"/>
      <c r="B56" s="55">
        <v>8</v>
      </c>
      <c r="C56" s="30">
        <v>0.55000000000000004</v>
      </c>
      <c r="D56" s="30"/>
      <c r="E56" s="85">
        <f t="shared" si="34"/>
        <v>2.2369926804179441</v>
      </c>
      <c r="F56" s="376">
        <v>35</v>
      </c>
      <c r="G56" s="376"/>
      <c r="H56" s="31">
        <v>40</v>
      </c>
      <c r="I56" s="31">
        <v>68</v>
      </c>
      <c r="J56" s="31">
        <v>41</v>
      </c>
      <c r="K56" s="31">
        <v>69</v>
      </c>
      <c r="L56" s="31">
        <v>43</v>
      </c>
      <c r="M56" s="33">
        <v>71</v>
      </c>
      <c r="N56" s="34">
        <v>48</v>
      </c>
      <c r="O56" s="31">
        <v>71</v>
      </c>
      <c r="P56" s="31">
        <v>44</v>
      </c>
      <c r="Q56" s="31">
        <v>71</v>
      </c>
      <c r="R56" s="31">
        <v>42</v>
      </c>
      <c r="S56" s="31">
        <v>66</v>
      </c>
      <c r="T56" s="35"/>
      <c r="U56" s="36">
        <f t="shared" si="62"/>
        <v>28</v>
      </c>
      <c r="V56" s="36">
        <f t="shared" si="63"/>
        <v>28</v>
      </c>
      <c r="W56" s="36">
        <f t="shared" si="64"/>
        <v>28</v>
      </c>
      <c r="X56" s="36">
        <f t="shared" si="65"/>
        <v>23</v>
      </c>
      <c r="Y56" s="36">
        <f t="shared" si="66"/>
        <v>27</v>
      </c>
      <c r="Z56" s="36">
        <f t="shared" si="67"/>
        <v>24</v>
      </c>
      <c r="AA56" s="37">
        <f t="shared" si="68"/>
        <v>5</v>
      </c>
      <c r="AB56" s="37">
        <f t="shared" si="69"/>
        <v>1</v>
      </c>
      <c r="AC56" s="37">
        <f t="shared" si="70"/>
        <v>4</v>
      </c>
      <c r="AD56" s="5">
        <f t="shared" si="59"/>
        <v>0.28000000000000003</v>
      </c>
      <c r="AE56" s="5">
        <f t="shared" si="60"/>
        <v>0.24666666666666667</v>
      </c>
      <c r="AF56" s="5">
        <f t="shared" si="36"/>
        <v>3.3333333333333333E-2</v>
      </c>
      <c r="AG56" s="4">
        <f t="shared" si="56"/>
        <v>17.857142857142861</v>
      </c>
      <c r="AH56" s="4">
        <f t="shared" si="57"/>
        <v>3.5714285714285698</v>
      </c>
      <c r="AI56" s="4">
        <f t="shared" si="58"/>
        <v>14.28571428571429</v>
      </c>
      <c r="AJ56" s="36">
        <f t="shared" si="37"/>
        <v>11.904761904761907</v>
      </c>
      <c r="AL56" s="120">
        <f t="shared" si="93"/>
        <v>353.16</v>
      </c>
      <c r="AM56" s="93">
        <f t="shared" si="39"/>
        <v>720.92169450000017</v>
      </c>
      <c r="AN56" s="93">
        <f t="shared" si="71"/>
        <v>7.8130079306134999</v>
      </c>
      <c r="AO56" s="93">
        <f t="shared" si="72"/>
        <v>0.28000000000000003</v>
      </c>
      <c r="AP56" s="93">
        <f t="shared" si="73"/>
        <v>17.857142857142858</v>
      </c>
      <c r="AQ56" s="93">
        <f t="shared" si="74"/>
        <v>3.5714285714285712</v>
      </c>
      <c r="AR56" s="93">
        <f t="shared" si="75"/>
        <v>14.285714285714285</v>
      </c>
      <c r="AS56" s="93">
        <f t="shared" si="40"/>
        <v>11.904761904761905</v>
      </c>
      <c r="AT56" s="135">
        <f t="shared" si="41"/>
        <v>3.5837670009636557E-2</v>
      </c>
      <c r="AU56" s="136">
        <f t="shared" si="76"/>
        <v>0.50909090909090915</v>
      </c>
      <c r="AV56" s="136">
        <f t="shared" si="77"/>
        <v>7.0395423233214668E-2</v>
      </c>
      <c r="AW56" s="136">
        <f t="shared" si="42"/>
        <v>3.1997919651461211E-2</v>
      </c>
      <c r="AX56" s="136">
        <f t="shared" si="78"/>
        <v>3.4557753223578111E-2</v>
      </c>
      <c r="AY56" s="136">
        <f t="shared" si="79"/>
        <v>1.08</v>
      </c>
      <c r="AZ56" s="137">
        <f t="shared" si="43"/>
        <v>27.010742609333924</v>
      </c>
      <c r="BA56" s="136">
        <f t="shared" si="80"/>
        <v>13.750923510206363</v>
      </c>
      <c r="BB56" s="136">
        <f t="shared" si="81"/>
        <v>0.45454545454545453</v>
      </c>
      <c r="BC56" s="136">
        <f t="shared" si="44"/>
        <v>0.16902535643321706</v>
      </c>
      <c r="BD56" s="136">
        <f t="shared" si="82"/>
        <v>0.63705898929703186</v>
      </c>
      <c r="BE56" s="136">
        <f t="shared" si="45"/>
        <v>0.20034517815708208</v>
      </c>
      <c r="BF56" s="136">
        <f t="shared" si="46"/>
        <v>0.35</v>
      </c>
      <c r="BG56" s="138">
        <f t="shared" si="83"/>
        <v>0.17818181818181816</v>
      </c>
      <c r="BH56" s="136">
        <f t="shared" si="47"/>
        <v>1.2543184503372795E-2</v>
      </c>
      <c r="BI56" s="144">
        <f t="shared" si="84"/>
        <v>1.4015297764534702</v>
      </c>
      <c r="BJ56" s="144">
        <f t="shared" si="85"/>
        <v>0.29730183057724457</v>
      </c>
      <c r="BK56" s="144">
        <f t="shared" si="86"/>
        <v>9.2912862403436911</v>
      </c>
      <c r="BL56" s="144">
        <f t="shared" si="87"/>
        <v>23.702260817203292</v>
      </c>
      <c r="BM56" s="101">
        <f t="shared" si="88"/>
        <v>0.15915494309189535</v>
      </c>
      <c r="BN56" s="101">
        <f t="shared" si="89"/>
        <v>5.7037423309298316E-3</v>
      </c>
      <c r="BO56" s="101">
        <f t="shared" si="90"/>
        <v>1.1203779578612169E-2</v>
      </c>
      <c r="BP56" s="101">
        <f t="shared" si="91"/>
        <v>1.996309815825441E-3</v>
      </c>
      <c r="BQ56" s="101">
        <f t="shared" si="92"/>
        <v>5.0926270811873491E-3</v>
      </c>
      <c r="BR56" s="148">
        <f t="shared" si="48"/>
        <v>2.5977437152641971</v>
      </c>
      <c r="BS56" s="148">
        <f t="shared" si="49"/>
        <v>2.016467820534364</v>
      </c>
      <c r="BT56" s="148">
        <f t="shared" si="50"/>
        <v>0.48987289839423737</v>
      </c>
      <c r="BU56" s="148">
        <f t="shared" si="51"/>
        <v>5.3028933092224229</v>
      </c>
      <c r="BV56" s="149">
        <f t="shared" si="52"/>
        <v>4.116308183498572</v>
      </c>
    </row>
    <row r="57" spans="1:384" s="54" customFormat="1" ht="18.600000000000001" thickBot="1">
      <c r="A57" s="363">
        <v>45</v>
      </c>
      <c r="B57" s="49">
        <v>1</v>
      </c>
      <c r="C57" s="50">
        <v>0.55000000000000004</v>
      </c>
      <c r="D57" s="50"/>
      <c r="E57" s="86">
        <f t="shared" si="34"/>
        <v>4.003355281584116</v>
      </c>
      <c r="F57" s="386">
        <v>20</v>
      </c>
      <c r="G57" s="386"/>
      <c r="H57" s="50">
        <v>50</v>
      </c>
      <c r="I57" s="50">
        <v>67</v>
      </c>
      <c r="J57" s="50">
        <v>48</v>
      </c>
      <c r="K57" s="50">
        <v>68</v>
      </c>
      <c r="L57" s="50">
        <v>49</v>
      </c>
      <c r="M57" s="51">
        <v>69</v>
      </c>
      <c r="N57" s="52">
        <v>53</v>
      </c>
      <c r="O57" s="50">
        <v>64</v>
      </c>
      <c r="P57" s="50">
        <v>49</v>
      </c>
      <c r="Q57" s="50">
        <v>63</v>
      </c>
      <c r="R57" s="50">
        <v>42</v>
      </c>
      <c r="S57" s="50">
        <v>63</v>
      </c>
      <c r="T57" s="57"/>
      <c r="U57" s="5">
        <f t="shared" si="62"/>
        <v>17</v>
      </c>
      <c r="V57" s="5">
        <f t="shared" si="63"/>
        <v>20</v>
      </c>
      <c r="W57" s="5">
        <f t="shared" si="64"/>
        <v>20</v>
      </c>
      <c r="X57" s="5">
        <f t="shared" si="65"/>
        <v>11</v>
      </c>
      <c r="Y57" s="5">
        <f t="shared" si="66"/>
        <v>14</v>
      </c>
      <c r="Z57" s="5">
        <f t="shared" si="67"/>
        <v>21</v>
      </c>
      <c r="AA57" s="5">
        <f t="shared" si="68"/>
        <v>6</v>
      </c>
      <c r="AB57" s="5">
        <f t="shared" si="69"/>
        <v>6</v>
      </c>
      <c r="AC57" s="5">
        <f t="shared" si="70"/>
        <v>-1</v>
      </c>
      <c r="AD57" s="5">
        <f t="shared" si="59"/>
        <v>0.19</v>
      </c>
      <c r="AE57" s="5">
        <f t="shared" si="60"/>
        <v>0.15333333333333332</v>
      </c>
      <c r="AF57" s="5">
        <f t="shared" si="36"/>
        <v>3.6666666666666667E-2</v>
      </c>
      <c r="AG57" s="5">
        <f t="shared" si="56"/>
        <v>35.294117647058819</v>
      </c>
      <c r="AH57" s="5">
        <f t="shared" si="57"/>
        <v>30.000000000000004</v>
      </c>
      <c r="AI57" s="5">
        <f t="shared" si="58"/>
        <v>-5.0000000000000044</v>
      </c>
      <c r="AJ57" s="36">
        <f t="shared" si="37"/>
        <v>20.098039215686274</v>
      </c>
      <c r="AK57" s="7"/>
      <c r="AL57" s="120">
        <f>$A$57*9.81</f>
        <v>441.45000000000005</v>
      </c>
      <c r="AM57" s="93">
        <f t="shared" si="39"/>
        <v>546.48603787500008</v>
      </c>
      <c r="AN57" s="93">
        <f t="shared" si="71"/>
        <v>25.022886522097128</v>
      </c>
      <c r="AO57" s="93">
        <f t="shared" si="72"/>
        <v>0.19</v>
      </c>
      <c r="AP57" s="93">
        <f t="shared" si="73"/>
        <v>35.294117647058826</v>
      </c>
      <c r="AQ57" s="93">
        <f t="shared" si="74"/>
        <v>30</v>
      </c>
      <c r="AR57" s="95">
        <f t="shared" si="75"/>
        <v>-5</v>
      </c>
      <c r="AS57" s="93">
        <f>(AP57+AQ57)/2</f>
        <v>32.647058823529413</v>
      </c>
      <c r="AT57" s="135">
        <f t="shared" si="41"/>
        <v>7.593048860778529E-3</v>
      </c>
      <c r="AU57" s="136">
        <f t="shared" si="76"/>
        <v>0.3454545454545454</v>
      </c>
      <c r="AV57" s="136">
        <f t="shared" si="77"/>
        <v>2.1979878281201005E-2</v>
      </c>
      <c r="AW57" s="136">
        <f t="shared" si="42"/>
        <v>9.9908537641822739E-3</v>
      </c>
      <c r="AX57" s="136">
        <f t="shared" si="78"/>
        <v>1.4386829420422477E-2</v>
      </c>
      <c r="AY57" s="136">
        <f t="shared" si="79"/>
        <v>1.4400000000000002</v>
      </c>
      <c r="AZ57" s="137">
        <f t="shared" si="43"/>
        <v>130.3836132741954</v>
      </c>
      <c r="BA57" s="136">
        <f t="shared" si="80"/>
        <v>45.041611858358408</v>
      </c>
      <c r="BB57" s="136">
        <f t="shared" si="81"/>
        <v>0.45454545454545453</v>
      </c>
      <c r="BC57" s="136">
        <f t="shared" si="44"/>
        <v>0.11465539767507375</v>
      </c>
      <c r="BD57" s="136">
        <f t="shared" si="82"/>
        <v>0.77336028111218247</v>
      </c>
      <c r="BE57" s="136">
        <f t="shared" si="45"/>
        <v>7.596523635316145E-2</v>
      </c>
      <c r="BF57" s="136">
        <f t="shared" si="46"/>
        <v>0.51578947368421058</v>
      </c>
      <c r="BG57" s="138">
        <f t="shared" si="83"/>
        <v>0.17818181818181816</v>
      </c>
      <c r="BH57" s="136">
        <f t="shared" si="47"/>
        <v>3.9164146755594521E-3</v>
      </c>
      <c r="BI57" s="144">
        <f t="shared" si="84"/>
        <v>1.7013926184468016</v>
      </c>
      <c r="BJ57" s="144">
        <f t="shared" si="85"/>
        <v>9.2827882108432735E-2</v>
      </c>
      <c r="BK57" s="144">
        <f t="shared" si="86"/>
        <v>9.2912862403436911</v>
      </c>
      <c r="BL57" s="144">
        <f t="shared" si="87"/>
        <v>23.702260817203292</v>
      </c>
      <c r="BM57" s="101">
        <f t="shared" si="88"/>
        <v>0.15915494309189535</v>
      </c>
      <c r="BN57" s="101">
        <f t="shared" si="89"/>
        <v>1.2084712593311876E-3</v>
      </c>
      <c r="BO57" s="101">
        <f t="shared" si="90"/>
        <v>3.4982062770113325E-3</v>
      </c>
      <c r="BP57" s="101">
        <f t="shared" si="91"/>
        <v>6.2331675481292837E-4</v>
      </c>
      <c r="BQ57" s="101">
        <f t="shared" si="92"/>
        <v>1.5900937622778783E-3</v>
      </c>
      <c r="BR57" s="148">
        <f t="shared" si="48"/>
        <v>3.2471796440802465</v>
      </c>
      <c r="BS57" s="148">
        <f t="shared" si="49"/>
        <v>2.5205847756679551</v>
      </c>
      <c r="BT57" s="148">
        <f t="shared" si="50"/>
        <v>0.80779739902700798</v>
      </c>
      <c r="BU57" s="148">
        <f t="shared" si="51"/>
        <v>4.0197946267114437</v>
      </c>
      <c r="BV57" s="149">
        <f t="shared" si="52"/>
        <v>3.120318013779197</v>
      </c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</row>
    <row r="58" spans="1:384" ht="18.600000000000001" thickBot="1">
      <c r="A58" s="364"/>
      <c r="B58" s="55">
        <v>2</v>
      </c>
      <c r="C58" s="30">
        <v>0.55000000000000004</v>
      </c>
      <c r="D58" s="30"/>
      <c r="E58" s="85">
        <f t="shared" si="34"/>
        <v>3.4617713531086367</v>
      </c>
      <c r="F58" s="376">
        <v>23</v>
      </c>
      <c r="G58" s="376"/>
      <c r="H58" s="31">
        <v>46</v>
      </c>
      <c r="I58" s="31">
        <v>66</v>
      </c>
      <c r="J58" s="31">
        <v>44</v>
      </c>
      <c r="K58" s="31">
        <v>64</v>
      </c>
      <c r="L58" s="31">
        <v>46</v>
      </c>
      <c r="M58" s="33">
        <v>67</v>
      </c>
      <c r="N58" s="34">
        <v>47</v>
      </c>
      <c r="O58" s="31">
        <v>65</v>
      </c>
      <c r="P58" s="31">
        <v>49</v>
      </c>
      <c r="Q58" s="31">
        <v>64</v>
      </c>
      <c r="R58" s="31">
        <v>46</v>
      </c>
      <c r="S58" s="31">
        <v>66</v>
      </c>
      <c r="T58" s="35"/>
      <c r="U58" s="36">
        <f t="shared" si="62"/>
        <v>20</v>
      </c>
      <c r="V58" s="36">
        <f t="shared" si="63"/>
        <v>20</v>
      </c>
      <c r="W58" s="36">
        <f t="shared" si="64"/>
        <v>21</v>
      </c>
      <c r="X58" s="36">
        <f t="shared" si="65"/>
        <v>18</v>
      </c>
      <c r="Y58" s="36">
        <f t="shared" si="66"/>
        <v>15</v>
      </c>
      <c r="Z58" s="36">
        <f t="shared" si="67"/>
        <v>20</v>
      </c>
      <c r="AA58" s="37">
        <f t="shared" si="68"/>
        <v>2</v>
      </c>
      <c r="AB58" s="37">
        <f t="shared" si="69"/>
        <v>5</v>
      </c>
      <c r="AC58" s="37">
        <f t="shared" si="70"/>
        <v>1</v>
      </c>
      <c r="AD58" s="5">
        <f t="shared" si="59"/>
        <v>0.20333333333333334</v>
      </c>
      <c r="AE58" s="5">
        <f t="shared" si="60"/>
        <v>0.17666666666666667</v>
      </c>
      <c r="AF58" s="5">
        <f t="shared" si="36"/>
        <v>2.6666666666666668E-2</v>
      </c>
      <c r="AG58" s="4">
        <f t="shared" si="56"/>
        <v>9.9999999999999982</v>
      </c>
      <c r="AH58" s="4">
        <f t="shared" si="57"/>
        <v>25</v>
      </c>
      <c r="AI58" s="4">
        <f t="shared" si="58"/>
        <v>4.7619047619047672</v>
      </c>
      <c r="AJ58" s="36">
        <f t="shared" si="37"/>
        <v>13.253968253968255</v>
      </c>
      <c r="AL58" s="120">
        <f t="shared" ref="AL58:AL64" si="94">$A$57*9.81</f>
        <v>441.45000000000005</v>
      </c>
      <c r="AM58" s="93">
        <f t="shared" si="39"/>
        <v>571.20647487500003</v>
      </c>
      <c r="AN58" s="93">
        <f t="shared" si="71"/>
        <v>18.710521764569563</v>
      </c>
      <c r="AO58" s="93">
        <f t="shared" si="72"/>
        <v>0.20333333333333331</v>
      </c>
      <c r="AP58" s="93">
        <f t="shared" si="73"/>
        <v>10</v>
      </c>
      <c r="AQ58" s="93">
        <f t="shared" si="74"/>
        <v>25</v>
      </c>
      <c r="AR58" s="93">
        <f t="shared" si="75"/>
        <v>4.7619047619047619</v>
      </c>
      <c r="AS58" s="93">
        <f t="shared" si="40"/>
        <v>13.253968253968253</v>
      </c>
      <c r="AT58" s="135">
        <f t="shared" si="41"/>
        <v>1.0867325662631568E-2</v>
      </c>
      <c r="AU58" s="136">
        <f t="shared" si="76"/>
        <v>0.36969696969696964</v>
      </c>
      <c r="AV58" s="136">
        <f t="shared" si="77"/>
        <v>2.9395225153019823E-2</v>
      </c>
      <c r="AW58" s="136">
        <f t="shared" si="42"/>
        <v>1.3361465978645373E-2</v>
      </c>
      <c r="AX58" s="136">
        <f t="shared" si="78"/>
        <v>1.8527899490388255E-2</v>
      </c>
      <c r="AY58" s="136">
        <f t="shared" si="79"/>
        <v>1.3866666666666669</v>
      </c>
      <c r="AZ58" s="137">
        <f t="shared" si="43"/>
        <v>90.78945130116179</v>
      </c>
      <c r="BA58" s="136">
        <f t="shared" si="80"/>
        <v>33.564585026490114</v>
      </c>
      <c r="BB58" s="136">
        <f t="shared" si="81"/>
        <v>0.45454545454545453</v>
      </c>
      <c r="BC58" s="136">
        <f t="shared" si="44"/>
        <v>0.12817188436220101</v>
      </c>
      <c r="BD58" s="136">
        <f t="shared" si="82"/>
        <v>0.74757431881121406</v>
      </c>
      <c r="BE58" s="136">
        <f t="shared" si="45"/>
        <v>9.4014670161666827E-2</v>
      </c>
      <c r="BF58" s="136">
        <f t="shared" si="46"/>
        <v>0.48196721311475416</v>
      </c>
      <c r="BG58" s="138">
        <f t="shared" si="83"/>
        <v>0.17818181818181816</v>
      </c>
      <c r="BH58" s="136">
        <f t="shared" si="47"/>
        <v>5.2376946636289862E-3</v>
      </c>
      <c r="BI58" s="144">
        <f t="shared" si="84"/>
        <v>1.6446635013846711</v>
      </c>
      <c r="BJ58" s="144">
        <f t="shared" si="85"/>
        <v>0.12414520499820809</v>
      </c>
      <c r="BK58" s="144">
        <f t="shared" si="86"/>
        <v>9.2912862403436911</v>
      </c>
      <c r="BL58" s="144">
        <f t="shared" si="87"/>
        <v>23.702260817203292</v>
      </c>
      <c r="BM58" s="101">
        <f t="shared" si="88"/>
        <v>0.15915494309189535</v>
      </c>
      <c r="BN58" s="101">
        <f t="shared" si="89"/>
        <v>1.7295885973972211E-3</v>
      </c>
      <c r="BO58" s="101">
        <f t="shared" si="90"/>
        <v>4.67839538640232E-3</v>
      </c>
      <c r="BP58" s="101">
        <f t="shared" si="91"/>
        <v>8.3360499612259516E-4</v>
      </c>
      <c r="BQ58" s="101">
        <f t="shared" si="92"/>
        <v>2.1265433574555997E-3</v>
      </c>
      <c r="BR58" s="148">
        <f t="shared" si="48"/>
        <v>3.2471796440802465</v>
      </c>
      <c r="BS58" s="148">
        <f t="shared" si="49"/>
        <v>2.5205847756679551</v>
      </c>
      <c r="BT58" s="148">
        <f t="shared" si="50"/>
        <v>0.7728378781010925</v>
      </c>
      <c r="BU58" s="148">
        <f t="shared" si="51"/>
        <v>4.2016310743706757</v>
      </c>
      <c r="BV58" s="149">
        <f t="shared" si="52"/>
        <v>3.2614664046503234</v>
      </c>
    </row>
    <row r="59" spans="1:384" ht="18.600000000000001" thickBot="1">
      <c r="A59" s="364"/>
      <c r="B59" s="55">
        <v>3</v>
      </c>
      <c r="C59" s="30">
        <v>0.55000000000000004</v>
      </c>
      <c r="D59" s="30"/>
      <c r="E59" s="85">
        <f t="shared" si="34"/>
        <v>3.1742250903872287</v>
      </c>
      <c r="F59" s="376">
        <v>25</v>
      </c>
      <c r="G59" s="376"/>
      <c r="H59" s="31">
        <v>44</v>
      </c>
      <c r="I59" s="31">
        <v>66</v>
      </c>
      <c r="J59" s="31">
        <v>43</v>
      </c>
      <c r="K59" s="31">
        <v>67</v>
      </c>
      <c r="L59" s="31">
        <v>44</v>
      </c>
      <c r="M59" s="33">
        <v>65</v>
      </c>
      <c r="N59" s="34">
        <v>48</v>
      </c>
      <c r="O59" s="31">
        <v>66</v>
      </c>
      <c r="P59" s="31">
        <v>49</v>
      </c>
      <c r="Q59" s="31">
        <v>66</v>
      </c>
      <c r="R59" s="31">
        <v>45</v>
      </c>
      <c r="S59" s="31">
        <v>64</v>
      </c>
      <c r="T59" s="35"/>
      <c r="U59" s="36">
        <f t="shared" si="62"/>
        <v>22</v>
      </c>
      <c r="V59" s="36">
        <f t="shared" si="63"/>
        <v>24</v>
      </c>
      <c r="W59" s="36">
        <f t="shared" si="64"/>
        <v>21</v>
      </c>
      <c r="X59" s="36">
        <f t="shared" si="65"/>
        <v>18</v>
      </c>
      <c r="Y59" s="36">
        <f t="shared" si="66"/>
        <v>17</v>
      </c>
      <c r="Z59" s="36">
        <f t="shared" si="67"/>
        <v>19</v>
      </c>
      <c r="AA59" s="37">
        <f t="shared" si="68"/>
        <v>4</v>
      </c>
      <c r="AB59" s="37">
        <f t="shared" si="69"/>
        <v>7</v>
      </c>
      <c r="AC59" s="37">
        <f t="shared" si="70"/>
        <v>2</v>
      </c>
      <c r="AD59" s="5">
        <f t="shared" si="59"/>
        <v>0.22333333333333333</v>
      </c>
      <c r="AE59" s="5">
        <f t="shared" si="60"/>
        <v>0.18</v>
      </c>
      <c r="AF59" s="5">
        <f t="shared" si="36"/>
        <v>4.3333333333333335E-2</v>
      </c>
      <c r="AG59" s="4">
        <f t="shared" si="56"/>
        <v>18.181818181818176</v>
      </c>
      <c r="AH59" s="4">
        <f t="shared" si="57"/>
        <v>29.166666666666664</v>
      </c>
      <c r="AI59" s="4">
        <f t="shared" si="58"/>
        <v>9.5238095238095237</v>
      </c>
      <c r="AJ59" s="36">
        <f t="shared" si="37"/>
        <v>18.957431457431458</v>
      </c>
      <c r="AL59" s="120">
        <f t="shared" si="94"/>
        <v>441.45000000000005</v>
      </c>
      <c r="AM59" s="93">
        <f t="shared" si="39"/>
        <v>609.01879287500014</v>
      </c>
      <c r="AN59" s="93">
        <f t="shared" si="71"/>
        <v>15.731298772272332</v>
      </c>
      <c r="AO59" s="93">
        <f t="shared" si="72"/>
        <v>0.22333333333333333</v>
      </c>
      <c r="AP59" s="93">
        <f t="shared" si="73"/>
        <v>18.181818181818183</v>
      </c>
      <c r="AQ59" s="93">
        <f t="shared" si="74"/>
        <v>29.166666666666668</v>
      </c>
      <c r="AR59" s="93">
        <f t="shared" si="75"/>
        <v>9.5238095238095237</v>
      </c>
      <c r="AS59" s="93">
        <f t="shared" si="40"/>
        <v>18.957431457431458</v>
      </c>
      <c r="AT59" s="135">
        <f t="shared" si="41"/>
        <v>1.4196751111674018E-2</v>
      </c>
      <c r="AU59" s="136">
        <f t="shared" si="76"/>
        <v>0.40606060606060601</v>
      </c>
      <c r="AV59" s="136">
        <f t="shared" si="77"/>
        <v>3.4962148260092731E-2</v>
      </c>
      <c r="AW59" s="136">
        <f t="shared" si="42"/>
        <v>1.5891885572769424E-2</v>
      </c>
      <c r="AX59" s="136">
        <f t="shared" si="78"/>
        <v>2.0765397148418716E-2</v>
      </c>
      <c r="AY59" s="136">
        <f t="shared" si="79"/>
        <v>1.3066666666666669</v>
      </c>
      <c r="AZ59" s="137">
        <f t="shared" si="43"/>
        <v>69.319248234055223</v>
      </c>
      <c r="BA59" s="136">
        <f t="shared" si="80"/>
        <v>28.147815949586057</v>
      </c>
      <c r="BB59" s="136">
        <f t="shared" si="81"/>
        <v>0.45454545454545453</v>
      </c>
      <c r="BC59" s="136">
        <f t="shared" si="44"/>
        <v>0.13337700007356024</v>
      </c>
      <c r="BD59" s="136">
        <f t="shared" si="82"/>
        <v>0.71331587580137656</v>
      </c>
      <c r="BE59" s="136">
        <f t="shared" si="45"/>
        <v>0.11261629985528496</v>
      </c>
      <c r="BF59" s="136">
        <f t="shared" si="46"/>
        <v>0.43880597014925377</v>
      </c>
      <c r="BG59" s="138">
        <f t="shared" si="83"/>
        <v>0.17818181818181816</v>
      </c>
      <c r="BH59" s="136">
        <f t="shared" si="47"/>
        <v>6.2296191445256142E-3</v>
      </c>
      <c r="BI59" s="144">
        <f t="shared" si="84"/>
        <v>1.5692949267630285</v>
      </c>
      <c r="BJ59" s="144">
        <f t="shared" si="85"/>
        <v>0.14765605775538895</v>
      </c>
      <c r="BK59" s="144">
        <f t="shared" si="86"/>
        <v>9.2912862403436911</v>
      </c>
      <c r="BL59" s="144">
        <f t="shared" si="87"/>
        <v>23.702260817203292</v>
      </c>
      <c r="BM59" s="101">
        <f t="shared" si="88"/>
        <v>0.15915494309189535</v>
      </c>
      <c r="BN59" s="101">
        <f t="shared" si="89"/>
        <v>2.2594831152682802E-3</v>
      </c>
      <c r="BO59" s="101">
        <f t="shared" si="90"/>
        <v>5.5643987167054666E-3</v>
      </c>
      <c r="BP59" s="101">
        <f t="shared" si="91"/>
        <v>9.9147468043115587E-4</v>
      </c>
      <c r="BQ59" s="101">
        <f t="shared" si="92"/>
        <v>2.5292721439570298E-3</v>
      </c>
      <c r="BR59" s="148">
        <f t="shared" si="48"/>
        <v>3.2471796440802465</v>
      </c>
      <c r="BS59" s="148">
        <f t="shared" si="49"/>
        <v>2.5205847756679551</v>
      </c>
      <c r="BT59" s="148">
        <f t="shared" si="50"/>
        <v>0.72485447931096403</v>
      </c>
      <c r="BU59" s="148">
        <f t="shared" si="51"/>
        <v>4.4797676454548059</v>
      </c>
      <c r="BV59" s="149">
        <f t="shared" si="52"/>
        <v>3.4773666268352041</v>
      </c>
    </row>
    <row r="60" spans="1:384" ht="18.600000000000001" thickBot="1">
      <c r="A60" s="364"/>
      <c r="B60" s="55">
        <v>4</v>
      </c>
      <c r="C60" s="30">
        <v>0.55000000000000004</v>
      </c>
      <c r="D60" s="30"/>
      <c r="E60" s="85">
        <f t="shared" si="34"/>
        <v>2.8899783707718116</v>
      </c>
      <c r="F60" s="376">
        <v>27.36</v>
      </c>
      <c r="G60" s="376"/>
      <c r="H60" s="31">
        <v>44</v>
      </c>
      <c r="I60" s="31">
        <v>66</v>
      </c>
      <c r="J60" s="31">
        <v>42</v>
      </c>
      <c r="K60" s="31">
        <v>65</v>
      </c>
      <c r="L60" s="31">
        <v>41</v>
      </c>
      <c r="M60" s="33">
        <v>64</v>
      </c>
      <c r="N60" s="34">
        <v>49</v>
      </c>
      <c r="O60" s="31">
        <v>64</v>
      </c>
      <c r="P60" s="31">
        <v>49</v>
      </c>
      <c r="Q60" s="31">
        <v>66</v>
      </c>
      <c r="R60" s="31">
        <v>48</v>
      </c>
      <c r="S60" s="31">
        <v>67</v>
      </c>
      <c r="T60" s="35"/>
      <c r="U60" s="36">
        <f t="shared" si="62"/>
        <v>22</v>
      </c>
      <c r="V60" s="36">
        <f t="shared" si="63"/>
        <v>23</v>
      </c>
      <c r="W60" s="36">
        <f t="shared" si="64"/>
        <v>23</v>
      </c>
      <c r="X60" s="36">
        <f t="shared" si="65"/>
        <v>15</v>
      </c>
      <c r="Y60" s="36">
        <f t="shared" si="66"/>
        <v>17</v>
      </c>
      <c r="Z60" s="36">
        <f t="shared" si="67"/>
        <v>19</v>
      </c>
      <c r="AA60" s="37">
        <f t="shared" si="68"/>
        <v>7</v>
      </c>
      <c r="AB60" s="37">
        <f t="shared" si="69"/>
        <v>6</v>
      </c>
      <c r="AC60" s="37">
        <f t="shared" si="70"/>
        <v>4</v>
      </c>
      <c r="AD60" s="5">
        <f t="shared" si="59"/>
        <v>0.22666666666666666</v>
      </c>
      <c r="AE60" s="5">
        <f t="shared" si="60"/>
        <v>0.17</v>
      </c>
      <c r="AF60" s="5">
        <f t="shared" si="36"/>
        <v>5.6666666666666664E-2</v>
      </c>
      <c r="AG60" s="4">
        <f t="shared" si="56"/>
        <v>31.818181818181824</v>
      </c>
      <c r="AH60" s="4">
        <f t="shared" si="57"/>
        <v>26.086956521739136</v>
      </c>
      <c r="AI60" s="4">
        <f t="shared" si="58"/>
        <v>17.391304347826086</v>
      </c>
      <c r="AJ60" s="36">
        <f t="shared" si="37"/>
        <v>25.098814229249015</v>
      </c>
      <c r="AL60" s="120">
        <f t="shared" si="94"/>
        <v>441.45000000000005</v>
      </c>
      <c r="AM60" s="93">
        <f t="shared" si="39"/>
        <v>615.40620650000005</v>
      </c>
      <c r="AN60" s="93">
        <f t="shared" si="71"/>
        <v>13.040021992475138</v>
      </c>
      <c r="AO60" s="93">
        <f t="shared" si="72"/>
        <v>0.22666666666666668</v>
      </c>
      <c r="AP60" s="93">
        <f t="shared" si="73"/>
        <v>31.818181818181817</v>
      </c>
      <c r="AQ60" s="93">
        <f t="shared" si="74"/>
        <v>26.086956521739129</v>
      </c>
      <c r="AR60" s="93">
        <f t="shared" si="75"/>
        <v>17.391304347826086</v>
      </c>
      <c r="AS60" s="93">
        <f t="shared" si="40"/>
        <v>25.098814229249012</v>
      </c>
      <c r="AT60" s="135">
        <f t="shared" si="41"/>
        <v>1.7382383771857648E-2</v>
      </c>
      <c r="AU60" s="136">
        <f t="shared" si="76"/>
        <v>0.41212121212121211</v>
      </c>
      <c r="AV60" s="136">
        <f t="shared" si="77"/>
        <v>4.2177842975831062E-2</v>
      </c>
      <c r="AW60" s="136">
        <f t="shared" si="42"/>
        <v>1.9171746807195935E-2</v>
      </c>
      <c r="AX60" s="136">
        <f t="shared" si="78"/>
        <v>2.479545920397341E-2</v>
      </c>
      <c r="AY60" s="136">
        <f t="shared" si="79"/>
        <v>1.2933333333333334</v>
      </c>
      <c r="AZ60" s="137">
        <f t="shared" si="43"/>
        <v>56.426567613860897</v>
      </c>
      <c r="BA60" s="136">
        <f t="shared" si="80"/>
        <v>23.254585440863885</v>
      </c>
      <c r="BB60" s="136">
        <f t="shared" si="81"/>
        <v>0.45454545454545453</v>
      </c>
      <c r="BC60" s="136">
        <f t="shared" si="44"/>
        <v>0.14541426676404529</v>
      </c>
      <c r="BD60" s="136">
        <f t="shared" si="82"/>
        <v>0.70805148004627583</v>
      </c>
      <c r="BE60" s="136">
        <f t="shared" si="45"/>
        <v>0.12553894994443332</v>
      </c>
      <c r="BF60" s="136">
        <f t="shared" si="46"/>
        <v>0.43235294117647055</v>
      </c>
      <c r="BG60" s="138">
        <f t="shared" si="83"/>
        <v>0.17818181818181816</v>
      </c>
      <c r="BH60" s="136">
        <f t="shared" si="47"/>
        <v>7.5153247484208065E-3</v>
      </c>
      <c r="BI60" s="144">
        <f t="shared" si="84"/>
        <v>1.557713256101807</v>
      </c>
      <c r="BJ60" s="144">
        <f t="shared" si="85"/>
        <v>0.17813018731305269</v>
      </c>
      <c r="BK60" s="144">
        <f t="shared" si="86"/>
        <v>9.2912862403436911</v>
      </c>
      <c r="BL60" s="144">
        <f t="shared" si="87"/>
        <v>23.702260817203292</v>
      </c>
      <c r="BM60" s="101">
        <f t="shared" si="88"/>
        <v>0.15915494309189535</v>
      </c>
      <c r="BN60" s="101">
        <f t="shared" si="89"/>
        <v>2.7664923000114893E-3</v>
      </c>
      <c r="BO60" s="101">
        <f t="shared" si="90"/>
        <v>6.7128121985572907E-3</v>
      </c>
      <c r="BP60" s="101">
        <f t="shared" si="91"/>
        <v>1.1961010826520263E-3</v>
      </c>
      <c r="BQ60" s="101">
        <f t="shared" si="92"/>
        <v>3.0512782720714953E-3</v>
      </c>
      <c r="BR60" s="148">
        <f t="shared" si="48"/>
        <v>3.2471796440802465</v>
      </c>
      <c r="BS60" s="148">
        <f t="shared" si="49"/>
        <v>2.5205847756679551</v>
      </c>
      <c r="BT60" s="148">
        <f t="shared" si="50"/>
        <v>0.71733108203548801</v>
      </c>
      <c r="BU60" s="148">
        <f t="shared" si="51"/>
        <v>4.5267516289216099</v>
      </c>
      <c r="BV60" s="149">
        <f t="shared" si="52"/>
        <v>3.5138373880518059</v>
      </c>
    </row>
    <row r="61" spans="1:384" ht="18.600000000000001" thickBot="1">
      <c r="A61" s="364"/>
      <c r="B61" s="55">
        <v>5</v>
      </c>
      <c r="C61" s="30">
        <v>0.55000000000000004</v>
      </c>
      <c r="D61" s="30"/>
      <c r="E61" s="85">
        <f t="shared" si="34"/>
        <v>2.8424232144011614</v>
      </c>
      <c r="F61" s="376">
        <v>27.8</v>
      </c>
      <c r="G61" s="376"/>
      <c r="H61" s="31">
        <v>43</v>
      </c>
      <c r="I61" s="31">
        <v>64</v>
      </c>
      <c r="J61" s="31">
        <v>41</v>
      </c>
      <c r="K61" s="29">
        <v>66</v>
      </c>
      <c r="L61" s="31">
        <v>43</v>
      </c>
      <c r="M61" s="33">
        <v>67</v>
      </c>
      <c r="N61" s="34">
        <v>48</v>
      </c>
      <c r="O61" s="31">
        <v>66</v>
      </c>
      <c r="P61" s="31">
        <v>46</v>
      </c>
      <c r="Q61" s="31">
        <v>66</v>
      </c>
      <c r="R61" s="31">
        <v>45</v>
      </c>
      <c r="S61" s="31">
        <v>63</v>
      </c>
      <c r="T61" s="35"/>
      <c r="U61" s="36">
        <f t="shared" si="62"/>
        <v>21</v>
      </c>
      <c r="V61" s="36">
        <f t="shared" si="63"/>
        <v>25</v>
      </c>
      <c r="W61" s="36">
        <f t="shared" si="64"/>
        <v>24</v>
      </c>
      <c r="X61" s="36">
        <f t="shared" si="65"/>
        <v>18</v>
      </c>
      <c r="Y61" s="36">
        <f t="shared" si="66"/>
        <v>20</v>
      </c>
      <c r="Z61" s="36">
        <f t="shared" si="67"/>
        <v>18</v>
      </c>
      <c r="AA61" s="37">
        <f t="shared" si="68"/>
        <v>3</v>
      </c>
      <c r="AB61" s="37">
        <f t="shared" si="69"/>
        <v>5</v>
      </c>
      <c r="AC61" s="37">
        <f t="shared" si="70"/>
        <v>6</v>
      </c>
      <c r="AD61" s="5">
        <f t="shared" si="59"/>
        <v>0.23333333333333334</v>
      </c>
      <c r="AE61" s="5">
        <f t="shared" si="60"/>
        <v>0.18666666666666668</v>
      </c>
      <c r="AF61" s="5">
        <f t="shared" si="36"/>
        <v>4.6666666666666669E-2</v>
      </c>
      <c r="AG61" s="4">
        <f t="shared" si="56"/>
        <v>14.28571428571429</v>
      </c>
      <c r="AH61" s="4">
        <f t="shared" si="57"/>
        <v>19.999999999999996</v>
      </c>
      <c r="AI61" s="4">
        <f t="shared" si="58"/>
        <v>25</v>
      </c>
      <c r="AJ61" s="36">
        <f t="shared" si="37"/>
        <v>19.761904761904763</v>
      </c>
      <c r="AL61" s="120">
        <f t="shared" si="94"/>
        <v>441.45000000000005</v>
      </c>
      <c r="AM61" s="93">
        <f t="shared" si="39"/>
        <v>628.2542000000002</v>
      </c>
      <c r="AN61" s="93">
        <f t="shared" si="71"/>
        <v>12.614400685977616</v>
      </c>
      <c r="AO61" s="93">
        <f t="shared" si="72"/>
        <v>0.23333333333333331</v>
      </c>
      <c r="AP61" s="93">
        <f t="shared" si="73"/>
        <v>14.285714285714285</v>
      </c>
      <c r="AQ61" s="93">
        <f t="shared" si="74"/>
        <v>20</v>
      </c>
      <c r="AR61" s="93">
        <f t="shared" si="75"/>
        <v>25</v>
      </c>
      <c r="AS61" s="93">
        <f t="shared" si="40"/>
        <v>19.761904761904763</v>
      </c>
      <c r="AT61" s="135">
        <f t="shared" si="41"/>
        <v>1.8497377651299014E-2</v>
      </c>
      <c r="AU61" s="136">
        <f t="shared" si="76"/>
        <v>0.42424242424242414</v>
      </c>
      <c r="AV61" s="136">
        <f t="shared" si="77"/>
        <v>4.3600961606633397E-2</v>
      </c>
      <c r="AW61" s="136">
        <f t="shared" si="42"/>
        <v>1.9818618912106088E-2</v>
      </c>
      <c r="AX61" s="136">
        <f t="shared" si="78"/>
        <v>2.5103583955334387E-2</v>
      </c>
      <c r="AY61" s="136">
        <f t="shared" si="79"/>
        <v>1.2666666666666671</v>
      </c>
      <c r="AZ61" s="137">
        <f t="shared" si="43"/>
        <v>52.99028865418979</v>
      </c>
      <c r="BA61" s="136">
        <f t="shared" si="80"/>
        <v>22.4807285199593</v>
      </c>
      <c r="BB61" s="136">
        <f t="shared" si="81"/>
        <v>0.45454545454545453</v>
      </c>
      <c r="BC61" s="136">
        <f t="shared" si="44"/>
        <v>0.14571971228589869</v>
      </c>
      <c r="BD61" s="136">
        <f t="shared" si="82"/>
        <v>0.69786315779885311</v>
      </c>
      <c r="BE61" s="136">
        <f t="shared" si="45"/>
        <v>0.13139337556061345</v>
      </c>
      <c r="BF61" s="136">
        <f t="shared" si="46"/>
        <v>0.42000000000000004</v>
      </c>
      <c r="BG61" s="138">
        <f t="shared" si="83"/>
        <v>0.17818181818181816</v>
      </c>
      <c r="BH61" s="136">
        <f t="shared" si="47"/>
        <v>7.7688986135455874E-3</v>
      </c>
      <c r="BI61" s="144">
        <f t="shared" si="84"/>
        <v>1.5352989471574772</v>
      </c>
      <c r="BJ61" s="144">
        <f t="shared" si="85"/>
        <v>0.18414046120066654</v>
      </c>
      <c r="BK61" s="144">
        <f t="shared" si="86"/>
        <v>9.2912862403436911</v>
      </c>
      <c r="BL61" s="144">
        <f t="shared" si="87"/>
        <v>23.702260817203292</v>
      </c>
      <c r="BM61" s="101">
        <f t="shared" si="88"/>
        <v>0.15915494309189535</v>
      </c>
      <c r="BN61" s="101">
        <f t="shared" si="89"/>
        <v>2.9439490874417912E-3</v>
      </c>
      <c r="BO61" s="101">
        <f t="shared" si="90"/>
        <v>6.9393085632556521E-3</v>
      </c>
      <c r="BP61" s="101">
        <f t="shared" si="91"/>
        <v>1.2364586167255525E-3</v>
      </c>
      <c r="BQ61" s="101">
        <f t="shared" si="92"/>
        <v>3.1542311651162054E-3</v>
      </c>
      <c r="BR61" s="148">
        <f t="shared" si="48"/>
        <v>3.2471796440802465</v>
      </c>
      <c r="BS61" s="148">
        <f t="shared" si="49"/>
        <v>2.5205847756679551</v>
      </c>
      <c r="BT61" s="148">
        <f t="shared" si="50"/>
        <v>0.70266143863423425</v>
      </c>
      <c r="BU61" s="148">
        <f t="shared" si="51"/>
        <v>4.6212577858147483</v>
      </c>
      <c r="BV61" s="149">
        <f t="shared" si="52"/>
        <v>3.58719667407283</v>
      </c>
    </row>
    <row r="62" spans="1:384" ht="18.600000000000001" thickBot="1">
      <c r="A62" s="364"/>
      <c r="B62" s="55">
        <v>6</v>
      </c>
      <c r="C62" s="30">
        <v>0.55000000000000004</v>
      </c>
      <c r="D62" s="30"/>
      <c r="E62" s="85">
        <f t="shared" si="34"/>
        <v>2.821311093890853</v>
      </c>
      <c r="F62" s="376">
        <v>28</v>
      </c>
      <c r="G62" s="376"/>
      <c r="H62" s="31">
        <v>42</v>
      </c>
      <c r="I62" s="31">
        <v>66</v>
      </c>
      <c r="J62" s="31">
        <v>41</v>
      </c>
      <c r="K62" s="31">
        <v>67</v>
      </c>
      <c r="L62" s="31">
        <v>40</v>
      </c>
      <c r="M62" s="33">
        <v>66</v>
      </c>
      <c r="N62" s="34">
        <v>51</v>
      </c>
      <c r="O62" s="31">
        <v>67</v>
      </c>
      <c r="P62" s="31">
        <v>47</v>
      </c>
      <c r="Q62" s="31">
        <v>68</v>
      </c>
      <c r="R62" s="31">
        <v>47</v>
      </c>
      <c r="S62" s="31">
        <v>67</v>
      </c>
      <c r="T62" s="35"/>
      <c r="U62" s="36">
        <f t="shared" si="62"/>
        <v>24</v>
      </c>
      <c r="V62" s="36">
        <f t="shared" si="63"/>
        <v>26</v>
      </c>
      <c r="W62" s="36">
        <f t="shared" si="64"/>
        <v>26</v>
      </c>
      <c r="X62" s="36">
        <f t="shared" si="65"/>
        <v>16</v>
      </c>
      <c r="Y62" s="36">
        <f t="shared" si="66"/>
        <v>21</v>
      </c>
      <c r="Z62" s="36">
        <f t="shared" si="67"/>
        <v>20</v>
      </c>
      <c r="AA62" s="37">
        <f t="shared" si="68"/>
        <v>8</v>
      </c>
      <c r="AB62" s="37">
        <f t="shared" si="69"/>
        <v>5</v>
      </c>
      <c r="AC62" s="37">
        <f t="shared" si="70"/>
        <v>6</v>
      </c>
      <c r="AD62" s="5">
        <f t="shared" si="59"/>
        <v>0.25333333333333335</v>
      </c>
      <c r="AE62" s="5">
        <f t="shared" si="60"/>
        <v>0.19</v>
      </c>
      <c r="AF62" s="5">
        <f t="shared" si="36"/>
        <v>6.3333333333333339E-2</v>
      </c>
      <c r="AG62" s="4">
        <f t="shared" si="56"/>
        <v>33.333333333333336</v>
      </c>
      <c r="AH62" s="4">
        <f t="shared" si="57"/>
        <v>19.23076923076923</v>
      </c>
      <c r="AI62" s="4">
        <f t="shared" si="58"/>
        <v>23.076923076923073</v>
      </c>
      <c r="AJ62" s="36">
        <f t="shared" si="37"/>
        <v>25.213675213675213</v>
      </c>
      <c r="AL62" s="120">
        <f t="shared" si="94"/>
        <v>441.45000000000005</v>
      </c>
      <c r="AM62" s="93">
        <f t="shared" si="39"/>
        <v>667.38351050000017</v>
      </c>
      <c r="AN62" s="93">
        <f t="shared" si="71"/>
        <v>12.42770947740042</v>
      </c>
      <c r="AO62" s="93">
        <f t="shared" si="72"/>
        <v>0.2533333333333333</v>
      </c>
      <c r="AP62" s="93">
        <f t="shared" si="73"/>
        <v>33.333333333333329</v>
      </c>
      <c r="AQ62" s="93">
        <f t="shared" si="74"/>
        <v>19.230769230769234</v>
      </c>
      <c r="AR62" s="93">
        <f t="shared" si="75"/>
        <v>23.076923076923077</v>
      </c>
      <c r="AS62" s="93">
        <f t="shared" si="40"/>
        <v>25.213675213675213</v>
      </c>
      <c r="AT62" s="135">
        <f t="shared" si="41"/>
        <v>2.0384555480156316E-2</v>
      </c>
      <c r="AU62" s="136">
        <f t="shared" si="76"/>
        <v>0.46060606060606052</v>
      </c>
      <c r="AV62" s="136">
        <f t="shared" si="77"/>
        <v>4.4255942818760427E-2</v>
      </c>
      <c r="AW62" s="136">
        <f t="shared" si="42"/>
        <v>2.0116337644891104E-2</v>
      </c>
      <c r="AX62" s="136">
        <f t="shared" si="78"/>
        <v>2.3871387338604114E-2</v>
      </c>
      <c r="AY62" s="136">
        <f t="shared" si="79"/>
        <v>1.186666666666667</v>
      </c>
      <c r="AZ62" s="137">
        <f t="shared" si="43"/>
        <v>48.069905831843769</v>
      </c>
      <c r="BA62" s="136">
        <f t="shared" si="80"/>
        <v>22.141289958909852</v>
      </c>
      <c r="BB62" s="136">
        <f t="shared" si="81"/>
        <v>0.45454545454545453</v>
      </c>
      <c r="BC62" s="136">
        <f t="shared" si="44"/>
        <v>0.14089587996697722</v>
      </c>
      <c r="BD62" s="136">
        <f t="shared" si="82"/>
        <v>0.6697496497210248</v>
      </c>
      <c r="BE62" s="136">
        <f t="shared" si="45"/>
        <v>0.1437231698551944</v>
      </c>
      <c r="BF62" s="136">
        <f t="shared" si="46"/>
        <v>0.38684210526315799</v>
      </c>
      <c r="BG62" s="138">
        <f t="shared" si="83"/>
        <v>0.17818181818181816</v>
      </c>
      <c r="BH62" s="136">
        <f t="shared" si="47"/>
        <v>7.8856043567973131E-3</v>
      </c>
      <c r="BI62" s="144">
        <f t="shared" si="84"/>
        <v>1.4734492293862547</v>
      </c>
      <c r="BJ62" s="144">
        <f t="shared" si="85"/>
        <v>0.18690665116608451</v>
      </c>
      <c r="BK62" s="144">
        <f t="shared" si="86"/>
        <v>9.2912862403436911</v>
      </c>
      <c r="BL62" s="144">
        <f t="shared" si="87"/>
        <v>23.702260817203292</v>
      </c>
      <c r="BM62" s="101">
        <f t="shared" si="88"/>
        <v>0.15915494309189535</v>
      </c>
      <c r="BN62" s="101">
        <f t="shared" si="89"/>
        <v>3.244302767397862E-3</v>
      </c>
      <c r="BO62" s="101">
        <f t="shared" si="90"/>
        <v>7.0435520607979906E-3</v>
      </c>
      <c r="BP62" s="101">
        <f t="shared" si="91"/>
        <v>1.2550329126512782E-3</v>
      </c>
      <c r="BQ62" s="101">
        <f t="shared" si="92"/>
        <v>3.2016145730899958E-3</v>
      </c>
      <c r="BR62" s="148">
        <f t="shared" si="48"/>
        <v>3.2471796440802465</v>
      </c>
      <c r="BS62" s="148">
        <f t="shared" si="49"/>
        <v>2.5205847756679551</v>
      </c>
      <c r="BT62" s="148">
        <f t="shared" si="50"/>
        <v>0.66146375068402286</v>
      </c>
      <c r="BU62" s="148">
        <f t="shared" si="51"/>
        <v>4.9090817761703835</v>
      </c>
      <c r="BV62" s="149">
        <f t="shared" si="52"/>
        <v>3.810616640838453</v>
      </c>
    </row>
    <row r="63" spans="1:384" ht="18.600000000000001" thickBot="1">
      <c r="A63" s="364"/>
      <c r="B63" s="55">
        <v>7</v>
      </c>
      <c r="C63" s="30">
        <v>0.55000000000000004</v>
      </c>
      <c r="D63" s="30"/>
      <c r="E63" s="85">
        <f t="shared" si="34"/>
        <v>2.6259667592247009</v>
      </c>
      <c r="F63" s="376">
        <v>30</v>
      </c>
      <c r="G63" s="376"/>
      <c r="H63" s="31">
        <v>41</v>
      </c>
      <c r="I63" s="31">
        <v>65</v>
      </c>
      <c r="J63" s="31">
        <v>44</v>
      </c>
      <c r="K63" s="31">
        <v>67</v>
      </c>
      <c r="L63" s="31">
        <v>43</v>
      </c>
      <c r="M63" s="33">
        <v>68</v>
      </c>
      <c r="N63" s="34">
        <v>48</v>
      </c>
      <c r="O63" s="31">
        <v>64</v>
      </c>
      <c r="P63" s="31">
        <v>48</v>
      </c>
      <c r="Q63" s="31">
        <v>69</v>
      </c>
      <c r="R63" s="31">
        <v>49</v>
      </c>
      <c r="S63" s="31">
        <v>68</v>
      </c>
      <c r="T63" s="35"/>
      <c r="U63" s="36">
        <f t="shared" si="62"/>
        <v>24</v>
      </c>
      <c r="V63" s="36">
        <f t="shared" si="63"/>
        <v>23</v>
      </c>
      <c r="W63" s="36">
        <f t="shared" si="64"/>
        <v>25</v>
      </c>
      <c r="X63" s="36">
        <f t="shared" si="65"/>
        <v>16</v>
      </c>
      <c r="Y63" s="36">
        <f t="shared" si="66"/>
        <v>21</v>
      </c>
      <c r="Z63" s="36">
        <f t="shared" si="67"/>
        <v>19</v>
      </c>
      <c r="AA63" s="37">
        <f t="shared" si="68"/>
        <v>8</v>
      </c>
      <c r="AB63" s="37">
        <f t="shared" si="69"/>
        <v>2</v>
      </c>
      <c r="AC63" s="37">
        <f t="shared" si="70"/>
        <v>6</v>
      </c>
      <c r="AD63" s="5">
        <f t="shared" si="59"/>
        <v>0.24</v>
      </c>
      <c r="AE63" s="5">
        <f t="shared" si="60"/>
        <v>0.18666666666666668</v>
      </c>
      <c r="AF63" s="5">
        <f t="shared" si="36"/>
        <v>5.3333333333333337E-2</v>
      </c>
      <c r="AG63" s="4">
        <f t="shared" si="56"/>
        <v>33.333333333333336</v>
      </c>
      <c r="AH63" s="4">
        <f t="shared" si="57"/>
        <v>8.6956521739130483</v>
      </c>
      <c r="AI63" s="4">
        <f t="shared" si="58"/>
        <v>24</v>
      </c>
      <c r="AJ63" s="36">
        <f t="shared" si="37"/>
        <v>22.009661835748791</v>
      </c>
      <c r="AL63" s="120">
        <f t="shared" si="94"/>
        <v>441.45000000000005</v>
      </c>
      <c r="AM63" s="93">
        <f t="shared" si="39"/>
        <v>641.19974850000006</v>
      </c>
      <c r="AN63" s="93">
        <f t="shared" si="71"/>
        <v>10.766327527906574</v>
      </c>
      <c r="AO63" s="93">
        <f t="shared" si="72"/>
        <v>0.24</v>
      </c>
      <c r="AP63" s="93">
        <f t="shared" si="73"/>
        <v>33.333333333333329</v>
      </c>
      <c r="AQ63" s="93">
        <f t="shared" si="74"/>
        <v>8.695652173913043</v>
      </c>
      <c r="AR63" s="93">
        <f t="shared" si="75"/>
        <v>24</v>
      </c>
      <c r="AS63" s="93">
        <f t="shared" si="40"/>
        <v>22.009661835748791</v>
      </c>
      <c r="AT63" s="135">
        <f t="shared" si="41"/>
        <v>2.2291723837855978E-2</v>
      </c>
      <c r="AU63" s="136">
        <f t="shared" si="76"/>
        <v>0.43636363636363629</v>
      </c>
      <c r="AV63" s="136">
        <f t="shared" si="77"/>
        <v>5.1085200461753286E-2</v>
      </c>
      <c r="AW63" s="136">
        <f t="shared" si="42"/>
        <v>2.3220545664433309E-2</v>
      </c>
      <c r="AX63" s="136">
        <f t="shared" si="78"/>
        <v>2.8793476623897311E-2</v>
      </c>
      <c r="AY63" s="136">
        <f t="shared" si="79"/>
        <v>1.2400000000000002</v>
      </c>
      <c r="AZ63" s="137">
        <f t="shared" si="43"/>
        <v>43.818031366277395</v>
      </c>
      <c r="BA63" s="136">
        <f t="shared" si="80"/>
        <v>19.12059550528468</v>
      </c>
      <c r="BB63" s="136">
        <f t="shared" si="81"/>
        <v>0.45454545454545453</v>
      </c>
      <c r="BC63" s="136">
        <f t="shared" si="44"/>
        <v>0.15552513751947422</v>
      </c>
      <c r="BD63" s="136">
        <f t="shared" si="82"/>
        <v>0.68810235320397528</v>
      </c>
      <c r="BE63" s="136">
        <f t="shared" si="45"/>
        <v>0.14628757597397579</v>
      </c>
      <c r="BF63" s="136">
        <f t="shared" si="46"/>
        <v>0.40833333333333338</v>
      </c>
      <c r="BG63" s="138">
        <f t="shared" si="83"/>
        <v>0.17818181818181816</v>
      </c>
      <c r="BH63" s="136">
        <f t="shared" si="47"/>
        <v>9.1024539004578575E-3</v>
      </c>
      <c r="BI63" s="144">
        <f t="shared" si="84"/>
        <v>1.5138251770487456</v>
      </c>
      <c r="BJ63" s="144">
        <f t="shared" si="85"/>
        <v>0.21574873642522158</v>
      </c>
      <c r="BK63" s="144">
        <f t="shared" si="86"/>
        <v>9.2912862403436911</v>
      </c>
      <c r="BL63" s="144">
        <f t="shared" si="87"/>
        <v>23.702260817203292</v>
      </c>
      <c r="BM63" s="101">
        <f t="shared" si="88"/>
        <v>0.15915494309189535</v>
      </c>
      <c r="BN63" s="101">
        <f t="shared" si="89"/>
        <v>3.5478380388342151E-3</v>
      </c>
      <c r="BO63" s="101">
        <f t="shared" si="90"/>
        <v>8.13046217232841E-3</v>
      </c>
      <c r="BP63" s="101">
        <f t="shared" si="91"/>
        <v>1.4487005325239711E-3</v>
      </c>
      <c r="BQ63" s="101">
        <f t="shared" si="92"/>
        <v>3.6956646237856407E-3</v>
      </c>
      <c r="BR63" s="148">
        <f t="shared" si="48"/>
        <v>3.2471796440802465</v>
      </c>
      <c r="BS63" s="148">
        <f t="shared" si="49"/>
        <v>2.5205847756679551</v>
      </c>
      <c r="BT63" s="148">
        <f t="shared" si="50"/>
        <v>0.68847500491494662</v>
      </c>
      <c r="BU63" s="148">
        <f t="shared" si="51"/>
        <v>4.7164815293205882</v>
      </c>
      <c r="BV63" s="149">
        <f t="shared" si="52"/>
        <v>3.6611129782109448</v>
      </c>
    </row>
    <row r="64" spans="1:384" ht="18.600000000000001" thickBot="1">
      <c r="A64" s="364"/>
      <c r="B64" s="55">
        <v>8</v>
      </c>
      <c r="C64" s="30">
        <v>0.55000000000000004</v>
      </c>
      <c r="D64" s="30"/>
      <c r="E64" s="85">
        <f t="shared" si="34"/>
        <v>2.2369926804179441</v>
      </c>
      <c r="F64" s="376">
        <v>35</v>
      </c>
      <c r="G64" s="376"/>
      <c r="H64" s="31">
        <v>43</v>
      </c>
      <c r="I64" s="31">
        <v>70</v>
      </c>
      <c r="J64" s="31">
        <v>47</v>
      </c>
      <c r="K64" s="31">
        <v>71</v>
      </c>
      <c r="L64" s="31">
        <v>37</v>
      </c>
      <c r="M64" s="33">
        <v>68</v>
      </c>
      <c r="N64" s="34">
        <v>46</v>
      </c>
      <c r="O64" s="31">
        <v>65</v>
      </c>
      <c r="P64" s="31">
        <v>47</v>
      </c>
      <c r="Q64" s="31">
        <v>63</v>
      </c>
      <c r="R64" s="31">
        <v>50</v>
      </c>
      <c r="S64" s="31">
        <v>68</v>
      </c>
      <c r="T64" s="35"/>
      <c r="U64" s="36">
        <f t="shared" si="62"/>
        <v>27</v>
      </c>
      <c r="V64" s="36">
        <f t="shared" si="63"/>
        <v>24</v>
      </c>
      <c r="W64" s="36">
        <f t="shared" si="64"/>
        <v>31</v>
      </c>
      <c r="X64" s="36">
        <f t="shared" si="65"/>
        <v>19</v>
      </c>
      <c r="Y64" s="36">
        <f t="shared" si="66"/>
        <v>16</v>
      </c>
      <c r="Z64" s="36">
        <f t="shared" si="67"/>
        <v>18</v>
      </c>
      <c r="AA64" s="37">
        <f t="shared" si="68"/>
        <v>8</v>
      </c>
      <c r="AB64" s="37">
        <f t="shared" si="69"/>
        <v>8</v>
      </c>
      <c r="AC64" s="37">
        <f t="shared" si="70"/>
        <v>13</v>
      </c>
      <c r="AD64" s="5">
        <f t="shared" si="59"/>
        <v>0.27333333333333332</v>
      </c>
      <c r="AE64" s="5">
        <f t="shared" si="60"/>
        <v>0.17666666666666667</v>
      </c>
      <c r="AF64" s="5">
        <f t="shared" si="36"/>
        <v>9.6666666666666665E-2</v>
      </c>
      <c r="AG64" s="4">
        <f t="shared" si="56"/>
        <v>29.629629629629626</v>
      </c>
      <c r="AH64" s="4">
        <f t="shared" si="57"/>
        <v>33.333333333333336</v>
      </c>
      <c r="AI64" s="4">
        <f t="shared" si="58"/>
        <v>41.935483870967737</v>
      </c>
      <c r="AJ64" s="36">
        <f t="shared" si="37"/>
        <v>34.966148944643571</v>
      </c>
      <c r="AL64" s="120">
        <f t="shared" si="94"/>
        <v>441.45000000000005</v>
      </c>
      <c r="AM64" s="93">
        <f t="shared" si="39"/>
        <v>707.39081600000009</v>
      </c>
      <c r="AN64" s="93">
        <f t="shared" si="71"/>
        <v>7.8130079306134999</v>
      </c>
      <c r="AO64" s="93">
        <f t="shared" si="72"/>
        <v>0.27333333333333332</v>
      </c>
      <c r="AP64" s="93">
        <f t="shared" si="73"/>
        <v>29.629629629629626</v>
      </c>
      <c r="AQ64" s="93">
        <f t="shared" si="74"/>
        <v>33.333333333333329</v>
      </c>
      <c r="AR64" s="93">
        <f t="shared" si="75"/>
        <v>41.935483870967744</v>
      </c>
      <c r="AS64" s="93">
        <f t="shared" si="40"/>
        <v>34.966148944643571</v>
      </c>
      <c r="AT64" s="135">
        <f t="shared" si="41"/>
        <v>3.4984392152264253E-2</v>
      </c>
      <c r="AU64" s="136">
        <f t="shared" si="76"/>
        <v>0.49696969696969689</v>
      </c>
      <c r="AV64" s="136">
        <f t="shared" si="77"/>
        <v>7.0395423233214668E-2</v>
      </c>
      <c r="AW64" s="136">
        <f t="shared" si="42"/>
        <v>3.1997919651461211E-2</v>
      </c>
      <c r="AX64" s="136">
        <f t="shared" si="78"/>
        <v>3.5411031080950416E-2</v>
      </c>
      <c r="AY64" s="136">
        <f t="shared" si="79"/>
        <v>1.1066666666666669</v>
      </c>
      <c r="AZ64" s="137">
        <f t="shared" si="43"/>
        <v>27.669541209561586</v>
      </c>
      <c r="BA64" s="136">
        <f t="shared" si="80"/>
        <v>13.750923510206363</v>
      </c>
      <c r="BB64" s="136">
        <f t="shared" si="81"/>
        <v>0.45454545454545453</v>
      </c>
      <c r="BC64" s="136">
        <f t="shared" si="44"/>
        <v>0.17107422343859102</v>
      </c>
      <c r="BD64" s="136">
        <f t="shared" si="82"/>
        <v>0.64478119838560299</v>
      </c>
      <c r="BE64" s="136">
        <f t="shared" si="45"/>
        <v>0.19557505486762772</v>
      </c>
      <c r="BF64" s="136">
        <f t="shared" si="46"/>
        <v>0.3585365853658537</v>
      </c>
      <c r="BG64" s="138">
        <f t="shared" si="83"/>
        <v>0.17818181818181816</v>
      </c>
      <c r="BH64" s="136">
        <f t="shared" si="47"/>
        <v>1.2543184503372795E-2</v>
      </c>
      <c r="BI64" s="144">
        <f t="shared" si="84"/>
        <v>1.4185186364483264</v>
      </c>
      <c r="BJ64" s="144">
        <f t="shared" si="85"/>
        <v>0.29730183057724457</v>
      </c>
      <c r="BK64" s="144">
        <f t="shared" si="86"/>
        <v>9.2912862403436911</v>
      </c>
      <c r="BL64" s="144">
        <f t="shared" si="87"/>
        <v>23.702260817203292</v>
      </c>
      <c r="BM64" s="101">
        <f t="shared" si="88"/>
        <v>0.15915494309189535</v>
      </c>
      <c r="BN64" s="101">
        <f t="shared" si="89"/>
        <v>5.5679389420981683E-3</v>
      </c>
      <c r="BO64" s="101">
        <f t="shared" si="90"/>
        <v>1.1203779578612169E-2</v>
      </c>
      <c r="BP64" s="101">
        <f t="shared" si="91"/>
        <v>1.996309815825441E-3</v>
      </c>
      <c r="BQ64" s="101">
        <f t="shared" si="92"/>
        <v>5.0926270811873491E-3</v>
      </c>
      <c r="BR64" s="148">
        <f t="shared" si="48"/>
        <v>3.2471796440802465</v>
      </c>
      <c r="BS64" s="148">
        <f t="shared" si="49"/>
        <v>2.5205847756679551</v>
      </c>
      <c r="BT64" s="148">
        <f t="shared" si="50"/>
        <v>0.62405390346487055</v>
      </c>
      <c r="BU64" s="148">
        <f t="shared" si="51"/>
        <v>5.2033640460403561</v>
      </c>
      <c r="BV64" s="149">
        <f t="shared" si="52"/>
        <v>4.039049770657904</v>
      </c>
    </row>
    <row r="65" spans="1:384" s="77" customFormat="1" ht="18.600000000000001" thickBot="1">
      <c r="A65" s="377">
        <v>45</v>
      </c>
      <c r="B65" s="71">
        <v>1</v>
      </c>
      <c r="C65" s="72">
        <v>0.65</v>
      </c>
      <c r="D65" s="72"/>
      <c r="E65" s="87">
        <f t="shared" si="34"/>
        <v>4.003355281584116</v>
      </c>
      <c r="F65" s="387">
        <v>20</v>
      </c>
      <c r="G65" s="387"/>
      <c r="H65" s="72">
        <v>45</v>
      </c>
      <c r="I65" s="72">
        <v>63</v>
      </c>
      <c r="J65" s="72">
        <v>46</v>
      </c>
      <c r="K65" s="72">
        <v>62</v>
      </c>
      <c r="L65" s="72">
        <v>39</v>
      </c>
      <c r="M65" s="73">
        <v>63</v>
      </c>
      <c r="N65" s="74">
        <v>45</v>
      </c>
      <c r="O65" s="72">
        <v>60</v>
      </c>
      <c r="P65" s="72">
        <v>43</v>
      </c>
      <c r="Q65" s="72">
        <v>60</v>
      </c>
      <c r="R65" s="72">
        <v>45</v>
      </c>
      <c r="S65" s="72">
        <v>63</v>
      </c>
      <c r="T65" s="75"/>
      <c r="U65" s="76">
        <f t="shared" si="62"/>
        <v>18</v>
      </c>
      <c r="V65" s="76">
        <f t="shared" si="63"/>
        <v>16</v>
      </c>
      <c r="W65" s="76">
        <f t="shared" si="64"/>
        <v>24</v>
      </c>
      <c r="X65" s="76">
        <f t="shared" si="65"/>
        <v>15</v>
      </c>
      <c r="Y65" s="76">
        <f t="shared" si="66"/>
        <v>17</v>
      </c>
      <c r="Z65" s="76">
        <f t="shared" si="67"/>
        <v>18</v>
      </c>
      <c r="AA65" s="76">
        <f t="shared" si="68"/>
        <v>3</v>
      </c>
      <c r="AB65" s="76">
        <f t="shared" si="69"/>
        <v>-1</v>
      </c>
      <c r="AC65" s="76">
        <f t="shared" si="70"/>
        <v>6</v>
      </c>
      <c r="AD65" s="76">
        <f t="shared" si="59"/>
        <v>0.19333333333333333</v>
      </c>
      <c r="AE65" s="76">
        <f t="shared" si="60"/>
        <v>0.16666666666666666</v>
      </c>
      <c r="AF65" s="76">
        <f t="shared" si="36"/>
        <v>2.6666666666666668E-2</v>
      </c>
      <c r="AG65" s="76">
        <f t="shared" si="56"/>
        <v>16.666666666666664</v>
      </c>
      <c r="AH65" s="76">
        <f t="shared" si="57"/>
        <v>-6.25</v>
      </c>
      <c r="AI65" s="76">
        <f t="shared" si="58"/>
        <v>25</v>
      </c>
      <c r="AJ65" s="36">
        <f t="shared" si="37"/>
        <v>11.805555555555555</v>
      </c>
      <c r="AK65" s="7"/>
      <c r="AL65" s="120">
        <f>$A$65*9.81</f>
        <v>441.45000000000005</v>
      </c>
      <c r="AM65" s="93">
        <f t="shared" si="39"/>
        <v>638.08774399999993</v>
      </c>
      <c r="AN65" s="93">
        <f t="shared" si="71"/>
        <v>25.022886522097128</v>
      </c>
      <c r="AO65" s="93">
        <f t="shared" si="72"/>
        <v>0.19333333333333333</v>
      </c>
      <c r="AP65" s="93">
        <f t="shared" si="73"/>
        <v>16.666666666666664</v>
      </c>
      <c r="AQ65" s="95">
        <f t="shared" si="74"/>
        <v>-6.25</v>
      </c>
      <c r="AR65" s="93">
        <f t="shared" si="75"/>
        <v>25</v>
      </c>
      <c r="AS65" s="93">
        <f>(AP65+AR65)/2</f>
        <v>20.833333333333332</v>
      </c>
      <c r="AT65" s="135">
        <f t="shared" si="41"/>
        <v>7.7262602443009592E-3</v>
      </c>
      <c r="AU65" s="136">
        <f t="shared" si="76"/>
        <v>0.29743589743589743</v>
      </c>
      <c r="AV65" s="136">
        <f t="shared" si="77"/>
        <v>2.5976219786873915E-2</v>
      </c>
      <c r="AW65" s="136">
        <f t="shared" si="42"/>
        <v>9.9908537641822739E-3</v>
      </c>
      <c r="AX65" s="136">
        <f t="shared" si="78"/>
        <v>1.8249959542572955E-2</v>
      </c>
      <c r="AY65" s="136">
        <f t="shared" si="79"/>
        <v>1.8266666666666667</v>
      </c>
      <c r="AZ65" s="137">
        <f t="shared" si="43"/>
        <v>128.13561994188169</v>
      </c>
      <c r="BA65" s="136">
        <f t="shared" si="80"/>
        <v>38.112133110918656</v>
      </c>
      <c r="BB65" s="136">
        <f t="shared" si="81"/>
        <v>0.38461538461538458</v>
      </c>
      <c r="BC65" s="136">
        <f t="shared" si="44"/>
        <v>0.11366269156448822</v>
      </c>
      <c r="BD65" s="136">
        <f t="shared" si="82"/>
        <v>0.70522867220930596</v>
      </c>
      <c r="BE65" s="136">
        <f t="shared" si="45"/>
        <v>7.7297959797953758E-2</v>
      </c>
      <c r="BF65" s="136">
        <f t="shared" si="46"/>
        <v>0.50689655172413794</v>
      </c>
      <c r="BG65" s="138">
        <f t="shared" si="83"/>
        <v>0.15076923076923077</v>
      </c>
      <c r="BH65" s="136">
        <f t="shared" si="47"/>
        <v>3.9164146755594521E-3</v>
      </c>
      <c r="BI65" s="144">
        <f t="shared" si="84"/>
        <v>1.8335945477441955</v>
      </c>
      <c r="BJ65" s="144">
        <f t="shared" si="85"/>
        <v>0.10091454713477417</v>
      </c>
      <c r="BK65" s="144">
        <f t="shared" si="86"/>
        <v>10.100693045529104</v>
      </c>
      <c r="BL65" s="144">
        <f t="shared" si="87"/>
        <v>25.76707409573751</v>
      </c>
      <c r="BM65" s="101">
        <f t="shared" si="88"/>
        <v>0.15915494309189535</v>
      </c>
      <c r="BN65" s="101">
        <f t="shared" si="89"/>
        <v>1.2296725094948925E-3</v>
      </c>
      <c r="BO65" s="101">
        <f t="shared" si="90"/>
        <v>4.1342437819224835E-3</v>
      </c>
      <c r="BP65" s="101">
        <f t="shared" si="91"/>
        <v>6.2331675481292837E-4</v>
      </c>
      <c r="BQ65" s="101">
        <f t="shared" si="92"/>
        <v>1.5900937622778783E-3</v>
      </c>
      <c r="BR65" s="148">
        <f t="shared" si="48"/>
        <v>3.2471796440802465</v>
      </c>
      <c r="BS65" s="148">
        <f t="shared" si="49"/>
        <v>2.5205847756679551</v>
      </c>
      <c r="BT65" s="148">
        <f t="shared" si="50"/>
        <v>0.69183275207993977</v>
      </c>
      <c r="BU65" s="148">
        <f t="shared" si="51"/>
        <v>4.6935905163753242</v>
      </c>
      <c r="BV65" s="149">
        <f t="shared" si="52"/>
        <v>3.6433441002757077</v>
      </c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</row>
    <row r="66" spans="1:384" ht="18.600000000000001" thickBot="1">
      <c r="A66" s="378"/>
      <c r="B66" s="55">
        <v>2</v>
      </c>
      <c r="C66" s="30">
        <v>0.65</v>
      </c>
      <c r="D66" s="30"/>
      <c r="E66" s="85">
        <f t="shared" si="34"/>
        <v>3.4617713531086367</v>
      </c>
      <c r="F66" s="376">
        <v>23</v>
      </c>
      <c r="G66" s="376"/>
      <c r="H66" s="31">
        <v>39</v>
      </c>
      <c r="I66" s="31">
        <v>61</v>
      </c>
      <c r="J66" s="31">
        <v>38</v>
      </c>
      <c r="K66" s="31">
        <v>61</v>
      </c>
      <c r="L66" s="31">
        <v>40</v>
      </c>
      <c r="M66" s="33">
        <v>63</v>
      </c>
      <c r="N66" s="34">
        <v>44</v>
      </c>
      <c r="O66" s="31">
        <v>58</v>
      </c>
      <c r="P66" s="31">
        <v>42</v>
      </c>
      <c r="Q66" s="31">
        <v>60</v>
      </c>
      <c r="R66" s="31">
        <v>42</v>
      </c>
      <c r="S66" s="31">
        <v>61</v>
      </c>
      <c r="T66" s="35"/>
      <c r="U66" s="36">
        <f t="shared" si="62"/>
        <v>22</v>
      </c>
      <c r="V66" s="36">
        <f t="shared" si="63"/>
        <v>23</v>
      </c>
      <c r="W66" s="36">
        <f t="shared" si="64"/>
        <v>23</v>
      </c>
      <c r="X66" s="36">
        <f t="shared" si="65"/>
        <v>14</v>
      </c>
      <c r="Y66" s="36">
        <f t="shared" si="66"/>
        <v>18</v>
      </c>
      <c r="Z66" s="36">
        <f t="shared" si="67"/>
        <v>19</v>
      </c>
      <c r="AA66" s="37">
        <f t="shared" si="68"/>
        <v>8</v>
      </c>
      <c r="AB66" s="37">
        <f t="shared" si="69"/>
        <v>5</v>
      </c>
      <c r="AC66" s="37">
        <f t="shared" si="70"/>
        <v>4</v>
      </c>
      <c r="AD66" s="76">
        <f t="shared" si="59"/>
        <v>0.22666666666666666</v>
      </c>
      <c r="AE66" s="76">
        <f t="shared" si="60"/>
        <v>0.17</v>
      </c>
      <c r="AF66" s="76">
        <f t="shared" si="36"/>
        <v>5.6666666666666664E-2</v>
      </c>
      <c r="AG66" s="4">
        <f t="shared" si="56"/>
        <v>36.363636363636367</v>
      </c>
      <c r="AH66" s="4">
        <f t="shared" si="57"/>
        <v>21.739130434782606</v>
      </c>
      <c r="AI66" s="4">
        <f t="shared" si="58"/>
        <v>17.391304347826086</v>
      </c>
      <c r="AJ66" s="36">
        <f t="shared" si="37"/>
        <v>25.164690382081687</v>
      </c>
      <c r="AL66" s="120">
        <f t="shared" ref="AL66:AL72" si="95">$A$65*9.81</f>
        <v>441.45000000000005</v>
      </c>
      <c r="AM66" s="93">
        <f t="shared" si="39"/>
        <v>708.18101150000007</v>
      </c>
      <c r="AN66" s="93">
        <f t="shared" si="71"/>
        <v>18.710521764569563</v>
      </c>
      <c r="AO66" s="93">
        <f t="shared" si="72"/>
        <v>0.22666666666666668</v>
      </c>
      <c r="AP66" s="93">
        <f t="shared" si="73"/>
        <v>36.363636363636367</v>
      </c>
      <c r="AQ66" s="93">
        <f t="shared" si="74"/>
        <v>21.739130434782609</v>
      </c>
      <c r="AR66" s="93">
        <f t="shared" si="75"/>
        <v>17.391304347826086</v>
      </c>
      <c r="AS66" s="93">
        <f t="shared" si="40"/>
        <v>25.164690382081687</v>
      </c>
      <c r="AT66" s="135">
        <f t="shared" si="41"/>
        <v>1.2114395820638472E-2</v>
      </c>
      <c r="AU66" s="136">
        <f t="shared" si="76"/>
        <v>0.34871794871794876</v>
      </c>
      <c r="AV66" s="136">
        <f t="shared" si="77"/>
        <v>3.4739811544477972E-2</v>
      </c>
      <c r="AW66" s="136">
        <f t="shared" si="42"/>
        <v>1.3361465978645373E-2</v>
      </c>
      <c r="AX66" s="136">
        <f t="shared" si="78"/>
        <v>2.2625415723839498E-2</v>
      </c>
      <c r="AY66" s="136">
        <f t="shared" si="79"/>
        <v>1.6933333333333334</v>
      </c>
      <c r="AZ66" s="137">
        <f t="shared" si="43"/>
        <v>81.443478373101001</v>
      </c>
      <c r="BA66" s="136">
        <f t="shared" si="80"/>
        <v>28.400802714722403</v>
      </c>
      <c r="BB66" s="136">
        <f t="shared" si="81"/>
        <v>0.38461538461538458</v>
      </c>
      <c r="BC66" s="136">
        <f t="shared" si="44"/>
        <v>0.12139567951891395</v>
      </c>
      <c r="BD66" s="136">
        <f t="shared" si="82"/>
        <v>0.65131263214863266</v>
      </c>
      <c r="BE66" s="136">
        <f t="shared" si="45"/>
        <v>0.10480323886874336</v>
      </c>
      <c r="BF66" s="136">
        <f t="shared" si="46"/>
        <v>0.43235294117647055</v>
      </c>
      <c r="BG66" s="138">
        <f t="shared" si="83"/>
        <v>0.15076923076923077</v>
      </c>
      <c r="BH66" s="136">
        <f t="shared" si="47"/>
        <v>5.2376946636289862E-3</v>
      </c>
      <c r="BI66" s="144">
        <f t="shared" si="84"/>
        <v>1.6934128435864448</v>
      </c>
      <c r="BJ66" s="144">
        <f t="shared" si="85"/>
        <v>0.13496006648857703</v>
      </c>
      <c r="BK66" s="144">
        <f t="shared" si="86"/>
        <v>10.100693045529104</v>
      </c>
      <c r="BL66" s="144">
        <f t="shared" si="87"/>
        <v>25.76707409573751</v>
      </c>
      <c r="BM66" s="101">
        <f t="shared" si="88"/>
        <v>0.15915494309189535</v>
      </c>
      <c r="BN66" s="101">
        <f t="shared" si="89"/>
        <v>1.9280659774264107E-3</v>
      </c>
      <c r="BO66" s="101">
        <f t="shared" si="90"/>
        <v>5.5290127293845595E-3</v>
      </c>
      <c r="BP66" s="101">
        <f t="shared" si="91"/>
        <v>8.3360499612259516E-4</v>
      </c>
      <c r="BQ66" s="101">
        <f t="shared" si="92"/>
        <v>2.1265433574555997E-3</v>
      </c>
      <c r="BR66" s="148">
        <f t="shared" si="48"/>
        <v>3.2471796440802465</v>
      </c>
      <c r="BS66" s="148">
        <f t="shared" si="49"/>
        <v>2.5205847756679551</v>
      </c>
      <c r="BT66" s="148">
        <f t="shared" si="50"/>
        <v>0.62335757783869927</v>
      </c>
      <c r="BU66" s="148">
        <f t="shared" si="51"/>
        <v>5.2091764976032593</v>
      </c>
      <c r="BV66" s="149">
        <f t="shared" si="52"/>
        <v>4.0435616174063496</v>
      </c>
    </row>
    <row r="67" spans="1:384" ht="18.600000000000001" thickBot="1">
      <c r="A67" s="378"/>
      <c r="B67" s="55">
        <v>3</v>
      </c>
      <c r="C67" s="30">
        <v>0.65</v>
      </c>
      <c r="D67" s="30"/>
      <c r="E67" s="85">
        <f t="shared" si="34"/>
        <v>3.1742250903872287</v>
      </c>
      <c r="F67" s="376">
        <v>25</v>
      </c>
      <c r="G67" s="376"/>
      <c r="H67" s="31">
        <v>38</v>
      </c>
      <c r="I67" s="31">
        <v>62</v>
      </c>
      <c r="J67" s="31">
        <v>37</v>
      </c>
      <c r="K67" s="31">
        <v>61</v>
      </c>
      <c r="L67" s="31">
        <v>35</v>
      </c>
      <c r="M67" s="33">
        <v>62</v>
      </c>
      <c r="N67" s="34">
        <v>43</v>
      </c>
      <c r="O67" s="31">
        <v>58</v>
      </c>
      <c r="P67" s="31">
        <v>41</v>
      </c>
      <c r="Q67" s="31">
        <v>62</v>
      </c>
      <c r="R67" s="31">
        <v>41</v>
      </c>
      <c r="S67" s="31">
        <v>63</v>
      </c>
      <c r="T67" s="35"/>
      <c r="U67" s="36">
        <f t="shared" si="62"/>
        <v>24</v>
      </c>
      <c r="V67" s="36">
        <f t="shared" si="63"/>
        <v>24</v>
      </c>
      <c r="W67" s="36">
        <f t="shared" si="64"/>
        <v>27</v>
      </c>
      <c r="X67" s="36">
        <f t="shared" si="65"/>
        <v>15</v>
      </c>
      <c r="Y67" s="36">
        <f t="shared" si="66"/>
        <v>21</v>
      </c>
      <c r="Z67" s="36">
        <f t="shared" si="67"/>
        <v>22</v>
      </c>
      <c r="AA67" s="37">
        <f t="shared" si="68"/>
        <v>9</v>
      </c>
      <c r="AB67" s="37">
        <f t="shared" si="69"/>
        <v>3</v>
      </c>
      <c r="AC67" s="37">
        <f t="shared" si="70"/>
        <v>5</v>
      </c>
      <c r="AD67" s="76">
        <f t="shared" si="59"/>
        <v>0.25</v>
      </c>
      <c r="AE67" s="76">
        <f t="shared" si="60"/>
        <v>0.19333333333333333</v>
      </c>
      <c r="AF67" s="76">
        <f t="shared" si="36"/>
        <v>5.6666666666666664E-2</v>
      </c>
      <c r="AG67" s="4">
        <f t="shared" si="56"/>
        <v>37.5</v>
      </c>
      <c r="AH67" s="4">
        <f t="shared" si="57"/>
        <v>12.5</v>
      </c>
      <c r="AI67" s="4">
        <f t="shared" si="58"/>
        <v>18.518518518518523</v>
      </c>
      <c r="AJ67" s="36">
        <f t="shared" si="37"/>
        <v>22.839506172839506</v>
      </c>
      <c r="AL67" s="120">
        <f t="shared" si="95"/>
        <v>441.45000000000005</v>
      </c>
      <c r="AM67" s="93">
        <f t="shared" si="39"/>
        <v>758.69742937500007</v>
      </c>
      <c r="AN67" s="93">
        <f t="shared" si="71"/>
        <v>15.731298772272332</v>
      </c>
      <c r="AO67" s="93">
        <f t="shared" si="72"/>
        <v>0.25</v>
      </c>
      <c r="AP67" s="93">
        <f t="shared" si="73"/>
        <v>37.5</v>
      </c>
      <c r="AQ67" s="93">
        <f t="shared" si="74"/>
        <v>12.5</v>
      </c>
      <c r="AR67" s="93">
        <f t="shared" si="75"/>
        <v>18.518518518518519</v>
      </c>
      <c r="AS67" s="93">
        <f t="shared" si="40"/>
        <v>22.839506172839506</v>
      </c>
      <c r="AT67" s="135">
        <f t="shared" si="41"/>
        <v>1.5891885572769424E-2</v>
      </c>
      <c r="AU67" s="136">
        <f t="shared" si="76"/>
        <v>0.38461538461538458</v>
      </c>
      <c r="AV67" s="136">
        <f t="shared" si="77"/>
        <v>4.1318902489200497E-2</v>
      </c>
      <c r="AW67" s="136">
        <f t="shared" si="42"/>
        <v>1.5891885572769424E-2</v>
      </c>
      <c r="AX67" s="136">
        <f t="shared" si="78"/>
        <v>2.5427016916431077E-2</v>
      </c>
      <c r="AY67" s="136">
        <f t="shared" si="79"/>
        <v>1.6</v>
      </c>
      <c r="AZ67" s="137">
        <f t="shared" si="43"/>
        <v>61.925195089089328</v>
      </c>
      <c r="BA67" s="136">
        <f t="shared" si="80"/>
        <v>23.817382726572816</v>
      </c>
      <c r="BB67" s="136">
        <f t="shared" si="81"/>
        <v>0.38461538461538458</v>
      </c>
      <c r="BC67" s="136">
        <f t="shared" si="44"/>
        <v>0.12606302222606525</v>
      </c>
      <c r="BD67" s="136">
        <f t="shared" si="82"/>
        <v>0.6201736729460422</v>
      </c>
      <c r="BE67" s="136">
        <f t="shared" si="45"/>
        <v>0.12606302222606525</v>
      </c>
      <c r="BF67" s="136">
        <f t="shared" si="46"/>
        <v>0.39200000000000002</v>
      </c>
      <c r="BG67" s="138">
        <f t="shared" si="83"/>
        <v>0.15076923076923077</v>
      </c>
      <c r="BH67" s="136">
        <f t="shared" si="47"/>
        <v>6.2296191445256142E-3</v>
      </c>
      <c r="BI67" s="144">
        <f t="shared" si="84"/>
        <v>1.6124515496597098</v>
      </c>
      <c r="BJ67" s="144">
        <f t="shared" si="85"/>
        <v>0.16051905808521641</v>
      </c>
      <c r="BK67" s="144">
        <f t="shared" si="86"/>
        <v>10.100693045529104</v>
      </c>
      <c r="BL67" s="144">
        <f t="shared" si="87"/>
        <v>25.76707409573751</v>
      </c>
      <c r="BM67" s="101">
        <f t="shared" si="88"/>
        <v>0.15915494309189535</v>
      </c>
      <c r="BN67" s="101">
        <f t="shared" si="89"/>
        <v>2.5292721439570298E-3</v>
      </c>
      <c r="BO67" s="101">
        <f t="shared" si="90"/>
        <v>6.5761075742882778E-3</v>
      </c>
      <c r="BP67" s="101">
        <f t="shared" si="91"/>
        <v>9.9147468043115587E-4</v>
      </c>
      <c r="BQ67" s="101">
        <f t="shared" si="92"/>
        <v>2.5292721439570298E-3</v>
      </c>
      <c r="BR67" s="148">
        <f t="shared" si="48"/>
        <v>3.2471796440802465</v>
      </c>
      <c r="BS67" s="148">
        <f t="shared" si="49"/>
        <v>2.5205847756679551</v>
      </c>
      <c r="BT67" s="148">
        <f t="shared" si="50"/>
        <v>0.58185250523869292</v>
      </c>
      <c r="BU67" s="148">
        <f t="shared" si="51"/>
        <v>5.5807607853267882</v>
      </c>
      <c r="BV67" s="149">
        <f t="shared" si="52"/>
        <v>4.3319995238895421</v>
      </c>
    </row>
    <row r="68" spans="1:384" ht="18.600000000000001" thickBot="1">
      <c r="A68" s="378"/>
      <c r="B68" s="55">
        <v>4</v>
      </c>
      <c r="C68" s="30">
        <v>0.65</v>
      </c>
      <c r="D68" s="30"/>
      <c r="E68" s="85">
        <f t="shared" si="34"/>
        <v>2.8899783707718116</v>
      </c>
      <c r="F68" s="376">
        <v>27.36</v>
      </c>
      <c r="G68" s="376"/>
      <c r="H68" s="31">
        <v>36</v>
      </c>
      <c r="I68" s="31">
        <v>60</v>
      </c>
      <c r="J68" s="31">
        <v>35</v>
      </c>
      <c r="K68" s="31">
        <v>61</v>
      </c>
      <c r="L68" s="31">
        <v>37</v>
      </c>
      <c r="M68" s="33">
        <v>62</v>
      </c>
      <c r="N68" s="34">
        <v>43</v>
      </c>
      <c r="O68" s="31">
        <v>58</v>
      </c>
      <c r="P68" s="31">
        <v>42</v>
      </c>
      <c r="Q68" s="31">
        <v>57</v>
      </c>
      <c r="R68" s="31">
        <v>42</v>
      </c>
      <c r="S68" s="31">
        <v>63</v>
      </c>
      <c r="T68" s="35"/>
      <c r="U68" s="36">
        <f t="shared" si="62"/>
        <v>24</v>
      </c>
      <c r="V68" s="36">
        <f t="shared" si="63"/>
        <v>26</v>
      </c>
      <c r="W68" s="36">
        <f t="shared" si="64"/>
        <v>25</v>
      </c>
      <c r="X68" s="36">
        <f t="shared" si="65"/>
        <v>15</v>
      </c>
      <c r="Y68" s="36">
        <f t="shared" si="66"/>
        <v>15</v>
      </c>
      <c r="Z68" s="36">
        <f t="shared" si="67"/>
        <v>21</v>
      </c>
      <c r="AA68" s="37">
        <f t="shared" si="68"/>
        <v>9</v>
      </c>
      <c r="AB68" s="37">
        <f t="shared" si="69"/>
        <v>11</v>
      </c>
      <c r="AC68" s="37">
        <f t="shared" si="70"/>
        <v>4</v>
      </c>
      <c r="AD68" s="76">
        <f t="shared" si="59"/>
        <v>0.25</v>
      </c>
      <c r="AE68" s="76">
        <f t="shared" si="60"/>
        <v>0.17</v>
      </c>
      <c r="AF68" s="76">
        <f t="shared" si="36"/>
        <v>0.08</v>
      </c>
      <c r="AG68" s="4">
        <f t="shared" si="56"/>
        <v>37.5</v>
      </c>
      <c r="AH68" s="4">
        <f t="shared" si="57"/>
        <v>42.307692307692314</v>
      </c>
      <c r="AI68" s="4">
        <f t="shared" si="58"/>
        <v>16.000000000000004</v>
      </c>
      <c r="AJ68" s="36">
        <f t="shared" si="37"/>
        <v>31.935897435897441</v>
      </c>
      <c r="AL68" s="120">
        <f t="shared" si="95"/>
        <v>441.45000000000005</v>
      </c>
      <c r="AM68" s="93">
        <f t="shared" si="39"/>
        <v>758.69742937500007</v>
      </c>
      <c r="AN68" s="93">
        <f t="shared" si="71"/>
        <v>13.040021992475138</v>
      </c>
      <c r="AO68" s="93">
        <f t="shared" si="72"/>
        <v>0.25</v>
      </c>
      <c r="AP68" s="93">
        <f t="shared" si="73"/>
        <v>37.5</v>
      </c>
      <c r="AQ68" s="93">
        <f t="shared" si="74"/>
        <v>42.307692307692307</v>
      </c>
      <c r="AR68" s="93">
        <f t="shared" si="75"/>
        <v>16</v>
      </c>
      <c r="AS68" s="93">
        <f t="shared" si="40"/>
        <v>31.935897435897434</v>
      </c>
      <c r="AT68" s="135">
        <f t="shared" si="41"/>
        <v>1.9171746807195935E-2</v>
      </c>
      <c r="AU68" s="136">
        <f t="shared" si="76"/>
        <v>0.38461538461538458</v>
      </c>
      <c r="AV68" s="136">
        <f t="shared" si="77"/>
        <v>4.9846541698709432E-2</v>
      </c>
      <c r="AW68" s="136">
        <f t="shared" si="42"/>
        <v>1.9171746807195935E-2</v>
      </c>
      <c r="AX68" s="136">
        <f t="shared" si="78"/>
        <v>3.0674794891513497E-2</v>
      </c>
      <c r="AY68" s="136">
        <f t="shared" si="79"/>
        <v>1.6</v>
      </c>
      <c r="AZ68" s="137">
        <f t="shared" si="43"/>
        <v>51.160087969900552</v>
      </c>
      <c r="BA68" s="136">
        <f t="shared" si="80"/>
        <v>19.676956911500213</v>
      </c>
      <c r="BB68" s="136">
        <f t="shared" si="81"/>
        <v>0.38461538461538458</v>
      </c>
      <c r="BC68" s="136">
        <f t="shared" si="44"/>
        <v>0.13846207714459557</v>
      </c>
      <c r="BD68" s="136">
        <f t="shared" si="82"/>
        <v>0.6201736729460422</v>
      </c>
      <c r="BE68" s="136">
        <f t="shared" si="45"/>
        <v>0.13846207714459557</v>
      </c>
      <c r="BF68" s="136">
        <f t="shared" si="46"/>
        <v>0.39200000000000002</v>
      </c>
      <c r="BG68" s="138">
        <f t="shared" si="83"/>
        <v>0.15076923076923077</v>
      </c>
      <c r="BH68" s="136">
        <f t="shared" si="47"/>
        <v>7.5153247484208065E-3</v>
      </c>
      <c r="BI68" s="144">
        <f t="shared" si="84"/>
        <v>1.6124515496597098</v>
      </c>
      <c r="BJ68" s="144">
        <f t="shared" si="85"/>
        <v>0.19364792964608879</v>
      </c>
      <c r="BK68" s="144">
        <f t="shared" si="86"/>
        <v>10.100693045529104</v>
      </c>
      <c r="BL68" s="144">
        <f t="shared" si="87"/>
        <v>25.76707409573751</v>
      </c>
      <c r="BM68" s="101">
        <f t="shared" si="88"/>
        <v>0.15915494309189535</v>
      </c>
      <c r="BN68" s="101">
        <f t="shared" si="89"/>
        <v>3.0512782720714953E-3</v>
      </c>
      <c r="BO68" s="101">
        <f t="shared" si="90"/>
        <v>7.9333235073858876E-3</v>
      </c>
      <c r="BP68" s="101">
        <f t="shared" si="91"/>
        <v>1.1961010826520263E-3</v>
      </c>
      <c r="BQ68" s="101">
        <f t="shared" si="92"/>
        <v>3.0512782720714953E-3</v>
      </c>
      <c r="BR68" s="148">
        <f t="shared" si="48"/>
        <v>3.2471796440802465</v>
      </c>
      <c r="BS68" s="148">
        <f t="shared" si="49"/>
        <v>2.5205847756679551</v>
      </c>
      <c r="BT68" s="148">
        <f t="shared" si="50"/>
        <v>0.58185250523869292</v>
      </c>
      <c r="BU68" s="148">
        <f t="shared" si="51"/>
        <v>5.5807607853267882</v>
      </c>
      <c r="BV68" s="149">
        <f t="shared" si="52"/>
        <v>4.3319995238895421</v>
      </c>
    </row>
    <row r="69" spans="1:384" ht="18.600000000000001" thickBot="1">
      <c r="A69" s="378"/>
      <c r="B69" s="55">
        <v>5</v>
      </c>
      <c r="C69" s="30">
        <v>0.65</v>
      </c>
      <c r="D69" s="30"/>
      <c r="E69" s="85">
        <f t="shared" si="34"/>
        <v>2.8424232144011614</v>
      </c>
      <c r="F69" s="376">
        <v>27.8</v>
      </c>
      <c r="G69" s="376"/>
      <c r="H69" s="31">
        <v>39</v>
      </c>
      <c r="I69" s="31">
        <v>63</v>
      </c>
      <c r="J69" s="31">
        <v>36</v>
      </c>
      <c r="K69" s="31">
        <v>62</v>
      </c>
      <c r="L69" s="31">
        <v>33</v>
      </c>
      <c r="M69" s="33">
        <v>62</v>
      </c>
      <c r="N69" s="34">
        <v>41</v>
      </c>
      <c r="O69" s="31">
        <v>60</v>
      </c>
      <c r="P69" s="31">
        <v>42</v>
      </c>
      <c r="Q69" s="31">
        <v>63</v>
      </c>
      <c r="R69" s="31">
        <v>43</v>
      </c>
      <c r="S69" s="31">
        <v>63</v>
      </c>
      <c r="T69" s="35"/>
      <c r="U69" s="36">
        <f t="shared" si="62"/>
        <v>24</v>
      </c>
      <c r="V69" s="36">
        <f t="shared" si="63"/>
        <v>26</v>
      </c>
      <c r="W69" s="36">
        <f t="shared" si="64"/>
        <v>29</v>
      </c>
      <c r="X69" s="36">
        <f t="shared" si="65"/>
        <v>19</v>
      </c>
      <c r="Y69" s="36">
        <f t="shared" si="66"/>
        <v>21</v>
      </c>
      <c r="Z69" s="36">
        <f t="shared" si="67"/>
        <v>20</v>
      </c>
      <c r="AA69" s="37">
        <f t="shared" si="68"/>
        <v>5</v>
      </c>
      <c r="AB69" s="37">
        <f t="shared" si="69"/>
        <v>5</v>
      </c>
      <c r="AC69" s="37">
        <f t="shared" si="70"/>
        <v>9</v>
      </c>
      <c r="AD69" s="76">
        <f t="shared" si="59"/>
        <v>0.26333333333333331</v>
      </c>
      <c r="AE69" s="76">
        <f t="shared" si="60"/>
        <v>0.2</v>
      </c>
      <c r="AF69" s="76">
        <f t="shared" si="36"/>
        <v>6.3333333333333339E-2</v>
      </c>
      <c r="AG69" s="4">
        <f t="shared" si="56"/>
        <v>20.833333333333336</v>
      </c>
      <c r="AH69" s="4">
        <f t="shared" si="57"/>
        <v>19.23076923076923</v>
      </c>
      <c r="AI69" s="4">
        <f t="shared" si="58"/>
        <v>31.034482758620683</v>
      </c>
      <c r="AJ69" s="36">
        <f t="shared" si="37"/>
        <v>23.699528440907752</v>
      </c>
      <c r="AL69" s="120">
        <f t="shared" si="95"/>
        <v>441.45000000000005</v>
      </c>
      <c r="AM69" s="93">
        <f t="shared" si="39"/>
        <v>788.10050637500001</v>
      </c>
      <c r="AN69" s="93">
        <f t="shared" si="71"/>
        <v>12.614400685977616</v>
      </c>
      <c r="AO69" s="93">
        <f t="shared" si="72"/>
        <v>0.26333333333333331</v>
      </c>
      <c r="AP69" s="93">
        <f t="shared" si="73"/>
        <v>20.833333333333336</v>
      </c>
      <c r="AQ69" s="93">
        <f t="shared" si="74"/>
        <v>19.230769230769234</v>
      </c>
      <c r="AR69" s="93">
        <f t="shared" si="75"/>
        <v>31.03448275862069</v>
      </c>
      <c r="AS69" s="93">
        <f t="shared" si="40"/>
        <v>23.699528440907756</v>
      </c>
      <c r="AT69" s="135">
        <f t="shared" si="41"/>
        <v>2.0875611920751744E-2</v>
      </c>
      <c r="AU69" s="136">
        <f t="shared" si="76"/>
        <v>0.40512820512820508</v>
      </c>
      <c r="AV69" s="136">
        <f t="shared" si="77"/>
        <v>5.1528409171475831E-2</v>
      </c>
      <c r="AW69" s="136">
        <f t="shared" si="42"/>
        <v>1.9818618912106088E-2</v>
      </c>
      <c r="AX69" s="136">
        <f t="shared" si="78"/>
        <v>3.0652797250724086E-2</v>
      </c>
      <c r="AY69" s="136">
        <f t="shared" si="79"/>
        <v>1.5466666666666669</v>
      </c>
      <c r="AZ69" s="137">
        <f t="shared" si="43"/>
        <v>46.95342032649728</v>
      </c>
      <c r="BA69" s="136">
        <f t="shared" si="80"/>
        <v>19.022154901504024</v>
      </c>
      <c r="BB69" s="136">
        <f t="shared" si="81"/>
        <v>0.38461538461538458</v>
      </c>
      <c r="BC69" s="136">
        <f t="shared" si="44"/>
        <v>0.1371683073337627</v>
      </c>
      <c r="BD69" s="136">
        <f t="shared" si="82"/>
        <v>0.60426913534119719</v>
      </c>
      <c r="BE69" s="136">
        <f t="shared" si="45"/>
        <v>0.14828680956126375</v>
      </c>
      <c r="BF69" s="136">
        <f t="shared" si="46"/>
        <v>0.37215189873417726</v>
      </c>
      <c r="BG69" s="138">
        <f t="shared" si="83"/>
        <v>0.15076923076923077</v>
      </c>
      <c r="BH69" s="136">
        <f t="shared" si="47"/>
        <v>7.7688986135455874E-3</v>
      </c>
      <c r="BI69" s="144">
        <f t="shared" si="84"/>
        <v>1.5710997518871126</v>
      </c>
      <c r="BJ69" s="144">
        <f t="shared" si="85"/>
        <v>0.20018178621750154</v>
      </c>
      <c r="BK69" s="144">
        <f t="shared" si="86"/>
        <v>10.100693045529104</v>
      </c>
      <c r="BL69" s="144">
        <f t="shared" si="87"/>
        <v>25.76707409573751</v>
      </c>
      <c r="BM69" s="101">
        <f t="shared" si="88"/>
        <v>0.15915494309189535</v>
      </c>
      <c r="BN69" s="101">
        <f t="shared" si="89"/>
        <v>3.3224568272557358E-3</v>
      </c>
      <c r="BO69" s="101">
        <f t="shared" si="90"/>
        <v>8.2010010293021331E-3</v>
      </c>
      <c r="BP69" s="101">
        <f t="shared" si="91"/>
        <v>1.2364586167255525E-3</v>
      </c>
      <c r="BQ69" s="101">
        <f t="shared" si="92"/>
        <v>3.1542311651162054E-3</v>
      </c>
      <c r="BR69" s="148">
        <f t="shared" si="48"/>
        <v>3.2471796440802465</v>
      </c>
      <c r="BS69" s="148">
        <f t="shared" si="49"/>
        <v>2.5205847756679551</v>
      </c>
      <c r="BT69" s="148">
        <f t="shared" si="50"/>
        <v>0.56014429178649194</v>
      </c>
      <c r="BU69" s="148">
        <f t="shared" si="51"/>
        <v>5.7970413903958189</v>
      </c>
      <c r="BV69" s="149">
        <f t="shared" si="52"/>
        <v>4.499884784381087</v>
      </c>
    </row>
    <row r="70" spans="1:384" ht="18.600000000000001" thickBot="1">
      <c r="A70" s="378"/>
      <c r="B70" s="55">
        <v>6</v>
      </c>
      <c r="C70" s="30">
        <v>0.65</v>
      </c>
      <c r="D70" s="30"/>
      <c r="E70" s="85">
        <f t="shared" si="34"/>
        <v>2.821311093890853</v>
      </c>
      <c r="F70" s="376">
        <v>28</v>
      </c>
      <c r="G70" s="376"/>
      <c r="H70" s="31">
        <v>38</v>
      </c>
      <c r="I70" s="31">
        <v>62</v>
      </c>
      <c r="J70" s="31">
        <v>36</v>
      </c>
      <c r="K70" s="31">
        <v>61</v>
      </c>
      <c r="L70" s="31">
        <v>35</v>
      </c>
      <c r="M70" s="33">
        <v>63</v>
      </c>
      <c r="N70" s="34">
        <v>41</v>
      </c>
      <c r="O70" s="31">
        <v>57</v>
      </c>
      <c r="P70" s="31">
        <v>41</v>
      </c>
      <c r="Q70" s="31">
        <v>62</v>
      </c>
      <c r="R70" s="31">
        <v>41</v>
      </c>
      <c r="S70" s="31">
        <v>64</v>
      </c>
      <c r="T70" s="35"/>
      <c r="U70" s="36">
        <f t="shared" si="62"/>
        <v>24</v>
      </c>
      <c r="V70" s="36">
        <f t="shared" si="63"/>
        <v>25</v>
      </c>
      <c r="W70" s="36">
        <f t="shared" si="64"/>
        <v>28</v>
      </c>
      <c r="X70" s="36">
        <f t="shared" si="65"/>
        <v>16</v>
      </c>
      <c r="Y70" s="36">
        <f t="shared" si="66"/>
        <v>21</v>
      </c>
      <c r="Z70" s="36">
        <f t="shared" si="67"/>
        <v>23</v>
      </c>
      <c r="AA70" s="37">
        <f t="shared" si="68"/>
        <v>8</v>
      </c>
      <c r="AB70" s="37">
        <f t="shared" si="69"/>
        <v>4</v>
      </c>
      <c r="AC70" s="37">
        <f t="shared" si="70"/>
        <v>5</v>
      </c>
      <c r="AD70" s="76">
        <f t="shared" si="59"/>
        <v>0.25666666666666665</v>
      </c>
      <c r="AE70" s="76">
        <f t="shared" si="60"/>
        <v>0.2</v>
      </c>
      <c r="AF70" s="76">
        <f t="shared" si="36"/>
        <v>5.6666666666666664E-2</v>
      </c>
      <c r="AG70" s="4">
        <f t="shared" si="56"/>
        <v>33.333333333333336</v>
      </c>
      <c r="AH70" s="4">
        <f t="shared" si="57"/>
        <v>16.000000000000004</v>
      </c>
      <c r="AI70" s="4">
        <f t="shared" si="58"/>
        <v>17.857142857142861</v>
      </c>
      <c r="AJ70" s="36">
        <f t="shared" si="37"/>
        <v>22.396825396825403</v>
      </c>
      <c r="AL70" s="120">
        <f t="shared" si="95"/>
        <v>441.45000000000005</v>
      </c>
      <c r="AM70" s="93">
        <f t="shared" si="39"/>
        <v>773.35019037500001</v>
      </c>
      <c r="AN70" s="93">
        <f t="shared" si="71"/>
        <v>12.42770947740042</v>
      </c>
      <c r="AO70" s="93">
        <f t="shared" si="72"/>
        <v>0.25666666666666665</v>
      </c>
      <c r="AP70" s="93">
        <f t="shared" si="73"/>
        <v>33.333333333333329</v>
      </c>
      <c r="AQ70" s="93">
        <f t="shared" si="74"/>
        <v>16</v>
      </c>
      <c r="AR70" s="93">
        <f t="shared" si="75"/>
        <v>17.857142857142858</v>
      </c>
      <c r="AS70" s="93">
        <f t="shared" si="40"/>
        <v>22.396825396825395</v>
      </c>
      <c r="AT70" s="135">
        <f t="shared" si="41"/>
        <v>2.0652773315421532E-2</v>
      </c>
      <c r="AU70" s="136">
        <f t="shared" si="76"/>
        <v>0.39487179487179486</v>
      </c>
      <c r="AV70" s="136">
        <f t="shared" si="77"/>
        <v>5.2302477876716873E-2</v>
      </c>
      <c r="AW70" s="136">
        <f t="shared" si="42"/>
        <v>2.0116337644891104E-2</v>
      </c>
      <c r="AX70" s="136">
        <f t="shared" si="78"/>
        <v>3.1649704561295337E-2</v>
      </c>
      <c r="AY70" s="136">
        <f t="shared" si="79"/>
        <v>1.5733333333333335</v>
      </c>
      <c r="AZ70" s="137">
        <f t="shared" si="43"/>
        <v>47.445621340521122</v>
      </c>
      <c r="BA70" s="136">
        <f t="shared" si="80"/>
        <v>18.734937657539106</v>
      </c>
      <c r="BB70" s="136">
        <f t="shared" si="81"/>
        <v>0.38461538461538458</v>
      </c>
      <c r="BC70" s="136">
        <f t="shared" si="44"/>
        <v>0.13997798172712889</v>
      </c>
      <c r="BD70" s="136">
        <f t="shared" si="82"/>
        <v>0.61206647892641086</v>
      </c>
      <c r="BE70" s="136">
        <f t="shared" si="45"/>
        <v>0.14561426419539433</v>
      </c>
      <c r="BF70" s="136">
        <f t="shared" si="46"/>
        <v>0.38181818181818183</v>
      </c>
      <c r="BG70" s="138">
        <f t="shared" si="83"/>
        <v>0.15076923076923077</v>
      </c>
      <c r="BH70" s="136">
        <f t="shared" si="47"/>
        <v>7.8856043567973131E-3</v>
      </c>
      <c r="BI70" s="144">
        <f t="shared" si="84"/>
        <v>1.5913728452086684</v>
      </c>
      <c r="BJ70" s="144">
        <f t="shared" si="85"/>
        <v>0.20318895175126686</v>
      </c>
      <c r="BK70" s="144">
        <f t="shared" si="86"/>
        <v>10.100693045529104</v>
      </c>
      <c r="BL70" s="144">
        <f t="shared" si="87"/>
        <v>25.76707409573751</v>
      </c>
      <c r="BM70" s="101">
        <f t="shared" si="88"/>
        <v>0.15915494309189535</v>
      </c>
      <c r="BN70" s="101">
        <f t="shared" si="89"/>
        <v>3.2869909617057286E-3</v>
      </c>
      <c r="BO70" s="101">
        <f t="shared" si="90"/>
        <v>8.3241978900339894E-3</v>
      </c>
      <c r="BP70" s="101">
        <f t="shared" si="91"/>
        <v>1.2550329126512782E-3</v>
      </c>
      <c r="BQ70" s="101">
        <f t="shared" si="92"/>
        <v>3.2016145730899958E-3</v>
      </c>
      <c r="BR70" s="148">
        <f t="shared" si="48"/>
        <v>3.2471796440802465</v>
      </c>
      <c r="BS70" s="148">
        <f t="shared" si="49"/>
        <v>2.5205847756679551</v>
      </c>
      <c r="BT70" s="148">
        <f t="shared" si="50"/>
        <v>0.57082807438883476</v>
      </c>
      <c r="BU70" s="148">
        <f t="shared" si="51"/>
        <v>5.6885422945549511</v>
      </c>
      <c r="BV70" s="149">
        <f t="shared" si="52"/>
        <v>4.4156636450767683</v>
      </c>
    </row>
    <row r="71" spans="1:384" ht="18.600000000000001" thickBot="1">
      <c r="A71" s="378"/>
      <c r="B71" s="55">
        <v>7</v>
      </c>
      <c r="C71" s="30">
        <v>0.65</v>
      </c>
      <c r="D71" s="30"/>
      <c r="E71" s="85">
        <f t="shared" si="34"/>
        <v>2.6259667592247009</v>
      </c>
      <c r="F71" s="376">
        <v>30</v>
      </c>
      <c r="G71" s="376"/>
      <c r="H71" s="31">
        <v>37</v>
      </c>
      <c r="I71" s="31">
        <v>64</v>
      </c>
      <c r="J71" s="31">
        <v>39</v>
      </c>
      <c r="K71" s="31">
        <v>63</v>
      </c>
      <c r="L71" s="31">
        <v>38</v>
      </c>
      <c r="M71" s="33">
        <v>64</v>
      </c>
      <c r="N71" s="34">
        <v>41</v>
      </c>
      <c r="O71" s="31">
        <v>58</v>
      </c>
      <c r="P71" s="31">
        <v>41</v>
      </c>
      <c r="Q71" s="31">
        <v>62</v>
      </c>
      <c r="R71" s="31">
        <v>42</v>
      </c>
      <c r="S71" s="31">
        <v>63</v>
      </c>
      <c r="T71" s="35"/>
      <c r="U71" s="36">
        <f t="shared" si="62"/>
        <v>27</v>
      </c>
      <c r="V71" s="36">
        <f t="shared" si="63"/>
        <v>24</v>
      </c>
      <c r="W71" s="36">
        <f t="shared" si="64"/>
        <v>26</v>
      </c>
      <c r="X71" s="36">
        <f t="shared" si="65"/>
        <v>17</v>
      </c>
      <c r="Y71" s="36">
        <f t="shared" si="66"/>
        <v>21</v>
      </c>
      <c r="Z71" s="36">
        <f t="shared" si="67"/>
        <v>21</v>
      </c>
      <c r="AA71" s="37">
        <f t="shared" si="68"/>
        <v>10</v>
      </c>
      <c r="AB71" s="37">
        <f t="shared" si="69"/>
        <v>3</v>
      </c>
      <c r="AC71" s="37">
        <f t="shared" si="70"/>
        <v>5</v>
      </c>
      <c r="AD71" s="76">
        <f t="shared" si="59"/>
        <v>0.25666666666666665</v>
      </c>
      <c r="AE71" s="76">
        <f t="shared" si="60"/>
        <v>0.19666666666666666</v>
      </c>
      <c r="AF71" s="76">
        <f t="shared" si="36"/>
        <v>0.06</v>
      </c>
      <c r="AG71" s="4">
        <f t="shared" si="56"/>
        <v>37.037037037037038</v>
      </c>
      <c r="AH71" s="4">
        <f t="shared" si="57"/>
        <v>12.5</v>
      </c>
      <c r="AI71" s="4">
        <f t="shared" si="58"/>
        <v>19.23076923076923</v>
      </c>
      <c r="AJ71" s="36">
        <f t="shared" si="37"/>
        <v>22.922602089268754</v>
      </c>
      <c r="AL71" s="120">
        <f t="shared" si="95"/>
        <v>441.45000000000005</v>
      </c>
      <c r="AM71" s="93">
        <f t="shared" si="39"/>
        <v>773.35019037500001</v>
      </c>
      <c r="AN71" s="93">
        <f t="shared" si="71"/>
        <v>10.766327527906574</v>
      </c>
      <c r="AO71" s="93">
        <f t="shared" si="72"/>
        <v>0.25666666666666665</v>
      </c>
      <c r="AP71" s="93">
        <f t="shared" si="73"/>
        <v>37.037037037037038</v>
      </c>
      <c r="AQ71" s="93">
        <f t="shared" si="74"/>
        <v>12.5</v>
      </c>
      <c r="AR71" s="93">
        <f t="shared" si="75"/>
        <v>19.230769230769234</v>
      </c>
      <c r="AS71" s="93">
        <f>(AP71+AQ71+AR71)/3</f>
        <v>22.922602089268754</v>
      </c>
      <c r="AT71" s="135">
        <f t="shared" si="41"/>
        <v>2.3839760215484864E-2</v>
      </c>
      <c r="AU71" s="136">
        <f t="shared" si="76"/>
        <v>0.39487179487179486</v>
      </c>
      <c r="AV71" s="136">
        <f t="shared" si="77"/>
        <v>6.0373418727526607E-2</v>
      </c>
      <c r="AW71" s="136">
        <f t="shared" si="42"/>
        <v>2.3220545664433309E-2</v>
      </c>
      <c r="AX71" s="136">
        <f t="shared" si="78"/>
        <v>3.6533658512041746E-2</v>
      </c>
      <c r="AY71" s="136">
        <f t="shared" si="79"/>
        <v>1.5733333333333335</v>
      </c>
      <c r="AZ71" s="137">
        <f t="shared" si="43"/>
        <v>40.972704654181456</v>
      </c>
      <c r="BA71" s="136">
        <f t="shared" si="80"/>
        <v>16.178965427548576</v>
      </c>
      <c r="BB71" s="136">
        <f t="shared" si="81"/>
        <v>0.38461538461538458</v>
      </c>
      <c r="BC71" s="136">
        <f t="shared" si="44"/>
        <v>0.15039087275567711</v>
      </c>
      <c r="BD71" s="136">
        <f t="shared" si="82"/>
        <v>0.61206647892641086</v>
      </c>
      <c r="BE71" s="136">
        <f t="shared" si="45"/>
        <v>0.15644643541661299</v>
      </c>
      <c r="BF71" s="136">
        <f t="shared" si="46"/>
        <v>0.38181818181818183</v>
      </c>
      <c r="BG71" s="138">
        <f t="shared" si="83"/>
        <v>0.15076923076923077</v>
      </c>
      <c r="BH71" s="136">
        <f t="shared" si="47"/>
        <v>9.1024539004578575E-3</v>
      </c>
      <c r="BI71" s="144">
        <f t="shared" si="84"/>
        <v>1.5913728452086684</v>
      </c>
      <c r="BJ71" s="144">
        <f t="shared" si="85"/>
        <v>0.23454360410613254</v>
      </c>
      <c r="BK71" s="144">
        <f t="shared" si="86"/>
        <v>10.100693045529104</v>
      </c>
      <c r="BL71" s="144">
        <f t="shared" si="87"/>
        <v>25.76707409573751</v>
      </c>
      <c r="BM71" s="101">
        <f t="shared" si="88"/>
        <v>0.15915494309189535</v>
      </c>
      <c r="BN71" s="101">
        <f t="shared" si="89"/>
        <v>3.7942156804199245E-3</v>
      </c>
      <c r="BO71" s="101">
        <f t="shared" si="90"/>
        <v>9.608728021842667E-3</v>
      </c>
      <c r="BP71" s="101">
        <f t="shared" si="91"/>
        <v>1.4487005325239711E-3</v>
      </c>
      <c r="BQ71" s="101">
        <f t="shared" si="92"/>
        <v>3.6956646237856407E-3</v>
      </c>
      <c r="BR71" s="148">
        <f t="shared" si="48"/>
        <v>3.2471796440802465</v>
      </c>
      <c r="BS71" s="148">
        <f t="shared" si="49"/>
        <v>2.5205847756679551</v>
      </c>
      <c r="BT71" s="148">
        <f t="shared" si="50"/>
        <v>0.57082807438883476</v>
      </c>
      <c r="BU71" s="148">
        <f t="shared" si="51"/>
        <v>5.6885422945549511</v>
      </c>
      <c r="BV71" s="149">
        <f t="shared" si="52"/>
        <v>4.4156636450767683</v>
      </c>
    </row>
    <row r="72" spans="1:384" ht="18.600000000000001" thickBot="1">
      <c r="A72" s="379"/>
      <c r="B72" s="55">
        <v>8</v>
      </c>
      <c r="C72" s="30">
        <v>0.65</v>
      </c>
      <c r="D72" s="30"/>
      <c r="E72" s="85">
        <f t="shared" si="34"/>
        <v>2.2369926804179441</v>
      </c>
      <c r="F72" s="376">
        <v>35</v>
      </c>
      <c r="G72" s="376"/>
      <c r="H72" s="31">
        <v>33</v>
      </c>
      <c r="I72" s="31">
        <v>66</v>
      </c>
      <c r="J72" s="31">
        <v>33</v>
      </c>
      <c r="K72" s="31">
        <v>65</v>
      </c>
      <c r="L72" s="31">
        <v>36</v>
      </c>
      <c r="M72" s="33">
        <v>67</v>
      </c>
      <c r="N72" s="34">
        <v>40</v>
      </c>
      <c r="O72" s="31">
        <v>63</v>
      </c>
      <c r="P72" s="31">
        <v>41</v>
      </c>
      <c r="Q72" s="31">
        <v>64</v>
      </c>
      <c r="R72" s="31">
        <v>42</v>
      </c>
      <c r="S72" s="31">
        <v>62</v>
      </c>
      <c r="T72" s="35"/>
      <c r="U72" s="36">
        <f t="shared" si="62"/>
        <v>33</v>
      </c>
      <c r="V72" s="36">
        <f t="shared" si="63"/>
        <v>32</v>
      </c>
      <c r="W72" s="36">
        <f t="shared" si="64"/>
        <v>31</v>
      </c>
      <c r="X72" s="36">
        <f t="shared" si="65"/>
        <v>23</v>
      </c>
      <c r="Y72" s="36">
        <f t="shared" si="66"/>
        <v>23</v>
      </c>
      <c r="Z72" s="36">
        <f t="shared" si="67"/>
        <v>20</v>
      </c>
      <c r="AA72" s="37">
        <f t="shared" si="68"/>
        <v>10</v>
      </c>
      <c r="AB72" s="37">
        <f t="shared" si="69"/>
        <v>9</v>
      </c>
      <c r="AC72" s="37">
        <f t="shared" si="70"/>
        <v>11</v>
      </c>
      <c r="AD72" s="76">
        <f t="shared" si="59"/>
        <v>0.32</v>
      </c>
      <c r="AE72" s="76">
        <f t="shared" si="60"/>
        <v>0.22</v>
      </c>
      <c r="AF72" s="76">
        <f t="shared" si="36"/>
        <v>0.1</v>
      </c>
      <c r="AG72" s="4">
        <f t="shared" si="56"/>
        <v>30.303030303030297</v>
      </c>
      <c r="AH72" s="4">
        <f t="shared" si="57"/>
        <v>28.125</v>
      </c>
      <c r="AI72" s="4">
        <f t="shared" si="58"/>
        <v>35.483870967741936</v>
      </c>
      <c r="AJ72" s="36">
        <f t="shared" si="37"/>
        <v>31.303967090257412</v>
      </c>
      <c r="AL72" s="120">
        <f t="shared" si="95"/>
        <v>441.45000000000005</v>
      </c>
      <c r="AM72" s="93">
        <f t="shared" si="39"/>
        <v>917.41697550000015</v>
      </c>
      <c r="AN72" s="93">
        <f t="shared" si="71"/>
        <v>7.8130079306134999</v>
      </c>
      <c r="AO72" s="93">
        <f t="shared" si="72"/>
        <v>0.32</v>
      </c>
      <c r="AP72" s="93">
        <f t="shared" si="73"/>
        <v>30.303030303030305</v>
      </c>
      <c r="AQ72" s="93">
        <f t="shared" si="74"/>
        <v>28.125</v>
      </c>
      <c r="AR72" s="93">
        <f t="shared" si="75"/>
        <v>35.483870967741936</v>
      </c>
      <c r="AS72" s="93">
        <f t="shared" si="40"/>
        <v>31.303967090257412</v>
      </c>
      <c r="AT72" s="135">
        <f t="shared" si="41"/>
        <v>4.095733715387035E-2</v>
      </c>
      <c r="AU72" s="136">
        <f t="shared" si="76"/>
        <v>0.49230769230769228</v>
      </c>
      <c r="AV72" s="136">
        <f t="shared" si="77"/>
        <v>8.3194591093799147E-2</v>
      </c>
      <c r="AW72" s="136">
        <f t="shared" si="42"/>
        <v>3.1997919651461211E-2</v>
      </c>
      <c r="AX72" s="136">
        <f t="shared" si="78"/>
        <v>4.2237253939928804E-2</v>
      </c>
      <c r="AY72" s="136">
        <f t="shared" si="79"/>
        <v>1.32</v>
      </c>
      <c r="AZ72" s="137">
        <f t="shared" si="43"/>
        <v>23.634399783167186</v>
      </c>
      <c r="BA72" s="136">
        <f t="shared" si="80"/>
        <v>11.635396816328461</v>
      </c>
      <c r="BB72" s="136">
        <f t="shared" si="81"/>
        <v>0.38461538461538458</v>
      </c>
      <c r="BC72" s="136">
        <f t="shared" si="44"/>
        <v>0.15810874336261124</v>
      </c>
      <c r="BD72" s="136">
        <f t="shared" si="82"/>
        <v>0.5481612620668932</v>
      </c>
      <c r="BE72" s="136">
        <f t="shared" si="45"/>
        <v>0.22896591789380807</v>
      </c>
      <c r="BF72" s="136">
        <f t="shared" si="46"/>
        <v>0.30625000000000002</v>
      </c>
      <c r="BG72" s="138">
        <f t="shared" si="83"/>
        <v>0.15076923076923077</v>
      </c>
      <c r="BH72" s="136">
        <f t="shared" si="47"/>
        <v>1.2543184503372795E-2</v>
      </c>
      <c r="BI72" s="144">
        <f t="shared" si="84"/>
        <v>1.4252192813739224</v>
      </c>
      <c r="BJ72" s="144">
        <f t="shared" si="85"/>
        <v>0.32320116449491332</v>
      </c>
      <c r="BK72" s="144">
        <f t="shared" si="86"/>
        <v>10.100693045529104</v>
      </c>
      <c r="BL72" s="144">
        <f t="shared" si="87"/>
        <v>25.76707409573751</v>
      </c>
      <c r="BM72" s="101">
        <f t="shared" si="88"/>
        <v>0.15915494309189535</v>
      </c>
      <c r="BN72" s="101">
        <f t="shared" si="89"/>
        <v>6.5185626639198066E-3</v>
      </c>
      <c r="BO72" s="101">
        <f t="shared" si="90"/>
        <v>1.3240830411087107E-2</v>
      </c>
      <c r="BP72" s="101">
        <f t="shared" si="91"/>
        <v>1.996309815825441E-3</v>
      </c>
      <c r="BQ72" s="101">
        <f t="shared" si="92"/>
        <v>5.0926270811873491E-3</v>
      </c>
      <c r="BR72" s="148">
        <f t="shared" si="48"/>
        <v>3.2471796440802465</v>
      </c>
      <c r="BS72" s="148">
        <f t="shared" si="49"/>
        <v>2.5205847756679551</v>
      </c>
      <c r="BT72" s="148">
        <f t="shared" si="50"/>
        <v>0.48118795682781651</v>
      </c>
      <c r="BU72" s="148">
        <f t="shared" si="51"/>
        <v>6.7482562645311281</v>
      </c>
      <c r="BV72" s="149">
        <f t="shared" si="52"/>
        <v>5.2382540749453881</v>
      </c>
    </row>
    <row r="73" spans="1:384" s="77" customFormat="1" ht="18.600000000000001" thickBot="1">
      <c r="A73" s="377">
        <v>36</v>
      </c>
      <c r="B73" s="71">
        <v>1</v>
      </c>
      <c r="C73" s="72">
        <v>0.65</v>
      </c>
      <c r="D73" s="72"/>
      <c r="E73" s="87">
        <f t="shared" si="34"/>
        <v>4.003355281584116</v>
      </c>
      <c r="F73" s="387">
        <v>20</v>
      </c>
      <c r="G73" s="387"/>
      <c r="H73" s="72">
        <v>40</v>
      </c>
      <c r="I73" s="72">
        <v>62</v>
      </c>
      <c r="J73" s="72">
        <v>41</v>
      </c>
      <c r="K73" s="72">
        <v>63</v>
      </c>
      <c r="L73" s="72">
        <v>42</v>
      </c>
      <c r="M73" s="73">
        <v>64</v>
      </c>
      <c r="N73" s="74">
        <v>40</v>
      </c>
      <c r="O73" s="72">
        <v>66</v>
      </c>
      <c r="P73" s="72">
        <v>40</v>
      </c>
      <c r="Q73" s="72">
        <v>64</v>
      </c>
      <c r="R73" s="72">
        <v>33</v>
      </c>
      <c r="S73" s="72">
        <v>65</v>
      </c>
      <c r="T73" s="75"/>
      <c r="U73" s="76">
        <f t="shared" si="62"/>
        <v>22</v>
      </c>
      <c r="V73" s="76">
        <f t="shared" si="63"/>
        <v>22</v>
      </c>
      <c r="W73" s="76">
        <f t="shared" si="64"/>
        <v>22</v>
      </c>
      <c r="X73" s="76">
        <f t="shared" si="65"/>
        <v>26</v>
      </c>
      <c r="Y73" s="76">
        <f t="shared" si="66"/>
        <v>24</v>
      </c>
      <c r="Z73" s="76">
        <f t="shared" si="67"/>
        <v>32</v>
      </c>
      <c r="AA73" s="76">
        <f t="shared" si="68"/>
        <v>-4</v>
      </c>
      <c r="AB73" s="76">
        <f t="shared" si="69"/>
        <v>-2</v>
      </c>
      <c r="AC73" s="76">
        <f t="shared" si="70"/>
        <v>-10</v>
      </c>
      <c r="AD73" s="76">
        <f t="shared" si="59"/>
        <v>0.22</v>
      </c>
      <c r="AE73" s="76">
        <f t="shared" si="60"/>
        <v>0.27333333333333332</v>
      </c>
      <c r="AF73" s="76">
        <f t="shared" si="36"/>
        <v>-5.3333333333333337E-2</v>
      </c>
      <c r="AG73" s="76">
        <f t="shared" si="56"/>
        <v>-18.181818181818187</v>
      </c>
      <c r="AH73" s="76">
        <f t="shared" si="57"/>
        <v>-9.0909090909090828</v>
      </c>
      <c r="AI73" s="76">
        <f t="shared" si="58"/>
        <v>-45.45454545454546</v>
      </c>
      <c r="AJ73" s="36">
        <f t="shared" si="37"/>
        <v>-24.242424242424246</v>
      </c>
      <c r="AK73" s="7"/>
      <c r="AL73" s="120">
        <f>$A$73*9.81</f>
        <v>353.16</v>
      </c>
      <c r="AM73" s="93">
        <f t="shared" si="39"/>
        <v>693.96724800000015</v>
      </c>
      <c r="AN73" s="93">
        <f t="shared" si="71"/>
        <v>25.022886522097128</v>
      </c>
      <c r="AO73" s="93">
        <f t="shared" si="72"/>
        <v>0.22</v>
      </c>
      <c r="AP73" s="95">
        <f t="shared" si="73"/>
        <v>-18.181818181818183</v>
      </c>
      <c r="AQ73" s="95">
        <f t="shared" si="74"/>
        <v>-9.0909090909090917</v>
      </c>
      <c r="AR73" s="95">
        <f t="shared" si="75"/>
        <v>-45.454545454545453</v>
      </c>
      <c r="AS73" s="93"/>
      <c r="AT73" s="135">
        <f t="shared" si="41"/>
        <v>8.7919513124804019E-3</v>
      </c>
      <c r="AU73" s="136">
        <f t="shared" si="76"/>
        <v>0.33846153846153842</v>
      </c>
      <c r="AV73" s="136">
        <f t="shared" si="77"/>
        <v>2.5976219786873915E-2</v>
      </c>
      <c r="AW73" s="136">
        <f t="shared" si="42"/>
        <v>9.9908537641822739E-3</v>
      </c>
      <c r="AX73" s="136">
        <f t="shared" si="78"/>
        <v>1.7184268474393513E-2</v>
      </c>
      <c r="AY73" s="136">
        <f t="shared" si="79"/>
        <v>1.7200000000000002</v>
      </c>
      <c r="AZ73" s="137">
        <f t="shared" si="43"/>
        <v>112.60402964589603</v>
      </c>
      <c r="BA73" s="136">
        <f t="shared" si="80"/>
        <v>38.112133110918656</v>
      </c>
      <c r="BB73" s="136">
        <f t="shared" si="81"/>
        <v>0.38461538461538458</v>
      </c>
      <c r="BC73" s="136">
        <f t="shared" si="44"/>
        <v>0.10655159742511369</v>
      </c>
      <c r="BD73" s="136">
        <f t="shared" si="82"/>
        <v>0.66110735668493126</v>
      </c>
      <c r="BE73" s="136">
        <f t="shared" si="45"/>
        <v>8.7959747356292209E-2</v>
      </c>
      <c r="BF73" s="136">
        <f t="shared" si="46"/>
        <v>0.44545454545454549</v>
      </c>
      <c r="BG73" s="138">
        <f t="shared" si="83"/>
        <v>0.15076923076923077</v>
      </c>
      <c r="BH73" s="136">
        <f t="shared" si="47"/>
        <v>3.9164146755594521E-3</v>
      </c>
      <c r="BI73" s="144">
        <f t="shared" si="84"/>
        <v>1.7188791273808215</v>
      </c>
      <c r="BJ73" s="144">
        <f t="shared" si="85"/>
        <v>0.10091454713477417</v>
      </c>
      <c r="BK73" s="144">
        <f t="shared" si="86"/>
        <v>10.100693045529104</v>
      </c>
      <c r="BL73" s="144">
        <f t="shared" si="87"/>
        <v>25.76707409573751</v>
      </c>
      <c r="BM73" s="101">
        <f t="shared" si="88"/>
        <v>0.15915494309189535</v>
      </c>
      <c r="BN73" s="101">
        <f t="shared" si="89"/>
        <v>1.399282510804533E-3</v>
      </c>
      <c r="BO73" s="101">
        <f t="shared" si="90"/>
        <v>4.1342437819224835E-3</v>
      </c>
      <c r="BP73" s="101">
        <f t="shared" si="91"/>
        <v>6.2331675481292837E-4</v>
      </c>
      <c r="BQ73" s="101">
        <f t="shared" si="92"/>
        <v>1.5900937622778783E-3</v>
      </c>
      <c r="BR73" s="148">
        <f t="shared" si="48"/>
        <v>2.5977437152641971</v>
      </c>
      <c r="BS73" s="148">
        <f t="shared" si="49"/>
        <v>2.016467820534364</v>
      </c>
      <c r="BT73" s="148">
        <f t="shared" si="50"/>
        <v>0.5089000972564629</v>
      </c>
      <c r="BU73" s="148">
        <f t="shared" si="51"/>
        <v>5.1046241281322651</v>
      </c>
      <c r="BV73" s="149">
        <f t="shared" si="52"/>
        <v>3.9624040777460379</v>
      </c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</row>
    <row r="74" spans="1:384" ht="18.600000000000001" thickBot="1">
      <c r="A74" s="378"/>
      <c r="B74" s="55">
        <v>2</v>
      </c>
      <c r="C74" s="30">
        <v>0.65</v>
      </c>
      <c r="D74" s="30"/>
      <c r="E74" s="85">
        <f t="shared" si="34"/>
        <v>3.4617713531086367</v>
      </c>
      <c r="F74" s="376">
        <v>23</v>
      </c>
      <c r="G74" s="376"/>
      <c r="H74" s="31">
        <v>42</v>
      </c>
      <c r="I74" s="31">
        <v>61</v>
      </c>
      <c r="J74" s="31">
        <v>37</v>
      </c>
      <c r="K74" s="31">
        <v>61</v>
      </c>
      <c r="L74" s="31">
        <v>36</v>
      </c>
      <c r="M74" s="33">
        <v>60</v>
      </c>
      <c r="N74" s="34">
        <v>43</v>
      </c>
      <c r="O74" s="31">
        <v>60</v>
      </c>
      <c r="P74" s="31">
        <v>42</v>
      </c>
      <c r="Q74" s="31">
        <v>58</v>
      </c>
      <c r="R74" s="31">
        <v>40</v>
      </c>
      <c r="S74" s="31">
        <v>61</v>
      </c>
      <c r="T74" s="35"/>
      <c r="U74" s="36">
        <f t="shared" si="62"/>
        <v>19</v>
      </c>
      <c r="V74" s="36">
        <f t="shared" si="63"/>
        <v>24</v>
      </c>
      <c r="W74" s="36">
        <f t="shared" si="64"/>
        <v>24</v>
      </c>
      <c r="X74" s="36">
        <f t="shared" si="65"/>
        <v>17</v>
      </c>
      <c r="Y74" s="36">
        <f t="shared" si="66"/>
        <v>16</v>
      </c>
      <c r="Z74" s="36">
        <f t="shared" si="67"/>
        <v>21</v>
      </c>
      <c r="AA74" s="37">
        <f t="shared" si="68"/>
        <v>2</v>
      </c>
      <c r="AB74" s="37">
        <f t="shared" si="69"/>
        <v>8</v>
      </c>
      <c r="AC74" s="37">
        <f t="shared" si="70"/>
        <v>3</v>
      </c>
      <c r="AD74" s="76">
        <f t="shared" si="59"/>
        <v>0.22333333333333333</v>
      </c>
      <c r="AE74" s="76">
        <f t="shared" si="60"/>
        <v>0.18</v>
      </c>
      <c r="AF74" s="76">
        <f t="shared" si="36"/>
        <v>4.3333333333333335E-2</v>
      </c>
      <c r="AG74" s="4">
        <f t="shared" si="56"/>
        <v>10.526315789473683</v>
      </c>
      <c r="AH74" s="4">
        <f t="shared" si="57"/>
        <v>33.333333333333336</v>
      </c>
      <c r="AI74" s="4">
        <f t="shared" si="58"/>
        <v>12.5</v>
      </c>
      <c r="AJ74" s="36">
        <f t="shared" si="37"/>
        <v>18.78654970760234</v>
      </c>
      <c r="AL74" s="120">
        <f t="shared" ref="AL74:AL80" si="96">$A$73*9.81</f>
        <v>353.16</v>
      </c>
      <c r="AM74" s="93">
        <f t="shared" si="39"/>
        <v>701.06193537500008</v>
      </c>
      <c r="AN74" s="93">
        <f t="shared" si="71"/>
        <v>18.710521764569563</v>
      </c>
      <c r="AO74" s="93">
        <f t="shared" si="72"/>
        <v>0.22333333333333333</v>
      </c>
      <c r="AP74" s="93">
        <f t="shared" si="73"/>
        <v>10.526315789473683</v>
      </c>
      <c r="AQ74" s="93">
        <f t="shared" si="74"/>
        <v>33.333333333333329</v>
      </c>
      <c r="AR74" s="93">
        <f t="shared" si="75"/>
        <v>12.5</v>
      </c>
      <c r="AS74" s="93">
        <f t="shared" si="40"/>
        <v>18.786549707602337</v>
      </c>
      <c r="AT74" s="135">
        <f t="shared" si="41"/>
        <v>1.1936242940923198E-2</v>
      </c>
      <c r="AU74" s="136">
        <f t="shared" si="76"/>
        <v>0.34358974358974359</v>
      </c>
      <c r="AV74" s="136">
        <f t="shared" si="77"/>
        <v>3.4739811544477972E-2</v>
      </c>
      <c r="AW74" s="136">
        <f t="shared" si="42"/>
        <v>1.3361465978645373E-2</v>
      </c>
      <c r="AX74" s="136">
        <f t="shared" si="78"/>
        <v>2.2803568603554772E-2</v>
      </c>
      <c r="AY74" s="136">
        <f t="shared" si="79"/>
        <v>1.7066666666666668</v>
      </c>
      <c r="AZ74" s="137">
        <f t="shared" si="43"/>
        <v>82.659052677177144</v>
      </c>
      <c r="BA74" s="136">
        <f t="shared" si="80"/>
        <v>28.400802714722403</v>
      </c>
      <c r="BB74" s="136">
        <f t="shared" si="81"/>
        <v>0.38461538461538458</v>
      </c>
      <c r="BC74" s="136">
        <f t="shared" si="44"/>
        <v>0.12229826205416289</v>
      </c>
      <c r="BD74" s="136">
        <f t="shared" si="82"/>
        <v>0.65615517192512263</v>
      </c>
      <c r="BE74" s="136">
        <f t="shared" si="45"/>
        <v>0.10326201476773242</v>
      </c>
      <c r="BF74" s="136">
        <f t="shared" si="46"/>
        <v>0.43880597014925377</v>
      </c>
      <c r="BG74" s="138">
        <f t="shared" si="83"/>
        <v>0.15076923076923077</v>
      </c>
      <c r="BH74" s="136">
        <f t="shared" si="47"/>
        <v>5.2376946636289862E-3</v>
      </c>
      <c r="BI74" s="144">
        <f t="shared" si="84"/>
        <v>1.7060034470053187</v>
      </c>
      <c r="BJ74" s="144">
        <f t="shared" si="85"/>
        <v>0.13496006648857703</v>
      </c>
      <c r="BK74" s="144">
        <f t="shared" si="86"/>
        <v>10.100693045529104</v>
      </c>
      <c r="BL74" s="144">
        <f t="shared" si="87"/>
        <v>25.76707409573751</v>
      </c>
      <c r="BM74" s="101">
        <f t="shared" si="88"/>
        <v>0.15915494309189535</v>
      </c>
      <c r="BN74" s="101">
        <f t="shared" si="89"/>
        <v>1.8997120659936691E-3</v>
      </c>
      <c r="BO74" s="101">
        <f t="shared" si="90"/>
        <v>5.5290127293845595E-3</v>
      </c>
      <c r="BP74" s="101">
        <f t="shared" si="91"/>
        <v>8.3360499612259516E-4</v>
      </c>
      <c r="BQ74" s="101">
        <f t="shared" si="92"/>
        <v>2.1265433574555997E-3</v>
      </c>
      <c r="BR74" s="148">
        <f t="shared" si="48"/>
        <v>2.5977437152641971</v>
      </c>
      <c r="BS74" s="148">
        <f t="shared" si="49"/>
        <v>2.016467820534364</v>
      </c>
      <c r="BT74" s="148">
        <f t="shared" si="50"/>
        <v>0.50375007139860428</v>
      </c>
      <c r="BU74" s="148">
        <f t="shared" si="51"/>
        <v>5.1568106145411745</v>
      </c>
      <c r="BV74" s="149">
        <f t="shared" si="52"/>
        <v>4.0029132203115569</v>
      </c>
    </row>
    <row r="75" spans="1:384" ht="20.25" customHeight="1" thickBot="1">
      <c r="A75" s="378"/>
      <c r="B75" s="55">
        <v>3</v>
      </c>
      <c r="C75" s="30">
        <v>0.65</v>
      </c>
      <c r="D75" s="30"/>
      <c r="E75" s="85">
        <f t="shared" si="34"/>
        <v>3.1742250903872287</v>
      </c>
      <c r="F75" s="376">
        <v>25</v>
      </c>
      <c r="G75" s="376"/>
      <c r="H75" s="31">
        <v>38</v>
      </c>
      <c r="I75" s="31">
        <v>62</v>
      </c>
      <c r="J75" s="31">
        <v>37</v>
      </c>
      <c r="K75" s="31">
        <v>61</v>
      </c>
      <c r="L75" s="31">
        <v>36</v>
      </c>
      <c r="M75" s="33">
        <v>60</v>
      </c>
      <c r="N75" s="34">
        <v>43</v>
      </c>
      <c r="O75" s="31">
        <v>58</v>
      </c>
      <c r="P75" s="31">
        <v>42</v>
      </c>
      <c r="Q75" s="31">
        <v>58</v>
      </c>
      <c r="R75" s="31">
        <v>40</v>
      </c>
      <c r="S75" s="31">
        <v>60</v>
      </c>
      <c r="T75" s="35"/>
      <c r="U75" s="36">
        <f t="shared" si="62"/>
        <v>24</v>
      </c>
      <c r="V75" s="36">
        <f t="shared" si="63"/>
        <v>24</v>
      </c>
      <c r="W75" s="36">
        <f t="shared" si="64"/>
        <v>24</v>
      </c>
      <c r="X75" s="36">
        <f t="shared" si="65"/>
        <v>15</v>
      </c>
      <c r="Y75" s="36">
        <f t="shared" si="66"/>
        <v>16</v>
      </c>
      <c r="Z75" s="36">
        <f t="shared" si="67"/>
        <v>20</v>
      </c>
      <c r="AA75" s="37">
        <f t="shared" si="68"/>
        <v>9</v>
      </c>
      <c r="AB75" s="37">
        <f t="shared" si="69"/>
        <v>8</v>
      </c>
      <c r="AC75" s="37">
        <f t="shared" si="70"/>
        <v>4</v>
      </c>
      <c r="AD75" s="76">
        <f t="shared" si="59"/>
        <v>0.24</v>
      </c>
      <c r="AE75" s="76">
        <f t="shared" si="60"/>
        <v>0.17</v>
      </c>
      <c r="AF75" s="76">
        <f t="shared" si="36"/>
        <v>7.0000000000000007E-2</v>
      </c>
      <c r="AG75" s="4">
        <f t="shared" si="56"/>
        <v>37.5</v>
      </c>
      <c r="AH75" s="4">
        <f t="shared" si="57"/>
        <v>33.333333333333336</v>
      </c>
      <c r="AI75" s="4">
        <f t="shared" si="58"/>
        <v>16.666666666666664</v>
      </c>
      <c r="AJ75" s="36">
        <f t="shared" si="37"/>
        <v>29.166666666666668</v>
      </c>
      <c r="AL75" s="120">
        <f t="shared" si="96"/>
        <v>353.16</v>
      </c>
      <c r="AM75" s="93">
        <f t="shared" si="39"/>
        <v>736.90120350000007</v>
      </c>
      <c r="AN75" s="93">
        <f t="shared" si="71"/>
        <v>15.731298772272332</v>
      </c>
      <c r="AO75" s="93">
        <f t="shared" si="72"/>
        <v>0.24</v>
      </c>
      <c r="AP75" s="93">
        <f t="shared" si="73"/>
        <v>37.5</v>
      </c>
      <c r="AQ75" s="93">
        <f t="shared" si="74"/>
        <v>33.333333333333329</v>
      </c>
      <c r="AR75" s="93">
        <f t="shared" si="75"/>
        <v>16.666666666666664</v>
      </c>
      <c r="AS75" s="93">
        <f t="shared" si="40"/>
        <v>29.166666666666668</v>
      </c>
      <c r="AT75" s="135">
        <f t="shared" si="41"/>
        <v>1.5256210149858646E-2</v>
      </c>
      <c r="AU75" s="136">
        <f t="shared" si="76"/>
        <v>0.3692307692307692</v>
      </c>
      <c r="AV75" s="136">
        <f t="shared" si="77"/>
        <v>4.1318902489200497E-2</v>
      </c>
      <c r="AW75" s="136">
        <f t="shared" si="42"/>
        <v>1.5891885572769424E-2</v>
      </c>
      <c r="AX75" s="136">
        <f t="shared" si="78"/>
        <v>2.6062692339341855E-2</v>
      </c>
      <c r="AY75" s="136">
        <f t="shared" si="79"/>
        <v>1.6400000000000001</v>
      </c>
      <c r="AZ75" s="137">
        <f t="shared" si="43"/>
        <v>64.505411551134713</v>
      </c>
      <c r="BA75" s="136">
        <f t="shared" si="80"/>
        <v>23.817382726572816</v>
      </c>
      <c r="BB75" s="136">
        <f t="shared" si="81"/>
        <v>0.38461538461538458</v>
      </c>
      <c r="BC75" s="136">
        <f t="shared" si="44"/>
        <v>0.12866253328624777</v>
      </c>
      <c r="BD75" s="136">
        <f t="shared" si="82"/>
        <v>0.63296210442729162</v>
      </c>
      <c r="BE75" s="136">
        <f t="shared" si="45"/>
        <v>0.12102050133702263</v>
      </c>
      <c r="BF75" s="136">
        <f t="shared" si="46"/>
        <v>0.40833333333333338</v>
      </c>
      <c r="BG75" s="138">
        <f t="shared" si="83"/>
        <v>0.15076923076923077</v>
      </c>
      <c r="BH75" s="136">
        <f t="shared" si="47"/>
        <v>6.2296191445256142E-3</v>
      </c>
      <c r="BI75" s="144">
        <f t="shared" si="84"/>
        <v>1.6457014715109581</v>
      </c>
      <c r="BJ75" s="144">
        <f t="shared" si="85"/>
        <v>0.16051905808521641</v>
      </c>
      <c r="BK75" s="144">
        <f t="shared" si="86"/>
        <v>10.100693045529104</v>
      </c>
      <c r="BL75" s="144">
        <f t="shared" si="87"/>
        <v>25.76707409573751</v>
      </c>
      <c r="BM75" s="101">
        <f t="shared" si="88"/>
        <v>0.15915494309189535</v>
      </c>
      <c r="BN75" s="101">
        <f t="shared" si="89"/>
        <v>2.4281012581987486E-3</v>
      </c>
      <c r="BO75" s="101">
        <f t="shared" si="90"/>
        <v>6.5761075742882778E-3</v>
      </c>
      <c r="BP75" s="101">
        <f t="shared" si="91"/>
        <v>9.9147468043115587E-4</v>
      </c>
      <c r="BQ75" s="101">
        <f t="shared" si="92"/>
        <v>2.5292721439570298E-3</v>
      </c>
      <c r="BR75" s="148">
        <f t="shared" si="48"/>
        <v>2.5977437152641971</v>
      </c>
      <c r="BS75" s="148">
        <f t="shared" si="49"/>
        <v>2.016467820534364</v>
      </c>
      <c r="BT75" s="148">
        <f t="shared" si="50"/>
        <v>0.47925013329144334</v>
      </c>
      <c r="BU75" s="148">
        <f t="shared" si="51"/>
        <v>5.4204339963833625</v>
      </c>
      <c r="BV75" s="149">
        <f t="shared" si="52"/>
        <v>4.2075477510782502</v>
      </c>
    </row>
    <row r="76" spans="1:384" ht="18.600000000000001" thickBot="1">
      <c r="A76" s="378"/>
      <c r="B76" s="55">
        <v>4</v>
      </c>
      <c r="C76" s="30">
        <v>0.65</v>
      </c>
      <c r="D76" s="30"/>
      <c r="E76" s="85">
        <f t="shared" si="34"/>
        <v>2.8899783707718116</v>
      </c>
      <c r="F76" s="376">
        <v>27.36</v>
      </c>
      <c r="G76" s="376"/>
      <c r="H76" s="31">
        <v>37</v>
      </c>
      <c r="I76" s="31">
        <v>60</v>
      </c>
      <c r="J76" s="31">
        <v>36</v>
      </c>
      <c r="K76" s="31">
        <v>61</v>
      </c>
      <c r="L76" s="31">
        <v>37</v>
      </c>
      <c r="M76" s="33">
        <v>60</v>
      </c>
      <c r="N76" s="34">
        <v>36</v>
      </c>
      <c r="O76" s="31">
        <v>61</v>
      </c>
      <c r="P76" s="31">
        <v>41</v>
      </c>
      <c r="Q76" s="31">
        <v>63</v>
      </c>
      <c r="R76" s="31">
        <v>37</v>
      </c>
      <c r="S76" s="31">
        <v>61</v>
      </c>
      <c r="T76" s="35"/>
      <c r="U76" s="36">
        <f t="shared" si="62"/>
        <v>23</v>
      </c>
      <c r="V76" s="36">
        <f t="shared" si="63"/>
        <v>25</v>
      </c>
      <c r="W76" s="36">
        <f t="shared" si="64"/>
        <v>23</v>
      </c>
      <c r="X76" s="36">
        <f t="shared" si="65"/>
        <v>25</v>
      </c>
      <c r="Y76" s="36">
        <f t="shared" si="66"/>
        <v>22</v>
      </c>
      <c r="Z76" s="36">
        <f t="shared" si="67"/>
        <v>24</v>
      </c>
      <c r="AA76" s="5">
        <f t="shared" si="68"/>
        <v>-2</v>
      </c>
      <c r="AB76" s="37">
        <f t="shared" si="69"/>
        <v>3</v>
      </c>
      <c r="AC76" s="5">
        <f t="shared" si="70"/>
        <v>-1</v>
      </c>
      <c r="AD76" s="76">
        <f t="shared" si="59"/>
        <v>0.23666666666666666</v>
      </c>
      <c r="AE76" s="76">
        <f t="shared" si="60"/>
        <v>0.23666666666666666</v>
      </c>
      <c r="AF76" s="76">
        <f t="shared" si="36"/>
        <v>0</v>
      </c>
      <c r="AG76" s="4">
        <f t="shared" si="56"/>
        <v>-8.6956521739130377</v>
      </c>
      <c r="AH76" s="4">
        <f t="shared" si="57"/>
        <v>12</v>
      </c>
      <c r="AI76" s="4">
        <f t="shared" si="58"/>
        <v>-4.3478260869565188</v>
      </c>
      <c r="AJ76" s="36">
        <f t="shared" si="37"/>
        <v>-0.34782608695651884</v>
      </c>
      <c r="AL76" s="120">
        <f t="shared" si="96"/>
        <v>353.16</v>
      </c>
      <c r="AM76" s="93">
        <f t="shared" si="39"/>
        <v>729.68457237500002</v>
      </c>
      <c r="AN76" s="93">
        <f t="shared" si="71"/>
        <v>13.040021992475138</v>
      </c>
      <c r="AO76" s="93">
        <f t="shared" si="72"/>
        <v>0.23666666666666669</v>
      </c>
      <c r="AP76" s="95">
        <f t="shared" si="73"/>
        <v>-8.695652173913043</v>
      </c>
      <c r="AQ76" s="93">
        <f t="shared" si="74"/>
        <v>12</v>
      </c>
      <c r="AR76" s="95">
        <f t="shared" si="75"/>
        <v>-4.3478260869565215</v>
      </c>
      <c r="AS76" s="93">
        <f>AQ76</f>
        <v>12</v>
      </c>
      <c r="AT76" s="135">
        <f t="shared" si="41"/>
        <v>1.8149253644145488E-2</v>
      </c>
      <c r="AU76" s="136">
        <f t="shared" si="76"/>
        <v>0.36410256410256414</v>
      </c>
      <c r="AV76" s="136">
        <f t="shared" si="77"/>
        <v>4.9846541698709432E-2</v>
      </c>
      <c r="AW76" s="136">
        <f t="shared" si="42"/>
        <v>1.9171746807195935E-2</v>
      </c>
      <c r="AX76" s="136">
        <f t="shared" si="78"/>
        <v>3.1697288054563948E-2</v>
      </c>
      <c r="AY76" s="136">
        <f t="shared" si="79"/>
        <v>1.6533333333333333</v>
      </c>
      <c r="AZ76" s="137">
        <f t="shared" si="43"/>
        <v>54.042346447078039</v>
      </c>
      <c r="BA76" s="136">
        <f t="shared" si="80"/>
        <v>19.676956911500213</v>
      </c>
      <c r="BB76" s="136">
        <f t="shared" si="81"/>
        <v>0.38461538461538458</v>
      </c>
      <c r="BC76" s="136">
        <f t="shared" si="44"/>
        <v>0.14230897799811837</v>
      </c>
      <c r="BD76" s="136">
        <f t="shared" si="82"/>
        <v>0.63740399825235039</v>
      </c>
      <c r="BE76" s="136">
        <f t="shared" si="45"/>
        <v>0.13107743303021716</v>
      </c>
      <c r="BF76" s="136">
        <f t="shared" si="46"/>
        <v>0.41408450704225347</v>
      </c>
      <c r="BG76" s="138">
        <f t="shared" si="83"/>
        <v>0.15076923076923077</v>
      </c>
      <c r="BH76" s="136">
        <f t="shared" si="47"/>
        <v>7.5153247484208065E-3</v>
      </c>
      <c r="BI76" s="144">
        <f t="shared" si="84"/>
        <v>1.6572503954561109</v>
      </c>
      <c r="BJ76" s="144">
        <f t="shared" si="85"/>
        <v>0.19364792964608879</v>
      </c>
      <c r="BK76" s="144">
        <f t="shared" si="86"/>
        <v>10.100693045529104</v>
      </c>
      <c r="BL76" s="144">
        <f t="shared" si="87"/>
        <v>25.76707409573751</v>
      </c>
      <c r="BM76" s="101">
        <f t="shared" si="88"/>
        <v>0.15915494309189535</v>
      </c>
      <c r="BN76" s="101">
        <f t="shared" si="89"/>
        <v>2.8885434308943492E-3</v>
      </c>
      <c r="BO76" s="101">
        <f t="shared" si="90"/>
        <v>7.9333235073858876E-3</v>
      </c>
      <c r="BP76" s="101">
        <f t="shared" si="91"/>
        <v>1.1961010826520263E-3</v>
      </c>
      <c r="BQ76" s="101">
        <f t="shared" si="92"/>
        <v>3.0512782720714953E-3</v>
      </c>
      <c r="BR76" s="148">
        <f t="shared" si="48"/>
        <v>2.5977437152641971</v>
      </c>
      <c r="BS76" s="148">
        <f t="shared" si="49"/>
        <v>2.016467820534364</v>
      </c>
      <c r="BT76" s="148">
        <f t="shared" si="50"/>
        <v>0.48398995041175652</v>
      </c>
      <c r="BU76" s="148">
        <f t="shared" si="51"/>
        <v>5.3673505267085719</v>
      </c>
      <c r="BV76" s="149">
        <f t="shared" si="52"/>
        <v>4.1663423358663652</v>
      </c>
    </row>
    <row r="77" spans="1:384" ht="18.600000000000001" thickBot="1">
      <c r="A77" s="378"/>
      <c r="B77" s="55">
        <v>5</v>
      </c>
      <c r="C77" s="30">
        <v>0.65</v>
      </c>
      <c r="D77" s="30"/>
      <c r="E77" s="85">
        <f t="shared" si="34"/>
        <v>2.8424232144011614</v>
      </c>
      <c r="F77" s="376">
        <v>27.8</v>
      </c>
      <c r="G77" s="376"/>
      <c r="H77" s="31">
        <v>39</v>
      </c>
      <c r="I77" s="31">
        <v>61</v>
      </c>
      <c r="J77" s="31">
        <v>38</v>
      </c>
      <c r="K77" s="31">
        <v>62</v>
      </c>
      <c r="L77" s="31">
        <v>39</v>
      </c>
      <c r="M77" s="33">
        <v>61</v>
      </c>
      <c r="N77" s="34">
        <v>41</v>
      </c>
      <c r="O77" s="31">
        <v>58</v>
      </c>
      <c r="P77" s="31">
        <v>41</v>
      </c>
      <c r="Q77" s="31">
        <v>62</v>
      </c>
      <c r="R77" s="31">
        <v>40</v>
      </c>
      <c r="S77" s="31">
        <v>62</v>
      </c>
      <c r="T77" s="35"/>
      <c r="U77" s="36">
        <f t="shared" si="62"/>
        <v>22</v>
      </c>
      <c r="V77" s="36">
        <f t="shared" si="63"/>
        <v>24</v>
      </c>
      <c r="W77" s="36">
        <f t="shared" si="64"/>
        <v>22</v>
      </c>
      <c r="X77" s="36">
        <f t="shared" si="65"/>
        <v>17</v>
      </c>
      <c r="Y77" s="36">
        <f t="shared" si="66"/>
        <v>21</v>
      </c>
      <c r="Z77" s="36">
        <f t="shared" si="67"/>
        <v>22</v>
      </c>
      <c r="AA77" s="37">
        <f t="shared" si="68"/>
        <v>5</v>
      </c>
      <c r="AB77" s="37">
        <f t="shared" si="69"/>
        <v>3</v>
      </c>
      <c r="AC77" s="37">
        <f t="shared" si="70"/>
        <v>0</v>
      </c>
      <c r="AD77" s="76">
        <f t="shared" si="59"/>
        <v>0.22666666666666666</v>
      </c>
      <c r="AE77" s="76">
        <f t="shared" si="60"/>
        <v>0.2</v>
      </c>
      <c r="AF77" s="76">
        <f t="shared" si="36"/>
        <v>2.6666666666666668E-2</v>
      </c>
      <c r="AG77" s="4">
        <f t="shared" si="56"/>
        <v>22.72727272727273</v>
      </c>
      <c r="AH77" s="4">
        <f t="shared" si="57"/>
        <v>12.5</v>
      </c>
      <c r="AI77" s="4">
        <f t="shared" si="58"/>
        <v>0</v>
      </c>
      <c r="AJ77" s="36">
        <f t="shared" si="37"/>
        <v>11.742424242424244</v>
      </c>
      <c r="AL77" s="120">
        <f t="shared" si="96"/>
        <v>353.16</v>
      </c>
      <c r="AM77" s="93">
        <f t="shared" si="39"/>
        <v>708.18101150000007</v>
      </c>
      <c r="AN77" s="93">
        <f t="shared" si="71"/>
        <v>12.614400685977616</v>
      </c>
      <c r="AO77" s="93">
        <f t="shared" si="72"/>
        <v>0.22666666666666668</v>
      </c>
      <c r="AP77" s="93">
        <f t="shared" si="73"/>
        <v>22.727272727272727</v>
      </c>
      <c r="AQ77" s="93">
        <f t="shared" si="74"/>
        <v>12.5</v>
      </c>
      <c r="AR77" s="93">
        <f t="shared" si="75"/>
        <v>0</v>
      </c>
      <c r="AS77" s="93">
        <f t="shared" si="40"/>
        <v>11.742424242424242</v>
      </c>
      <c r="AT77" s="135">
        <f t="shared" si="41"/>
        <v>1.7968881146976187E-2</v>
      </c>
      <c r="AU77" s="136">
        <f t="shared" si="76"/>
        <v>0.34871794871794876</v>
      </c>
      <c r="AV77" s="136">
        <f t="shared" si="77"/>
        <v>5.1528409171475831E-2</v>
      </c>
      <c r="AW77" s="136">
        <f t="shared" si="42"/>
        <v>1.9818618912106088E-2</v>
      </c>
      <c r="AX77" s="136">
        <f t="shared" si="78"/>
        <v>3.3559528024499644E-2</v>
      </c>
      <c r="AY77" s="136">
        <f t="shared" si="79"/>
        <v>1.6933333333333334</v>
      </c>
      <c r="AZ77" s="137">
        <f t="shared" si="43"/>
        <v>54.548826555783599</v>
      </c>
      <c r="BA77" s="136">
        <f t="shared" si="80"/>
        <v>19.022154901504024</v>
      </c>
      <c r="BB77" s="136">
        <f t="shared" si="81"/>
        <v>0.38461538461538458</v>
      </c>
      <c r="BC77" s="136">
        <f t="shared" si="44"/>
        <v>0.14784711988720151</v>
      </c>
      <c r="BD77" s="136">
        <f t="shared" si="82"/>
        <v>0.65131263214863266</v>
      </c>
      <c r="BE77" s="136">
        <f t="shared" si="45"/>
        <v>0.12763927911602452</v>
      </c>
      <c r="BF77" s="136">
        <f t="shared" si="46"/>
        <v>0.43235294117647055</v>
      </c>
      <c r="BG77" s="138">
        <f t="shared" si="83"/>
        <v>0.15076923076923077</v>
      </c>
      <c r="BH77" s="136">
        <f t="shared" si="47"/>
        <v>7.7688986135455874E-3</v>
      </c>
      <c r="BI77" s="144">
        <f t="shared" si="84"/>
        <v>1.6934128435864448</v>
      </c>
      <c r="BJ77" s="144">
        <f t="shared" si="85"/>
        <v>0.20018178621750154</v>
      </c>
      <c r="BK77" s="144">
        <f t="shared" si="86"/>
        <v>10.100693045529104</v>
      </c>
      <c r="BL77" s="144">
        <f t="shared" si="87"/>
        <v>25.76707409573751</v>
      </c>
      <c r="BM77" s="101">
        <f t="shared" si="88"/>
        <v>0.15915494309189535</v>
      </c>
      <c r="BN77" s="101">
        <f t="shared" si="89"/>
        <v>2.8598362563720262E-3</v>
      </c>
      <c r="BO77" s="101">
        <f t="shared" si="90"/>
        <v>8.2010010293021331E-3</v>
      </c>
      <c r="BP77" s="101">
        <f t="shared" si="91"/>
        <v>1.2364586167255525E-3</v>
      </c>
      <c r="BQ77" s="101">
        <f t="shared" si="92"/>
        <v>3.1542311651162054E-3</v>
      </c>
      <c r="BR77" s="148">
        <f t="shared" si="48"/>
        <v>2.5977437152641971</v>
      </c>
      <c r="BS77" s="148">
        <f t="shared" si="49"/>
        <v>2.016467820534364</v>
      </c>
      <c r="BT77" s="148">
        <f t="shared" si="50"/>
        <v>0.49868606227095935</v>
      </c>
      <c r="BU77" s="148">
        <f t="shared" si="51"/>
        <v>5.2091764976032593</v>
      </c>
      <c r="BV77" s="149">
        <f t="shared" si="52"/>
        <v>4.0435616174063496</v>
      </c>
    </row>
    <row r="78" spans="1:384" ht="18.600000000000001" thickBot="1">
      <c r="A78" s="378"/>
      <c r="B78" s="55">
        <v>6</v>
      </c>
      <c r="C78" s="30">
        <v>0.65</v>
      </c>
      <c r="D78" s="30"/>
      <c r="E78" s="85">
        <f t="shared" si="34"/>
        <v>2.821311093890853</v>
      </c>
      <c r="F78" s="376">
        <v>28</v>
      </c>
      <c r="G78" s="376"/>
      <c r="H78" s="31">
        <v>38</v>
      </c>
      <c r="I78" s="31">
        <v>60</v>
      </c>
      <c r="J78" s="31">
        <v>37</v>
      </c>
      <c r="K78" s="31">
        <v>61</v>
      </c>
      <c r="L78" s="31">
        <v>33</v>
      </c>
      <c r="M78" s="33">
        <v>61</v>
      </c>
      <c r="N78" s="34">
        <v>41</v>
      </c>
      <c r="O78" s="31">
        <v>63</v>
      </c>
      <c r="P78" s="31">
        <v>39</v>
      </c>
      <c r="Q78" s="31">
        <v>63</v>
      </c>
      <c r="R78" s="31">
        <v>38</v>
      </c>
      <c r="S78" s="31">
        <v>63</v>
      </c>
      <c r="T78" s="35"/>
      <c r="U78" s="36">
        <f t="shared" si="62"/>
        <v>22</v>
      </c>
      <c r="V78" s="36">
        <f t="shared" si="63"/>
        <v>24</v>
      </c>
      <c r="W78" s="36">
        <f t="shared" si="64"/>
        <v>28</v>
      </c>
      <c r="X78" s="36">
        <f t="shared" si="65"/>
        <v>22</v>
      </c>
      <c r="Y78" s="36">
        <f t="shared" si="66"/>
        <v>24</v>
      </c>
      <c r="Z78" s="36">
        <f t="shared" si="67"/>
        <v>25</v>
      </c>
      <c r="AA78" s="37">
        <f t="shared" si="68"/>
        <v>0</v>
      </c>
      <c r="AB78" s="37">
        <f t="shared" si="69"/>
        <v>0</v>
      </c>
      <c r="AC78" s="37">
        <f t="shared" si="70"/>
        <v>3</v>
      </c>
      <c r="AD78" s="76">
        <f t="shared" si="59"/>
        <v>0.24666666666666667</v>
      </c>
      <c r="AE78" s="76">
        <f t="shared" si="60"/>
        <v>0.23666666666666666</v>
      </c>
      <c r="AF78" s="76">
        <f t="shared" si="36"/>
        <v>0.01</v>
      </c>
      <c r="AG78" s="4">
        <f t="shared" si="56"/>
        <v>0</v>
      </c>
      <c r="AH78" s="4">
        <f t="shared" si="57"/>
        <v>0</v>
      </c>
      <c r="AI78" s="4">
        <f t="shared" si="58"/>
        <v>10.71428571428571</v>
      </c>
      <c r="AJ78" s="36">
        <f t="shared" si="37"/>
        <v>3.5714285714285698</v>
      </c>
      <c r="AL78" s="120">
        <f t="shared" si="96"/>
        <v>353.16</v>
      </c>
      <c r="AM78" s="93">
        <f t="shared" si="39"/>
        <v>751.40763200000004</v>
      </c>
      <c r="AN78" s="93">
        <f t="shared" si="71"/>
        <v>12.42770947740042</v>
      </c>
      <c r="AO78" s="93">
        <f t="shared" si="72"/>
        <v>0.24666666666666667</v>
      </c>
      <c r="AP78" s="95">
        <f t="shared" si="73"/>
        <v>0</v>
      </c>
      <c r="AQ78" s="95">
        <f t="shared" si="74"/>
        <v>0</v>
      </c>
      <c r="AR78" s="93">
        <f t="shared" si="75"/>
        <v>10.714285714285714</v>
      </c>
      <c r="AS78" s="93">
        <f>AR78</f>
        <v>10.714285714285714</v>
      </c>
      <c r="AT78" s="135">
        <f t="shared" si="41"/>
        <v>1.9848119809625888E-2</v>
      </c>
      <c r="AU78" s="136">
        <f t="shared" si="76"/>
        <v>0.37948717948717947</v>
      </c>
      <c r="AV78" s="136">
        <f t="shared" si="77"/>
        <v>5.2302477876716873E-2</v>
      </c>
      <c r="AW78" s="136">
        <f t="shared" si="42"/>
        <v>2.0116337644891104E-2</v>
      </c>
      <c r="AX78" s="136">
        <f t="shared" si="78"/>
        <v>3.2454358067090981E-2</v>
      </c>
      <c r="AY78" s="136">
        <f t="shared" si="79"/>
        <v>1.6133333333333333</v>
      </c>
      <c r="AZ78" s="137">
        <f t="shared" si="43"/>
        <v>49.369092475947646</v>
      </c>
      <c r="BA78" s="136">
        <f t="shared" si="80"/>
        <v>18.734937657539106</v>
      </c>
      <c r="BB78" s="136">
        <f t="shared" si="81"/>
        <v>0.38461538461538458</v>
      </c>
      <c r="BC78" s="136">
        <f t="shared" si="44"/>
        <v>0.14278718445819197</v>
      </c>
      <c r="BD78" s="136">
        <f t="shared" si="82"/>
        <v>0.62434997382308721</v>
      </c>
      <c r="BE78" s="136">
        <f t="shared" si="45"/>
        <v>0.13994098117479456</v>
      </c>
      <c r="BF78" s="136">
        <f t="shared" si="46"/>
        <v>0.39729729729729729</v>
      </c>
      <c r="BG78" s="138">
        <f t="shared" si="83"/>
        <v>0.15076923076923077</v>
      </c>
      <c r="BH78" s="136">
        <f t="shared" si="47"/>
        <v>7.8856043567973131E-3</v>
      </c>
      <c r="BI78" s="144">
        <f t="shared" si="84"/>
        <v>1.6233099319400268</v>
      </c>
      <c r="BJ78" s="144">
        <f t="shared" si="85"/>
        <v>0.20318895175126686</v>
      </c>
      <c r="BK78" s="144">
        <f t="shared" si="86"/>
        <v>10.100693045529104</v>
      </c>
      <c r="BL78" s="144">
        <f t="shared" si="87"/>
        <v>25.76707409573751</v>
      </c>
      <c r="BM78" s="101">
        <f t="shared" si="88"/>
        <v>0.15915494309189535</v>
      </c>
      <c r="BN78" s="101">
        <f t="shared" si="89"/>
        <v>3.1589263787821292E-3</v>
      </c>
      <c r="BO78" s="101">
        <f t="shared" si="90"/>
        <v>8.3241978900339894E-3</v>
      </c>
      <c r="BP78" s="101">
        <f t="shared" si="91"/>
        <v>1.2550329126512782E-3</v>
      </c>
      <c r="BQ78" s="101">
        <f t="shared" si="92"/>
        <v>3.2016145730899958E-3</v>
      </c>
      <c r="BR78" s="148">
        <f t="shared" si="48"/>
        <v>2.5977437152641971</v>
      </c>
      <c r="BS78" s="148">
        <f t="shared" si="49"/>
        <v>2.016467820534364</v>
      </c>
      <c r="BT78" s="148">
        <f t="shared" si="50"/>
        <v>0.46999788791072594</v>
      </c>
      <c r="BU78" s="148">
        <f t="shared" si="51"/>
        <v>5.5271391256924698</v>
      </c>
      <c r="BV78" s="149">
        <f t="shared" si="52"/>
        <v>4.2903763450898387</v>
      </c>
    </row>
    <row r="79" spans="1:384" ht="18.600000000000001" thickBot="1">
      <c r="A79" s="378"/>
      <c r="B79" s="55">
        <v>7</v>
      </c>
      <c r="C79" s="30">
        <v>0.65</v>
      </c>
      <c r="D79" s="30"/>
      <c r="E79" s="85">
        <f t="shared" si="34"/>
        <v>2.6259667592247009</v>
      </c>
      <c r="F79" s="376">
        <v>30</v>
      </c>
      <c r="G79" s="376"/>
      <c r="H79" s="31">
        <v>38</v>
      </c>
      <c r="I79" s="31">
        <v>62</v>
      </c>
      <c r="J79" s="31">
        <v>37</v>
      </c>
      <c r="K79" s="31">
        <v>63</v>
      </c>
      <c r="L79" s="31">
        <v>31</v>
      </c>
      <c r="M79" s="33">
        <v>62</v>
      </c>
      <c r="N79" s="34">
        <v>41</v>
      </c>
      <c r="O79" s="31">
        <v>63</v>
      </c>
      <c r="P79" s="31">
        <v>43</v>
      </c>
      <c r="Q79" s="31">
        <v>64</v>
      </c>
      <c r="R79" s="31">
        <v>42</v>
      </c>
      <c r="S79" s="31">
        <v>61</v>
      </c>
      <c r="T79" s="35"/>
      <c r="U79" s="36">
        <f t="shared" si="62"/>
        <v>24</v>
      </c>
      <c r="V79" s="36">
        <f t="shared" si="63"/>
        <v>26</v>
      </c>
      <c r="W79" s="36">
        <f t="shared" si="64"/>
        <v>31</v>
      </c>
      <c r="X79" s="36">
        <f t="shared" si="65"/>
        <v>22</v>
      </c>
      <c r="Y79" s="36">
        <f t="shared" si="66"/>
        <v>21</v>
      </c>
      <c r="Z79" s="36">
        <f t="shared" si="67"/>
        <v>19</v>
      </c>
      <c r="AA79" s="37">
        <f t="shared" si="68"/>
        <v>2</v>
      </c>
      <c r="AB79" s="37">
        <f t="shared" si="69"/>
        <v>5</v>
      </c>
      <c r="AC79" s="37">
        <f t="shared" si="70"/>
        <v>12</v>
      </c>
      <c r="AD79" s="76">
        <f t="shared" si="59"/>
        <v>0.27</v>
      </c>
      <c r="AE79" s="76">
        <f t="shared" si="60"/>
        <v>0.20666666666666667</v>
      </c>
      <c r="AF79" s="76">
        <f t="shared" si="36"/>
        <v>6.3333333333333339E-2</v>
      </c>
      <c r="AG79" s="4">
        <f t="shared" si="56"/>
        <v>8.3333333333333375</v>
      </c>
      <c r="AH79" s="4">
        <f t="shared" si="57"/>
        <v>19.23076923076923</v>
      </c>
      <c r="AI79" s="4">
        <f t="shared" si="58"/>
        <v>38.70967741935484</v>
      </c>
      <c r="AJ79" s="36">
        <f t="shared" si="37"/>
        <v>22.091259994485807</v>
      </c>
      <c r="AL79" s="120">
        <f t="shared" si="96"/>
        <v>353.16</v>
      </c>
      <c r="AM79" s="93">
        <f t="shared" si="39"/>
        <v>802.94837737500006</v>
      </c>
      <c r="AN79" s="93">
        <f t="shared" si="71"/>
        <v>10.766327527906574</v>
      </c>
      <c r="AO79" s="93">
        <f t="shared" si="72"/>
        <v>0.27</v>
      </c>
      <c r="AP79" s="93">
        <f t="shared" si="73"/>
        <v>8.3333333333333321</v>
      </c>
      <c r="AQ79" s="93">
        <f t="shared" si="74"/>
        <v>19.230769230769234</v>
      </c>
      <c r="AR79" s="93">
        <f t="shared" si="75"/>
        <v>38.70967741935484</v>
      </c>
      <c r="AS79" s="93">
        <f t="shared" si="40"/>
        <v>22.091259994485799</v>
      </c>
      <c r="AT79" s="135">
        <f t="shared" si="41"/>
        <v>2.5078189317587977E-2</v>
      </c>
      <c r="AU79" s="136">
        <f t="shared" si="76"/>
        <v>0.41538461538461541</v>
      </c>
      <c r="AV79" s="136">
        <f t="shared" si="77"/>
        <v>6.0373418727526607E-2</v>
      </c>
      <c r="AW79" s="136">
        <f t="shared" si="42"/>
        <v>2.3220545664433309E-2</v>
      </c>
      <c r="AX79" s="136">
        <f t="shared" si="78"/>
        <v>3.5295229409938636E-2</v>
      </c>
      <c r="AY79" s="136">
        <f t="shared" si="79"/>
        <v>1.52</v>
      </c>
      <c r="AZ79" s="137">
        <f t="shared" si="43"/>
        <v>38.949361214468787</v>
      </c>
      <c r="BA79" s="136">
        <f t="shared" si="80"/>
        <v>16.178965427548576</v>
      </c>
      <c r="BB79" s="136">
        <f t="shared" si="81"/>
        <v>0.38461538461538458</v>
      </c>
      <c r="BC79" s="136">
        <f t="shared" si="44"/>
        <v>0.14663050584665407</v>
      </c>
      <c r="BD79" s="136">
        <f t="shared" si="82"/>
        <v>0.59676239503286066</v>
      </c>
      <c r="BE79" s="136">
        <f t="shared" si="45"/>
        <v>0.16457352297072278</v>
      </c>
      <c r="BF79" s="136">
        <f t="shared" si="46"/>
        <v>0.36296296296296293</v>
      </c>
      <c r="BG79" s="138">
        <f t="shared" si="83"/>
        <v>0.15076923076923077</v>
      </c>
      <c r="BH79" s="136">
        <f t="shared" si="47"/>
        <v>9.1024539004578575E-3</v>
      </c>
      <c r="BI79" s="144">
        <f t="shared" si="84"/>
        <v>1.5515822270854378</v>
      </c>
      <c r="BJ79" s="144">
        <f t="shared" si="85"/>
        <v>0.23454360410613254</v>
      </c>
      <c r="BK79" s="144">
        <f t="shared" si="86"/>
        <v>10.100693045529104</v>
      </c>
      <c r="BL79" s="144">
        <f t="shared" si="87"/>
        <v>25.76707409573751</v>
      </c>
      <c r="BM79" s="101">
        <f t="shared" si="88"/>
        <v>0.15915494309189535</v>
      </c>
      <c r="BN79" s="101">
        <f t="shared" si="89"/>
        <v>3.991317793688492E-3</v>
      </c>
      <c r="BO79" s="101">
        <f t="shared" si="90"/>
        <v>9.608728021842667E-3</v>
      </c>
      <c r="BP79" s="101">
        <f t="shared" si="91"/>
        <v>1.4487005325239711E-3</v>
      </c>
      <c r="BQ79" s="101">
        <f t="shared" si="92"/>
        <v>3.6956646237856407E-3</v>
      </c>
      <c r="BR79" s="148">
        <f t="shared" si="48"/>
        <v>2.5977437152641971</v>
      </c>
      <c r="BS79" s="148">
        <f t="shared" si="49"/>
        <v>2.016467820534364</v>
      </c>
      <c r="BT79" s="148">
        <f t="shared" si="50"/>
        <v>0.43982902257620993</v>
      </c>
      <c r="BU79" s="148">
        <f t="shared" si="51"/>
        <v>5.9062580728493916</v>
      </c>
      <c r="BV79" s="149">
        <f t="shared" si="52"/>
        <v>4.584662941802498</v>
      </c>
    </row>
    <row r="80" spans="1:384" ht="18.600000000000001" thickBot="1">
      <c r="A80" s="379"/>
      <c r="B80" s="55">
        <v>8</v>
      </c>
      <c r="C80" s="30">
        <v>0.65</v>
      </c>
      <c r="D80" s="30"/>
      <c r="E80" s="85">
        <f t="shared" si="34"/>
        <v>2.2369926804179441</v>
      </c>
      <c r="F80" s="376">
        <v>35</v>
      </c>
      <c r="G80" s="376"/>
      <c r="H80" s="31">
        <v>35</v>
      </c>
      <c r="I80" s="31">
        <v>62</v>
      </c>
      <c r="J80" s="31">
        <v>27</v>
      </c>
      <c r="K80" s="31">
        <v>63</v>
      </c>
      <c r="L80" s="31">
        <v>32</v>
      </c>
      <c r="M80" s="33">
        <v>66</v>
      </c>
      <c r="N80" s="34">
        <v>40</v>
      </c>
      <c r="O80" s="31">
        <v>62</v>
      </c>
      <c r="P80" s="31">
        <v>39</v>
      </c>
      <c r="Q80" s="31">
        <v>64</v>
      </c>
      <c r="R80" s="31">
        <v>39</v>
      </c>
      <c r="S80" s="31">
        <v>64</v>
      </c>
      <c r="T80" s="58"/>
      <c r="U80" s="36">
        <f t="shared" si="62"/>
        <v>27</v>
      </c>
      <c r="V80" s="36">
        <f t="shared" si="63"/>
        <v>36</v>
      </c>
      <c r="W80" s="36">
        <f t="shared" si="64"/>
        <v>34</v>
      </c>
      <c r="X80" s="36">
        <f t="shared" si="65"/>
        <v>22</v>
      </c>
      <c r="Y80" s="36">
        <f t="shared" si="66"/>
        <v>25</v>
      </c>
      <c r="Z80" s="36">
        <f t="shared" si="67"/>
        <v>25</v>
      </c>
      <c r="AA80" s="37">
        <f t="shared" si="68"/>
        <v>5</v>
      </c>
      <c r="AB80" s="37">
        <f t="shared" si="69"/>
        <v>11</v>
      </c>
      <c r="AC80" s="37">
        <f t="shared" si="70"/>
        <v>9</v>
      </c>
      <c r="AD80" s="76">
        <f t="shared" si="59"/>
        <v>0.32333333333333331</v>
      </c>
      <c r="AE80" s="76">
        <f t="shared" si="60"/>
        <v>0.24</v>
      </c>
      <c r="AF80" s="76">
        <f t="shared" si="36"/>
        <v>8.3333333333333329E-2</v>
      </c>
      <c r="AG80" s="4">
        <f t="shared" si="56"/>
        <v>18.518518518518523</v>
      </c>
      <c r="AH80" s="4">
        <f t="shared" si="57"/>
        <v>30.555555555555557</v>
      </c>
      <c r="AI80" s="4">
        <f t="shared" si="58"/>
        <v>26.470588235294112</v>
      </c>
      <c r="AJ80" s="36">
        <f t="shared" si="37"/>
        <v>25.181554103122732</v>
      </c>
      <c r="AL80" s="120">
        <f t="shared" si="96"/>
        <v>353.16</v>
      </c>
      <c r="AM80" s="93">
        <f t="shared" si="39"/>
        <v>925.24332537500027</v>
      </c>
      <c r="AN80" s="93">
        <f t="shared" si="71"/>
        <v>7.8130079306134999</v>
      </c>
      <c r="AO80" s="93">
        <f t="shared" si="72"/>
        <v>0.32333333333333336</v>
      </c>
      <c r="AP80" s="93">
        <f t="shared" si="73"/>
        <v>18.518518518518519</v>
      </c>
      <c r="AQ80" s="93">
        <f t="shared" si="74"/>
        <v>30.555555555555557</v>
      </c>
      <c r="AR80" s="93">
        <f t="shared" si="75"/>
        <v>26.47058823529412</v>
      </c>
      <c r="AS80" s="93">
        <f t="shared" si="40"/>
        <v>25.181554103122732</v>
      </c>
      <c r="AT80" s="135">
        <f t="shared" si="41"/>
        <v>4.1383976082556506E-2</v>
      </c>
      <c r="AU80" s="136">
        <f t="shared" si="76"/>
        <v>0.49743589743589745</v>
      </c>
      <c r="AV80" s="136">
        <f t="shared" si="77"/>
        <v>8.3194591093799147E-2</v>
      </c>
      <c r="AW80" s="136">
        <f t="shared" si="42"/>
        <v>3.1997919651461211E-2</v>
      </c>
      <c r="AX80" s="136">
        <f t="shared" si="78"/>
        <v>4.1810615011242648E-2</v>
      </c>
      <c r="AY80" s="136">
        <f t="shared" si="79"/>
        <v>1.3066666666666666</v>
      </c>
      <c r="AZ80" s="137">
        <f t="shared" si="43"/>
        <v>23.390746177155151</v>
      </c>
      <c r="BA80" s="136">
        <f t="shared" si="80"/>
        <v>11.635396816328461</v>
      </c>
      <c r="BB80" s="136">
        <f t="shared" si="81"/>
        <v>0.38461538461538458</v>
      </c>
      <c r="BC80" s="136">
        <f t="shared" si="44"/>
        <v>0.15729163844377006</v>
      </c>
      <c r="BD80" s="136">
        <f t="shared" si="82"/>
        <v>0.54532836836331211</v>
      </c>
      <c r="BE80" s="136">
        <f t="shared" si="45"/>
        <v>0.23135097953853526</v>
      </c>
      <c r="BF80" s="136">
        <f t="shared" si="46"/>
        <v>0.30309278350515462</v>
      </c>
      <c r="BG80" s="138">
        <f t="shared" si="83"/>
        <v>0.15076923076923077</v>
      </c>
      <c r="BH80" s="136">
        <f t="shared" si="47"/>
        <v>1.2543184503372795E-2</v>
      </c>
      <c r="BI80" s="144">
        <f t="shared" si="84"/>
        <v>1.4178537577446113</v>
      </c>
      <c r="BJ80" s="144">
        <f t="shared" si="85"/>
        <v>0.32320116449491332</v>
      </c>
      <c r="BK80" s="144">
        <f t="shared" si="86"/>
        <v>10.100693045529104</v>
      </c>
      <c r="BL80" s="144">
        <f t="shared" si="87"/>
        <v>25.76707409573751</v>
      </c>
      <c r="BM80" s="101">
        <f t="shared" si="88"/>
        <v>0.15915494309189535</v>
      </c>
      <c r="BN80" s="101">
        <f t="shared" si="89"/>
        <v>6.5864643583356383E-3</v>
      </c>
      <c r="BO80" s="101">
        <f t="shared" si="90"/>
        <v>1.3240830411087107E-2</v>
      </c>
      <c r="BP80" s="101">
        <f t="shared" si="91"/>
        <v>1.996309815825441E-3</v>
      </c>
      <c r="BQ80" s="101">
        <f t="shared" si="92"/>
        <v>5.0926270811873491E-3</v>
      </c>
      <c r="BR80" s="148">
        <f t="shared" si="48"/>
        <v>2.5977437152641971</v>
      </c>
      <c r="BS80" s="148">
        <f t="shared" si="49"/>
        <v>2.016467820534364</v>
      </c>
      <c r="BT80" s="148">
        <f t="shared" si="50"/>
        <v>0.38169418823622919</v>
      </c>
      <c r="BU80" s="148">
        <f t="shared" si="51"/>
        <v>6.8058246505353193</v>
      </c>
      <c r="BV80" s="149">
        <f t="shared" si="52"/>
        <v>5.2829408533890989</v>
      </c>
    </row>
    <row r="81" spans="1:384" s="77" customFormat="1" ht="18.600000000000001" thickBot="1">
      <c r="A81" s="377">
        <v>45</v>
      </c>
      <c r="B81" s="71">
        <v>1</v>
      </c>
      <c r="C81" s="72">
        <v>0.65</v>
      </c>
      <c r="D81" s="72"/>
      <c r="E81" s="87">
        <f t="shared" si="34"/>
        <v>4.003355281584116</v>
      </c>
      <c r="F81" s="387">
        <v>20</v>
      </c>
      <c r="G81" s="387"/>
      <c r="H81" s="78">
        <v>46</v>
      </c>
      <c r="I81" s="78">
        <v>62</v>
      </c>
      <c r="J81" s="78">
        <v>43</v>
      </c>
      <c r="K81" s="78">
        <v>61</v>
      </c>
      <c r="L81" s="78">
        <v>40</v>
      </c>
      <c r="M81" s="79">
        <v>64</v>
      </c>
      <c r="N81" s="80">
        <v>44</v>
      </c>
      <c r="O81" s="78">
        <v>58</v>
      </c>
      <c r="P81" s="78">
        <v>42</v>
      </c>
      <c r="Q81" s="78">
        <v>58</v>
      </c>
      <c r="R81" s="78">
        <v>43</v>
      </c>
      <c r="S81" s="78">
        <v>62</v>
      </c>
      <c r="T81" s="81"/>
      <c r="U81" s="76">
        <f t="shared" ref="U81:U88" si="97">I81-H81</f>
        <v>16</v>
      </c>
      <c r="V81" s="76">
        <f t="shared" ref="V81:V88" si="98">K81-J81</f>
        <v>18</v>
      </c>
      <c r="W81" s="76">
        <f t="shared" ref="W81:W88" si="99">M81-L81</f>
        <v>24</v>
      </c>
      <c r="X81" s="76">
        <f t="shared" ref="X81:X88" si="100">O81-N81</f>
        <v>14</v>
      </c>
      <c r="Y81" s="76">
        <f t="shared" ref="Y81:Y88" si="101">Q81-P81</f>
        <v>16</v>
      </c>
      <c r="Z81" s="76">
        <f t="shared" ref="Z81:Z88" si="102">S81-R81</f>
        <v>19</v>
      </c>
      <c r="AA81" s="76">
        <f t="shared" ref="AA81:AA88" si="103">U81-X81</f>
        <v>2</v>
      </c>
      <c r="AB81" s="76">
        <f t="shared" ref="AB81:AB88" si="104">V81-Y81</f>
        <v>2</v>
      </c>
      <c r="AC81" s="76">
        <f t="shared" ref="AC81:AC88" si="105">W81-Z81</f>
        <v>5</v>
      </c>
      <c r="AD81" s="76">
        <f t="shared" si="59"/>
        <v>0.19333333333333333</v>
      </c>
      <c r="AE81" s="76">
        <f t="shared" si="60"/>
        <v>0.16333333333333333</v>
      </c>
      <c r="AF81" s="76">
        <f t="shared" si="36"/>
        <v>0.03</v>
      </c>
      <c r="AG81" s="76">
        <f t="shared" si="56"/>
        <v>12.5</v>
      </c>
      <c r="AH81" s="76">
        <f t="shared" si="57"/>
        <v>11.111111111111116</v>
      </c>
      <c r="AI81" s="76">
        <f t="shared" si="58"/>
        <v>20.833333333333336</v>
      </c>
      <c r="AJ81" s="36">
        <f t="shared" si="37"/>
        <v>14.814814814814817</v>
      </c>
      <c r="AK81" s="7"/>
      <c r="AL81" s="120">
        <f>$A$81*9.81</f>
        <v>441.45000000000005</v>
      </c>
      <c r="AM81" s="93">
        <f t="shared" si="39"/>
        <v>638.08774399999993</v>
      </c>
      <c r="AN81" s="93">
        <f t="shared" ref="AN81:AN88" si="106">(E81^2*9.81)/(2*PI())</f>
        <v>25.022886522097128</v>
      </c>
      <c r="AO81" s="93">
        <f t="shared" ref="AO81:AO88" si="107">AVERAGE(U81:W81)/100</f>
        <v>0.19333333333333333</v>
      </c>
      <c r="AP81" s="93">
        <f t="shared" ref="AP81:AP88" si="108">AA81/U81*100</f>
        <v>12.5</v>
      </c>
      <c r="AQ81" s="93">
        <f t="shared" ref="AQ81:AQ88" si="109">AB81/V81*100</f>
        <v>11.111111111111111</v>
      </c>
      <c r="AR81" s="93">
        <f t="shared" ref="AR81:AR88" si="110">AC81/W81*100</f>
        <v>20.833333333333336</v>
      </c>
      <c r="AS81" s="93">
        <f t="shared" si="40"/>
        <v>14.814814814814815</v>
      </c>
      <c r="AT81" s="135">
        <f t="shared" si="41"/>
        <v>7.7262602443009592E-3</v>
      </c>
      <c r="AU81" s="136">
        <f t="shared" ref="AU81:AU88" si="111">AO81/C81</f>
        <v>0.29743589743589743</v>
      </c>
      <c r="AV81" s="136">
        <f t="shared" ref="AV81:AV88" si="112">C81/AN81</f>
        <v>2.5976219786873915E-2</v>
      </c>
      <c r="AW81" s="136">
        <f t="shared" si="42"/>
        <v>9.9908537641822739E-3</v>
      </c>
      <c r="AX81" s="136">
        <f t="shared" ref="AX81:AX88" si="113">(C81-AO81)/AN81</f>
        <v>1.8249959542572955E-2</v>
      </c>
      <c r="AY81" s="136">
        <f t="shared" ref="AY81:AY88" si="114">(C81-AO81)/$AS$11</f>
        <v>1.8266666666666667</v>
      </c>
      <c r="AZ81" s="137">
        <f t="shared" si="43"/>
        <v>128.13561994188169</v>
      </c>
      <c r="BA81" s="136">
        <f t="shared" ref="BA81:BA88" si="115">(AN81-$AS$11)/C81</f>
        <v>38.112133110918656</v>
      </c>
      <c r="BB81" s="136">
        <f t="shared" ref="BB81:BB88" si="116">$AS$11/C81</f>
        <v>0.38461538461538458</v>
      </c>
      <c r="BC81" s="136">
        <f t="shared" si="44"/>
        <v>0.11366269156448822</v>
      </c>
      <c r="BD81" s="136">
        <f t="shared" ref="BD81:BD88" si="117">$AS$11/(C81*AO81)^0.5</f>
        <v>0.70522867220930596</v>
      </c>
      <c r="BE81" s="136">
        <f t="shared" si="45"/>
        <v>7.7297959797953758E-2</v>
      </c>
      <c r="BF81" s="136">
        <f t="shared" si="46"/>
        <v>0.50689655172413794</v>
      </c>
      <c r="BG81" s="138">
        <f t="shared" ref="BG81:BG88" si="118">$AS$12/C81</f>
        <v>0.15076923076923077</v>
      </c>
      <c r="BH81" s="136">
        <f t="shared" si="47"/>
        <v>3.9164146755594521E-3</v>
      </c>
      <c r="BI81" s="144">
        <f t="shared" ref="BI81:BI88" si="119">(9.81*C81)^0.5/(9.81*AO81)^0.5</f>
        <v>1.8335945477441955</v>
      </c>
      <c r="BJ81" s="144">
        <f t="shared" ref="BJ81:BJ88" si="120">(9.81*C81)^0.5/AN81</f>
        <v>0.10091454713477417</v>
      </c>
      <c r="BK81" s="144">
        <f t="shared" ref="BK81:BK88" si="121">(9.81*C81)^0.5/$AS$11</f>
        <v>10.100693045529104</v>
      </c>
      <c r="BL81" s="144">
        <f t="shared" ref="BL81:BL88" si="122">(9.81*C81)^0.5/$AS$12</f>
        <v>25.76707409573751</v>
      </c>
      <c r="BM81" s="101">
        <f t="shared" ref="BM81:BM88" si="123">AN81/(9.81*E81^2)</f>
        <v>0.15915494309189535</v>
      </c>
      <c r="BN81" s="101">
        <f t="shared" ref="BN81:BN88" si="124">AO81/(9.81*E81^2)</f>
        <v>1.2296725094948925E-3</v>
      </c>
      <c r="BO81" s="101">
        <f t="shared" ref="BO81:BO88" si="125">C81/(9.81*E81^2)</f>
        <v>4.1342437819224835E-3</v>
      </c>
      <c r="BP81" s="101">
        <f t="shared" ref="BP81:BP88" si="126">$AS$12/(9.81*E81^2)</f>
        <v>6.2331675481292837E-4</v>
      </c>
      <c r="BQ81" s="101">
        <f t="shared" ref="BQ81:BQ88" si="127">$AS$11/(9.81*E81^2)</f>
        <v>1.5900937622778783E-3</v>
      </c>
      <c r="BR81" s="148">
        <f t="shared" si="48"/>
        <v>3.2471796440802465</v>
      </c>
      <c r="BS81" s="148">
        <f t="shared" si="49"/>
        <v>2.5205847756679551</v>
      </c>
      <c r="BT81" s="148">
        <f t="shared" si="50"/>
        <v>0.69183275207993977</v>
      </c>
      <c r="BU81" s="148">
        <f t="shared" si="51"/>
        <v>4.6935905163753242</v>
      </c>
      <c r="BV81" s="149">
        <f t="shared" si="52"/>
        <v>3.6433441002757077</v>
      </c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</row>
    <row r="82" spans="1:384" ht="18.600000000000001" thickBot="1">
      <c r="A82" s="378"/>
      <c r="B82" s="55">
        <v>2</v>
      </c>
      <c r="C82" s="30">
        <v>0.65</v>
      </c>
      <c r="D82" s="30"/>
      <c r="E82" s="85">
        <f t="shared" ref="E82" si="128">(F82^(-1.04))*90.26</f>
        <v>3.4617713531086367</v>
      </c>
      <c r="F82" s="376">
        <v>23</v>
      </c>
      <c r="G82" s="376"/>
      <c r="H82" s="59">
        <v>38</v>
      </c>
      <c r="I82" s="59">
        <v>60</v>
      </c>
      <c r="J82" s="59">
        <v>37</v>
      </c>
      <c r="K82" s="59">
        <v>62</v>
      </c>
      <c r="L82" s="59">
        <v>39</v>
      </c>
      <c r="M82" s="60">
        <v>61</v>
      </c>
      <c r="N82" s="61">
        <v>42</v>
      </c>
      <c r="O82" s="59">
        <v>58</v>
      </c>
      <c r="P82" s="59">
        <v>40</v>
      </c>
      <c r="Q82" s="59">
        <v>57</v>
      </c>
      <c r="R82" s="59">
        <v>40</v>
      </c>
      <c r="S82" s="59">
        <v>57</v>
      </c>
      <c r="T82" s="62"/>
      <c r="U82" s="36">
        <f t="shared" si="97"/>
        <v>22</v>
      </c>
      <c r="V82" s="36">
        <f t="shared" si="98"/>
        <v>25</v>
      </c>
      <c r="W82" s="36">
        <f t="shared" si="99"/>
        <v>22</v>
      </c>
      <c r="X82" s="36">
        <f t="shared" si="100"/>
        <v>16</v>
      </c>
      <c r="Y82" s="36">
        <f t="shared" si="101"/>
        <v>17</v>
      </c>
      <c r="Z82" s="36">
        <f t="shared" si="102"/>
        <v>17</v>
      </c>
      <c r="AA82" s="37">
        <f t="shared" si="103"/>
        <v>6</v>
      </c>
      <c r="AB82" s="37">
        <f t="shared" si="104"/>
        <v>8</v>
      </c>
      <c r="AC82" s="37">
        <f t="shared" si="105"/>
        <v>5</v>
      </c>
      <c r="AD82" s="76">
        <f t="shared" si="59"/>
        <v>0.23</v>
      </c>
      <c r="AE82" s="76">
        <f t="shared" si="60"/>
        <v>0.16666666666666666</v>
      </c>
      <c r="AF82" s="76">
        <f t="shared" ref="AF82:AF88" si="129">(AA82+AB82+AC82)/(3*100)</f>
        <v>6.3333333333333339E-2</v>
      </c>
      <c r="AG82" s="4">
        <f t="shared" ref="AG82:AG88" si="130">(1-(X82/U82))*100</f>
        <v>27.27272727272727</v>
      </c>
      <c r="AH82" s="4">
        <f t="shared" ref="AH82:AH88" si="131">(1-(Y82/V82))*100</f>
        <v>31.999999999999996</v>
      </c>
      <c r="AI82" s="4">
        <f t="shared" ref="AI82:AI88" si="132">(1-(Z82/W82))*100</f>
        <v>22.72727272727273</v>
      </c>
      <c r="AJ82" s="36">
        <f t="shared" ref="AJ82:AJ87" si="133">(AG82+AH82+AI82)/3</f>
        <v>27.333333333333332</v>
      </c>
      <c r="AL82" s="120">
        <f t="shared" ref="AL82:AL88" si="134">$A$81*9.81</f>
        <v>441.45000000000005</v>
      </c>
      <c r="AM82" s="93">
        <f t="shared" ref="AM82:AM88" si="135">0.5*1000*($AS$12+AO82/2)*(0.115*5+0.08*4)*(C82+AO82/2)*9.81</f>
        <v>715.32447637500013</v>
      </c>
      <c r="AN82" s="93">
        <f t="shared" si="106"/>
        <v>18.710521764569563</v>
      </c>
      <c r="AO82" s="93">
        <f t="shared" si="107"/>
        <v>0.23</v>
      </c>
      <c r="AP82" s="93">
        <f t="shared" si="108"/>
        <v>27.27272727272727</v>
      </c>
      <c r="AQ82" s="93">
        <f t="shared" si="109"/>
        <v>32</v>
      </c>
      <c r="AR82" s="93">
        <f t="shared" si="110"/>
        <v>22.727272727272727</v>
      </c>
      <c r="AS82" s="93">
        <f t="shared" ref="AS82:AS88" si="136">(AP82+AQ82+AR82)/3</f>
        <v>27.333333333333332</v>
      </c>
      <c r="AT82" s="135">
        <f t="shared" ref="AT82:AT88" si="137">AO82/AN82</f>
        <v>1.2292548700353742E-2</v>
      </c>
      <c r="AU82" s="136">
        <f t="shared" si="111"/>
        <v>0.35384615384615387</v>
      </c>
      <c r="AV82" s="136">
        <f t="shared" si="112"/>
        <v>3.4739811544477972E-2</v>
      </c>
      <c r="AW82" s="136">
        <f t="shared" ref="AW82:AW88" si="138">$AS$11/AN82</f>
        <v>1.3361465978645373E-2</v>
      </c>
      <c r="AX82" s="136">
        <f t="shared" si="113"/>
        <v>2.2447262844124228E-2</v>
      </c>
      <c r="AY82" s="136">
        <f t="shared" si="114"/>
        <v>1.6800000000000002</v>
      </c>
      <c r="AZ82" s="137">
        <f t="shared" ref="AZ82:AZ88" si="139">(AN82-$AS$11)/AO82</f>
        <v>80.263138106824186</v>
      </c>
      <c r="BA82" s="136">
        <f t="shared" si="115"/>
        <v>28.400802714722403</v>
      </c>
      <c r="BB82" s="136">
        <f t="shared" si="116"/>
        <v>0.38461538461538458</v>
      </c>
      <c r="BC82" s="136">
        <f t="shared" ref="BC82:BC88" si="140">$AS$11/(AN82*AO82)^0.5</f>
        <v>0.12051279013235111</v>
      </c>
      <c r="BD82" s="136">
        <f t="shared" si="117"/>
        <v>0.64657575013983959</v>
      </c>
      <c r="BE82" s="136">
        <f t="shared" ref="BE82:BE88" si="141">AO82/($AS$11*AN82)^0.5</f>
        <v>0.10634446296975429</v>
      </c>
      <c r="BF82" s="136">
        <f t="shared" ref="BF82:BF88" si="142">$AS$12/AO82</f>
        <v>0.42608695652173911</v>
      </c>
      <c r="BG82" s="138">
        <f t="shared" si="118"/>
        <v>0.15076923076923077</v>
      </c>
      <c r="BH82" s="136">
        <f t="shared" ref="BH82:BH88" si="143">$AS$12/AN82</f>
        <v>5.2376946636289862E-3</v>
      </c>
      <c r="BI82" s="144">
        <f t="shared" si="119"/>
        <v>1.6810969503635831</v>
      </c>
      <c r="BJ82" s="144">
        <f t="shared" si="120"/>
        <v>0.13496006648857703</v>
      </c>
      <c r="BK82" s="144">
        <f t="shared" si="121"/>
        <v>10.100693045529104</v>
      </c>
      <c r="BL82" s="144">
        <f t="shared" si="122"/>
        <v>25.76707409573751</v>
      </c>
      <c r="BM82" s="101">
        <f t="shared" si="123"/>
        <v>0.15915494309189535</v>
      </c>
      <c r="BN82" s="101">
        <f t="shared" si="124"/>
        <v>1.9564198888591521E-3</v>
      </c>
      <c r="BO82" s="101">
        <f t="shared" si="125"/>
        <v>5.5290127293845595E-3</v>
      </c>
      <c r="BP82" s="101">
        <f t="shared" si="126"/>
        <v>8.3360499612259516E-4</v>
      </c>
      <c r="BQ82" s="101">
        <f t="shared" si="127"/>
        <v>2.1265433574555997E-3</v>
      </c>
      <c r="BR82" s="148">
        <f t="shared" ref="BR82:BR88" si="144">AL82/$AP$11</f>
        <v>3.2471796440802465</v>
      </c>
      <c r="BS82" s="148">
        <f t="shared" ref="BS82:BS88" si="145">AL82/$AP$12</f>
        <v>2.5205847756679551</v>
      </c>
      <c r="BT82" s="148">
        <f t="shared" ref="BT82:BT88" si="146">AL82/AM82</f>
        <v>0.61713252458115986</v>
      </c>
      <c r="BU82" s="148">
        <f t="shared" ref="BU82:BU88" si="147">AM82/$AP$11</f>
        <v>5.2617217773185221</v>
      </c>
      <c r="BV82" s="149">
        <f t="shared" ref="BV82:BV88" si="148">AM82/$AP$12</f>
        <v>4.0843492690304153</v>
      </c>
    </row>
    <row r="83" spans="1:384" ht="18.600000000000001" thickBot="1">
      <c r="A83" s="378"/>
      <c r="B83" s="55">
        <v>3</v>
      </c>
      <c r="C83" s="30">
        <v>0.65</v>
      </c>
      <c r="D83" s="30"/>
      <c r="E83" s="85">
        <f t="shared" si="34"/>
        <v>3.1742250903872287</v>
      </c>
      <c r="F83" s="376">
        <v>25</v>
      </c>
      <c r="G83" s="376"/>
      <c r="H83" s="59">
        <v>38</v>
      </c>
      <c r="I83" s="59">
        <v>61</v>
      </c>
      <c r="J83" s="59">
        <v>36</v>
      </c>
      <c r="K83" s="59">
        <v>60</v>
      </c>
      <c r="L83" s="59">
        <v>33</v>
      </c>
      <c r="M83" s="60">
        <v>61</v>
      </c>
      <c r="N83" s="61">
        <v>41</v>
      </c>
      <c r="O83" s="59">
        <v>57</v>
      </c>
      <c r="P83" s="59">
        <v>39</v>
      </c>
      <c r="Q83" s="59">
        <v>61</v>
      </c>
      <c r="R83" s="59">
        <v>38</v>
      </c>
      <c r="S83" s="59">
        <v>61</v>
      </c>
      <c r="T83" s="62"/>
      <c r="U83" s="36">
        <f t="shared" si="97"/>
        <v>23</v>
      </c>
      <c r="V83" s="36">
        <f t="shared" si="98"/>
        <v>24</v>
      </c>
      <c r="W83" s="36">
        <f t="shared" si="99"/>
        <v>28</v>
      </c>
      <c r="X83" s="36">
        <f t="shared" si="100"/>
        <v>16</v>
      </c>
      <c r="Y83" s="36">
        <f t="shared" si="101"/>
        <v>22</v>
      </c>
      <c r="Z83" s="36">
        <f t="shared" si="102"/>
        <v>23</v>
      </c>
      <c r="AA83" s="37">
        <f t="shared" si="103"/>
        <v>7</v>
      </c>
      <c r="AB83" s="37">
        <f t="shared" si="104"/>
        <v>2</v>
      </c>
      <c r="AC83" s="37">
        <f t="shared" si="105"/>
        <v>5</v>
      </c>
      <c r="AD83" s="76">
        <f t="shared" si="59"/>
        <v>0.25</v>
      </c>
      <c r="AE83" s="76">
        <f t="shared" si="60"/>
        <v>0.20333333333333334</v>
      </c>
      <c r="AF83" s="76">
        <f t="shared" si="129"/>
        <v>4.6666666666666669E-2</v>
      </c>
      <c r="AG83" s="4">
        <f t="shared" si="130"/>
        <v>30.434782608695656</v>
      </c>
      <c r="AH83" s="4">
        <f t="shared" si="131"/>
        <v>8.3333333333333375</v>
      </c>
      <c r="AI83" s="4">
        <f t="shared" si="132"/>
        <v>17.857142857142861</v>
      </c>
      <c r="AJ83" s="36">
        <f t="shared" si="133"/>
        <v>18.875086266390618</v>
      </c>
      <c r="AL83" s="120">
        <f t="shared" si="134"/>
        <v>441.45000000000005</v>
      </c>
      <c r="AM83" s="93">
        <f t="shared" si="135"/>
        <v>758.69742937500007</v>
      </c>
      <c r="AN83" s="93">
        <f t="shared" si="106"/>
        <v>15.731298772272332</v>
      </c>
      <c r="AO83" s="93">
        <f t="shared" si="107"/>
        <v>0.25</v>
      </c>
      <c r="AP83" s="93">
        <f t="shared" si="108"/>
        <v>30.434782608695656</v>
      </c>
      <c r="AQ83" s="93">
        <f t="shared" si="109"/>
        <v>8.3333333333333321</v>
      </c>
      <c r="AR83" s="93">
        <f t="shared" si="110"/>
        <v>17.857142857142858</v>
      </c>
      <c r="AS83" s="93">
        <f t="shared" si="136"/>
        <v>18.875086266390614</v>
      </c>
      <c r="AT83" s="135">
        <f t="shared" si="137"/>
        <v>1.5891885572769424E-2</v>
      </c>
      <c r="AU83" s="136">
        <f t="shared" si="111"/>
        <v>0.38461538461538458</v>
      </c>
      <c r="AV83" s="136">
        <f t="shared" si="112"/>
        <v>4.1318902489200497E-2</v>
      </c>
      <c r="AW83" s="136">
        <f t="shared" si="138"/>
        <v>1.5891885572769424E-2</v>
      </c>
      <c r="AX83" s="136">
        <f t="shared" si="113"/>
        <v>2.5427016916431077E-2</v>
      </c>
      <c r="AY83" s="136">
        <f t="shared" si="114"/>
        <v>1.6</v>
      </c>
      <c r="AZ83" s="137">
        <f t="shared" si="139"/>
        <v>61.925195089089328</v>
      </c>
      <c r="BA83" s="136">
        <f t="shared" si="115"/>
        <v>23.817382726572816</v>
      </c>
      <c r="BB83" s="136">
        <f t="shared" si="116"/>
        <v>0.38461538461538458</v>
      </c>
      <c r="BC83" s="136">
        <f t="shared" si="140"/>
        <v>0.12606302222606525</v>
      </c>
      <c r="BD83" s="136">
        <f t="shared" si="117"/>
        <v>0.6201736729460422</v>
      </c>
      <c r="BE83" s="136">
        <f t="shared" si="141"/>
        <v>0.12606302222606525</v>
      </c>
      <c r="BF83" s="136">
        <f t="shared" si="142"/>
        <v>0.39200000000000002</v>
      </c>
      <c r="BG83" s="138">
        <f t="shared" si="118"/>
        <v>0.15076923076923077</v>
      </c>
      <c r="BH83" s="136">
        <f t="shared" si="143"/>
        <v>6.2296191445256142E-3</v>
      </c>
      <c r="BI83" s="144">
        <f t="shared" si="119"/>
        <v>1.6124515496597098</v>
      </c>
      <c r="BJ83" s="144">
        <f t="shared" si="120"/>
        <v>0.16051905808521641</v>
      </c>
      <c r="BK83" s="144">
        <f t="shared" si="121"/>
        <v>10.100693045529104</v>
      </c>
      <c r="BL83" s="144">
        <f t="shared" si="122"/>
        <v>25.76707409573751</v>
      </c>
      <c r="BM83" s="101">
        <f t="shared" si="123"/>
        <v>0.15915494309189535</v>
      </c>
      <c r="BN83" s="101">
        <f t="shared" si="124"/>
        <v>2.5292721439570298E-3</v>
      </c>
      <c r="BO83" s="101">
        <f t="shared" si="125"/>
        <v>6.5761075742882778E-3</v>
      </c>
      <c r="BP83" s="101">
        <f t="shared" si="126"/>
        <v>9.9147468043115587E-4</v>
      </c>
      <c r="BQ83" s="101">
        <f t="shared" si="127"/>
        <v>2.5292721439570298E-3</v>
      </c>
      <c r="BR83" s="148">
        <f t="shared" si="144"/>
        <v>3.2471796440802465</v>
      </c>
      <c r="BS83" s="148">
        <f t="shared" si="145"/>
        <v>2.5205847756679551</v>
      </c>
      <c r="BT83" s="148">
        <f t="shared" si="146"/>
        <v>0.58185250523869292</v>
      </c>
      <c r="BU83" s="148">
        <f t="shared" si="147"/>
        <v>5.5807607853267882</v>
      </c>
      <c r="BV83" s="149">
        <f t="shared" si="148"/>
        <v>4.3319995238895421</v>
      </c>
    </row>
    <row r="84" spans="1:384" ht="18.600000000000001" thickBot="1">
      <c r="A84" s="378"/>
      <c r="B84" s="55">
        <v>4</v>
      </c>
      <c r="C84" s="30">
        <v>0.65</v>
      </c>
      <c r="D84" s="30"/>
      <c r="E84" s="85">
        <f t="shared" ref="E84:E88" si="149">(F84^(-1.04))*90.26</f>
        <v>2.8899783707718116</v>
      </c>
      <c r="F84" s="376">
        <v>27.36</v>
      </c>
      <c r="G84" s="376"/>
      <c r="H84" s="59">
        <v>37</v>
      </c>
      <c r="I84" s="59">
        <v>61</v>
      </c>
      <c r="J84" s="59">
        <v>36</v>
      </c>
      <c r="K84" s="59">
        <v>62</v>
      </c>
      <c r="L84" s="59">
        <v>30</v>
      </c>
      <c r="M84" s="60">
        <v>62</v>
      </c>
      <c r="N84" s="61">
        <v>42</v>
      </c>
      <c r="O84" s="59">
        <v>63</v>
      </c>
      <c r="P84" s="59">
        <v>41</v>
      </c>
      <c r="Q84" s="59">
        <v>64</v>
      </c>
      <c r="R84" s="59">
        <v>35</v>
      </c>
      <c r="S84" s="59">
        <v>64</v>
      </c>
      <c r="T84" s="62"/>
      <c r="U84" s="36">
        <f t="shared" si="97"/>
        <v>24</v>
      </c>
      <c r="V84" s="36">
        <f t="shared" si="98"/>
        <v>26</v>
      </c>
      <c r="W84" s="36">
        <f t="shared" si="99"/>
        <v>32</v>
      </c>
      <c r="X84" s="36">
        <f t="shared" si="100"/>
        <v>21</v>
      </c>
      <c r="Y84" s="36">
        <f t="shared" si="101"/>
        <v>23</v>
      </c>
      <c r="Z84" s="36">
        <f t="shared" si="102"/>
        <v>29</v>
      </c>
      <c r="AA84" s="37">
        <f t="shared" si="103"/>
        <v>3</v>
      </c>
      <c r="AB84" s="37">
        <f t="shared" si="104"/>
        <v>3</v>
      </c>
      <c r="AC84" s="37">
        <f t="shared" si="105"/>
        <v>3</v>
      </c>
      <c r="AD84" s="76">
        <f t="shared" si="59"/>
        <v>0.27333333333333332</v>
      </c>
      <c r="AE84" s="76">
        <f t="shared" si="60"/>
        <v>0.24333333333333335</v>
      </c>
      <c r="AF84" s="76">
        <f t="shared" si="129"/>
        <v>0.03</v>
      </c>
      <c r="AG84" s="4">
        <f t="shared" si="130"/>
        <v>12.5</v>
      </c>
      <c r="AH84" s="4">
        <f t="shared" si="131"/>
        <v>11.538461538461542</v>
      </c>
      <c r="AI84" s="4">
        <f t="shared" si="132"/>
        <v>9.375</v>
      </c>
      <c r="AJ84" s="36">
        <f t="shared" si="133"/>
        <v>11.137820512820513</v>
      </c>
      <c r="AL84" s="120">
        <f t="shared" si="134"/>
        <v>441.45000000000005</v>
      </c>
      <c r="AM84" s="93">
        <f t="shared" si="135"/>
        <v>810.40889599999991</v>
      </c>
      <c r="AN84" s="93">
        <f t="shared" si="106"/>
        <v>13.040021992475138</v>
      </c>
      <c r="AO84" s="93">
        <f t="shared" si="107"/>
        <v>0.27333333333333332</v>
      </c>
      <c r="AP84" s="93">
        <f t="shared" si="108"/>
        <v>12.5</v>
      </c>
      <c r="AQ84" s="93">
        <f t="shared" si="109"/>
        <v>11.538461538461538</v>
      </c>
      <c r="AR84" s="93">
        <f t="shared" si="110"/>
        <v>9.375</v>
      </c>
      <c r="AS84" s="93">
        <f t="shared" si="136"/>
        <v>11.137820512820513</v>
      </c>
      <c r="AT84" s="135">
        <f t="shared" si="137"/>
        <v>2.0961109842534222E-2</v>
      </c>
      <c r="AU84" s="136">
        <f t="shared" si="111"/>
        <v>0.42051282051282046</v>
      </c>
      <c r="AV84" s="136">
        <f t="shared" si="112"/>
        <v>4.9846541698709432E-2</v>
      </c>
      <c r="AW84" s="136">
        <f t="shared" si="138"/>
        <v>1.9171746807195935E-2</v>
      </c>
      <c r="AX84" s="136">
        <f t="shared" si="113"/>
        <v>2.888543185617521E-2</v>
      </c>
      <c r="AY84" s="136">
        <f t="shared" si="114"/>
        <v>1.5066666666666668</v>
      </c>
      <c r="AZ84" s="137">
        <f t="shared" si="139"/>
        <v>46.792763387104166</v>
      </c>
      <c r="BA84" s="136">
        <f t="shared" si="115"/>
        <v>19.676956911500213</v>
      </c>
      <c r="BB84" s="136">
        <f t="shared" si="116"/>
        <v>0.38461538461538458</v>
      </c>
      <c r="BC84" s="136">
        <f t="shared" si="140"/>
        <v>0.13242029404466044</v>
      </c>
      <c r="BD84" s="136">
        <f t="shared" si="117"/>
        <v>0.59311243788803303</v>
      </c>
      <c r="BE84" s="136">
        <f t="shared" si="141"/>
        <v>0.15138520434475783</v>
      </c>
      <c r="BF84" s="136">
        <f t="shared" si="142"/>
        <v>0.3585365853658537</v>
      </c>
      <c r="BG84" s="138">
        <f t="shared" si="118"/>
        <v>0.15076923076923077</v>
      </c>
      <c r="BH84" s="136">
        <f t="shared" si="143"/>
        <v>7.5153247484208065E-3</v>
      </c>
      <c r="BI84" s="144">
        <f t="shared" si="119"/>
        <v>1.5420923385088861</v>
      </c>
      <c r="BJ84" s="144">
        <f t="shared" si="120"/>
        <v>0.19364792964608879</v>
      </c>
      <c r="BK84" s="144">
        <f t="shared" si="121"/>
        <v>10.100693045529104</v>
      </c>
      <c r="BL84" s="144">
        <f t="shared" si="122"/>
        <v>25.76707409573751</v>
      </c>
      <c r="BM84" s="101">
        <f t="shared" si="123"/>
        <v>0.15915494309189535</v>
      </c>
      <c r="BN84" s="101">
        <f t="shared" si="124"/>
        <v>3.3360642441315012E-3</v>
      </c>
      <c r="BO84" s="101">
        <f t="shared" si="125"/>
        <v>7.9333235073858876E-3</v>
      </c>
      <c r="BP84" s="101">
        <f t="shared" si="126"/>
        <v>1.1961010826520263E-3</v>
      </c>
      <c r="BQ84" s="101">
        <f t="shared" si="127"/>
        <v>3.0512782720714953E-3</v>
      </c>
      <c r="BR84" s="148">
        <f t="shared" si="144"/>
        <v>3.2471796440802465</v>
      </c>
      <c r="BS84" s="148">
        <f t="shared" si="145"/>
        <v>2.5205847756679551</v>
      </c>
      <c r="BT84" s="148">
        <f t="shared" si="146"/>
        <v>0.54472501743120072</v>
      </c>
      <c r="BU84" s="148">
        <f t="shared" si="147"/>
        <v>5.961135509055941</v>
      </c>
      <c r="BV84" s="149">
        <f t="shared" si="148"/>
        <v>4.6272609023071123</v>
      </c>
    </row>
    <row r="85" spans="1:384" ht="18.600000000000001" thickBot="1">
      <c r="A85" s="378"/>
      <c r="B85" s="55">
        <v>5</v>
      </c>
      <c r="C85" s="30">
        <v>0.65</v>
      </c>
      <c r="D85" s="30"/>
      <c r="E85" s="85">
        <f t="shared" si="149"/>
        <v>2.8424232144011614</v>
      </c>
      <c r="F85" s="376">
        <v>27.8</v>
      </c>
      <c r="G85" s="376"/>
      <c r="H85" s="59">
        <v>37</v>
      </c>
      <c r="I85" s="59">
        <v>61</v>
      </c>
      <c r="J85" s="59">
        <v>34</v>
      </c>
      <c r="K85" s="59">
        <v>60</v>
      </c>
      <c r="L85" s="59">
        <v>35</v>
      </c>
      <c r="M85" s="60">
        <v>62</v>
      </c>
      <c r="N85" s="61">
        <v>40</v>
      </c>
      <c r="O85" s="59">
        <v>62</v>
      </c>
      <c r="P85" s="59">
        <v>42</v>
      </c>
      <c r="Q85" s="59">
        <v>62</v>
      </c>
      <c r="R85" s="59">
        <v>37</v>
      </c>
      <c r="S85" s="59">
        <v>62</v>
      </c>
      <c r="T85" s="62"/>
      <c r="U85" s="36">
        <f t="shared" si="97"/>
        <v>24</v>
      </c>
      <c r="V85" s="36">
        <f t="shared" si="98"/>
        <v>26</v>
      </c>
      <c r="W85" s="36">
        <f t="shared" si="99"/>
        <v>27</v>
      </c>
      <c r="X85" s="36">
        <f t="shared" si="100"/>
        <v>22</v>
      </c>
      <c r="Y85" s="36">
        <f t="shared" si="101"/>
        <v>20</v>
      </c>
      <c r="Z85" s="36">
        <f t="shared" si="102"/>
        <v>25</v>
      </c>
      <c r="AA85" s="37">
        <f t="shared" si="103"/>
        <v>2</v>
      </c>
      <c r="AB85" s="37">
        <f t="shared" si="104"/>
        <v>6</v>
      </c>
      <c r="AC85" s="37">
        <f t="shared" si="105"/>
        <v>2</v>
      </c>
      <c r="AD85" s="76">
        <f t="shared" si="59"/>
        <v>0.25666666666666665</v>
      </c>
      <c r="AE85" s="76">
        <f t="shared" si="60"/>
        <v>0.22333333333333333</v>
      </c>
      <c r="AF85" s="76">
        <f t="shared" si="129"/>
        <v>3.3333333333333333E-2</v>
      </c>
      <c r="AG85" s="4">
        <f t="shared" si="130"/>
        <v>8.3333333333333375</v>
      </c>
      <c r="AH85" s="4">
        <f t="shared" si="131"/>
        <v>23.076923076923073</v>
      </c>
      <c r="AI85" s="4">
        <f t="shared" si="132"/>
        <v>7.4074074074074066</v>
      </c>
      <c r="AJ85" s="36">
        <f t="shared" si="133"/>
        <v>12.939221272554605</v>
      </c>
      <c r="AL85" s="120">
        <f t="shared" si="134"/>
        <v>441.45000000000005</v>
      </c>
      <c r="AM85" s="93">
        <f t="shared" si="135"/>
        <v>773.35019037500001</v>
      </c>
      <c r="AN85" s="93">
        <f t="shared" si="106"/>
        <v>12.614400685977616</v>
      </c>
      <c r="AO85" s="93">
        <f t="shared" si="107"/>
        <v>0.25666666666666665</v>
      </c>
      <c r="AP85" s="93">
        <f t="shared" si="108"/>
        <v>8.3333333333333321</v>
      </c>
      <c r="AQ85" s="93">
        <f t="shared" si="109"/>
        <v>23.076923076923077</v>
      </c>
      <c r="AR85" s="93">
        <f t="shared" si="110"/>
        <v>7.4074074074074066</v>
      </c>
      <c r="AS85" s="93">
        <f t="shared" si="136"/>
        <v>12.939221272554605</v>
      </c>
      <c r="AT85" s="135">
        <f t="shared" si="137"/>
        <v>2.0347115416428918E-2</v>
      </c>
      <c r="AU85" s="136">
        <f t="shared" si="111"/>
        <v>0.39487179487179486</v>
      </c>
      <c r="AV85" s="136">
        <f t="shared" si="112"/>
        <v>5.1528409171475831E-2</v>
      </c>
      <c r="AW85" s="136">
        <f t="shared" si="138"/>
        <v>1.9818618912106088E-2</v>
      </c>
      <c r="AX85" s="136">
        <f t="shared" si="113"/>
        <v>3.1181293755046916E-2</v>
      </c>
      <c r="AY85" s="136">
        <f t="shared" si="114"/>
        <v>1.5733333333333335</v>
      </c>
      <c r="AZ85" s="137">
        <f t="shared" si="139"/>
        <v>48.17298968562708</v>
      </c>
      <c r="BA85" s="136">
        <f t="shared" si="115"/>
        <v>19.022154901504024</v>
      </c>
      <c r="BB85" s="136">
        <f t="shared" si="116"/>
        <v>0.38461538461538458</v>
      </c>
      <c r="BC85" s="136">
        <f t="shared" si="140"/>
        <v>0.13893829418023573</v>
      </c>
      <c r="BD85" s="136">
        <f t="shared" si="117"/>
        <v>0.61206647892641086</v>
      </c>
      <c r="BE85" s="136">
        <f t="shared" si="141"/>
        <v>0.14453271311667479</v>
      </c>
      <c r="BF85" s="136">
        <f t="shared" si="142"/>
        <v>0.38181818181818183</v>
      </c>
      <c r="BG85" s="138">
        <f t="shared" si="118"/>
        <v>0.15076923076923077</v>
      </c>
      <c r="BH85" s="136">
        <f t="shared" si="143"/>
        <v>7.7688986135455874E-3</v>
      </c>
      <c r="BI85" s="144">
        <f t="shared" si="119"/>
        <v>1.5913728452086684</v>
      </c>
      <c r="BJ85" s="144">
        <f t="shared" si="120"/>
        <v>0.20018178621750154</v>
      </c>
      <c r="BK85" s="144">
        <f t="shared" si="121"/>
        <v>10.100693045529104</v>
      </c>
      <c r="BL85" s="144">
        <f t="shared" si="122"/>
        <v>25.76707409573751</v>
      </c>
      <c r="BM85" s="101">
        <f t="shared" si="123"/>
        <v>0.15915494309189535</v>
      </c>
      <c r="BN85" s="101">
        <f t="shared" si="124"/>
        <v>3.2383439961859704E-3</v>
      </c>
      <c r="BO85" s="101">
        <f t="shared" si="125"/>
        <v>8.2010010293021331E-3</v>
      </c>
      <c r="BP85" s="101">
        <f t="shared" si="126"/>
        <v>1.2364586167255525E-3</v>
      </c>
      <c r="BQ85" s="101">
        <f t="shared" si="127"/>
        <v>3.1542311651162054E-3</v>
      </c>
      <c r="BR85" s="148">
        <f t="shared" si="144"/>
        <v>3.2471796440802465</v>
      </c>
      <c r="BS85" s="148">
        <f t="shared" si="145"/>
        <v>2.5205847756679551</v>
      </c>
      <c r="BT85" s="148">
        <f t="shared" si="146"/>
        <v>0.57082807438883476</v>
      </c>
      <c r="BU85" s="148">
        <f t="shared" si="147"/>
        <v>5.6885422945549511</v>
      </c>
      <c r="BV85" s="149">
        <f t="shared" si="148"/>
        <v>4.4156636450767683</v>
      </c>
    </row>
    <row r="86" spans="1:384" ht="18.600000000000001" thickBot="1">
      <c r="A86" s="378"/>
      <c r="B86" s="55">
        <v>6</v>
      </c>
      <c r="C86" s="30">
        <v>0.65</v>
      </c>
      <c r="D86" s="30"/>
      <c r="E86" s="85">
        <f t="shared" si="149"/>
        <v>2.821311093890853</v>
      </c>
      <c r="F86" s="376">
        <v>28</v>
      </c>
      <c r="G86" s="376"/>
      <c r="H86" s="59">
        <v>37</v>
      </c>
      <c r="I86" s="59">
        <v>61</v>
      </c>
      <c r="J86" s="59">
        <v>36</v>
      </c>
      <c r="K86" s="59">
        <v>61</v>
      </c>
      <c r="L86" s="59">
        <v>33</v>
      </c>
      <c r="M86" s="60">
        <v>61</v>
      </c>
      <c r="N86" s="61">
        <v>40</v>
      </c>
      <c r="O86" s="59">
        <v>62</v>
      </c>
      <c r="P86" s="59">
        <v>39</v>
      </c>
      <c r="Q86" s="59">
        <v>62</v>
      </c>
      <c r="R86" s="59">
        <v>38</v>
      </c>
      <c r="S86" s="59">
        <v>61</v>
      </c>
      <c r="T86" s="62"/>
      <c r="U86" s="36">
        <f t="shared" si="97"/>
        <v>24</v>
      </c>
      <c r="V86" s="36">
        <f t="shared" si="98"/>
        <v>25</v>
      </c>
      <c r="W86" s="36">
        <f t="shared" si="99"/>
        <v>28</v>
      </c>
      <c r="X86" s="36">
        <f t="shared" si="100"/>
        <v>22</v>
      </c>
      <c r="Y86" s="36">
        <f t="shared" si="101"/>
        <v>23</v>
      </c>
      <c r="Z86" s="36">
        <f t="shared" si="102"/>
        <v>23</v>
      </c>
      <c r="AA86" s="37">
        <f t="shared" si="103"/>
        <v>2</v>
      </c>
      <c r="AB86" s="37">
        <f t="shared" si="104"/>
        <v>2</v>
      </c>
      <c r="AC86" s="37">
        <f t="shared" si="105"/>
        <v>5</v>
      </c>
      <c r="AD86" s="76">
        <f t="shared" si="59"/>
        <v>0.25666666666666665</v>
      </c>
      <c r="AE86" s="76">
        <f t="shared" si="60"/>
        <v>0.22666666666666666</v>
      </c>
      <c r="AF86" s="76">
        <f t="shared" si="129"/>
        <v>0.03</v>
      </c>
      <c r="AG86" s="4">
        <f t="shared" si="130"/>
        <v>8.3333333333333375</v>
      </c>
      <c r="AH86" s="4">
        <f t="shared" si="131"/>
        <v>7.9999999999999964</v>
      </c>
      <c r="AI86" s="4">
        <f t="shared" si="132"/>
        <v>17.857142857142861</v>
      </c>
      <c r="AJ86" s="36">
        <f t="shared" si="133"/>
        <v>11.396825396825399</v>
      </c>
      <c r="AL86" s="120">
        <f t="shared" si="134"/>
        <v>441.45000000000005</v>
      </c>
      <c r="AM86" s="93">
        <f t="shared" si="135"/>
        <v>773.35019037500001</v>
      </c>
      <c r="AN86" s="93">
        <f t="shared" si="106"/>
        <v>12.42770947740042</v>
      </c>
      <c r="AO86" s="93">
        <f t="shared" si="107"/>
        <v>0.25666666666666665</v>
      </c>
      <c r="AP86" s="93">
        <f t="shared" si="108"/>
        <v>8.3333333333333321</v>
      </c>
      <c r="AQ86" s="93">
        <f t="shared" si="109"/>
        <v>8</v>
      </c>
      <c r="AR86" s="93">
        <f t="shared" si="110"/>
        <v>17.857142857142858</v>
      </c>
      <c r="AS86" s="93">
        <f t="shared" si="136"/>
        <v>11.396825396825397</v>
      </c>
      <c r="AT86" s="135">
        <f t="shared" si="137"/>
        <v>2.0652773315421532E-2</v>
      </c>
      <c r="AU86" s="136">
        <f t="shared" si="111"/>
        <v>0.39487179487179486</v>
      </c>
      <c r="AV86" s="136">
        <f t="shared" si="112"/>
        <v>5.2302477876716873E-2</v>
      </c>
      <c r="AW86" s="136">
        <f t="shared" si="138"/>
        <v>2.0116337644891104E-2</v>
      </c>
      <c r="AX86" s="136">
        <f t="shared" si="113"/>
        <v>3.1649704561295337E-2</v>
      </c>
      <c r="AY86" s="136">
        <f t="shared" si="114"/>
        <v>1.5733333333333335</v>
      </c>
      <c r="AZ86" s="137">
        <f t="shared" si="139"/>
        <v>47.445621340521122</v>
      </c>
      <c r="BA86" s="136">
        <f t="shared" si="115"/>
        <v>18.734937657539106</v>
      </c>
      <c r="BB86" s="136">
        <f t="shared" si="116"/>
        <v>0.38461538461538458</v>
      </c>
      <c r="BC86" s="136">
        <f t="shared" si="140"/>
        <v>0.13997798172712889</v>
      </c>
      <c r="BD86" s="136">
        <f t="shared" si="117"/>
        <v>0.61206647892641086</v>
      </c>
      <c r="BE86" s="136">
        <f t="shared" si="141"/>
        <v>0.14561426419539433</v>
      </c>
      <c r="BF86" s="136">
        <f t="shared" si="142"/>
        <v>0.38181818181818183</v>
      </c>
      <c r="BG86" s="138">
        <f t="shared" si="118"/>
        <v>0.15076923076923077</v>
      </c>
      <c r="BH86" s="136">
        <f t="shared" si="143"/>
        <v>7.8856043567973131E-3</v>
      </c>
      <c r="BI86" s="144">
        <f t="shared" si="119"/>
        <v>1.5913728452086684</v>
      </c>
      <c r="BJ86" s="144">
        <f t="shared" si="120"/>
        <v>0.20318895175126686</v>
      </c>
      <c r="BK86" s="144">
        <f t="shared" si="121"/>
        <v>10.100693045529104</v>
      </c>
      <c r="BL86" s="144">
        <f t="shared" si="122"/>
        <v>25.76707409573751</v>
      </c>
      <c r="BM86" s="101">
        <f t="shared" si="123"/>
        <v>0.15915494309189535</v>
      </c>
      <c r="BN86" s="101">
        <f t="shared" si="124"/>
        <v>3.2869909617057286E-3</v>
      </c>
      <c r="BO86" s="101">
        <f t="shared" si="125"/>
        <v>8.3241978900339894E-3</v>
      </c>
      <c r="BP86" s="101">
        <f t="shared" si="126"/>
        <v>1.2550329126512782E-3</v>
      </c>
      <c r="BQ86" s="101">
        <f t="shared" si="127"/>
        <v>3.2016145730899958E-3</v>
      </c>
      <c r="BR86" s="148">
        <f t="shared" si="144"/>
        <v>3.2471796440802465</v>
      </c>
      <c r="BS86" s="148">
        <f t="shared" si="145"/>
        <v>2.5205847756679551</v>
      </c>
      <c r="BT86" s="148">
        <f t="shared" si="146"/>
        <v>0.57082807438883476</v>
      </c>
      <c r="BU86" s="148">
        <f t="shared" si="147"/>
        <v>5.6885422945549511</v>
      </c>
      <c r="BV86" s="149">
        <f t="shared" si="148"/>
        <v>4.4156636450767683</v>
      </c>
    </row>
    <row r="87" spans="1:384" ht="18.600000000000001" thickBot="1">
      <c r="A87" s="378"/>
      <c r="B87" s="55">
        <v>7</v>
      </c>
      <c r="C87" s="30">
        <v>0.65</v>
      </c>
      <c r="D87" s="30"/>
      <c r="E87" s="85">
        <f t="shared" si="149"/>
        <v>2.6259667592247009</v>
      </c>
      <c r="F87" s="376">
        <v>30</v>
      </c>
      <c r="G87" s="376"/>
      <c r="H87" s="59">
        <v>36</v>
      </c>
      <c r="I87" s="59">
        <v>63</v>
      </c>
      <c r="J87" s="59">
        <v>37</v>
      </c>
      <c r="K87" s="59">
        <v>63</v>
      </c>
      <c r="L87" s="59">
        <v>38</v>
      </c>
      <c r="M87" s="60">
        <v>63</v>
      </c>
      <c r="N87" s="61">
        <v>40</v>
      </c>
      <c r="O87" s="59">
        <v>63</v>
      </c>
      <c r="P87" s="59">
        <v>42</v>
      </c>
      <c r="Q87" s="59">
        <v>62</v>
      </c>
      <c r="R87" s="59">
        <v>40</v>
      </c>
      <c r="S87" s="59">
        <v>58</v>
      </c>
      <c r="T87" s="62"/>
      <c r="U87" s="36">
        <f t="shared" si="97"/>
        <v>27</v>
      </c>
      <c r="V87" s="36">
        <f t="shared" si="98"/>
        <v>26</v>
      </c>
      <c r="W87" s="36">
        <f t="shared" si="99"/>
        <v>25</v>
      </c>
      <c r="X87" s="36">
        <f t="shared" si="100"/>
        <v>23</v>
      </c>
      <c r="Y87" s="36">
        <f t="shared" si="101"/>
        <v>20</v>
      </c>
      <c r="Z87" s="36">
        <f t="shared" si="102"/>
        <v>18</v>
      </c>
      <c r="AA87" s="37">
        <f t="shared" si="103"/>
        <v>4</v>
      </c>
      <c r="AB87" s="37">
        <f t="shared" si="104"/>
        <v>6</v>
      </c>
      <c r="AC87" s="37">
        <f t="shared" si="105"/>
        <v>7</v>
      </c>
      <c r="AD87" s="76">
        <f t="shared" si="59"/>
        <v>0.26</v>
      </c>
      <c r="AE87" s="76">
        <f t="shared" si="60"/>
        <v>0.20333333333333334</v>
      </c>
      <c r="AF87" s="76">
        <f t="shared" si="129"/>
        <v>5.6666666666666664E-2</v>
      </c>
      <c r="AG87" s="4">
        <f t="shared" si="130"/>
        <v>14.814814814814813</v>
      </c>
      <c r="AH87" s="4">
        <f t="shared" si="131"/>
        <v>23.076923076923073</v>
      </c>
      <c r="AI87" s="4">
        <f t="shared" si="132"/>
        <v>28.000000000000004</v>
      </c>
      <c r="AJ87" s="36">
        <f t="shared" si="133"/>
        <v>21.963912630579298</v>
      </c>
      <c r="AL87" s="120">
        <f t="shared" si="134"/>
        <v>441.45000000000005</v>
      </c>
      <c r="AM87" s="93">
        <f t="shared" si="135"/>
        <v>780.71315400000003</v>
      </c>
      <c r="AN87" s="93">
        <f t="shared" si="106"/>
        <v>10.766327527906574</v>
      </c>
      <c r="AO87" s="93">
        <f t="shared" si="107"/>
        <v>0.26</v>
      </c>
      <c r="AP87" s="93">
        <f t="shared" si="108"/>
        <v>14.814814814814813</v>
      </c>
      <c r="AQ87" s="93">
        <f t="shared" si="109"/>
        <v>23.076923076923077</v>
      </c>
      <c r="AR87" s="93">
        <f t="shared" si="110"/>
        <v>28.000000000000004</v>
      </c>
      <c r="AS87" s="93">
        <f t="shared" si="136"/>
        <v>21.963912630579298</v>
      </c>
      <c r="AT87" s="135">
        <f t="shared" si="137"/>
        <v>2.4149367491010643E-2</v>
      </c>
      <c r="AU87" s="136">
        <f t="shared" si="111"/>
        <v>0.4</v>
      </c>
      <c r="AV87" s="136">
        <f t="shared" si="112"/>
        <v>6.0373418727526607E-2</v>
      </c>
      <c r="AW87" s="136">
        <f t="shared" si="138"/>
        <v>2.3220545664433309E-2</v>
      </c>
      <c r="AX87" s="136">
        <f t="shared" si="113"/>
        <v>3.6224051236515967E-2</v>
      </c>
      <c r="AY87" s="136">
        <f t="shared" si="114"/>
        <v>1.56</v>
      </c>
      <c r="AZ87" s="137">
        <f t="shared" si="139"/>
        <v>40.44741356887144</v>
      </c>
      <c r="BA87" s="136">
        <f t="shared" si="115"/>
        <v>16.178965427548576</v>
      </c>
      <c r="BB87" s="136">
        <f t="shared" si="116"/>
        <v>0.38461538461538458</v>
      </c>
      <c r="BC87" s="136">
        <f t="shared" si="140"/>
        <v>0.14942371884765415</v>
      </c>
      <c r="BD87" s="136">
        <f t="shared" si="117"/>
        <v>0.60813031926314987</v>
      </c>
      <c r="BE87" s="136">
        <f t="shared" si="141"/>
        <v>0.15847820730514045</v>
      </c>
      <c r="BF87" s="136">
        <f t="shared" si="142"/>
        <v>0.37692307692307692</v>
      </c>
      <c r="BG87" s="138">
        <f t="shared" si="118"/>
        <v>0.15076923076923077</v>
      </c>
      <c r="BH87" s="136">
        <f t="shared" si="143"/>
        <v>9.1024539004578575E-3</v>
      </c>
      <c r="BI87" s="144">
        <f t="shared" si="119"/>
        <v>1.5811388300841895</v>
      </c>
      <c r="BJ87" s="144">
        <f t="shared" si="120"/>
        <v>0.23454360410613254</v>
      </c>
      <c r="BK87" s="144">
        <f t="shared" si="121"/>
        <v>10.100693045529104</v>
      </c>
      <c r="BL87" s="144">
        <f t="shared" si="122"/>
        <v>25.76707409573751</v>
      </c>
      <c r="BM87" s="101">
        <f t="shared" si="123"/>
        <v>0.15915494309189535</v>
      </c>
      <c r="BN87" s="101">
        <f t="shared" si="124"/>
        <v>3.8434912087370664E-3</v>
      </c>
      <c r="BO87" s="101">
        <f t="shared" si="125"/>
        <v>9.608728021842667E-3</v>
      </c>
      <c r="BP87" s="101">
        <f t="shared" si="126"/>
        <v>1.4487005325239711E-3</v>
      </c>
      <c r="BQ87" s="101">
        <f t="shared" si="127"/>
        <v>3.6956646237856407E-3</v>
      </c>
      <c r="BR87" s="148">
        <f t="shared" si="144"/>
        <v>3.2471796440802465</v>
      </c>
      <c r="BS87" s="148">
        <f t="shared" si="145"/>
        <v>2.5205847756679551</v>
      </c>
      <c r="BT87" s="148">
        <f t="shared" si="146"/>
        <v>0.56544455250718118</v>
      </c>
      <c r="BU87" s="148">
        <f t="shared" si="147"/>
        <v>5.7427021441487973</v>
      </c>
      <c r="BV87" s="149">
        <f t="shared" si="148"/>
        <v>4.457704587464292</v>
      </c>
    </row>
    <row r="88" spans="1:384" ht="18.600000000000001" thickBot="1">
      <c r="A88" s="379"/>
      <c r="B88" s="55">
        <v>8</v>
      </c>
      <c r="C88" s="63">
        <v>0.65</v>
      </c>
      <c r="D88" s="64"/>
      <c r="E88" s="85">
        <f t="shared" si="149"/>
        <v>2.2369926804179441</v>
      </c>
      <c r="F88" s="388">
        <v>35</v>
      </c>
      <c r="G88" s="389"/>
      <c r="H88" s="65">
        <v>35</v>
      </c>
      <c r="I88" s="65">
        <v>62</v>
      </c>
      <c r="J88" s="65">
        <v>33</v>
      </c>
      <c r="K88" s="65">
        <v>63</v>
      </c>
      <c r="L88" s="65">
        <v>34</v>
      </c>
      <c r="M88" s="66">
        <v>65</v>
      </c>
      <c r="N88" s="67">
        <v>38</v>
      </c>
      <c r="O88" s="65">
        <v>59</v>
      </c>
      <c r="P88" s="65">
        <v>36</v>
      </c>
      <c r="Q88" s="65">
        <v>62</v>
      </c>
      <c r="R88" s="65">
        <v>39</v>
      </c>
      <c r="S88" s="65">
        <v>63</v>
      </c>
      <c r="T88" s="68"/>
      <c r="U88" s="36">
        <f t="shared" si="97"/>
        <v>27</v>
      </c>
      <c r="V88" s="36">
        <f t="shared" si="98"/>
        <v>30</v>
      </c>
      <c r="W88" s="36">
        <f t="shared" si="99"/>
        <v>31</v>
      </c>
      <c r="X88" s="36">
        <f t="shared" si="100"/>
        <v>21</v>
      </c>
      <c r="Y88" s="36">
        <f t="shared" si="101"/>
        <v>26</v>
      </c>
      <c r="Z88" s="36">
        <f t="shared" si="102"/>
        <v>24</v>
      </c>
      <c r="AA88" s="37">
        <f t="shared" si="103"/>
        <v>6</v>
      </c>
      <c r="AB88" s="37">
        <f t="shared" si="104"/>
        <v>4</v>
      </c>
      <c r="AC88" s="37">
        <f t="shared" si="105"/>
        <v>7</v>
      </c>
      <c r="AD88" s="76">
        <f>(U88+V88+W88)/(3*100)</f>
        <v>0.29333333333333333</v>
      </c>
      <c r="AE88" s="76">
        <f t="shared" si="60"/>
        <v>0.23666666666666666</v>
      </c>
      <c r="AF88" s="76">
        <f t="shared" si="129"/>
        <v>5.6666666666666664E-2</v>
      </c>
      <c r="AG88" s="4">
        <f t="shared" si="130"/>
        <v>22.222222222222221</v>
      </c>
      <c r="AH88" s="4">
        <f t="shared" si="131"/>
        <v>13.33333333333333</v>
      </c>
      <c r="AI88" s="4">
        <f t="shared" si="132"/>
        <v>22.580645161290324</v>
      </c>
      <c r="AJ88" s="36">
        <f>(AG88+AH88+AI88)/3</f>
        <v>19.378733572281959</v>
      </c>
      <c r="AL88" s="121">
        <f t="shared" si="134"/>
        <v>441.45000000000005</v>
      </c>
      <c r="AM88" s="96">
        <f t="shared" si="135"/>
        <v>855.68417149999993</v>
      </c>
      <c r="AN88" s="96">
        <f t="shared" si="106"/>
        <v>7.8130079306134999</v>
      </c>
      <c r="AO88" s="96">
        <f t="shared" si="107"/>
        <v>0.29333333333333333</v>
      </c>
      <c r="AP88" s="96">
        <f t="shared" si="108"/>
        <v>22.222222222222221</v>
      </c>
      <c r="AQ88" s="96">
        <f t="shared" si="109"/>
        <v>13.333333333333334</v>
      </c>
      <c r="AR88" s="96">
        <f t="shared" si="110"/>
        <v>22.58064516129032</v>
      </c>
      <c r="AS88" s="96">
        <f t="shared" si="136"/>
        <v>19.378733572281959</v>
      </c>
      <c r="AT88" s="139">
        <f t="shared" si="137"/>
        <v>3.7544225724381153E-2</v>
      </c>
      <c r="AU88" s="140">
        <f t="shared" si="111"/>
        <v>0.45128205128205129</v>
      </c>
      <c r="AV88" s="140">
        <f t="shared" si="112"/>
        <v>8.3194591093799147E-2</v>
      </c>
      <c r="AW88" s="140">
        <f t="shared" si="138"/>
        <v>3.1997919651461211E-2</v>
      </c>
      <c r="AX88" s="140">
        <f t="shared" si="113"/>
        <v>4.5650365369417994E-2</v>
      </c>
      <c r="AY88" s="140">
        <f t="shared" si="114"/>
        <v>1.4266666666666667</v>
      </c>
      <c r="AZ88" s="141">
        <f t="shared" si="139"/>
        <v>25.782981581636932</v>
      </c>
      <c r="BA88" s="140">
        <f t="shared" si="115"/>
        <v>11.635396816328461</v>
      </c>
      <c r="BB88" s="140">
        <f t="shared" si="116"/>
        <v>0.38461538461538458</v>
      </c>
      <c r="BC88" s="140">
        <f t="shared" si="140"/>
        <v>0.16513919658398618</v>
      </c>
      <c r="BD88" s="140">
        <f t="shared" si="117"/>
        <v>0.57253576551793062</v>
      </c>
      <c r="BE88" s="140">
        <f t="shared" si="141"/>
        <v>0.20988542473599073</v>
      </c>
      <c r="BF88" s="140">
        <f t="shared" si="142"/>
        <v>0.33409090909090911</v>
      </c>
      <c r="BG88" s="142">
        <f t="shared" si="118"/>
        <v>0.15076923076923077</v>
      </c>
      <c r="BH88" s="140">
        <f t="shared" si="143"/>
        <v>1.2543184503372795E-2</v>
      </c>
      <c r="BI88" s="145">
        <f t="shared" si="119"/>
        <v>1.4885929903466195</v>
      </c>
      <c r="BJ88" s="145">
        <f t="shared" si="120"/>
        <v>0.32320116449491332</v>
      </c>
      <c r="BK88" s="145">
        <f t="shared" si="121"/>
        <v>10.100693045529104</v>
      </c>
      <c r="BL88" s="145">
        <f t="shared" si="122"/>
        <v>25.76707409573751</v>
      </c>
      <c r="BM88" s="103">
        <f t="shared" si="123"/>
        <v>0.15915494309189535</v>
      </c>
      <c r="BN88" s="103">
        <f t="shared" si="124"/>
        <v>5.9753491085931566E-3</v>
      </c>
      <c r="BO88" s="103">
        <f t="shared" si="125"/>
        <v>1.3240830411087107E-2</v>
      </c>
      <c r="BP88" s="103">
        <f t="shared" si="126"/>
        <v>1.996309815825441E-3</v>
      </c>
      <c r="BQ88" s="103">
        <f t="shared" si="127"/>
        <v>5.0926270811873491E-3</v>
      </c>
      <c r="BR88" s="150">
        <f t="shared" si="144"/>
        <v>3.2471796440802465</v>
      </c>
      <c r="BS88" s="150">
        <f t="shared" si="145"/>
        <v>2.5205847756679551</v>
      </c>
      <c r="BT88" s="150">
        <f t="shared" si="146"/>
        <v>0.51590296362049759</v>
      </c>
      <c r="BU88" s="150">
        <f t="shared" si="147"/>
        <v>6.2941674560119383</v>
      </c>
      <c r="BV88" s="151">
        <f t="shared" si="148"/>
        <v>4.8857730104495349</v>
      </c>
    </row>
    <row r="89" spans="1:384">
      <c r="AT89" s="95">
        <f>RSQ($AS$17:$AS$88,AT17:AT88)</f>
        <v>2.2134904047439619E-2</v>
      </c>
      <c r="AU89" s="95">
        <f t="shared" ref="AU89:BV89" si="150">RSQ($AS$17:$AS$88,AU17:AU88)</f>
        <v>3.2005233323838703E-3</v>
      </c>
      <c r="AV89" s="95">
        <f t="shared" si="150"/>
        <v>4.041633990082532E-2</v>
      </c>
      <c r="AW89" s="95">
        <f t="shared" si="150"/>
        <v>1.4244267038002807E-2</v>
      </c>
      <c r="AX89" s="95">
        <f t="shared" si="150"/>
        <v>6.165348497196993E-2</v>
      </c>
      <c r="AY89" s="95">
        <f t="shared" si="150"/>
        <v>5.0629247115309334E-2</v>
      </c>
      <c r="AZ89" s="95">
        <f t="shared" si="150"/>
        <v>3.4073450408522631E-2</v>
      </c>
      <c r="BA89" s="95">
        <f t="shared" si="150"/>
        <v>6.1117261269959977E-2</v>
      </c>
      <c r="BB89" s="95">
        <f t="shared" si="150"/>
        <v>7.2449949282539283E-2</v>
      </c>
      <c r="BC89" s="95">
        <f t="shared" si="150"/>
        <v>2.8742293204950067E-3</v>
      </c>
      <c r="BD89" s="95">
        <f t="shared" si="150"/>
        <v>6.4703416942697337E-2</v>
      </c>
      <c r="BE89" s="95">
        <f t="shared" si="150"/>
        <v>3.3196738276717902E-2</v>
      </c>
      <c r="BF89" s="95">
        <f t="shared" si="150"/>
        <v>5.04120380163511E-2</v>
      </c>
      <c r="BG89" s="95">
        <f t="shared" si="150"/>
        <v>7.2449949282539186E-2</v>
      </c>
      <c r="BH89" s="95">
        <f t="shared" si="150"/>
        <v>1.4244267038002807E-2</v>
      </c>
      <c r="BI89" s="95">
        <f t="shared" si="150"/>
        <v>2.8169562143566325E-3</v>
      </c>
      <c r="BJ89" s="95">
        <f t="shared" si="150"/>
        <v>2.9975603622616573E-2</v>
      </c>
      <c r="BK89" s="95">
        <f t="shared" si="150"/>
        <v>6.5679031660685658E-2</v>
      </c>
      <c r="BL89" s="95">
        <f t="shared" si="150"/>
        <v>6.5679031660685713E-2</v>
      </c>
      <c r="BM89" s="95">
        <f t="shared" si="150"/>
        <v>8.7259061130782637E-31</v>
      </c>
      <c r="BN89" s="95">
        <f t="shared" si="150"/>
        <v>2.2134904047439601E-2</v>
      </c>
      <c r="BO89" s="95">
        <f t="shared" si="150"/>
        <v>4.0416339900825299E-2</v>
      </c>
      <c r="BP89" s="95">
        <f t="shared" si="150"/>
        <v>1.4244267038002757E-2</v>
      </c>
      <c r="BQ89" s="95">
        <f t="shared" si="150"/>
        <v>1.4244267038002776E-2</v>
      </c>
      <c r="BR89" s="95">
        <f t="shared" si="150"/>
        <v>2.3226484245634268E-2</v>
      </c>
      <c r="BS89" s="95">
        <f t="shared" si="150"/>
        <v>2.3226484245634234E-2</v>
      </c>
      <c r="BT89" s="95">
        <f t="shared" si="150"/>
        <v>9.6134791603339362E-2</v>
      </c>
      <c r="BU89" s="95">
        <f t="shared" si="150"/>
        <v>5.1322989094512259E-2</v>
      </c>
      <c r="BV89" s="95">
        <f t="shared" si="150"/>
        <v>5.1322989094512259E-2</v>
      </c>
    </row>
    <row r="90" spans="1:384" ht="15" thickBot="1"/>
    <row r="91" spans="1:384">
      <c r="A91" s="331" t="s">
        <v>22</v>
      </c>
      <c r="B91" s="332"/>
      <c r="C91" s="332"/>
      <c r="D91" s="332"/>
      <c r="E91" s="333"/>
      <c r="U91" s="6"/>
      <c r="V91" s="6"/>
      <c r="W91" s="6"/>
      <c r="X91" s="6"/>
      <c r="Y91" s="6"/>
      <c r="Z91" s="6"/>
      <c r="AA91" s="6"/>
    </row>
    <row r="92" spans="1:384" ht="15" thickBot="1">
      <c r="A92" s="334"/>
      <c r="B92" s="335"/>
      <c r="C92" s="335"/>
      <c r="D92" s="335"/>
      <c r="E92" s="336"/>
      <c r="U92" s="6"/>
      <c r="V92" s="6"/>
      <c r="W92" s="6"/>
      <c r="X92" s="6"/>
      <c r="Y92" s="6"/>
      <c r="Z92" s="6"/>
      <c r="AA92" s="6"/>
    </row>
    <row r="93" spans="1:384">
      <c r="A93" s="325" t="s">
        <v>18</v>
      </c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7"/>
      <c r="U93" s="6"/>
      <c r="V93" s="6"/>
      <c r="W93" s="6"/>
      <c r="X93" s="6"/>
      <c r="Y93" s="6"/>
      <c r="Z93" s="6"/>
      <c r="AA93" s="6"/>
    </row>
    <row r="94" spans="1:384" ht="15" thickBot="1">
      <c r="A94" s="328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30"/>
      <c r="U94" s="6"/>
      <c r="V94" s="6"/>
      <c r="W94" s="6"/>
      <c r="X94" s="6"/>
      <c r="Y94" s="6"/>
      <c r="Z94" s="6"/>
      <c r="AA94" s="6"/>
    </row>
    <row r="95" spans="1:384">
      <c r="A95" s="319" t="s">
        <v>0</v>
      </c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1"/>
      <c r="U95" s="6"/>
      <c r="V95" s="6"/>
      <c r="W95" s="6"/>
      <c r="X95" s="6"/>
      <c r="Y95" s="6"/>
      <c r="Z95" s="6"/>
      <c r="AA95" s="6"/>
    </row>
    <row r="96" spans="1:384">
      <c r="A96" s="322"/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4"/>
      <c r="U96" s="6"/>
      <c r="V96" s="6"/>
      <c r="W96" s="6"/>
      <c r="X96" s="6"/>
      <c r="Y96" s="6"/>
      <c r="Z96" s="6"/>
      <c r="AA96" s="6"/>
    </row>
    <row r="97" spans="1:74">
      <c r="A97" s="9" t="s">
        <v>1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1"/>
      <c r="U97" s="6"/>
      <c r="V97" s="6"/>
      <c r="W97" s="6"/>
      <c r="X97" s="6"/>
      <c r="Y97" s="6"/>
      <c r="Z97" s="6"/>
      <c r="AA97" s="6"/>
    </row>
    <row r="98" spans="1:74" ht="28.8">
      <c r="A98" s="9" t="s">
        <v>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1"/>
      <c r="U98" s="6"/>
      <c r="V98" s="6"/>
      <c r="W98" s="6"/>
      <c r="X98" s="6"/>
      <c r="Y98" s="6"/>
      <c r="Z98" s="6"/>
      <c r="AA98" s="6"/>
    </row>
    <row r="99" spans="1:74">
      <c r="A99" s="337" t="s">
        <v>3</v>
      </c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9"/>
      <c r="U99" s="6"/>
      <c r="V99" s="6"/>
      <c r="W99" s="6"/>
      <c r="X99" s="6"/>
      <c r="Y99" s="6"/>
      <c r="Z99" s="6"/>
      <c r="AA99" s="6"/>
    </row>
    <row r="100" spans="1:74" ht="18.600000000000001" thickBot="1">
      <c r="A100" s="340"/>
      <c r="B100" s="341"/>
      <c r="C100" s="341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  <c r="O100" s="341"/>
      <c r="P100" s="341"/>
      <c r="Q100" s="341"/>
      <c r="R100" s="341"/>
      <c r="S100" s="341"/>
      <c r="T100" s="342"/>
      <c r="U100" s="6"/>
      <c r="V100" s="6"/>
      <c r="W100" s="6"/>
      <c r="X100" s="6"/>
      <c r="Y100" s="6"/>
      <c r="Z100" s="6"/>
      <c r="AA100" s="6"/>
      <c r="AL100" s="116" t="s">
        <v>59</v>
      </c>
      <c r="AM100" s="152">
        <f>((8*(AS101*100+3)^2)-72)*4/1000000</f>
        <v>1.6588799999999999E-3</v>
      </c>
      <c r="AN100" s="116" t="s">
        <v>60</v>
      </c>
      <c r="AO100" s="116" t="s">
        <v>61</v>
      </c>
      <c r="AP100" s="116">
        <f>1000*AM100*9.81+1000*AM101*9.81</f>
        <v>45.5152608</v>
      </c>
      <c r="AQ100" s="116" t="s">
        <v>62</v>
      </c>
      <c r="AR100" s="122" t="s">
        <v>48</v>
      </c>
      <c r="AS100" s="123">
        <v>0.25</v>
      </c>
      <c r="AT100" s="123" t="s">
        <v>50</v>
      </c>
    </row>
    <row r="101" spans="1:74" ht="18">
      <c r="A101" s="365" t="s">
        <v>20</v>
      </c>
      <c r="B101" s="390" t="s">
        <v>19</v>
      </c>
      <c r="C101" s="343" t="s">
        <v>4</v>
      </c>
      <c r="D101" s="344"/>
      <c r="E101" s="345"/>
      <c r="F101" s="357" t="s">
        <v>5</v>
      </c>
      <c r="G101" s="358"/>
      <c r="H101" s="358"/>
      <c r="I101" s="358"/>
      <c r="J101" s="358"/>
      <c r="K101" s="358"/>
      <c r="L101" s="358"/>
      <c r="M101" s="358"/>
      <c r="N101" s="358"/>
      <c r="O101" s="358"/>
      <c r="P101" s="358"/>
      <c r="Q101" s="358"/>
      <c r="R101" s="358"/>
      <c r="S101" s="359"/>
      <c r="T101" s="316" t="s">
        <v>6</v>
      </c>
      <c r="AB101" s="7"/>
      <c r="AC101" s="7"/>
      <c r="AL101" s="116" t="s">
        <v>63</v>
      </c>
      <c r="AM101" s="152">
        <f>(6+AS101*100)*(11.5*AS101*100)*5/1000000</f>
        <v>2.9808E-3</v>
      </c>
      <c r="AN101" s="116" t="s">
        <v>60</v>
      </c>
      <c r="AO101" s="116" t="s">
        <v>64</v>
      </c>
      <c r="AP101" s="116">
        <f>(1.842*4*9.81)+(2.097*5*9.81)</f>
        <v>175.13793000000001</v>
      </c>
      <c r="AQ101" s="116" t="s">
        <v>62</v>
      </c>
      <c r="AR101" s="122" t="s">
        <v>49</v>
      </c>
      <c r="AS101" s="123">
        <f>0.098-0.05</f>
        <v>4.8000000000000001E-2</v>
      </c>
      <c r="AT101" s="123" t="s">
        <v>50</v>
      </c>
    </row>
    <row r="102" spans="1:74" ht="18.75" customHeight="1">
      <c r="A102" s="366"/>
      <c r="B102" s="391"/>
      <c r="C102" s="360" t="s">
        <v>7</v>
      </c>
      <c r="D102" s="393"/>
      <c r="E102" s="371" t="s">
        <v>8</v>
      </c>
      <c r="F102" s="351" t="s">
        <v>9</v>
      </c>
      <c r="G102" s="352"/>
      <c r="H102" s="346" t="s">
        <v>11</v>
      </c>
      <c r="I102" s="347"/>
      <c r="J102" s="347"/>
      <c r="K102" s="347"/>
      <c r="L102" s="347"/>
      <c r="M102" s="348"/>
      <c r="N102" s="349" t="s">
        <v>10</v>
      </c>
      <c r="O102" s="347"/>
      <c r="P102" s="347"/>
      <c r="Q102" s="347"/>
      <c r="R102" s="347"/>
      <c r="S102" s="350"/>
      <c r="T102" s="317"/>
      <c r="U102" s="6"/>
      <c r="V102" s="6"/>
      <c r="W102" s="6"/>
      <c r="X102" s="6"/>
      <c r="Y102" s="6"/>
      <c r="Z102" s="6"/>
      <c r="AA102" s="6"/>
    </row>
    <row r="103" spans="1:74" ht="18" customHeight="1">
      <c r="A103" s="366"/>
      <c r="B103" s="391"/>
      <c r="C103" s="361"/>
      <c r="D103" s="372"/>
      <c r="E103" s="372"/>
      <c r="F103" s="353"/>
      <c r="G103" s="354"/>
      <c r="H103" s="311">
        <v>1</v>
      </c>
      <c r="I103" s="312"/>
      <c r="J103" s="311">
        <v>2</v>
      </c>
      <c r="K103" s="312"/>
      <c r="L103" s="311">
        <v>3</v>
      </c>
      <c r="M103" s="374"/>
      <c r="N103" s="375">
        <v>1</v>
      </c>
      <c r="O103" s="312"/>
      <c r="P103" s="311">
        <v>2</v>
      </c>
      <c r="Q103" s="312"/>
      <c r="R103" s="311">
        <v>3</v>
      </c>
      <c r="S103" s="312"/>
      <c r="T103" s="317"/>
      <c r="U103" s="313" t="s">
        <v>15</v>
      </c>
      <c r="V103" s="314"/>
      <c r="W103" s="315"/>
      <c r="X103" s="313" t="s">
        <v>14</v>
      </c>
      <c r="Y103" s="314"/>
      <c r="Z103" s="315"/>
      <c r="AA103" s="313" t="s">
        <v>16</v>
      </c>
      <c r="AB103" s="314"/>
      <c r="AC103" s="315"/>
      <c r="AF103" s="14"/>
      <c r="AG103" s="394" t="s">
        <v>17</v>
      </c>
      <c r="AH103" s="394"/>
      <c r="AI103" s="394"/>
      <c r="AL103" s="409" t="s">
        <v>71</v>
      </c>
      <c r="AM103" s="409" t="s">
        <v>65</v>
      </c>
      <c r="AN103" s="310" t="s">
        <v>47</v>
      </c>
      <c r="AO103" s="310" t="s">
        <v>28</v>
      </c>
      <c r="AP103" s="310" t="s">
        <v>29</v>
      </c>
      <c r="AQ103" s="310" t="s">
        <v>29</v>
      </c>
      <c r="AR103" s="310" t="s">
        <v>29</v>
      </c>
      <c r="AS103" s="310" t="s">
        <v>30</v>
      </c>
      <c r="AT103" s="407" t="s">
        <v>31</v>
      </c>
      <c r="AU103" s="397" t="s">
        <v>32</v>
      </c>
      <c r="AV103" s="397" t="s">
        <v>33</v>
      </c>
      <c r="AW103" s="397" t="s">
        <v>34</v>
      </c>
      <c r="AX103" s="397" t="s">
        <v>35</v>
      </c>
      <c r="AY103" s="397" t="s">
        <v>36</v>
      </c>
      <c r="AZ103" s="397" t="s">
        <v>37</v>
      </c>
      <c r="BA103" s="397" t="s">
        <v>38</v>
      </c>
      <c r="BB103" s="397" t="s">
        <v>39</v>
      </c>
      <c r="BC103" s="397" t="s">
        <v>40</v>
      </c>
      <c r="BD103" s="395" t="s">
        <v>41</v>
      </c>
      <c r="BE103" s="397" t="s">
        <v>42</v>
      </c>
      <c r="BF103" s="397" t="s">
        <v>43</v>
      </c>
      <c r="BG103" s="397" t="s">
        <v>44</v>
      </c>
      <c r="BH103" s="397" t="s">
        <v>45</v>
      </c>
      <c r="BI103" s="398" t="s">
        <v>46</v>
      </c>
      <c r="BJ103" s="305" t="s">
        <v>56</v>
      </c>
      <c r="BK103" s="305" t="s">
        <v>57</v>
      </c>
      <c r="BL103" s="305" t="s">
        <v>58</v>
      </c>
      <c r="BM103" s="307" t="s">
        <v>51</v>
      </c>
      <c r="BN103" s="305" t="s">
        <v>52</v>
      </c>
      <c r="BO103" s="305" t="s">
        <v>53</v>
      </c>
      <c r="BP103" s="305" t="s">
        <v>54</v>
      </c>
      <c r="BQ103" s="305" t="s">
        <v>55</v>
      </c>
      <c r="BR103" s="415" t="s">
        <v>66</v>
      </c>
      <c r="BS103" s="415" t="s">
        <v>67</v>
      </c>
      <c r="BT103" s="415" t="s">
        <v>68</v>
      </c>
      <c r="BU103" s="415" t="s">
        <v>69</v>
      </c>
      <c r="BV103" s="417" t="s">
        <v>70</v>
      </c>
    </row>
    <row r="104" spans="1:74" ht="15" customHeight="1" thickBot="1">
      <c r="A104" s="367"/>
      <c r="B104" s="392"/>
      <c r="C104" s="362"/>
      <c r="D104" s="373"/>
      <c r="E104" s="373"/>
      <c r="F104" s="355"/>
      <c r="G104" s="356"/>
      <c r="H104" s="15" t="s">
        <v>12</v>
      </c>
      <c r="I104" s="15" t="s">
        <v>13</v>
      </c>
      <c r="J104" s="15" t="s">
        <v>12</v>
      </c>
      <c r="K104" s="15" t="s">
        <v>13</v>
      </c>
      <c r="L104" s="15" t="s">
        <v>12</v>
      </c>
      <c r="M104" s="16" t="s">
        <v>13</v>
      </c>
      <c r="N104" s="17" t="s">
        <v>12</v>
      </c>
      <c r="O104" s="15" t="s">
        <v>13</v>
      </c>
      <c r="P104" s="15" t="s">
        <v>12</v>
      </c>
      <c r="Q104" s="15" t="s">
        <v>13</v>
      </c>
      <c r="R104" s="15" t="s">
        <v>12</v>
      </c>
      <c r="S104" s="15" t="s">
        <v>13</v>
      </c>
      <c r="T104" s="318"/>
      <c r="U104" s="18">
        <v>1</v>
      </c>
      <c r="V104" s="18">
        <v>2</v>
      </c>
      <c r="W104" s="18">
        <v>3</v>
      </c>
      <c r="X104" s="19">
        <v>1</v>
      </c>
      <c r="Y104" s="19">
        <v>2</v>
      </c>
      <c r="Z104" s="19">
        <v>3</v>
      </c>
      <c r="AA104" s="20">
        <v>1</v>
      </c>
      <c r="AB104" s="20">
        <v>2</v>
      </c>
      <c r="AC104" s="20">
        <v>3</v>
      </c>
      <c r="AD104" s="69" t="s">
        <v>24</v>
      </c>
      <c r="AE104" s="69" t="s">
        <v>25</v>
      </c>
      <c r="AF104" s="70" t="s">
        <v>26</v>
      </c>
      <c r="AG104" s="2">
        <v>1</v>
      </c>
      <c r="AH104" s="2">
        <v>2</v>
      </c>
      <c r="AI104" s="2">
        <v>3</v>
      </c>
      <c r="AJ104" s="82" t="s">
        <v>27</v>
      </c>
      <c r="AL104" s="409"/>
      <c r="AM104" s="409"/>
      <c r="AN104" s="310"/>
      <c r="AO104" s="310"/>
      <c r="AP104" s="310"/>
      <c r="AQ104" s="310"/>
      <c r="AR104" s="310"/>
      <c r="AS104" s="310"/>
      <c r="AT104" s="408"/>
      <c r="AU104" s="396"/>
      <c r="AV104" s="396"/>
      <c r="AW104" s="396"/>
      <c r="AX104" s="396"/>
      <c r="AY104" s="396"/>
      <c r="AZ104" s="396"/>
      <c r="BA104" s="396"/>
      <c r="BB104" s="396"/>
      <c r="BC104" s="396"/>
      <c r="BD104" s="396"/>
      <c r="BE104" s="396"/>
      <c r="BF104" s="396"/>
      <c r="BG104" s="396"/>
      <c r="BH104" s="396"/>
      <c r="BI104" s="399"/>
      <c r="BJ104" s="306"/>
      <c r="BK104" s="306"/>
      <c r="BL104" s="306"/>
      <c r="BM104" s="308"/>
      <c r="BN104" s="306"/>
      <c r="BO104" s="306"/>
      <c r="BP104" s="306"/>
      <c r="BQ104" s="309"/>
      <c r="BR104" s="416"/>
      <c r="BS104" s="416"/>
      <c r="BT104" s="416"/>
      <c r="BU104" s="416"/>
      <c r="BV104" s="418"/>
    </row>
    <row r="105" spans="1:74" ht="18.600000000000001" thickBot="1">
      <c r="A105" s="368">
        <v>18</v>
      </c>
      <c r="B105" s="21">
        <v>1</v>
      </c>
      <c r="C105" s="22">
        <v>0.4</v>
      </c>
      <c r="D105" s="23"/>
      <c r="E105" s="84">
        <f>(F105^-1.04)*90.26</f>
        <v>4.003355281584116</v>
      </c>
      <c r="F105" s="383">
        <v>20</v>
      </c>
      <c r="G105" s="384"/>
      <c r="H105" s="22">
        <v>77</v>
      </c>
      <c r="I105" s="22">
        <v>85</v>
      </c>
      <c r="J105" s="22">
        <v>78</v>
      </c>
      <c r="K105" s="22">
        <v>86</v>
      </c>
      <c r="L105" s="22">
        <v>77</v>
      </c>
      <c r="M105" s="24">
        <v>86</v>
      </c>
      <c r="N105" s="25">
        <v>71</v>
      </c>
      <c r="O105" s="22">
        <v>79</v>
      </c>
      <c r="P105" s="22">
        <v>69</v>
      </c>
      <c r="Q105" s="22">
        <v>82</v>
      </c>
      <c r="R105" s="22">
        <v>69</v>
      </c>
      <c r="S105" s="22">
        <v>81</v>
      </c>
      <c r="T105" s="26"/>
      <c r="U105" s="36">
        <f>I105-H105</f>
        <v>8</v>
      </c>
      <c r="V105" s="36">
        <f>K105-J105</f>
        <v>8</v>
      </c>
      <c r="W105" s="36">
        <f>M105-L105</f>
        <v>9</v>
      </c>
      <c r="X105" s="36">
        <f>O105-N105</f>
        <v>8</v>
      </c>
      <c r="Y105" s="36">
        <f>Q105-P105</f>
        <v>13</v>
      </c>
      <c r="Z105" s="36">
        <f>S105-R105</f>
        <v>12</v>
      </c>
      <c r="AA105" s="37">
        <f>U105-X105</f>
        <v>0</v>
      </c>
      <c r="AB105" s="5">
        <f>V105-Y105</f>
        <v>-5</v>
      </c>
      <c r="AC105" s="5">
        <f>W105-Z105</f>
        <v>-3</v>
      </c>
      <c r="AD105" s="3">
        <f>(U105+V105+W105)/(3*100)</f>
        <v>8.3333333333333329E-2</v>
      </c>
      <c r="AE105" s="3">
        <f>(X105+Y105+Z105)/(3*100)</f>
        <v>0.11</v>
      </c>
      <c r="AF105" s="3">
        <f>(AA105+AB105+AC105)/(3*100)</f>
        <v>-2.6666666666666668E-2</v>
      </c>
      <c r="AG105" s="4">
        <f t="shared" ref="AG105:AG128" si="151">(1-(X105/U105))*100</f>
        <v>0</v>
      </c>
      <c r="AH105" s="4">
        <f t="shared" ref="AH105:AH128" si="152">(1-(Y105/V105))*100</f>
        <v>-62.5</v>
      </c>
      <c r="AI105" s="4">
        <f t="shared" ref="AI105:AI128" si="153">(1-(Z105/W105))*100</f>
        <v>-33.333333333333329</v>
      </c>
      <c r="AJ105" s="36">
        <f>(AG105+AH105+AI105)/3</f>
        <v>-31.944444444444443</v>
      </c>
      <c r="AL105" s="119">
        <f>$A$105*9.81</f>
        <v>176.58</v>
      </c>
      <c r="AM105" s="91">
        <f>0.5*1000*($AS$101+AO105/2)*(0.115*5+0.08*4)*(C105+AO105/2)*9.81</f>
        <v>173.85520437500006</v>
      </c>
      <c r="AN105" s="91">
        <f t="shared" ref="AN105:AN136" si="154">(E105^2*9.81)/(2*PI())</f>
        <v>25.022886522097128</v>
      </c>
      <c r="AO105" s="91">
        <f t="shared" ref="AO105:AO136" si="155">AVERAGE(U105:W105)/100</f>
        <v>8.3333333333333343E-2</v>
      </c>
      <c r="AP105" s="104">
        <f t="shared" ref="AP105:AP136" si="156">AA105/U105*100</f>
        <v>0</v>
      </c>
      <c r="AQ105" s="104">
        <f t="shared" ref="AQ105:AQ136" si="157">AB105/V105*100</f>
        <v>-62.5</v>
      </c>
      <c r="AR105" s="104">
        <f t="shared" ref="AR105:AR136" si="158">AC105/W105*100</f>
        <v>-33.333333333333329</v>
      </c>
      <c r="AS105" s="105"/>
      <c r="AT105" s="98">
        <f>AO105/AN105</f>
        <v>3.3302845880607587E-3</v>
      </c>
      <c r="AU105" s="99">
        <f>AO105/C105</f>
        <v>0.20833333333333334</v>
      </c>
      <c r="AV105" s="99">
        <f>C105/AN105</f>
        <v>1.5985366022691641E-2</v>
      </c>
      <c r="AW105" s="99">
        <f>$AS$100/AN105</f>
        <v>9.9908537641822739E-3</v>
      </c>
      <c r="AX105" s="99">
        <f>(C105-AO105)/AN105</f>
        <v>1.265508143463088E-2</v>
      </c>
      <c r="AY105" s="99">
        <f>(C105-AO105)/$AS$100</f>
        <v>1.2666666666666666</v>
      </c>
      <c r="AZ105" s="99">
        <f>(AN105-$AS$100)/AO105</f>
        <v>297.27463826516549</v>
      </c>
      <c r="BA105" s="99">
        <f>(AN105-$AS$100)/C105</f>
        <v>61.932216305242818</v>
      </c>
      <c r="BB105" s="99">
        <f>$AS$100/C105</f>
        <v>0.625</v>
      </c>
      <c r="BC105" s="99">
        <f>$AS$100/(AN105*AO105)^0.5</f>
        <v>0.17312585391138674</v>
      </c>
      <c r="BD105" s="99">
        <f>$AS$100/(C105*AO105)^0.5</f>
        <v>1.3693063937629151</v>
      </c>
      <c r="BE105" s="99">
        <f>AO105/($AS$100*AN105)^0.5</f>
        <v>3.3318086119807661E-2</v>
      </c>
      <c r="BF105" s="99">
        <f>$AS$101/AO105</f>
        <v>0.57599999999999996</v>
      </c>
      <c r="BG105" s="99">
        <f>$AS$101/C105</f>
        <v>0.12</v>
      </c>
      <c r="BH105" s="99">
        <f>$AS$101/AN105</f>
        <v>1.9182439227229968E-3</v>
      </c>
      <c r="BI105" s="106">
        <f>(9.81*C105)^0.5/(9.81*AO105)^0.5</f>
        <v>2.1908902300206643</v>
      </c>
      <c r="BJ105" s="106">
        <f>(9.81*C105)^0.5/AN105</f>
        <v>7.9163883853168054E-2</v>
      </c>
      <c r="BK105" s="106">
        <f>(9.81*C105)^0.5/$AS$100</f>
        <v>7.9236355292252059</v>
      </c>
      <c r="BL105" s="106">
        <f>(9.81*C105)^0.5/$AS$101</f>
        <v>41.268935048047943</v>
      </c>
      <c r="BM105" s="106">
        <f>AN105/(9.81*E105^2)</f>
        <v>0.15915494309189535</v>
      </c>
      <c r="BN105" s="106">
        <f>AO105/(9.81*E105^2)</f>
        <v>5.3003125409262621E-4</v>
      </c>
      <c r="BO105" s="106">
        <f>C105/(9.81*E105^2)</f>
        <v>2.5441500196446056E-3</v>
      </c>
      <c r="BP105" s="107">
        <f>$AS$101/(9.81*E105^2)</f>
        <v>3.0529800235735267E-4</v>
      </c>
      <c r="BQ105" s="106">
        <f>$AS$100/(9.81*E105^2)</f>
        <v>1.5900937622778783E-3</v>
      </c>
      <c r="BR105" s="106">
        <f>AL105/$AP$100</f>
        <v>3.8795779019242711</v>
      </c>
      <c r="BS105" s="106">
        <f>AL105/$AP$101</f>
        <v>1.008233910267182</v>
      </c>
      <c r="BT105" s="106">
        <f>AL105/AM105</f>
        <v>1.0156727872185101</v>
      </c>
      <c r="BU105" s="106">
        <f>AM105/$AP$100</f>
        <v>3.8197123628257899</v>
      </c>
      <c r="BV105" s="127">
        <f>AM105/$AP$101</f>
        <v>0.99267591192267746</v>
      </c>
    </row>
    <row r="106" spans="1:74" ht="18.600000000000001" thickBot="1">
      <c r="A106" s="369"/>
      <c r="B106" s="28">
        <v>2</v>
      </c>
      <c r="C106" s="29">
        <v>0.4</v>
      </c>
      <c r="D106" s="30"/>
      <c r="E106" s="88">
        <f t="shared" ref="E106:E169" si="159">(F106^-1.04)*90.26</f>
        <v>3.4617713531086367</v>
      </c>
      <c r="F106" s="381">
        <v>23</v>
      </c>
      <c r="G106" s="382"/>
      <c r="H106" s="31">
        <v>77</v>
      </c>
      <c r="I106" s="31">
        <v>86</v>
      </c>
      <c r="J106" s="31">
        <v>78</v>
      </c>
      <c r="K106" s="31">
        <v>88</v>
      </c>
      <c r="L106" s="31">
        <v>76</v>
      </c>
      <c r="M106" s="33">
        <v>88</v>
      </c>
      <c r="N106" s="34">
        <v>78</v>
      </c>
      <c r="O106" s="31">
        <v>85</v>
      </c>
      <c r="P106" s="31">
        <v>79</v>
      </c>
      <c r="Q106" s="31">
        <v>86</v>
      </c>
      <c r="R106" s="31">
        <v>79</v>
      </c>
      <c r="S106" s="31">
        <v>86</v>
      </c>
      <c r="T106" s="35"/>
      <c r="U106" s="36">
        <f t="shared" ref="U106:U128" si="160">I106-H106</f>
        <v>9</v>
      </c>
      <c r="V106" s="36">
        <f t="shared" ref="V106:V128" si="161">K106-J106</f>
        <v>10</v>
      </c>
      <c r="W106" s="36">
        <f t="shared" ref="W106:W128" si="162">M106-L106</f>
        <v>12</v>
      </c>
      <c r="X106" s="36">
        <f t="shared" ref="X106:X128" si="163">O106-N106</f>
        <v>7</v>
      </c>
      <c r="Y106" s="36">
        <f t="shared" ref="Y106:Y128" si="164">Q106-P106</f>
        <v>7</v>
      </c>
      <c r="Z106" s="36">
        <f t="shared" ref="Z106:Z128" si="165">S106-R106</f>
        <v>7</v>
      </c>
      <c r="AA106" s="37">
        <f t="shared" ref="AA106:AA128" si="166">U106-X106</f>
        <v>2</v>
      </c>
      <c r="AB106" s="37">
        <f t="shared" ref="AB106:AB128" si="167">V106-Y106</f>
        <v>3</v>
      </c>
      <c r="AC106" s="37">
        <f t="shared" ref="AC106:AC128" si="168">W106-Z106</f>
        <v>5</v>
      </c>
      <c r="AD106" s="3">
        <f t="shared" ref="AD106:AD169" si="169">(U106+V106+W106)/(3*100)</f>
        <v>0.10333333333333333</v>
      </c>
      <c r="AE106" s="3">
        <f t="shared" ref="AE106:AE169" si="170">(X106+Y106+Z106)/(3*100)</f>
        <v>7.0000000000000007E-2</v>
      </c>
      <c r="AF106" s="3">
        <f t="shared" ref="AF106:AF169" si="171">(AA106+AB106+AC106)/(3*100)</f>
        <v>3.3333333333333333E-2</v>
      </c>
      <c r="AG106" s="4">
        <f t="shared" si="151"/>
        <v>22.222222222222221</v>
      </c>
      <c r="AH106" s="4">
        <f t="shared" si="152"/>
        <v>30.000000000000004</v>
      </c>
      <c r="AI106" s="4">
        <f t="shared" si="153"/>
        <v>41.666666666666664</v>
      </c>
      <c r="AJ106" s="36">
        <f t="shared" ref="AJ106:AJ169" si="172">(AG106+AH106+AI106)/3</f>
        <v>31.296296296296294</v>
      </c>
      <c r="AL106" s="120">
        <f t="shared" ref="AL106:AL112" si="173">$A$105*9.81</f>
        <v>176.58</v>
      </c>
      <c r="AM106" s="93">
        <f t="shared" ref="AM106:AM169" si="174">0.5*1000*($AS$101+AO106/2)*(0.115*5+0.08*4)*(C106+AO106/2)*9.81</f>
        <v>197.61960237500003</v>
      </c>
      <c r="AN106" s="93">
        <f t="shared" si="154"/>
        <v>18.710521764569563</v>
      </c>
      <c r="AO106" s="93">
        <f t="shared" si="155"/>
        <v>0.10333333333333333</v>
      </c>
      <c r="AP106" s="93">
        <f t="shared" si="156"/>
        <v>22.222222222222221</v>
      </c>
      <c r="AQ106" s="93">
        <f t="shared" si="157"/>
        <v>30</v>
      </c>
      <c r="AR106" s="93">
        <f t="shared" si="158"/>
        <v>41.666666666666671</v>
      </c>
      <c r="AS106" s="94">
        <f>(AP106+AQ106+AR106)/3</f>
        <v>31.296296296296294</v>
      </c>
      <c r="AT106" s="100">
        <f t="shared" ref="AT106:AT169" si="175">AO106/AN106</f>
        <v>5.522739271173421E-3</v>
      </c>
      <c r="AU106" s="101">
        <f t="shared" ref="AU106:AU169" si="176">AO106/C106</f>
        <v>0.2583333333333333</v>
      </c>
      <c r="AV106" s="101">
        <f t="shared" ref="AV106:AV169" si="177">C106/AN106</f>
        <v>2.1378345565832596E-2</v>
      </c>
      <c r="AW106" s="101">
        <f t="shared" ref="AW106:AW169" si="178">$AS$100/AN106</f>
        <v>1.3361465978645373E-2</v>
      </c>
      <c r="AX106" s="101">
        <f t="shared" ref="AX106:AX169" si="179">(C106-AO106)/AN106</f>
        <v>1.5855606294659177E-2</v>
      </c>
      <c r="AY106" s="101">
        <f t="shared" ref="AY106:AY169" si="180">(C106-AO106)/$AS$100</f>
        <v>1.1866666666666668</v>
      </c>
      <c r="AZ106" s="101">
        <f t="shared" ref="AZ106:AZ169" si="181">(AN106-$AS$100)/AO106</f>
        <v>178.65021062486673</v>
      </c>
      <c r="BA106" s="101">
        <f t="shared" ref="BA106:BA169" si="182">(AN106-$AS$100)/C106</f>
        <v>46.151304411423908</v>
      </c>
      <c r="BB106" s="101">
        <f t="shared" ref="BB106:BB169" si="183">$AS$100/C106</f>
        <v>0.625</v>
      </c>
      <c r="BC106" s="101">
        <f t="shared" ref="BC106:BC169" si="184">$AS$100/(AN106*AO106)^0.5</f>
        <v>0.17979468114404948</v>
      </c>
      <c r="BD106" s="101">
        <f t="shared" ref="BD106:BD169" si="185">$AS$100/(C106*AO106)^0.5</f>
        <v>1.2296734420949118</v>
      </c>
      <c r="BE106" s="101">
        <f t="shared" ref="BE106:BE169" si="186">AO106/($AS$100*AN106)^0.5</f>
        <v>4.7777947131338885E-2</v>
      </c>
      <c r="BF106" s="101">
        <f t="shared" ref="BF106:BF169" si="187">$AS$101/AO106</f>
        <v>0.46451612903225808</v>
      </c>
      <c r="BG106" s="101">
        <f t="shared" ref="BG106:BG169" si="188">$AS$101/C106</f>
        <v>0.12</v>
      </c>
      <c r="BH106" s="101">
        <f t="shared" ref="BH106:BH169" si="189">$AS$101/AN106</f>
        <v>2.5654014678999117E-3</v>
      </c>
      <c r="BI106" s="108">
        <f t="shared" ref="BI106:BI169" si="190">(9.81*C106)^0.5/(9.81*AO106)^0.5</f>
        <v>1.9674775073518591</v>
      </c>
      <c r="BJ106" s="108">
        <f t="shared" ref="BJ106:BJ169" si="191">(9.81*C106)^0.5/AN106</f>
        <v>0.10587138655092831</v>
      </c>
      <c r="BK106" s="108">
        <f t="shared" ref="BK106:BK169" si="192">(9.81*C106)^0.5/$AS$100</f>
        <v>7.9236355292252059</v>
      </c>
      <c r="BL106" s="108">
        <f t="shared" ref="BL106:BL169" si="193">(9.81*C106)^0.5/$AS$101</f>
        <v>41.268935048047943</v>
      </c>
      <c r="BM106" s="108">
        <f t="shared" ref="BM106:BM169" si="194">AN106/(9.81*E106^2)</f>
        <v>0.15915494309189535</v>
      </c>
      <c r="BN106" s="108">
        <f t="shared" ref="BN106:BN169" si="195">AO106/(9.81*E106^2)</f>
        <v>8.7897125441498125E-4</v>
      </c>
      <c r="BO106" s="108">
        <f t="shared" ref="BO106:BO169" si="196">C106/(9.81*E106^2)</f>
        <v>3.4024693719289598E-3</v>
      </c>
      <c r="BP106" s="109">
        <f t="shared" ref="BP106:BP169" si="197">$AS$101/(9.81*E106^2)</f>
        <v>4.0829632463147518E-4</v>
      </c>
      <c r="BQ106" s="108">
        <f t="shared" ref="BQ106:BQ169" si="198">$AS$100/(9.81*E106^2)</f>
        <v>2.1265433574555997E-3</v>
      </c>
      <c r="BR106" s="108">
        <f t="shared" ref="BR106:BR169" si="199">AL106/$AP$100</f>
        <v>3.8795779019242711</v>
      </c>
      <c r="BS106" s="108">
        <f t="shared" ref="BS106:BS169" si="200">AL106/$AP$101</f>
        <v>1.008233910267182</v>
      </c>
      <c r="BT106" s="108">
        <f t="shared" ref="BT106:BT169" si="201">AL106/AM106</f>
        <v>0.89353484106766101</v>
      </c>
      <c r="BU106" s="108">
        <f t="shared" ref="BU106:BU169" si="202">AM106/$AP$100</f>
        <v>4.3418317043895751</v>
      </c>
      <c r="BV106" s="128">
        <f t="shared" ref="BV106:BV169" si="203">AM106/$AP$101</f>
        <v>1.1283655252463016</v>
      </c>
    </row>
    <row r="107" spans="1:74" ht="18.600000000000001" thickBot="1">
      <c r="A107" s="369"/>
      <c r="B107" s="28">
        <v>3</v>
      </c>
      <c r="C107" s="29">
        <v>0.4</v>
      </c>
      <c r="D107" s="30"/>
      <c r="E107" s="88">
        <f t="shared" si="159"/>
        <v>3.1742250903872287</v>
      </c>
      <c r="F107" s="381">
        <v>25</v>
      </c>
      <c r="G107" s="382"/>
      <c r="H107" s="31">
        <v>76</v>
      </c>
      <c r="I107" s="31">
        <v>88</v>
      </c>
      <c r="J107" s="31">
        <v>74</v>
      </c>
      <c r="K107" s="31">
        <v>87</v>
      </c>
      <c r="L107" s="31">
        <v>75</v>
      </c>
      <c r="M107" s="33">
        <v>87</v>
      </c>
      <c r="N107" s="34">
        <v>77</v>
      </c>
      <c r="O107" s="31">
        <v>86</v>
      </c>
      <c r="P107" s="31">
        <v>76</v>
      </c>
      <c r="Q107" s="31">
        <v>86</v>
      </c>
      <c r="R107" s="31">
        <v>75</v>
      </c>
      <c r="S107" s="31">
        <v>86</v>
      </c>
      <c r="T107" s="35"/>
      <c r="U107" s="36">
        <f t="shared" si="160"/>
        <v>12</v>
      </c>
      <c r="V107" s="36">
        <f t="shared" si="161"/>
        <v>13</v>
      </c>
      <c r="W107" s="36">
        <f t="shared" si="162"/>
        <v>12</v>
      </c>
      <c r="X107" s="36">
        <f t="shared" si="163"/>
        <v>9</v>
      </c>
      <c r="Y107" s="36">
        <f t="shared" si="164"/>
        <v>10</v>
      </c>
      <c r="Z107" s="36">
        <f t="shared" si="165"/>
        <v>11</v>
      </c>
      <c r="AA107" s="37">
        <f t="shared" si="166"/>
        <v>3</v>
      </c>
      <c r="AB107" s="37">
        <f t="shared" si="167"/>
        <v>3</v>
      </c>
      <c r="AC107" s="37">
        <f t="shared" si="168"/>
        <v>1</v>
      </c>
      <c r="AD107" s="3">
        <f t="shared" si="169"/>
        <v>0.12333333333333334</v>
      </c>
      <c r="AE107" s="3">
        <f t="shared" si="170"/>
        <v>0.1</v>
      </c>
      <c r="AF107" s="3">
        <f t="shared" si="171"/>
        <v>2.3333333333333334E-2</v>
      </c>
      <c r="AG107" s="4">
        <f t="shared" si="151"/>
        <v>25</v>
      </c>
      <c r="AH107" s="4">
        <f t="shared" si="152"/>
        <v>23.076923076923073</v>
      </c>
      <c r="AI107" s="4">
        <f t="shared" si="153"/>
        <v>8.3333333333333375</v>
      </c>
      <c r="AJ107" s="36">
        <f t="shared" si="172"/>
        <v>18.803418803418804</v>
      </c>
      <c r="AL107" s="120">
        <f t="shared" si="173"/>
        <v>176.58</v>
      </c>
      <c r="AM107" s="93">
        <f t="shared" si="174"/>
        <v>222.261995375</v>
      </c>
      <c r="AN107" s="93">
        <f t="shared" si="154"/>
        <v>15.731298772272332</v>
      </c>
      <c r="AO107" s="93">
        <f t="shared" si="155"/>
        <v>0.12333333333333334</v>
      </c>
      <c r="AP107" s="93">
        <f t="shared" si="156"/>
        <v>25</v>
      </c>
      <c r="AQ107" s="93">
        <f t="shared" si="157"/>
        <v>23.076923076923077</v>
      </c>
      <c r="AR107" s="93">
        <f t="shared" si="158"/>
        <v>8.3333333333333321</v>
      </c>
      <c r="AS107" s="94">
        <f t="shared" ref="AS107:AS170" si="204">(AP107+AQ107+AR107)/3</f>
        <v>18.803418803418804</v>
      </c>
      <c r="AT107" s="100">
        <f t="shared" si="175"/>
        <v>7.8399968825662494E-3</v>
      </c>
      <c r="AU107" s="101">
        <f t="shared" si="176"/>
        <v>0.30833333333333335</v>
      </c>
      <c r="AV107" s="101">
        <f t="shared" si="177"/>
        <v>2.5427016916431077E-2</v>
      </c>
      <c r="AW107" s="101">
        <f t="shared" si="178"/>
        <v>1.5891885572769424E-2</v>
      </c>
      <c r="AX107" s="101">
        <f t="shared" si="179"/>
        <v>1.7587020033864826E-2</v>
      </c>
      <c r="AY107" s="101">
        <f t="shared" si="180"/>
        <v>1.1066666666666667</v>
      </c>
      <c r="AZ107" s="101">
        <f t="shared" si="181"/>
        <v>125.52404409950539</v>
      </c>
      <c r="BA107" s="101">
        <f t="shared" si="182"/>
        <v>38.703246930680827</v>
      </c>
      <c r="BB107" s="101">
        <f t="shared" si="183"/>
        <v>0.625</v>
      </c>
      <c r="BC107" s="101">
        <f t="shared" si="184"/>
        <v>0.17948058827189226</v>
      </c>
      <c r="BD107" s="101">
        <f t="shared" si="185"/>
        <v>1.1255629222268704</v>
      </c>
      <c r="BE107" s="101">
        <f t="shared" si="186"/>
        <v>6.2191090964858857E-2</v>
      </c>
      <c r="BF107" s="101">
        <f t="shared" si="187"/>
        <v>0.38918918918918921</v>
      </c>
      <c r="BG107" s="101">
        <f t="shared" si="188"/>
        <v>0.12</v>
      </c>
      <c r="BH107" s="101">
        <f t="shared" si="189"/>
        <v>3.0512420299717291E-3</v>
      </c>
      <c r="BI107" s="108">
        <f t="shared" si="190"/>
        <v>1.8009006755629924</v>
      </c>
      <c r="BJ107" s="108">
        <f t="shared" si="191"/>
        <v>0.12592150915077727</v>
      </c>
      <c r="BK107" s="108">
        <f t="shared" si="192"/>
        <v>7.9236355292252059</v>
      </c>
      <c r="BL107" s="108">
        <f t="shared" si="193"/>
        <v>41.268935048047943</v>
      </c>
      <c r="BM107" s="108">
        <f t="shared" si="194"/>
        <v>0.15915494309189535</v>
      </c>
      <c r="BN107" s="108">
        <f t="shared" si="195"/>
        <v>1.2477742576854681E-3</v>
      </c>
      <c r="BO107" s="108">
        <f t="shared" si="196"/>
        <v>4.0468354303312484E-3</v>
      </c>
      <c r="BP107" s="109">
        <f t="shared" si="197"/>
        <v>4.8562025163974976E-4</v>
      </c>
      <c r="BQ107" s="108">
        <f t="shared" si="198"/>
        <v>2.5292721439570298E-3</v>
      </c>
      <c r="BR107" s="108">
        <f t="shared" si="199"/>
        <v>3.8795779019242711</v>
      </c>
      <c r="BS107" s="108">
        <f t="shared" si="200"/>
        <v>1.008233910267182</v>
      </c>
      <c r="BT107" s="108">
        <f t="shared" si="201"/>
        <v>0.79446780679744455</v>
      </c>
      <c r="BU107" s="108">
        <f t="shared" si="202"/>
        <v>4.8832411694101507</v>
      </c>
      <c r="BV107" s="128">
        <f t="shared" si="203"/>
        <v>1.2690683016237545</v>
      </c>
    </row>
    <row r="108" spans="1:74" ht="18.600000000000001" thickBot="1">
      <c r="A108" s="369"/>
      <c r="B108" s="28">
        <v>4</v>
      </c>
      <c r="C108" s="29">
        <v>0.4</v>
      </c>
      <c r="D108" s="30"/>
      <c r="E108" s="88">
        <f t="shared" si="159"/>
        <v>2.8899783707718116</v>
      </c>
      <c r="F108" s="381">
        <v>27.36</v>
      </c>
      <c r="G108" s="382"/>
      <c r="H108" s="31">
        <v>75</v>
      </c>
      <c r="I108" s="31">
        <v>87</v>
      </c>
      <c r="J108" s="31">
        <v>76</v>
      </c>
      <c r="K108" s="31">
        <v>88</v>
      </c>
      <c r="L108" s="31">
        <v>75</v>
      </c>
      <c r="M108" s="33">
        <v>88</v>
      </c>
      <c r="N108" s="34">
        <v>77</v>
      </c>
      <c r="O108" s="31">
        <v>85</v>
      </c>
      <c r="P108" s="31">
        <v>76</v>
      </c>
      <c r="Q108" s="31">
        <v>86</v>
      </c>
      <c r="R108" s="31">
        <v>74</v>
      </c>
      <c r="S108" s="31">
        <v>86</v>
      </c>
      <c r="T108" s="35"/>
      <c r="U108" s="36">
        <f t="shared" si="160"/>
        <v>12</v>
      </c>
      <c r="V108" s="36">
        <f t="shared" si="161"/>
        <v>12</v>
      </c>
      <c r="W108" s="36">
        <f t="shared" si="162"/>
        <v>13</v>
      </c>
      <c r="X108" s="36">
        <f t="shared" si="163"/>
        <v>8</v>
      </c>
      <c r="Y108" s="36">
        <f t="shared" si="164"/>
        <v>10</v>
      </c>
      <c r="Z108" s="36">
        <f t="shared" si="165"/>
        <v>12</v>
      </c>
      <c r="AA108" s="37">
        <f t="shared" si="166"/>
        <v>4</v>
      </c>
      <c r="AB108" s="37">
        <f t="shared" si="167"/>
        <v>2</v>
      </c>
      <c r="AC108" s="37">
        <f t="shared" si="168"/>
        <v>1</v>
      </c>
      <c r="AD108" s="3">
        <f t="shared" si="169"/>
        <v>0.12333333333333334</v>
      </c>
      <c r="AE108" s="3">
        <f t="shared" si="170"/>
        <v>0.1</v>
      </c>
      <c r="AF108" s="3">
        <f t="shared" si="171"/>
        <v>2.3333333333333334E-2</v>
      </c>
      <c r="AG108" s="4">
        <f t="shared" si="151"/>
        <v>33.333333333333336</v>
      </c>
      <c r="AH108" s="4">
        <f t="shared" si="152"/>
        <v>16.666666666666664</v>
      </c>
      <c r="AI108" s="4">
        <f t="shared" si="153"/>
        <v>7.6923076923076872</v>
      </c>
      <c r="AJ108" s="36">
        <f t="shared" si="172"/>
        <v>19.23076923076923</v>
      </c>
      <c r="AL108" s="120">
        <f t="shared" si="173"/>
        <v>176.58</v>
      </c>
      <c r="AM108" s="93">
        <f t="shared" si="174"/>
        <v>222.261995375</v>
      </c>
      <c r="AN108" s="93">
        <f t="shared" si="154"/>
        <v>13.040021992475138</v>
      </c>
      <c r="AO108" s="93">
        <f t="shared" si="155"/>
        <v>0.12333333333333334</v>
      </c>
      <c r="AP108" s="93">
        <f t="shared" si="156"/>
        <v>33.333333333333329</v>
      </c>
      <c r="AQ108" s="93">
        <f t="shared" si="157"/>
        <v>16.666666666666664</v>
      </c>
      <c r="AR108" s="93">
        <f t="shared" si="158"/>
        <v>7.6923076923076925</v>
      </c>
      <c r="AS108" s="94">
        <f t="shared" si="204"/>
        <v>19.23076923076923</v>
      </c>
      <c r="AT108" s="100">
        <f t="shared" si="175"/>
        <v>9.4580617582166616E-3</v>
      </c>
      <c r="AU108" s="101">
        <f t="shared" si="176"/>
        <v>0.30833333333333335</v>
      </c>
      <c r="AV108" s="101">
        <f t="shared" si="177"/>
        <v>3.0674794891513497E-2</v>
      </c>
      <c r="AW108" s="101">
        <f t="shared" si="178"/>
        <v>1.9171746807195935E-2</v>
      </c>
      <c r="AX108" s="101">
        <f t="shared" si="179"/>
        <v>2.1216733133296833E-2</v>
      </c>
      <c r="AY108" s="101">
        <f t="shared" si="180"/>
        <v>1.1066666666666667</v>
      </c>
      <c r="AZ108" s="101">
        <f t="shared" si="181"/>
        <v>103.70288102006869</v>
      </c>
      <c r="BA108" s="101">
        <f t="shared" si="182"/>
        <v>31.975054981187842</v>
      </c>
      <c r="BB108" s="101">
        <f t="shared" si="183"/>
        <v>0.625</v>
      </c>
      <c r="BC108" s="101">
        <f t="shared" si="184"/>
        <v>0.19713358144543836</v>
      </c>
      <c r="BD108" s="101">
        <f t="shared" si="185"/>
        <v>1.1255629222268704</v>
      </c>
      <c r="BE108" s="101">
        <f t="shared" si="186"/>
        <v>6.8307958058000481E-2</v>
      </c>
      <c r="BF108" s="101">
        <f t="shared" si="187"/>
        <v>0.38918918918918921</v>
      </c>
      <c r="BG108" s="101">
        <f t="shared" si="188"/>
        <v>0.12</v>
      </c>
      <c r="BH108" s="101">
        <f t="shared" si="189"/>
        <v>3.6809753869816195E-3</v>
      </c>
      <c r="BI108" s="108">
        <f t="shared" si="190"/>
        <v>1.8009006755629924</v>
      </c>
      <c r="BJ108" s="108">
        <f t="shared" si="191"/>
        <v>0.1519099341588076</v>
      </c>
      <c r="BK108" s="108">
        <f t="shared" si="192"/>
        <v>7.9236355292252059</v>
      </c>
      <c r="BL108" s="108">
        <f t="shared" si="193"/>
        <v>41.268935048047943</v>
      </c>
      <c r="BM108" s="108">
        <f t="shared" si="194"/>
        <v>0.15915494309189535</v>
      </c>
      <c r="BN108" s="108">
        <f t="shared" si="195"/>
        <v>1.5052972808886043E-3</v>
      </c>
      <c r="BO108" s="108">
        <f t="shared" si="196"/>
        <v>4.8820452353143928E-3</v>
      </c>
      <c r="BP108" s="109">
        <f t="shared" si="197"/>
        <v>5.8584542823772717E-4</v>
      </c>
      <c r="BQ108" s="108">
        <f t="shared" si="198"/>
        <v>3.0512782720714953E-3</v>
      </c>
      <c r="BR108" s="108">
        <f t="shared" si="199"/>
        <v>3.8795779019242711</v>
      </c>
      <c r="BS108" s="108">
        <f t="shared" si="200"/>
        <v>1.008233910267182</v>
      </c>
      <c r="BT108" s="108">
        <f t="shared" si="201"/>
        <v>0.79446780679744455</v>
      </c>
      <c r="BU108" s="108">
        <f t="shared" si="202"/>
        <v>4.8832411694101507</v>
      </c>
      <c r="BV108" s="128">
        <f t="shared" si="203"/>
        <v>1.2690683016237545</v>
      </c>
    </row>
    <row r="109" spans="1:74" ht="18.600000000000001" thickBot="1">
      <c r="A109" s="369"/>
      <c r="B109" s="28">
        <v>5</v>
      </c>
      <c r="C109" s="29">
        <v>0.4</v>
      </c>
      <c r="D109" s="30"/>
      <c r="E109" s="88">
        <f t="shared" si="159"/>
        <v>2.8424232144011614</v>
      </c>
      <c r="F109" s="381">
        <v>27.8</v>
      </c>
      <c r="G109" s="382"/>
      <c r="H109" s="31">
        <v>75</v>
      </c>
      <c r="I109" s="31">
        <v>86</v>
      </c>
      <c r="J109" s="31">
        <v>74</v>
      </c>
      <c r="K109" s="31">
        <v>86</v>
      </c>
      <c r="L109" s="31">
        <v>73</v>
      </c>
      <c r="M109" s="33">
        <v>87</v>
      </c>
      <c r="N109" s="34">
        <v>77</v>
      </c>
      <c r="O109" s="31">
        <v>86</v>
      </c>
      <c r="P109" s="31">
        <v>76</v>
      </c>
      <c r="Q109" s="31">
        <v>85</v>
      </c>
      <c r="R109" s="31">
        <v>77</v>
      </c>
      <c r="S109" s="31">
        <v>86</v>
      </c>
      <c r="T109" s="35"/>
      <c r="U109" s="36">
        <f t="shared" si="160"/>
        <v>11</v>
      </c>
      <c r="V109" s="36">
        <f t="shared" si="161"/>
        <v>12</v>
      </c>
      <c r="W109" s="36">
        <f t="shared" si="162"/>
        <v>14</v>
      </c>
      <c r="X109" s="36">
        <f t="shared" si="163"/>
        <v>9</v>
      </c>
      <c r="Y109" s="36">
        <f t="shared" si="164"/>
        <v>9</v>
      </c>
      <c r="Z109" s="36">
        <f t="shared" si="165"/>
        <v>9</v>
      </c>
      <c r="AA109" s="37">
        <f t="shared" si="166"/>
        <v>2</v>
      </c>
      <c r="AB109" s="37">
        <f t="shared" si="167"/>
        <v>3</v>
      </c>
      <c r="AC109" s="37">
        <f t="shared" si="168"/>
        <v>5</v>
      </c>
      <c r="AD109" s="3">
        <f t="shared" si="169"/>
        <v>0.12333333333333334</v>
      </c>
      <c r="AE109" s="3">
        <f t="shared" si="170"/>
        <v>0.09</v>
      </c>
      <c r="AF109" s="3">
        <f t="shared" si="171"/>
        <v>3.3333333333333333E-2</v>
      </c>
      <c r="AG109" s="4">
        <f t="shared" si="151"/>
        <v>18.181818181818176</v>
      </c>
      <c r="AH109" s="4">
        <f t="shared" si="152"/>
        <v>25</v>
      </c>
      <c r="AI109" s="4">
        <f t="shared" si="153"/>
        <v>35.714285714285708</v>
      </c>
      <c r="AJ109" s="36">
        <f t="shared" si="172"/>
        <v>26.298701298701292</v>
      </c>
      <c r="AL109" s="120">
        <f t="shared" si="173"/>
        <v>176.58</v>
      </c>
      <c r="AM109" s="93">
        <f t="shared" si="174"/>
        <v>222.261995375</v>
      </c>
      <c r="AN109" s="93">
        <f t="shared" si="154"/>
        <v>12.614400685977616</v>
      </c>
      <c r="AO109" s="93">
        <f t="shared" si="155"/>
        <v>0.12333333333333334</v>
      </c>
      <c r="AP109" s="93">
        <f t="shared" si="156"/>
        <v>18.181818181818183</v>
      </c>
      <c r="AQ109" s="93">
        <f t="shared" si="157"/>
        <v>25</v>
      </c>
      <c r="AR109" s="93">
        <f t="shared" si="158"/>
        <v>35.714285714285715</v>
      </c>
      <c r="AS109" s="94">
        <f t="shared" si="204"/>
        <v>26.298701298701303</v>
      </c>
      <c r="AT109" s="100">
        <f t="shared" si="175"/>
        <v>9.7771853299723366E-3</v>
      </c>
      <c r="AU109" s="101">
        <f t="shared" si="176"/>
        <v>0.30833333333333335</v>
      </c>
      <c r="AV109" s="101">
        <f t="shared" si="177"/>
        <v>3.1709790259369743E-2</v>
      </c>
      <c r="AW109" s="101">
        <f t="shared" si="178"/>
        <v>1.9818618912106088E-2</v>
      </c>
      <c r="AX109" s="101">
        <f t="shared" si="179"/>
        <v>2.1932604929397404E-2</v>
      </c>
      <c r="AY109" s="101">
        <f t="shared" si="180"/>
        <v>1.1066666666666667</v>
      </c>
      <c r="AZ109" s="101">
        <f t="shared" si="181"/>
        <v>100.25189745387256</v>
      </c>
      <c r="BA109" s="101">
        <f t="shared" si="182"/>
        <v>30.911001714944039</v>
      </c>
      <c r="BB109" s="101">
        <f t="shared" si="183"/>
        <v>0.625</v>
      </c>
      <c r="BC109" s="101">
        <f t="shared" si="184"/>
        <v>0.20043172446792953</v>
      </c>
      <c r="BD109" s="101">
        <f t="shared" si="185"/>
        <v>1.1255629222268704</v>
      </c>
      <c r="BE109" s="101">
        <f t="shared" si="186"/>
        <v>6.9450784224895687E-2</v>
      </c>
      <c r="BF109" s="101">
        <f t="shared" si="187"/>
        <v>0.38918918918918921</v>
      </c>
      <c r="BG109" s="101">
        <f t="shared" si="188"/>
        <v>0.12</v>
      </c>
      <c r="BH109" s="101">
        <f t="shared" si="189"/>
        <v>3.8051748311243691E-3</v>
      </c>
      <c r="BI109" s="108">
        <f t="shared" si="190"/>
        <v>1.8009006755629924</v>
      </c>
      <c r="BJ109" s="108">
        <f t="shared" si="191"/>
        <v>0.15703551295213841</v>
      </c>
      <c r="BK109" s="108">
        <f t="shared" si="192"/>
        <v>7.9236355292252059</v>
      </c>
      <c r="BL109" s="108">
        <f t="shared" si="193"/>
        <v>41.268935048047943</v>
      </c>
      <c r="BM109" s="108">
        <f t="shared" si="194"/>
        <v>0.15915494309189535</v>
      </c>
      <c r="BN109" s="108">
        <f t="shared" si="195"/>
        <v>1.5560873747906612E-3</v>
      </c>
      <c r="BO109" s="108">
        <f t="shared" si="196"/>
        <v>5.046769864185929E-3</v>
      </c>
      <c r="BP109" s="109">
        <f t="shared" si="197"/>
        <v>6.0561238370231141E-4</v>
      </c>
      <c r="BQ109" s="108">
        <f t="shared" si="198"/>
        <v>3.1542311651162054E-3</v>
      </c>
      <c r="BR109" s="108">
        <f t="shared" si="199"/>
        <v>3.8795779019242711</v>
      </c>
      <c r="BS109" s="108">
        <f t="shared" si="200"/>
        <v>1.008233910267182</v>
      </c>
      <c r="BT109" s="108">
        <f t="shared" si="201"/>
        <v>0.79446780679744455</v>
      </c>
      <c r="BU109" s="108">
        <f t="shared" si="202"/>
        <v>4.8832411694101507</v>
      </c>
      <c r="BV109" s="128">
        <f t="shared" si="203"/>
        <v>1.2690683016237545</v>
      </c>
    </row>
    <row r="110" spans="1:74" ht="18.600000000000001" thickBot="1">
      <c r="A110" s="369"/>
      <c r="B110" s="28">
        <v>6</v>
      </c>
      <c r="C110" s="29">
        <v>0.4</v>
      </c>
      <c r="D110" s="30"/>
      <c r="E110" s="88">
        <f t="shared" si="159"/>
        <v>2.821311093890853</v>
      </c>
      <c r="F110" s="381">
        <v>28</v>
      </c>
      <c r="G110" s="382"/>
      <c r="H110" s="31">
        <v>75</v>
      </c>
      <c r="I110" s="31">
        <v>87</v>
      </c>
      <c r="J110" s="31">
        <v>72</v>
      </c>
      <c r="K110" s="31">
        <v>87</v>
      </c>
      <c r="L110" s="31">
        <v>70</v>
      </c>
      <c r="M110" s="33">
        <v>87</v>
      </c>
      <c r="N110" s="34">
        <v>77</v>
      </c>
      <c r="O110" s="31">
        <v>87</v>
      </c>
      <c r="P110" s="31">
        <v>76</v>
      </c>
      <c r="Q110" s="31">
        <v>87</v>
      </c>
      <c r="R110" s="31">
        <v>77</v>
      </c>
      <c r="S110" s="31">
        <v>86</v>
      </c>
      <c r="T110" s="35"/>
      <c r="U110" s="36">
        <f t="shared" si="160"/>
        <v>12</v>
      </c>
      <c r="V110" s="36">
        <f t="shared" si="161"/>
        <v>15</v>
      </c>
      <c r="W110" s="36">
        <f t="shared" si="162"/>
        <v>17</v>
      </c>
      <c r="X110" s="36">
        <f t="shared" si="163"/>
        <v>10</v>
      </c>
      <c r="Y110" s="36">
        <f t="shared" si="164"/>
        <v>11</v>
      </c>
      <c r="Z110" s="36">
        <f t="shared" si="165"/>
        <v>9</v>
      </c>
      <c r="AA110" s="37">
        <f t="shared" si="166"/>
        <v>2</v>
      </c>
      <c r="AB110" s="37">
        <f t="shared" si="167"/>
        <v>4</v>
      </c>
      <c r="AC110" s="37">
        <f t="shared" si="168"/>
        <v>8</v>
      </c>
      <c r="AD110" s="3">
        <f t="shared" si="169"/>
        <v>0.14666666666666667</v>
      </c>
      <c r="AE110" s="3">
        <f t="shared" si="170"/>
        <v>0.1</v>
      </c>
      <c r="AF110" s="3">
        <f t="shared" si="171"/>
        <v>4.6666666666666669E-2</v>
      </c>
      <c r="AG110" s="4">
        <f t="shared" si="151"/>
        <v>16.666666666666664</v>
      </c>
      <c r="AH110" s="4">
        <f t="shared" si="152"/>
        <v>26.666666666666671</v>
      </c>
      <c r="AI110" s="4">
        <f t="shared" si="153"/>
        <v>47.058823529411761</v>
      </c>
      <c r="AJ110" s="36">
        <f t="shared" si="172"/>
        <v>30.130718954248366</v>
      </c>
      <c r="AL110" s="120">
        <f t="shared" si="173"/>
        <v>176.58</v>
      </c>
      <c r="AM110" s="93">
        <f t="shared" si="174"/>
        <v>252.12114200000005</v>
      </c>
      <c r="AN110" s="93">
        <f t="shared" si="154"/>
        <v>12.42770947740042</v>
      </c>
      <c r="AO110" s="93">
        <f t="shared" si="155"/>
        <v>0.14666666666666667</v>
      </c>
      <c r="AP110" s="93">
        <f t="shared" si="156"/>
        <v>16.666666666666664</v>
      </c>
      <c r="AQ110" s="93">
        <f t="shared" si="157"/>
        <v>26.666666666666668</v>
      </c>
      <c r="AR110" s="93">
        <f t="shared" si="158"/>
        <v>47.058823529411761</v>
      </c>
      <c r="AS110" s="94">
        <f t="shared" si="204"/>
        <v>30.130718954248362</v>
      </c>
      <c r="AT110" s="100">
        <f t="shared" si="175"/>
        <v>1.1801584751669448E-2</v>
      </c>
      <c r="AU110" s="101">
        <f t="shared" si="176"/>
        <v>0.36666666666666664</v>
      </c>
      <c r="AV110" s="101">
        <f t="shared" si="177"/>
        <v>3.2186140231825769E-2</v>
      </c>
      <c r="AW110" s="101">
        <f t="shared" si="178"/>
        <v>2.0116337644891104E-2</v>
      </c>
      <c r="AX110" s="101">
        <f t="shared" si="179"/>
        <v>2.038455548015632E-2</v>
      </c>
      <c r="AY110" s="101">
        <f t="shared" si="180"/>
        <v>1.0133333333333334</v>
      </c>
      <c r="AZ110" s="101">
        <f t="shared" si="181"/>
        <v>83.029837345911957</v>
      </c>
      <c r="BA110" s="101">
        <f t="shared" si="182"/>
        <v>30.444273693501049</v>
      </c>
      <c r="BB110" s="101">
        <f t="shared" si="183"/>
        <v>0.625</v>
      </c>
      <c r="BC110" s="101">
        <f t="shared" si="184"/>
        <v>0.18517346433736326</v>
      </c>
      <c r="BD110" s="101">
        <f t="shared" si="185"/>
        <v>1.032153529805963</v>
      </c>
      <c r="BE110" s="101">
        <f t="shared" si="186"/>
        <v>8.3208150968796774E-2</v>
      </c>
      <c r="BF110" s="101">
        <f t="shared" si="187"/>
        <v>0.32727272727272727</v>
      </c>
      <c r="BG110" s="101">
        <f t="shared" si="188"/>
        <v>0.12</v>
      </c>
      <c r="BH110" s="101">
        <f t="shared" si="189"/>
        <v>3.862336827819092E-3</v>
      </c>
      <c r="BI110" s="108">
        <f t="shared" si="190"/>
        <v>1.6514456476895412</v>
      </c>
      <c r="BJ110" s="108">
        <f t="shared" si="191"/>
        <v>0.15939452768094964</v>
      </c>
      <c r="BK110" s="108">
        <f t="shared" si="192"/>
        <v>7.9236355292252059</v>
      </c>
      <c r="BL110" s="108">
        <f t="shared" si="193"/>
        <v>41.268935048047943</v>
      </c>
      <c r="BM110" s="108">
        <f t="shared" si="194"/>
        <v>0.15915494309189535</v>
      </c>
      <c r="BN110" s="108">
        <f t="shared" si="195"/>
        <v>1.8782805495461308E-3</v>
      </c>
      <c r="BO110" s="108">
        <f t="shared" si="196"/>
        <v>5.1225833169439936E-3</v>
      </c>
      <c r="BP110" s="109">
        <f t="shared" si="197"/>
        <v>6.1470999803327913E-4</v>
      </c>
      <c r="BQ110" s="108">
        <f t="shared" si="198"/>
        <v>3.2016145730899958E-3</v>
      </c>
      <c r="BR110" s="108">
        <f t="shared" si="199"/>
        <v>3.8795779019242711</v>
      </c>
      <c r="BS110" s="108">
        <f t="shared" si="200"/>
        <v>1.008233910267182</v>
      </c>
      <c r="BT110" s="108">
        <f t="shared" si="201"/>
        <v>0.70037759863867333</v>
      </c>
      <c r="BU110" s="108">
        <f t="shared" si="202"/>
        <v>5.5392661179698228</v>
      </c>
      <c r="BV110" s="128">
        <f t="shared" si="203"/>
        <v>1.4395576218127051</v>
      </c>
    </row>
    <row r="111" spans="1:74" ht="18.600000000000001" thickBot="1">
      <c r="A111" s="369"/>
      <c r="B111" s="28">
        <v>7</v>
      </c>
      <c r="C111" s="29">
        <v>0.4</v>
      </c>
      <c r="D111" s="40"/>
      <c r="E111" s="88">
        <f t="shared" si="159"/>
        <v>2.6259667592247009</v>
      </c>
      <c r="F111" s="381">
        <v>30</v>
      </c>
      <c r="G111" s="382"/>
      <c r="H111" s="31">
        <v>73</v>
      </c>
      <c r="I111" s="31">
        <v>86</v>
      </c>
      <c r="J111" s="31">
        <v>71</v>
      </c>
      <c r="K111" s="31">
        <v>87</v>
      </c>
      <c r="L111" s="31">
        <v>70</v>
      </c>
      <c r="M111" s="33">
        <v>87</v>
      </c>
      <c r="N111" s="34">
        <v>75</v>
      </c>
      <c r="O111" s="31">
        <v>87</v>
      </c>
      <c r="P111" s="31">
        <v>77</v>
      </c>
      <c r="Q111" s="31">
        <v>87</v>
      </c>
      <c r="R111" s="31">
        <v>78</v>
      </c>
      <c r="S111" s="31">
        <v>87</v>
      </c>
      <c r="T111" s="35"/>
      <c r="U111" s="36">
        <f t="shared" si="160"/>
        <v>13</v>
      </c>
      <c r="V111" s="36">
        <f t="shared" si="161"/>
        <v>16</v>
      </c>
      <c r="W111" s="36">
        <f t="shared" si="162"/>
        <v>17</v>
      </c>
      <c r="X111" s="36">
        <f t="shared" si="163"/>
        <v>12</v>
      </c>
      <c r="Y111" s="36">
        <f t="shared" si="164"/>
        <v>10</v>
      </c>
      <c r="Z111" s="36">
        <f t="shared" si="165"/>
        <v>9</v>
      </c>
      <c r="AA111" s="37">
        <f t="shared" si="166"/>
        <v>1</v>
      </c>
      <c r="AB111" s="37">
        <f t="shared" si="167"/>
        <v>6</v>
      </c>
      <c r="AC111" s="37">
        <f t="shared" si="168"/>
        <v>8</v>
      </c>
      <c r="AD111" s="3">
        <f t="shared" si="169"/>
        <v>0.15333333333333332</v>
      </c>
      <c r="AE111" s="3">
        <f t="shared" si="170"/>
        <v>0.10333333333333333</v>
      </c>
      <c r="AF111" s="3">
        <f t="shared" si="171"/>
        <v>0.05</v>
      </c>
      <c r="AG111" s="4">
        <f t="shared" si="151"/>
        <v>7.6923076923076872</v>
      </c>
      <c r="AH111" s="4">
        <f t="shared" si="152"/>
        <v>37.5</v>
      </c>
      <c r="AI111" s="4">
        <f t="shared" si="153"/>
        <v>47.058823529411761</v>
      </c>
      <c r="AJ111" s="36">
        <f t="shared" si="172"/>
        <v>30.750377073906481</v>
      </c>
      <c r="AL111" s="120">
        <f t="shared" si="173"/>
        <v>176.58</v>
      </c>
      <c r="AM111" s="93">
        <f t="shared" si="174"/>
        <v>260.8718255</v>
      </c>
      <c r="AN111" s="93">
        <f t="shared" si="154"/>
        <v>10.766327527906574</v>
      </c>
      <c r="AO111" s="93">
        <f t="shared" si="155"/>
        <v>0.15333333333333335</v>
      </c>
      <c r="AP111" s="93">
        <f t="shared" si="156"/>
        <v>7.6923076923076925</v>
      </c>
      <c r="AQ111" s="93">
        <f t="shared" si="157"/>
        <v>37.5</v>
      </c>
      <c r="AR111" s="93">
        <f t="shared" si="158"/>
        <v>47.058823529411761</v>
      </c>
      <c r="AS111" s="94">
        <f t="shared" si="204"/>
        <v>30.750377073906481</v>
      </c>
      <c r="AT111" s="100">
        <f t="shared" si="175"/>
        <v>1.4241934674185766E-2</v>
      </c>
      <c r="AU111" s="101">
        <f t="shared" si="176"/>
        <v>0.38333333333333336</v>
      </c>
      <c r="AV111" s="101">
        <f t="shared" si="177"/>
        <v>3.7152873063093297E-2</v>
      </c>
      <c r="AW111" s="101">
        <f t="shared" si="178"/>
        <v>2.3220545664433309E-2</v>
      </c>
      <c r="AX111" s="101">
        <f t="shared" si="179"/>
        <v>2.2910938388907533E-2</v>
      </c>
      <c r="AY111" s="101">
        <f t="shared" si="180"/>
        <v>0.98666666666666669</v>
      </c>
      <c r="AZ111" s="101">
        <f t="shared" si="181"/>
        <v>68.584744747216774</v>
      </c>
      <c r="BA111" s="101">
        <f t="shared" si="182"/>
        <v>26.290818819766432</v>
      </c>
      <c r="BB111" s="101">
        <f t="shared" si="183"/>
        <v>0.625</v>
      </c>
      <c r="BC111" s="101">
        <f t="shared" si="184"/>
        <v>0.19457539752611483</v>
      </c>
      <c r="BD111" s="101">
        <f t="shared" si="185"/>
        <v>1.0094660663590602</v>
      </c>
      <c r="BE111" s="101">
        <f t="shared" si="186"/>
        <v>9.3461506872262332E-2</v>
      </c>
      <c r="BF111" s="101">
        <f t="shared" si="187"/>
        <v>0.31304347826086953</v>
      </c>
      <c r="BG111" s="101">
        <f t="shared" si="188"/>
        <v>0.12</v>
      </c>
      <c r="BH111" s="101">
        <f t="shared" si="189"/>
        <v>4.4583447675711953E-3</v>
      </c>
      <c r="BI111" s="108">
        <f t="shared" si="190"/>
        <v>1.6151457061744965</v>
      </c>
      <c r="BJ111" s="108">
        <f t="shared" si="191"/>
        <v>0.1839911406347001</v>
      </c>
      <c r="BK111" s="108">
        <f t="shared" si="192"/>
        <v>7.9236355292252059</v>
      </c>
      <c r="BL111" s="108">
        <f t="shared" si="193"/>
        <v>41.268935048047943</v>
      </c>
      <c r="BM111" s="108">
        <f t="shared" si="194"/>
        <v>0.15915494309189535</v>
      </c>
      <c r="BN111" s="108">
        <f t="shared" si="195"/>
        <v>2.2666743025885265E-3</v>
      </c>
      <c r="BO111" s="108">
        <f t="shared" si="196"/>
        <v>5.9130633980570254E-3</v>
      </c>
      <c r="BP111" s="109">
        <f t="shared" si="197"/>
        <v>7.0956760776684307E-4</v>
      </c>
      <c r="BQ111" s="108">
        <f t="shared" si="198"/>
        <v>3.6956646237856407E-3</v>
      </c>
      <c r="BR111" s="108">
        <f t="shared" si="199"/>
        <v>3.8795779019242711</v>
      </c>
      <c r="BS111" s="108">
        <f t="shared" si="200"/>
        <v>1.008233910267182</v>
      </c>
      <c r="BT111" s="108">
        <f t="shared" si="201"/>
        <v>0.67688413519381763</v>
      </c>
      <c r="BU111" s="108">
        <f t="shared" si="202"/>
        <v>5.7315243484224965</v>
      </c>
      <c r="BV111" s="128">
        <f t="shared" si="203"/>
        <v>1.4895221469158622</v>
      </c>
    </row>
    <row r="112" spans="1:74" ht="18.600000000000001" thickBot="1">
      <c r="A112" s="370"/>
      <c r="B112" s="28">
        <v>8</v>
      </c>
      <c r="C112" s="29">
        <v>0.4</v>
      </c>
      <c r="D112" s="40"/>
      <c r="E112" s="88">
        <f t="shared" si="159"/>
        <v>2.2369926804179441</v>
      </c>
      <c r="F112" s="351">
        <v>35</v>
      </c>
      <c r="G112" s="352"/>
      <c r="H112" s="31">
        <v>72</v>
      </c>
      <c r="I112" s="31">
        <v>88</v>
      </c>
      <c r="J112" s="31">
        <v>74</v>
      </c>
      <c r="K112" s="31">
        <v>88</v>
      </c>
      <c r="L112" s="31">
        <v>73</v>
      </c>
      <c r="M112" s="33">
        <v>88</v>
      </c>
      <c r="N112" s="34">
        <v>76</v>
      </c>
      <c r="O112" s="31">
        <v>87</v>
      </c>
      <c r="P112" s="31">
        <v>77</v>
      </c>
      <c r="Q112" s="31">
        <v>84</v>
      </c>
      <c r="R112" s="31">
        <v>75</v>
      </c>
      <c r="S112" s="31">
        <v>86</v>
      </c>
      <c r="T112" s="35"/>
      <c r="U112" s="36">
        <f t="shared" si="160"/>
        <v>16</v>
      </c>
      <c r="V112" s="36">
        <f t="shared" si="161"/>
        <v>14</v>
      </c>
      <c r="W112" s="36">
        <f t="shared" si="162"/>
        <v>15</v>
      </c>
      <c r="X112" s="36">
        <f t="shared" si="163"/>
        <v>11</v>
      </c>
      <c r="Y112" s="36">
        <f t="shared" si="164"/>
        <v>7</v>
      </c>
      <c r="Z112" s="36">
        <f t="shared" si="165"/>
        <v>11</v>
      </c>
      <c r="AA112" s="37">
        <f t="shared" si="166"/>
        <v>5</v>
      </c>
      <c r="AB112" s="37">
        <f t="shared" si="167"/>
        <v>7</v>
      </c>
      <c r="AC112" s="37">
        <f t="shared" si="168"/>
        <v>4</v>
      </c>
      <c r="AD112" s="3">
        <f t="shared" si="169"/>
        <v>0.15</v>
      </c>
      <c r="AE112" s="3">
        <f t="shared" si="170"/>
        <v>9.6666666666666665E-2</v>
      </c>
      <c r="AF112" s="3">
        <f t="shared" si="171"/>
        <v>5.3333333333333337E-2</v>
      </c>
      <c r="AG112" s="4">
        <f t="shared" si="151"/>
        <v>31.25</v>
      </c>
      <c r="AH112" s="4">
        <f t="shared" si="152"/>
        <v>50</v>
      </c>
      <c r="AI112" s="4">
        <f t="shared" si="153"/>
        <v>26.666666666666671</v>
      </c>
      <c r="AJ112" s="36">
        <f t="shared" si="172"/>
        <v>35.972222222222221</v>
      </c>
      <c r="AL112" s="120">
        <f t="shared" si="173"/>
        <v>176.58</v>
      </c>
      <c r="AM112" s="93">
        <f t="shared" si="174"/>
        <v>256.48428937500006</v>
      </c>
      <c r="AN112" s="93">
        <f t="shared" si="154"/>
        <v>7.8130079306134999</v>
      </c>
      <c r="AO112" s="93">
        <f t="shared" si="155"/>
        <v>0.15</v>
      </c>
      <c r="AP112" s="93">
        <f t="shared" si="156"/>
        <v>31.25</v>
      </c>
      <c r="AQ112" s="93">
        <f t="shared" si="157"/>
        <v>50</v>
      </c>
      <c r="AR112" s="93">
        <f t="shared" si="158"/>
        <v>26.666666666666668</v>
      </c>
      <c r="AS112" s="94">
        <f t="shared" si="204"/>
        <v>35.972222222222221</v>
      </c>
      <c r="AT112" s="100">
        <f t="shared" si="175"/>
        <v>1.9198751790876725E-2</v>
      </c>
      <c r="AU112" s="101">
        <f t="shared" si="176"/>
        <v>0.37499999999999994</v>
      </c>
      <c r="AV112" s="101">
        <f t="shared" si="177"/>
        <v>5.1196671442337943E-2</v>
      </c>
      <c r="AW112" s="101">
        <f t="shared" si="178"/>
        <v>3.1997919651461211E-2</v>
      </c>
      <c r="AX112" s="101">
        <f t="shared" si="179"/>
        <v>3.1997919651461211E-2</v>
      </c>
      <c r="AY112" s="101">
        <f t="shared" si="180"/>
        <v>1</v>
      </c>
      <c r="AZ112" s="101">
        <f t="shared" si="181"/>
        <v>50.42005287075667</v>
      </c>
      <c r="BA112" s="101">
        <f t="shared" si="182"/>
        <v>18.907519826533747</v>
      </c>
      <c r="BB112" s="101">
        <f t="shared" si="183"/>
        <v>0.625</v>
      </c>
      <c r="BC112" s="101">
        <f t="shared" si="184"/>
        <v>0.23093260074265973</v>
      </c>
      <c r="BD112" s="101">
        <f t="shared" si="185"/>
        <v>1.0206207261596576</v>
      </c>
      <c r="BE112" s="101">
        <f t="shared" si="186"/>
        <v>0.10732777401272252</v>
      </c>
      <c r="BF112" s="101">
        <f t="shared" si="187"/>
        <v>0.32</v>
      </c>
      <c r="BG112" s="101">
        <f t="shared" si="188"/>
        <v>0.12</v>
      </c>
      <c r="BH112" s="101">
        <f t="shared" si="189"/>
        <v>6.1436005730805526E-3</v>
      </c>
      <c r="BI112" s="108">
        <f t="shared" si="190"/>
        <v>1.6329931618554523</v>
      </c>
      <c r="BJ112" s="108">
        <f t="shared" si="191"/>
        <v>0.25353985301161147</v>
      </c>
      <c r="BK112" s="108">
        <f t="shared" si="192"/>
        <v>7.9236355292252059</v>
      </c>
      <c r="BL112" s="108">
        <f t="shared" si="193"/>
        <v>41.268935048047943</v>
      </c>
      <c r="BM112" s="108">
        <f t="shared" si="194"/>
        <v>0.15915494309189535</v>
      </c>
      <c r="BN112" s="108">
        <f t="shared" si="195"/>
        <v>3.0555762487124091E-3</v>
      </c>
      <c r="BO112" s="108">
        <f t="shared" si="196"/>
        <v>8.1482033298997582E-3</v>
      </c>
      <c r="BP112" s="109">
        <f t="shared" si="197"/>
        <v>9.7778439958797099E-4</v>
      </c>
      <c r="BQ112" s="108">
        <f t="shared" si="198"/>
        <v>5.0926270811873491E-3</v>
      </c>
      <c r="BR112" s="108">
        <f t="shared" si="199"/>
        <v>3.8795779019242711</v>
      </c>
      <c r="BS112" s="108">
        <f t="shared" si="200"/>
        <v>1.008233910267182</v>
      </c>
      <c r="BT112" s="108">
        <f t="shared" si="201"/>
        <v>0.68846322100386537</v>
      </c>
      <c r="BU112" s="108">
        <f t="shared" si="202"/>
        <v>5.6351273148148158</v>
      </c>
      <c r="BV112" s="128">
        <f t="shared" si="203"/>
        <v>1.4644702570996473</v>
      </c>
    </row>
    <row r="113" spans="1:384" s="27" customFormat="1" ht="18.600000000000001" thickBot="1">
      <c r="A113" s="368">
        <v>36</v>
      </c>
      <c r="B113" s="41">
        <v>1</v>
      </c>
      <c r="C113" s="22">
        <v>0.4</v>
      </c>
      <c r="D113" s="42"/>
      <c r="E113" s="84">
        <f t="shared" si="159"/>
        <v>4.003355281584116</v>
      </c>
      <c r="F113" s="385">
        <v>20</v>
      </c>
      <c r="G113" s="385"/>
      <c r="H113" s="42">
        <v>77</v>
      </c>
      <c r="I113" s="42">
        <v>86</v>
      </c>
      <c r="J113" s="42">
        <v>78</v>
      </c>
      <c r="K113" s="42">
        <v>86</v>
      </c>
      <c r="L113" s="42">
        <v>77</v>
      </c>
      <c r="M113" s="44">
        <v>87</v>
      </c>
      <c r="N113" s="45">
        <v>77</v>
      </c>
      <c r="O113" s="42">
        <v>85</v>
      </c>
      <c r="P113" s="42">
        <v>77</v>
      </c>
      <c r="Q113" s="42">
        <v>85</v>
      </c>
      <c r="R113" s="42">
        <v>78</v>
      </c>
      <c r="S113" s="42">
        <v>86</v>
      </c>
      <c r="T113" s="46"/>
      <c r="U113" s="3">
        <f t="shared" si="160"/>
        <v>9</v>
      </c>
      <c r="V113" s="3">
        <f t="shared" si="161"/>
        <v>8</v>
      </c>
      <c r="W113" s="3">
        <f t="shared" si="162"/>
        <v>10</v>
      </c>
      <c r="X113" s="3">
        <f t="shared" si="163"/>
        <v>8</v>
      </c>
      <c r="Y113" s="3">
        <f t="shared" si="164"/>
        <v>8</v>
      </c>
      <c r="Z113" s="3">
        <f t="shared" si="165"/>
        <v>8</v>
      </c>
      <c r="AA113" s="3">
        <f t="shared" si="166"/>
        <v>1</v>
      </c>
      <c r="AB113" s="3">
        <f t="shared" si="167"/>
        <v>0</v>
      </c>
      <c r="AC113" s="3">
        <f t="shared" si="168"/>
        <v>2</v>
      </c>
      <c r="AD113" s="3">
        <f t="shared" si="169"/>
        <v>0.09</v>
      </c>
      <c r="AE113" s="3">
        <f t="shared" si="170"/>
        <v>0.08</v>
      </c>
      <c r="AF113" s="3">
        <f t="shared" si="171"/>
        <v>0.01</v>
      </c>
      <c r="AG113" s="3">
        <f t="shared" si="151"/>
        <v>11.111111111111116</v>
      </c>
      <c r="AH113" s="3">
        <f t="shared" si="152"/>
        <v>0</v>
      </c>
      <c r="AI113" s="3">
        <f t="shared" si="153"/>
        <v>19.999999999999996</v>
      </c>
      <c r="AJ113" s="36">
        <f t="shared" si="172"/>
        <v>10.370370370370372</v>
      </c>
      <c r="AK113" s="7"/>
      <c r="AL113" s="120">
        <f>$A$113*9.81</f>
        <v>353.16</v>
      </c>
      <c r="AM113" s="93">
        <f t="shared" si="174"/>
        <v>181.67911537500001</v>
      </c>
      <c r="AN113" s="93">
        <f t="shared" si="154"/>
        <v>25.022886522097128</v>
      </c>
      <c r="AO113" s="93">
        <f t="shared" si="155"/>
        <v>0.09</v>
      </c>
      <c r="AP113" s="93">
        <f t="shared" si="156"/>
        <v>11.111111111111111</v>
      </c>
      <c r="AQ113" s="95">
        <f t="shared" si="157"/>
        <v>0</v>
      </c>
      <c r="AR113" s="93">
        <f t="shared" si="158"/>
        <v>20</v>
      </c>
      <c r="AS113" s="94">
        <f>(AP113+AR113)/2</f>
        <v>15.555555555555555</v>
      </c>
      <c r="AT113" s="100">
        <f t="shared" si="175"/>
        <v>3.5967073551056187E-3</v>
      </c>
      <c r="AU113" s="101">
        <f t="shared" si="176"/>
        <v>0.22499999999999998</v>
      </c>
      <c r="AV113" s="101">
        <f t="shared" si="177"/>
        <v>1.5985366022691641E-2</v>
      </c>
      <c r="AW113" s="101">
        <f t="shared" si="178"/>
        <v>9.9908537641822739E-3</v>
      </c>
      <c r="AX113" s="101">
        <f t="shared" si="179"/>
        <v>1.2388658667586023E-2</v>
      </c>
      <c r="AY113" s="101">
        <f t="shared" si="180"/>
        <v>1.2400000000000002</v>
      </c>
      <c r="AZ113" s="101">
        <f t="shared" si="181"/>
        <v>275.25429468996811</v>
      </c>
      <c r="BA113" s="101">
        <f t="shared" si="182"/>
        <v>61.932216305242818</v>
      </c>
      <c r="BB113" s="101">
        <f t="shared" si="183"/>
        <v>0.625</v>
      </c>
      <c r="BC113" s="101">
        <f t="shared" si="184"/>
        <v>0.16659043059903827</v>
      </c>
      <c r="BD113" s="101">
        <f t="shared" si="185"/>
        <v>1.3176156917368249</v>
      </c>
      <c r="BE113" s="101">
        <f t="shared" si="186"/>
        <v>3.598353300939227E-2</v>
      </c>
      <c r="BF113" s="101">
        <f t="shared" si="187"/>
        <v>0.53333333333333333</v>
      </c>
      <c r="BG113" s="101">
        <f t="shared" si="188"/>
        <v>0.12</v>
      </c>
      <c r="BH113" s="101">
        <f t="shared" si="189"/>
        <v>1.9182439227229968E-3</v>
      </c>
      <c r="BI113" s="108">
        <f t="shared" si="190"/>
        <v>2.1081851067789197</v>
      </c>
      <c r="BJ113" s="108">
        <f t="shared" si="191"/>
        <v>7.9163883853168054E-2</v>
      </c>
      <c r="BK113" s="108">
        <f t="shared" si="192"/>
        <v>7.9236355292252059</v>
      </c>
      <c r="BL113" s="108">
        <f t="shared" si="193"/>
        <v>41.268935048047943</v>
      </c>
      <c r="BM113" s="108">
        <f t="shared" si="194"/>
        <v>0.15915494309189535</v>
      </c>
      <c r="BN113" s="108">
        <f t="shared" si="195"/>
        <v>5.7243375442003611E-4</v>
      </c>
      <c r="BO113" s="108">
        <f t="shared" si="196"/>
        <v>2.5441500196446056E-3</v>
      </c>
      <c r="BP113" s="109">
        <f t="shared" si="197"/>
        <v>3.0529800235735267E-4</v>
      </c>
      <c r="BQ113" s="108">
        <f t="shared" si="198"/>
        <v>1.5900937622778783E-3</v>
      </c>
      <c r="BR113" s="108">
        <f t="shared" si="199"/>
        <v>7.7591558038485422</v>
      </c>
      <c r="BS113" s="108">
        <f t="shared" si="200"/>
        <v>2.016467820534364</v>
      </c>
      <c r="BT113" s="108">
        <f t="shared" si="201"/>
        <v>1.9438667965277681</v>
      </c>
      <c r="BU113" s="108">
        <f t="shared" si="202"/>
        <v>3.9916087962962963</v>
      </c>
      <c r="BV113" s="128">
        <f t="shared" si="203"/>
        <v>1.0373487649134598</v>
      </c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</row>
    <row r="114" spans="1:384" ht="18.600000000000001" thickBot="1">
      <c r="A114" s="369"/>
      <c r="B114" s="28">
        <v>2</v>
      </c>
      <c r="C114" s="29">
        <v>0.4</v>
      </c>
      <c r="D114" s="30"/>
      <c r="E114" s="88">
        <f t="shared" si="159"/>
        <v>3.4617713531086367</v>
      </c>
      <c r="F114" s="376">
        <v>23</v>
      </c>
      <c r="G114" s="376"/>
      <c r="H114" s="31">
        <v>77</v>
      </c>
      <c r="I114" s="31">
        <v>87</v>
      </c>
      <c r="J114" s="31">
        <v>76</v>
      </c>
      <c r="K114" s="31">
        <v>88</v>
      </c>
      <c r="L114" s="31">
        <v>75</v>
      </c>
      <c r="M114" s="33">
        <v>88</v>
      </c>
      <c r="N114" s="34">
        <v>76</v>
      </c>
      <c r="O114" s="31">
        <v>85</v>
      </c>
      <c r="P114" s="31">
        <v>76</v>
      </c>
      <c r="Q114" s="31">
        <v>86</v>
      </c>
      <c r="R114" s="31">
        <v>76</v>
      </c>
      <c r="S114" s="31">
        <v>84</v>
      </c>
      <c r="T114" s="35"/>
      <c r="U114" s="36">
        <f t="shared" si="160"/>
        <v>10</v>
      </c>
      <c r="V114" s="36">
        <f t="shared" si="161"/>
        <v>12</v>
      </c>
      <c r="W114" s="36">
        <f t="shared" si="162"/>
        <v>13</v>
      </c>
      <c r="X114" s="36">
        <f t="shared" si="163"/>
        <v>9</v>
      </c>
      <c r="Y114" s="36">
        <f t="shared" si="164"/>
        <v>10</v>
      </c>
      <c r="Z114" s="36">
        <f t="shared" si="165"/>
        <v>8</v>
      </c>
      <c r="AA114" s="37">
        <f t="shared" si="166"/>
        <v>1</v>
      </c>
      <c r="AB114" s="37">
        <f t="shared" si="167"/>
        <v>2</v>
      </c>
      <c r="AC114" s="37">
        <f t="shared" si="168"/>
        <v>5</v>
      </c>
      <c r="AD114" s="3">
        <f t="shared" si="169"/>
        <v>0.11666666666666667</v>
      </c>
      <c r="AE114" s="3">
        <f t="shared" si="170"/>
        <v>0.09</v>
      </c>
      <c r="AF114" s="3">
        <f t="shared" si="171"/>
        <v>2.6666666666666668E-2</v>
      </c>
      <c r="AG114" s="4">
        <f t="shared" si="151"/>
        <v>9.9999999999999982</v>
      </c>
      <c r="AH114" s="4">
        <f t="shared" si="152"/>
        <v>16.666666666666664</v>
      </c>
      <c r="AI114" s="4">
        <f t="shared" si="153"/>
        <v>38.46153846153846</v>
      </c>
      <c r="AJ114" s="36">
        <f t="shared" si="172"/>
        <v>21.709401709401707</v>
      </c>
      <c r="AL114" s="120">
        <f t="shared" ref="AL114:AL120" si="205">$A$113*9.81</f>
        <v>353.16</v>
      </c>
      <c r="AM114" s="93">
        <f t="shared" si="174"/>
        <v>213.95030937500002</v>
      </c>
      <c r="AN114" s="93">
        <f t="shared" si="154"/>
        <v>18.710521764569563</v>
      </c>
      <c r="AO114" s="93">
        <f t="shared" si="155"/>
        <v>0.11666666666666665</v>
      </c>
      <c r="AP114" s="93">
        <f t="shared" si="156"/>
        <v>10</v>
      </c>
      <c r="AQ114" s="93">
        <f t="shared" si="157"/>
        <v>16.666666666666664</v>
      </c>
      <c r="AR114" s="93">
        <f t="shared" si="158"/>
        <v>38.461538461538467</v>
      </c>
      <c r="AS114" s="94">
        <f t="shared" si="204"/>
        <v>21.709401709401714</v>
      </c>
      <c r="AT114" s="100">
        <f t="shared" si="175"/>
        <v>6.2353507900345063E-3</v>
      </c>
      <c r="AU114" s="101">
        <f t="shared" si="176"/>
        <v>0.29166666666666663</v>
      </c>
      <c r="AV114" s="101">
        <f t="shared" si="177"/>
        <v>2.1378345565832596E-2</v>
      </c>
      <c r="AW114" s="101">
        <f t="shared" si="178"/>
        <v>1.3361465978645373E-2</v>
      </c>
      <c r="AX114" s="101">
        <f t="shared" si="179"/>
        <v>1.5142994775798091E-2</v>
      </c>
      <c r="AY114" s="101">
        <f t="shared" si="180"/>
        <v>1.1333333333333335</v>
      </c>
      <c r="AZ114" s="101">
        <f t="shared" si="181"/>
        <v>158.23304369631055</v>
      </c>
      <c r="BA114" s="101">
        <f t="shared" si="182"/>
        <v>46.151304411423908</v>
      </c>
      <c r="BB114" s="101">
        <f t="shared" si="183"/>
        <v>0.625</v>
      </c>
      <c r="BC114" s="101">
        <f t="shared" si="184"/>
        <v>0.16920908016824318</v>
      </c>
      <c r="BD114" s="101">
        <f t="shared" si="185"/>
        <v>1.1572751247156894</v>
      </c>
      <c r="BE114" s="101">
        <f t="shared" si="186"/>
        <v>5.3942843535382604E-2</v>
      </c>
      <c r="BF114" s="101">
        <f t="shared" si="187"/>
        <v>0.41142857142857148</v>
      </c>
      <c r="BG114" s="101">
        <f t="shared" si="188"/>
        <v>0.12</v>
      </c>
      <c r="BH114" s="101">
        <f t="shared" si="189"/>
        <v>2.5654014678999117E-3</v>
      </c>
      <c r="BI114" s="108">
        <f t="shared" si="190"/>
        <v>1.8516401995451033</v>
      </c>
      <c r="BJ114" s="108">
        <f t="shared" si="191"/>
        <v>0.10587138655092831</v>
      </c>
      <c r="BK114" s="108">
        <f t="shared" si="192"/>
        <v>7.9236355292252059</v>
      </c>
      <c r="BL114" s="108">
        <f t="shared" si="193"/>
        <v>41.268935048047943</v>
      </c>
      <c r="BM114" s="108">
        <f t="shared" si="194"/>
        <v>0.15915494309189535</v>
      </c>
      <c r="BN114" s="108">
        <f t="shared" si="195"/>
        <v>9.9238690014594655E-4</v>
      </c>
      <c r="BO114" s="108">
        <f t="shared" si="196"/>
        <v>3.4024693719289598E-3</v>
      </c>
      <c r="BP114" s="109">
        <f t="shared" si="197"/>
        <v>4.0829632463147518E-4</v>
      </c>
      <c r="BQ114" s="108">
        <f t="shared" si="198"/>
        <v>2.1265433574555997E-3</v>
      </c>
      <c r="BR114" s="108">
        <f t="shared" si="199"/>
        <v>7.7591558038485422</v>
      </c>
      <c r="BS114" s="108">
        <f t="shared" si="200"/>
        <v>2.016467820534364</v>
      </c>
      <c r="BT114" s="108">
        <f t="shared" si="201"/>
        <v>1.6506636565829924</v>
      </c>
      <c r="BU114" s="108">
        <f t="shared" si="202"/>
        <v>4.7006280006858718</v>
      </c>
      <c r="BV114" s="128">
        <f t="shared" si="203"/>
        <v>1.2216103580475115</v>
      </c>
    </row>
    <row r="115" spans="1:384" ht="18.600000000000001" thickBot="1">
      <c r="A115" s="369"/>
      <c r="B115" s="28">
        <v>3</v>
      </c>
      <c r="C115" s="29">
        <v>0.4</v>
      </c>
      <c r="D115" s="30"/>
      <c r="E115" s="88">
        <f t="shared" si="159"/>
        <v>3.1742250903872287</v>
      </c>
      <c r="F115" s="376">
        <v>25</v>
      </c>
      <c r="G115" s="376"/>
      <c r="H115" s="31">
        <v>75</v>
      </c>
      <c r="I115" s="31">
        <v>87</v>
      </c>
      <c r="J115" s="31">
        <v>74</v>
      </c>
      <c r="K115" s="31">
        <v>88</v>
      </c>
      <c r="L115" s="31">
        <v>74</v>
      </c>
      <c r="M115" s="33">
        <v>87</v>
      </c>
      <c r="N115" s="34">
        <v>76</v>
      </c>
      <c r="O115" s="31">
        <v>85</v>
      </c>
      <c r="P115" s="31">
        <v>76</v>
      </c>
      <c r="Q115" s="31">
        <v>85</v>
      </c>
      <c r="R115" s="31">
        <v>77</v>
      </c>
      <c r="S115" s="31">
        <v>86</v>
      </c>
      <c r="T115" s="35"/>
      <c r="U115" s="36">
        <f t="shared" si="160"/>
        <v>12</v>
      </c>
      <c r="V115" s="36">
        <f t="shared" si="161"/>
        <v>14</v>
      </c>
      <c r="W115" s="36">
        <f t="shared" si="162"/>
        <v>13</v>
      </c>
      <c r="X115" s="36">
        <f t="shared" si="163"/>
        <v>9</v>
      </c>
      <c r="Y115" s="36">
        <f t="shared" si="164"/>
        <v>9</v>
      </c>
      <c r="Z115" s="36">
        <f t="shared" si="165"/>
        <v>9</v>
      </c>
      <c r="AA115" s="37">
        <f t="shared" si="166"/>
        <v>3</v>
      </c>
      <c r="AB115" s="37">
        <f t="shared" si="167"/>
        <v>5</v>
      </c>
      <c r="AC115" s="37">
        <f t="shared" si="168"/>
        <v>4</v>
      </c>
      <c r="AD115" s="3">
        <f t="shared" si="169"/>
        <v>0.13</v>
      </c>
      <c r="AE115" s="3">
        <f t="shared" si="170"/>
        <v>0.09</v>
      </c>
      <c r="AF115" s="3">
        <f t="shared" si="171"/>
        <v>0.04</v>
      </c>
      <c r="AG115" s="4">
        <f t="shared" si="151"/>
        <v>25</v>
      </c>
      <c r="AH115" s="4">
        <f t="shared" si="152"/>
        <v>35.714285714285708</v>
      </c>
      <c r="AI115" s="4">
        <f t="shared" si="153"/>
        <v>30.76923076923077</v>
      </c>
      <c r="AJ115" s="36">
        <f t="shared" si="172"/>
        <v>30.494505494505493</v>
      </c>
      <c r="AL115" s="120">
        <f t="shared" si="205"/>
        <v>353.16</v>
      </c>
      <c r="AM115" s="93">
        <f t="shared" si="174"/>
        <v>230.67123637500003</v>
      </c>
      <c r="AN115" s="93">
        <f t="shared" si="154"/>
        <v>15.731298772272332</v>
      </c>
      <c r="AO115" s="93">
        <f t="shared" si="155"/>
        <v>0.13</v>
      </c>
      <c r="AP115" s="93">
        <f t="shared" si="156"/>
        <v>25</v>
      </c>
      <c r="AQ115" s="93">
        <f t="shared" si="157"/>
        <v>35.714285714285715</v>
      </c>
      <c r="AR115" s="93">
        <f t="shared" si="158"/>
        <v>30.76923076923077</v>
      </c>
      <c r="AS115" s="94">
        <f t="shared" si="204"/>
        <v>30.494505494505493</v>
      </c>
      <c r="AT115" s="100">
        <f t="shared" si="175"/>
        <v>8.2637804978400991E-3</v>
      </c>
      <c r="AU115" s="101">
        <f t="shared" si="176"/>
        <v>0.32500000000000001</v>
      </c>
      <c r="AV115" s="101">
        <f t="shared" si="177"/>
        <v>2.5427016916431077E-2</v>
      </c>
      <c r="AW115" s="101">
        <f t="shared" si="178"/>
        <v>1.5891885572769424E-2</v>
      </c>
      <c r="AX115" s="101">
        <f t="shared" si="179"/>
        <v>1.7163236418590976E-2</v>
      </c>
      <c r="AY115" s="101">
        <f t="shared" si="180"/>
        <v>1.08</v>
      </c>
      <c r="AZ115" s="101">
        <f t="shared" si="181"/>
        <v>119.08691363286408</v>
      </c>
      <c r="BA115" s="101">
        <f t="shared" si="182"/>
        <v>38.703246930680827</v>
      </c>
      <c r="BB115" s="101">
        <f t="shared" si="183"/>
        <v>0.625</v>
      </c>
      <c r="BC115" s="101">
        <f t="shared" si="184"/>
        <v>0.17481795791385954</v>
      </c>
      <c r="BD115" s="101">
        <f t="shared" si="185"/>
        <v>1.0963225241337864</v>
      </c>
      <c r="BE115" s="101">
        <f t="shared" si="186"/>
        <v>6.5552771557553929E-2</v>
      </c>
      <c r="BF115" s="101">
        <f t="shared" si="187"/>
        <v>0.36923076923076925</v>
      </c>
      <c r="BG115" s="101">
        <f t="shared" si="188"/>
        <v>0.12</v>
      </c>
      <c r="BH115" s="101">
        <f t="shared" si="189"/>
        <v>3.0512420299717291E-3</v>
      </c>
      <c r="BI115" s="108">
        <f t="shared" si="190"/>
        <v>1.7541160386140586</v>
      </c>
      <c r="BJ115" s="108">
        <f t="shared" si="191"/>
        <v>0.12592150915077727</v>
      </c>
      <c r="BK115" s="108">
        <f t="shared" si="192"/>
        <v>7.9236355292252059</v>
      </c>
      <c r="BL115" s="108">
        <f t="shared" si="193"/>
        <v>41.268935048047943</v>
      </c>
      <c r="BM115" s="108">
        <f t="shared" si="194"/>
        <v>0.15915494309189535</v>
      </c>
      <c r="BN115" s="108">
        <f t="shared" si="195"/>
        <v>1.3152215148576555E-3</v>
      </c>
      <c r="BO115" s="108">
        <f t="shared" si="196"/>
        <v>4.0468354303312484E-3</v>
      </c>
      <c r="BP115" s="109">
        <f t="shared" si="197"/>
        <v>4.8562025163974976E-4</v>
      </c>
      <c r="BQ115" s="108">
        <f t="shared" si="198"/>
        <v>2.5292721439570298E-3</v>
      </c>
      <c r="BR115" s="108">
        <f t="shared" si="199"/>
        <v>7.7591558038485422</v>
      </c>
      <c r="BS115" s="108">
        <f t="shared" si="200"/>
        <v>2.016467820534364</v>
      </c>
      <c r="BT115" s="108">
        <f t="shared" si="201"/>
        <v>1.5310101317785074</v>
      </c>
      <c r="BU115" s="108">
        <f t="shared" si="202"/>
        <v>5.067997685185186</v>
      </c>
      <c r="BV115" s="128">
        <f t="shared" si="203"/>
        <v>1.3170832633170897</v>
      </c>
    </row>
    <row r="116" spans="1:384" ht="18.600000000000001" thickBot="1">
      <c r="A116" s="369"/>
      <c r="B116" s="28">
        <v>4</v>
      </c>
      <c r="C116" s="29">
        <v>0.4</v>
      </c>
      <c r="D116" s="30"/>
      <c r="E116" s="88">
        <f t="shared" si="159"/>
        <v>2.8899783707718116</v>
      </c>
      <c r="F116" s="376">
        <v>27.36</v>
      </c>
      <c r="G116" s="376"/>
      <c r="H116" s="31">
        <v>75</v>
      </c>
      <c r="I116" s="31">
        <v>87</v>
      </c>
      <c r="J116" s="31">
        <v>72</v>
      </c>
      <c r="K116" s="31">
        <v>86</v>
      </c>
      <c r="L116" s="31">
        <v>73</v>
      </c>
      <c r="M116" s="33">
        <v>87</v>
      </c>
      <c r="N116" s="34">
        <v>76</v>
      </c>
      <c r="O116" s="31">
        <v>86</v>
      </c>
      <c r="P116" s="31">
        <v>75</v>
      </c>
      <c r="Q116" s="31">
        <v>86</v>
      </c>
      <c r="R116" s="31">
        <v>75</v>
      </c>
      <c r="S116" s="31">
        <v>86</v>
      </c>
      <c r="T116" s="35"/>
      <c r="U116" s="36">
        <f t="shared" si="160"/>
        <v>12</v>
      </c>
      <c r="V116" s="36">
        <f t="shared" si="161"/>
        <v>14</v>
      </c>
      <c r="W116" s="36">
        <f t="shared" si="162"/>
        <v>14</v>
      </c>
      <c r="X116" s="36">
        <f t="shared" si="163"/>
        <v>10</v>
      </c>
      <c r="Y116" s="36">
        <f t="shared" si="164"/>
        <v>11</v>
      </c>
      <c r="Z116" s="36">
        <f t="shared" si="165"/>
        <v>11</v>
      </c>
      <c r="AA116" s="37">
        <f t="shared" si="166"/>
        <v>2</v>
      </c>
      <c r="AB116" s="37">
        <f t="shared" si="167"/>
        <v>3</v>
      </c>
      <c r="AC116" s="37">
        <f t="shared" si="168"/>
        <v>3</v>
      </c>
      <c r="AD116" s="3">
        <f t="shared" si="169"/>
        <v>0.13333333333333333</v>
      </c>
      <c r="AE116" s="3">
        <f t="shared" si="170"/>
        <v>0.10666666666666667</v>
      </c>
      <c r="AF116" s="3">
        <f t="shared" si="171"/>
        <v>2.6666666666666668E-2</v>
      </c>
      <c r="AG116" s="4">
        <f t="shared" si="151"/>
        <v>16.666666666666664</v>
      </c>
      <c r="AH116" s="4">
        <f t="shared" si="152"/>
        <v>21.428571428571431</v>
      </c>
      <c r="AI116" s="4">
        <f t="shared" si="153"/>
        <v>21.428571428571431</v>
      </c>
      <c r="AJ116" s="36">
        <f t="shared" si="172"/>
        <v>19.841269841269842</v>
      </c>
      <c r="AL116" s="120">
        <f t="shared" si="205"/>
        <v>353.16</v>
      </c>
      <c r="AM116" s="93">
        <f t="shared" si="174"/>
        <v>234.91244000000003</v>
      </c>
      <c r="AN116" s="93">
        <f t="shared" si="154"/>
        <v>13.040021992475138</v>
      </c>
      <c r="AO116" s="93">
        <f t="shared" si="155"/>
        <v>0.13333333333333333</v>
      </c>
      <c r="AP116" s="93">
        <f t="shared" si="156"/>
        <v>16.666666666666664</v>
      </c>
      <c r="AQ116" s="93">
        <f t="shared" si="157"/>
        <v>21.428571428571427</v>
      </c>
      <c r="AR116" s="93">
        <f t="shared" si="158"/>
        <v>21.428571428571427</v>
      </c>
      <c r="AS116" s="94">
        <f t="shared" si="204"/>
        <v>19.841269841269838</v>
      </c>
      <c r="AT116" s="100">
        <f t="shared" si="175"/>
        <v>1.0224931630504499E-2</v>
      </c>
      <c r="AU116" s="101">
        <f t="shared" si="176"/>
        <v>0.33333333333333331</v>
      </c>
      <c r="AV116" s="101">
        <f t="shared" si="177"/>
        <v>3.0674794891513497E-2</v>
      </c>
      <c r="AW116" s="101">
        <f t="shared" si="178"/>
        <v>1.9171746807195935E-2</v>
      </c>
      <c r="AX116" s="101">
        <f t="shared" si="179"/>
        <v>2.0449863261009001E-2</v>
      </c>
      <c r="AY116" s="101">
        <f t="shared" si="180"/>
        <v>1.0666666666666669</v>
      </c>
      <c r="AZ116" s="101">
        <f t="shared" si="181"/>
        <v>95.92516494356353</v>
      </c>
      <c r="BA116" s="101">
        <f t="shared" si="182"/>
        <v>31.975054981187842</v>
      </c>
      <c r="BB116" s="101">
        <f t="shared" si="183"/>
        <v>0.625</v>
      </c>
      <c r="BC116" s="101">
        <f t="shared" si="184"/>
        <v>0.18959700752778874</v>
      </c>
      <c r="BD116" s="101">
        <f t="shared" si="185"/>
        <v>1.0825317547305482</v>
      </c>
      <c r="BE116" s="101">
        <f t="shared" si="186"/>
        <v>7.3846441143784303E-2</v>
      </c>
      <c r="BF116" s="101">
        <f t="shared" si="187"/>
        <v>0.36</v>
      </c>
      <c r="BG116" s="101">
        <f t="shared" si="188"/>
        <v>0.12</v>
      </c>
      <c r="BH116" s="101">
        <f t="shared" si="189"/>
        <v>3.6809753869816195E-3</v>
      </c>
      <c r="BI116" s="108">
        <f t="shared" si="190"/>
        <v>1.7320508075688774</v>
      </c>
      <c r="BJ116" s="108">
        <f t="shared" si="191"/>
        <v>0.1519099341588076</v>
      </c>
      <c r="BK116" s="108">
        <f t="shared" si="192"/>
        <v>7.9236355292252059</v>
      </c>
      <c r="BL116" s="108">
        <f t="shared" si="193"/>
        <v>41.268935048047943</v>
      </c>
      <c r="BM116" s="108">
        <f t="shared" si="194"/>
        <v>0.15915494309189535</v>
      </c>
      <c r="BN116" s="108">
        <f t="shared" si="195"/>
        <v>1.6273484117714642E-3</v>
      </c>
      <c r="BO116" s="108">
        <f t="shared" si="196"/>
        <v>4.8820452353143928E-3</v>
      </c>
      <c r="BP116" s="109">
        <f t="shared" si="197"/>
        <v>5.8584542823772717E-4</v>
      </c>
      <c r="BQ116" s="108">
        <f t="shared" si="198"/>
        <v>3.0512782720714953E-3</v>
      </c>
      <c r="BR116" s="108">
        <f t="shared" si="199"/>
        <v>7.7591558038485422</v>
      </c>
      <c r="BS116" s="108">
        <f t="shared" si="200"/>
        <v>2.016467820534364</v>
      </c>
      <c r="BT116" s="108">
        <f t="shared" si="201"/>
        <v>1.5033686594034781</v>
      </c>
      <c r="BU116" s="108">
        <f t="shared" si="202"/>
        <v>5.1611796982167357</v>
      </c>
      <c r="BV116" s="128">
        <f t="shared" si="203"/>
        <v>1.3412996259576666</v>
      </c>
    </row>
    <row r="117" spans="1:384" ht="18.600000000000001" thickBot="1">
      <c r="A117" s="369"/>
      <c r="B117" s="28">
        <v>5</v>
      </c>
      <c r="C117" s="29">
        <v>0.4</v>
      </c>
      <c r="D117" s="30"/>
      <c r="E117" s="88">
        <f t="shared" si="159"/>
        <v>2.8424232144011614</v>
      </c>
      <c r="F117" s="376">
        <v>27.8</v>
      </c>
      <c r="G117" s="376"/>
      <c r="H117" s="31">
        <v>74</v>
      </c>
      <c r="I117" s="31">
        <v>88</v>
      </c>
      <c r="J117" s="31">
        <v>72</v>
      </c>
      <c r="K117" s="31">
        <v>88</v>
      </c>
      <c r="L117" s="31">
        <v>73</v>
      </c>
      <c r="M117" s="33">
        <v>87</v>
      </c>
      <c r="N117" s="34">
        <v>76</v>
      </c>
      <c r="O117" s="31">
        <v>87</v>
      </c>
      <c r="P117" s="31">
        <v>75</v>
      </c>
      <c r="Q117" s="31">
        <v>86</v>
      </c>
      <c r="R117" s="31">
        <v>74</v>
      </c>
      <c r="S117" s="31">
        <v>85</v>
      </c>
      <c r="T117" s="35"/>
      <c r="U117" s="36">
        <f t="shared" si="160"/>
        <v>14</v>
      </c>
      <c r="V117" s="36">
        <f t="shared" si="161"/>
        <v>16</v>
      </c>
      <c r="W117" s="36">
        <f t="shared" si="162"/>
        <v>14</v>
      </c>
      <c r="X117" s="36">
        <f t="shared" si="163"/>
        <v>11</v>
      </c>
      <c r="Y117" s="36">
        <f t="shared" si="164"/>
        <v>11</v>
      </c>
      <c r="Z117" s="36">
        <f t="shared" si="165"/>
        <v>11</v>
      </c>
      <c r="AA117" s="37">
        <f t="shared" si="166"/>
        <v>3</v>
      </c>
      <c r="AB117" s="37">
        <f t="shared" si="167"/>
        <v>5</v>
      </c>
      <c r="AC117" s="37">
        <f t="shared" si="168"/>
        <v>3</v>
      </c>
      <c r="AD117" s="3">
        <f t="shared" si="169"/>
        <v>0.14666666666666667</v>
      </c>
      <c r="AE117" s="3">
        <f t="shared" si="170"/>
        <v>0.11</v>
      </c>
      <c r="AF117" s="3">
        <f t="shared" si="171"/>
        <v>3.6666666666666667E-2</v>
      </c>
      <c r="AG117" s="4">
        <f t="shared" si="151"/>
        <v>21.428571428571431</v>
      </c>
      <c r="AH117" s="4">
        <f t="shared" si="152"/>
        <v>31.25</v>
      </c>
      <c r="AI117" s="4">
        <f t="shared" si="153"/>
        <v>21.428571428571431</v>
      </c>
      <c r="AJ117" s="36">
        <f t="shared" si="172"/>
        <v>24.702380952380953</v>
      </c>
      <c r="AL117" s="120">
        <f t="shared" si="205"/>
        <v>353.16</v>
      </c>
      <c r="AM117" s="93">
        <f t="shared" si="174"/>
        <v>252.12114200000005</v>
      </c>
      <c r="AN117" s="93">
        <f t="shared" si="154"/>
        <v>12.614400685977616</v>
      </c>
      <c r="AO117" s="93">
        <f t="shared" si="155"/>
        <v>0.14666666666666667</v>
      </c>
      <c r="AP117" s="93">
        <f t="shared" si="156"/>
        <v>21.428571428571427</v>
      </c>
      <c r="AQ117" s="93">
        <f t="shared" si="157"/>
        <v>31.25</v>
      </c>
      <c r="AR117" s="93">
        <f t="shared" si="158"/>
        <v>21.428571428571427</v>
      </c>
      <c r="AS117" s="94">
        <f t="shared" si="204"/>
        <v>24.702380952380953</v>
      </c>
      <c r="AT117" s="100">
        <f t="shared" si="175"/>
        <v>1.1626923095102239E-2</v>
      </c>
      <c r="AU117" s="101">
        <f t="shared" si="176"/>
        <v>0.36666666666666664</v>
      </c>
      <c r="AV117" s="101">
        <f t="shared" si="177"/>
        <v>3.1709790259369743E-2</v>
      </c>
      <c r="AW117" s="101">
        <f t="shared" si="178"/>
        <v>1.9818618912106088E-2</v>
      </c>
      <c r="AX117" s="101">
        <f t="shared" si="179"/>
        <v>2.0082867164267507E-2</v>
      </c>
      <c r="AY117" s="101">
        <f t="shared" si="180"/>
        <v>1.0133333333333334</v>
      </c>
      <c r="AZ117" s="101">
        <f t="shared" si="181"/>
        <v>84.302731949847384</v>
      </c>
      <c r="BA117" s="101">
        <f t="shared" si="182"/>
        <v>30.911001714944039</v>
      </c>
      <c r="BB117" s="101">
        <f t="shared" si="183"/>
        <v>0.625</v>
      </c>
      <c r="BC117" s="101">
        <f t="shared" si="184"/>
        <v>0.18379808699221822</v>
      </c>
      <c r="BD117" s="101">
        <f t="shared" si="185"/>
        <v>1.032153529805963</v>
      </c>
      <c r="BE117" s="101">
        <f t="shared" si="186"/>
        <v>8.2590121780957038E-2</v>
      </c>
      <c r="BF117" s="101">
        <f t="shared" si="187"/>
        <v>0.32727272727272727</v>
      </c>
      <c r="BG117" s="101">
        <f t="shared" si="188"/>
        <v>0.12</v>
      </c>
      <c r="BH117" s="101">
        <f t="shared" si="189"/>
        <v>3.8051748311243691E-3</v>
      </c>
      <c r="BI117" s="108">
        <f t="shared" si="190"/>
        <v>1.6514456476895412</v>
      </c>
      <c r="BJ117" s="108">
        <f t="shared" si="191"/>
        <v>0.15703551295213841</v>
      </c>
      <c r="BK117" s="108">
        <f t="shared" si="192"/>
        <v>7.9236355292252059</v>
      </c>
      <c r="BL117" s="108">
        <f t="shared" si="193"/>
        <v>41.268935048047943</v>
      </c>
      <c r="BM117" s="108">
        <f t="shared" si="194"/>
        <v>0.15915494309189535</v>
      </c>
      <c r="BN117" s="108">
        <f t="shared" si="195"/>
        <v>1.8504822835348404E-3</v>
      </c>
      <c r="BO117" s="108">
        <f t="shared" si="196"/>
        <v>5.046769864185929E-3</v>
      </c>
      <c r="BP117" s="109">
        <f t="shared" si="197"/>
        <v>6.0561238370231141E-4</v>
      </c>
      <c r="BQ117" s="108">
        <f t="shared" si="198"/>
        <v>3.1542311651162054E-3</v>
      </c>
      <c r="BR117" s="108">
        <f t="shared" si="199"/>
        <v>7.7591558038485422</v>
      </c>
      <c r="BS117" s="108">
        <f t="shared" si="200"/>
        <v>2.016467820534364</v>
      </c>
      <c r="BT117" s="108">
        <f t="shared" si="201"/>
        <v>1.4007551972773467</v>
      </c>
      <c r="BU117" s="108">
        <f t="shared" si="202"/>
        <v>5.5392661179698228</v>
      </c>
      <c r="BV117" s="128">
        <f t="shared" si="203"/>
        <v>1.4395576218127051</v>
      </c>
    </row>
    <row r="118" spans="1:384" ht="18.600000000000001" thickBot="1">
      <c r="A118" s="369"/>
      <c r="B118" s="28">
        <v>6</v>
      </c>
      <c r="C118" s="29">
        <v>0.4</v>
      </c>
      <c r="D118" s="30"/>
      <c r="E118" s="88">
        <f t="shared" si="159"/>
        <v>2.821311093890853</v>
      </c>
      <c r="F118" s="376">
        <v>28</v>
      </c>
      <c r="G118" s="376"/>
      <c r="H118" s="31">
        <v>75</v>
      </c>
      <c r="I118" s="31">
        <v>86</v>
      </c>
      <c r="J118" s="31">
        <v>74</v>
      </c>
      <c r="K118" s="31">
        <v>87</v>
      </c>
      <c r="L118" s="31">
        <v>72</v>
      </c>
      <c r="M118" s="33">
        <v>87</v>
      </c>
      <c r="N118" s="34">
        <v>76</v>
      </c>
      <c r="O118" s="31">
        <v>86</v>
      </c>
      <c r="P118" s="31">
        <v>75</v>
      </c>
      <c r="Q118" s="31">
        <v>87</v>
      </c>
      <c r="R118" s="31">
        <v>76</v>
      </c>
      <c r="S118" s="31">
        <v>86</v>
      </c>
      <c r="T118" s="35"/>
      <c r="U118" s="36">
        <f t="shared" si="160"/>
        <v>11</v>
      </c>
      <c r="V118" s="36">
        <f t="shared" si="161"/>
        <v>13</v>
      </c>
      <c r="W118" s="36">
        <f t="shared" si="162"/>
        <v>15</v>
      </c>
      <c r="X118" s="36">
        <f t="shared" si="163"/>
        <v>10</v>
      </c>
      <c r="Y118" s="36">
        <f t="shared" si="164"/>
        <v>12</v>
      </c>
      <c r="Z118" s="36">
        <f t="shared" si="165"/>
        <v>10</v>
      </c>
      <c r="AA118" s="37">
        <f t="shared" si="166"/>
        <v>1</v>
      </c>
      <c r="AB118" s="37">
        <f t="shared" si="167"/>
        <v>1</v>
      </c>
      <c r="AC118" s="37">
        <f t="shared" si="168"/>
        <v>5</v>
      </c>
      <c r="AD118" s="3">
        <f t="shared" si="169"/>
        <v>0.13</v>
      </c>
      <c r="AE118" s="3">
        <f t="shared" si="170"/>
        <v>0.10666666666666667</v>
      </c>
      <c r="AF118" s="3">
        <f t="shared" si="171"/>
        <v>2.3333333333333334E-2</v>
      </c>
      <c r="AG118" s="4">
        <f t="shared" si="151"/>
        <v>9.0909090909090935</v>
      </c>
      <c r="AH118" s="4">
        <f t="shared" si="152"/>
        <v>7.6923076923076872</v>
      </c>
      <c r="AI118" s="4">
        <f t="shared" si="153"/>
        <v>33.333333333333336</v>
      </c>
      <c r="AJ118" s="36">
        <f t="shared" si="172"/>
        <v>16.705516705516704</v>
      </c>
      <c r="AL118" s="120">
        <f t="shared" si="205"/>
        <v>353.16</v>
      </c>
      <c r="AM118" s="93">
        <f t="shared" si="174"/>
        <v>230.67123637500003</v>
      </c>
      <c r="AN118" s="93">
        <f t="shared" si="154"/>
        <v>12.42770947740042</v>
      </c>
      <c r="AO118" s="93">
        <f t="shared" si="155"/>
        <v>0.13</v>
      </c>
      <c r="AP118" s="93">
        <f t="shared" si="156"/>
        <v>9.0909090909090917</v>
      </c>
      <c r="AQ118" s="93">
        <f t="shared" si="157"/>
        <v>7.6923076923076925</v>
      </c>
      <c r="AR118" s="93">
        <f t="shared" si="158"/>
        <v>33.333333333333329</v>
      </c>
      <c r="AS118" s="94">
        <f t="shared" si="204"/>
        <v>16.705516705516704</v>
      </c>
      <c r="AT118" s="100">
        <f t="shared" si="175"/>
        <v>1.0460495575343374E-2</v>
      </c>
      <c r="AU118" s="101">
        <f t="shared" si="176"/>
        <v>0.32500000000000001</v>
      </c>
      <c r="AV118" s="101">
        <f t="shared" si="177"/>
        <v>3.2186140231825769E-2</v>
      </c>
      <c r="AW118" s="101">
        <f t="shared" si="178"/>
        <v>2.0116337644891104E-2</v>
      </c>
      <c r="AX118" s="101">
        <f t="shared" si="179"/>
        <v>2.1725644656482392E-2</v>
      </c>
      <c r="AY118" s="101">
        <f t="shared" si="180"/>
        <v>1.08</v>
      </c>
      <c r="AZ118" s="101">
        <f t="shared" si="181"/>
        <v>93.674688287695531</v>
      </c>
      <c r="BA118" s="101">
        <f t="shared" si="182"/>
        <v>30.444273693501049</v>
      </c>
      <c r="BB118" s="101">
        <f t="shared" si="183"/>
        <v>0.625</v>
      </c>
      <c r="BC118" s="101">
        <f t="shared" si="184"/>
        <v>0.19668570029799742</v>
      </c>
      <c r="BD118" s="101">
        <f t="shared" si="185"/>
        <v>1.0963225241337864</v>
      </c>
      <c r="BE118" s="101">
        <f t="shared" si="186"/>
        <v>7.3752679267797133E-2</v>
      </c>
      <c r="BF118" s="101">
        <f t="shared" si="187"/>
        <v>0.36923076923076925</v>
      </c>
      <c r="BG118" s="101">
        <f t="shared" si="188"/>
        <v>0.12</v>
      </c>
      <c r="BH118" s="101">
        <f t="shared" si="189"/>
        <v>3.862336827819092E-3</v>
      </c>
      <c r="BI118" s="108">
        <f t="shared" si="190"/>
        <v>1.7541160386140586</v>
      </c>
      <c r="BJ118" s="108">
        <f t="shared" si="191"/>
        <v>0.15939452768094964</v>
      </c>
      <c r="BK118" s="108">
        <f t="shared" si="192"/>
        <v>7.9236355292252059</v>
      </c>
      <c r="BL118" s="108">
        <f t="shared" si="193"/>
        <v>41.268935048047943</v>
      </c>
      <c r="BM118" s="108">
        <f t="shared" si="194"/>
        <v>0.15915494309189535</v>
      </c>
      <c r="BN118" s="108">
        <f t="shared" si="195"/>
        <v>1.6648395780067978E-3</v>
      </c>
      <c r="BO118" s="108">
        <f t="shared" si="196"/>
        <v>5.1225833169439936E-3</v>
      </c>
      <c r="BP118" s="109">
        <f t="shared" si="197"/>
        <v>6.1470999803327913E-4</v>
      </c>
      <c r="BQ118" s="108">
        <f t="shared" si="198"/>
        <v>3.2016145730899958E-3</v>
      </c>
      <c r="BR118" s="108">
        <f t="shared" si="199"/>
        <v>7.7591558038485422</v>
      </c>
      <c r="BS118" s="108">
        <f t="shared" si="200"/>
        <v>2.016467820534364</v>
      </c>
      <c r="BT118" s="108">
        <f t="shared" si="201"/>
        <v>1.5310101317785074</v>
      </c>
      <c r="BU118" s="108">
        <f t="shared" si="202"/>
        <v>5.067997685185186</v>
      </c>
      <c r="BV118" s="128">
        <f t="shared" si="203"/>
        <v>1.3170832633170897</v>
      </c>
    </row>
    <row r="119" spans="1:384" ht="18.600000000000001" thickBot="1">
      <c r="A119" s="369"/>
      <c r="B119" s="47">
        <v>7</v>
      </c>
      <c r="C119" s="29">
        <v>0.4</v>
      </c>
      <c r="D119" s="40"/>
      <c r="E119" s="88">
        <f t="shared" si="159"/>
        <v>2.6259667592247009</v>
      </c>
      <c r="F119" s="376">
        <v>30</v>
      </c>
      <c r="G119" s="376"/>
      <c r="H119" s="31">
        <v>73</v>
      </c>
      <c r="I119" s="31">
        <v>87</v>
      </c>
      <c r="J119" s="31">
        <v>71</v>
      </c>
      <c r="K119" s="31">
        <v>87</v>
      </c>
      <c r="L119" s="31">
        <v>71</v>
      </c>
      <c r="M119" s="33">
        <v>88</v>
      </c>
      <c r="N119" s="34">
        <v>76</v>
      </c>
      <c r="O119" s="31">
        <v>87</v>
      </c>
      <c r="P119" s="31">
        <v>78</v>
      </c>
      <c r="Q119" s="31">
        <v>87</v>
      </c>
      <c r="R119" s="31">
        <v>78</v>
      </c>
      <c r="S119" s="31">
        <v>88</v>
      </c>
      <c r="T119" s="35"/>
      <c r="U119" s="36">
        <f t="shared" si="160"/>
        <v>14</v>
      </c>
      <c r="V119" s="36">
        <f t="shared" si="161"/>
        <v>16</v>
      </c>
      <c r="W119" s="36">
        <f t="shared" si="162"/>
        <v>17</v>
      </c>
      <c r="X119" s="36">
        <f t="shared" si="163"/>
        <v>11</v>
      </c>
      <c r="Y119" s="36">
        <f t="shared" si="164"/>
        <v>9</v>
      </c>
      <c r="Z119" s="36">
        <f t="shared" si="165"/>
        <v>10</v>
      </c>
      <c r="AA119" s="37">
        <f t="shared" si="166"/>
        <v>3</v>
      </c>
      <c r="AB119" s="37">
        <f t="shared" si="167"/>
        <v>7</v>
      </c>
      <c r="AC119" s="37">
        <f t="shared" si="168"/>
        <v>7</v>
      </c>
      <c r="AD119" s="3">
        <f t="shared" si="169"/>
        <v>0.15666666666666668</v>
      </c>
      <c r="AE119" s="3">
        <f t="shared" si="170"/>
        <v>0.1</v>
      </c>
      <c r="AF119" s="3">
        <f t="shared" si="171"/>
        <v>5.6666666666666664E-2</v>
      </c>
      <c r="AG119" s="4">
        <f t="shared" si="151"/>
        <v>21.428571428571431</v>
      </c>
      <c r="AH119" s="4">
        <f t="shared" si="152"/>
        <v>43.75</v>
      </c>
      <c r="AI119" s="4">
        <f t="shared" si="153"/>
        <v>41.17647058823529</v>
      </c>
      <c r="AJ119" s="36">
        <f t="shared" si="172"/>
        <v>35.451680672268907</v>
      </c>
      <c r="AL119" s="120">
        <f t="shared" si="205"/>
        <v>353.16</v>
      </c>
      <c r="AM119" s="93">
        <f t="shared" si="174"/>
        <v>265.28375037500001</v>
      </c>
      <c r="AN119" s="93">
        <f t="shared" si="154"/>
        <v>10.766327527906574</v>
      </c>
      <c r="AO119" s="93">
        <f t="shared" si="155"/>
        <v>0.15666666666666665</v>
      </c>
      <c r="AP119" s="93">
        <f t="shared" si="156"/>
        <v>21.428571428571427</v>
      </c>
      <c r="AQ119" s="93">
        <f t="shared" si="157"/>
        <v>43.75</v>
      </c>
      <c r="AR119" s="93">
        <f t="shared" si="158"/>
        <v>41.17647058823529</v>
      </c>
      <c r="AS119" s="94">
        <f t="shared" si="204"/>
        <v>35.451680672268907</v>
      </c>
      <c r="AT119" s="100">
        <f t="shared" si="175"/>
        <v>1.455154194971154E-2</v>
      </c>
      <c r="AU119" s="101">
        <f t="shared" si="176"/>
        <v>0.39166666666666661</v>
      </c>
      <c r="AV119" s="101">
        <f t="shared" si="177"/>
        <v>3.7152873063093297E-2</v>
      </c>
      <c r="AW119" s="101">
        <f t="shared" si="178"/>
        <v>2.3220545664433309E-2</v>
      </c>
      <c r="AX119" s="101">
        <f t="shared" si="179"/>
        <v>2.2601331113381761E-2</v>
      </c>
      <c r="AY119" s="101">
        <f t="shared" si="180"/>
        <v>0.97333333333333349</v>
      </c>
      <c r="AZ119" s="101">
        <f t="shared" si="181"/>
        <v>67.125494858978143</v>
      </c>
      <c r="BA119" s="101">
        <f t="shared" si="182"/>
        <v>26.290818819766432</v>
      </c>
      <c r="BB119" s="101">
        <f t="shared" si="183"/>
        <v>0.625</v>
      </c>
      <c r="BC119" s="101">
        <f t="shared" si="184"/>
        <v>0.19249431739788758</v>
      </c>
      <c r="BD119" s="101">
        <f t="shared" si="185"/>
        <v>0.99866932742120151</v>
      </c>
      <c r="BE119" s="101">
        <f t="shared" si="186"/>
        <v>9.5493278760789752E-2</v>
      </c>
      <c r="BF119" s="101">
        <f t="shared" si="187"/>
        <v>0.30638297872340431</v>
      </c>
      <c r="BG119" s="101">
        <f t="shared" si="188"/>
        <v>0.12</v>
      </c>
      <c r="BH119" s="101">
        <f t="shared" si="189"/>
        <v>4.4583447675711953E-3</v>
      </c>
      <c r="BI119" s="108">
        <f t="shared" si="190"/>
        <v>1.5978709238739224</v>
      </c>
      <c r="BJ119" s="108">
        <f t="shared" si="191"/>
        <v>0.1839911406347001</v>
      </c>
      <c r="BK119" s="108">
        <f t="shared" si="192"/>
        <v>7.9236355292252059</v>
      </c>
      <c r="BL119" s="108">
        <f t="shared" si="193"/>
        <v>41.268935048047943</v>
      </c>
      <c r="BM119" s="108">
        <f t="shared" si="194"/>
        <v>0.15915494309189535</v>
      </c>
      <c r="BN119" s="108">
        <f t="shared" si="195"/>
        <v>2.3159498309056679E-3</v>
      </c>
      <c r="BO119" s="108">
        <f t="shared" si="196"/>
        <v>5.9130633980570254E-3</v>
      </c>
      <c r="BP119" s="109">
        <f t="shared" si="197"/>
        <v>7.0956760776684307E-4</v>
      </c>
      <c r="BQ119" s="108">
        <f t="shared" si="198"/>
        <v>3.6956646237856407E-3</v>
      </c>
      <c r="BR119" s="108">
        <f t="shared" si="199"/>
        <v>7.7591558038485422</v>
      </c>
      <c r="BS119" s="108">
        <f t="shared" si="200"/>
        <v>2.016467820534364</v>
      </c>
      <c r="BT119" s="108">
        <f t="shared" si="201"/>
        <v>1.3312537971164078</v>
      </c>
      <c r="BU119" s="108">
        <f t="shared" si="202"/>
        <v>5.8284572187928676</v>
      </c>
      <c r="BV119" s="128">
        <f t="shared" si="203"/>
        <v>1.5147132912613503</v>
      </c>
    </row>
    <row r="120" spans="1:384" ht="18.600000000000001" thickBot="1">
      <c r="A120" s="370"/>
      <c r="B120" s="47">
        <v>8</v>
      </c>
      <c r="C120" s="29">
        <v>0.4</v>
      </c>
      <c r="D120" s="40"/>
      <c r="E120" s="88">
        <f t="shared" si="159"/>
        <v>2.2369926804179441</v>
      </c>
      <c r="F120" s="376">
        <v>35</v>
      </c>
      <c r="G120" s="376"/>
      <c r="H120" s="31">
        <v>72</v>
      </c>
      <c r="I120" s="31">
        <v>87</v>
      </c>
      <c r="J120" s="31">
        <v>75</v>
      </c>
      <c r="K120" s="31">
        <v>89</v>
      </c>
      <c r="L120" s="31">
        <v>74</v>
      </c>
      <c r="M120" s="33">
        <v>89</v>
      </c>
      <c r="N120" s="34">
        <v>76</v>
      </c>
      <c r="O120" s="31">
        <v>87</v>
      </c>
      <c r="P120" s="31">
        <v>76</v>
      </c>
      <c r="Q120" s="31">
        <v>88</v>
      </c>
      <c r="R120" s="31">
        <v>75</v>
      </c>
      <c r="S120" s="31">
        <v>86</v>
      </c>
      <c r="T120" s="35"/>
      <c r="U120" s="36">
        <f t="shared" si="160"/>
        <v>15</v>
      </c>
      <c r="V120" s="36">
        <f t="shared" si="161"/>
        <v>14</v>
      </c>
      <c r="W120" s="36">
        <f t="shared" si="162"/>
        <v>15</v>
      </c>
      <c r="X120" s="36">
        <f t="shared" si="163"/>
        <v>11</v>
      </c>
      <c r="Y120" s="36">
        <f t="shared" si="164"/>
        <v>12</v>
      </c>
      <c r="Z120" s="36">
        <f t="shared" si="165"/>
        <v>11</v>
      </c>
      <c r="AA120" s="37">
        <f t="shared" si="166"/>
        <v>4</v>
      </c>
      <c r="AB120" s="37">
        <f t="shared" si="167"/>
        <v>2</v>
      </c>
      <c r="AC120" s="37">
        <f t="shared" si="168"/>
        <v>4</v>
      </c>
      <c r="AD120" s="3">
        <f t="shared" si="169"/>
        <v>0.14666666666666667</v>
      </c>
      <c r="AE120" s="3">
        <f t="shared" si="170"/>
        <v>0.11333333333333333</v>
      </c>
      <c r="AF120" s="3">
        <f t="shared" si="171"/>
        <v>3.3333333333333333E-2</v>
      </c>
      <c r="AG120" s="4">
        <f t="shared" si="151"/>
        <v>26.666666666666671</v>
      </c>
      <c r="AH120" s="4">
        <f t="shared" si="152"/>
        <v>14.28571428571429</v>
      </c>
      <c r="AI120" s="4">
        <f t="shared" si="153"/>
        <v>26.666666666666671</v>
      </c>
      <c r="AJ120" s="36">
        <f t="shared" si="172"/>
        <v>22.539682539682545</v>
      </c>
      <c r="AL120" s="120">
        <f t="shared" si="205"/>
        <v>353.16</v>
      </c>
      <c r="AM120" s="93">
        <f t="shared" si="174"/>
        <v>252.12114200000005</v>
      </c>
      <c r="AN120" s="93">
        <f t="shared" si="154"/>
        <v>7.8130079306134999</v>
      </c>
      <c r="AO120" s="93">
        <f t="shared" si="155"/>
        <v>0.14666666666666667</v>
      </c>
      <c r="AP120" s="93">
        <f t="shared" si="156"/>
        <v>26.666666666666668</v>
      </c>
      <c r="AQ120" s="93">
        <f t="shared" si="157"/>
        <v>14.285714285714285</v>
      </c>
      <c r="AR120" s="93">
        <f t="shared" si="158"/>
        <v>26.666666666666668</v>
      </c>
      <c r="AS120" s="94">
        <f t="shared" si="204"/>
        <v>22.539682539682541</v>
      </c>
      <c r="AT120" s="100">
        <f t="shared" si="175"/>
        <v>1.8772112862190576E-2</v>
      </c>
      <c r="AU120" s="101">
        <f t="shared" si="176"/>
        <v>0.36666666666666664</v>
      </c>
      <c r="AV120" s="101">
        <f t="shared" si="177"/>
        <v>5.1196671442337943E-2</v>
      </c>
      <c r="AW120" s="101">
        <f t="shared" si="178"/>
        <v>3.1997919651461211E-2</v>
      </c>
      <c r="AX120" s="101">
        <f t="shared" si="179"/>
        <v>3.2424558580147367E-2</v>
      </c>
      <c r="AY120" s="101">
        <f t="shared" si="180"/>
        <v>1.0133333333333334</v>
      </c>
      <c r="AZ120" s="101">
        <f t="shared" si="181"/>
        <v>51.565963163273864</v>
      </c>
      <c r="BA120" s="101">
        <f t="shared" si="182"/>
        <v>18.907519826533747</v>
      </c>
      <c r="BB120" s="101">
        <f t="shared" si="183"/>
        <v>0.625</v>
      </c>
      <c r="BC120" s="101">
        <f t="shared" si="184"/>
        <v>0.23354209148846999</v>
      </c>
      <c r="BD120" s="101">
        <f t="shared" si="185"/>
        <v>1.032153529805963</v>
      </c>
      <c r="BE120" s="101">
        <f t="shared" si="186"/>
        <v>0.10494271236799536</v>
      </c>
      <c r="BF120" s="101">
        <f t="shared" si="187"/>
        <v>0.32727272727272727</v>
      </c>
      <c r="BG120" s="101">
        <f t="shared" si="188"/>
        <v>0.12</v>
      </c>
      <c r="BH120" s="101">
        <f t="shared" si="189"/>
        <v>6.1436005730805526E-3</v>
      </c>
      <c r="BI120" s="108">
        <f t="shared" si="190"/>
        <v>1.6514456476895412</v>
      </c>
      <c r="BJ120" s="108">
        <f t="shared" si="191"/>
        <v>0.25353985301161147</v>
      </c>
      <c r="BK120" s="108">
        <f t="shared" si="192"/>
        <v>7.9236355292252059</v>
      </c>
      <c r="BL120" s="108">
        <f t="shared" si="193"/>
        <v>41.268935048047943</v>
      </c>
      <c r="BM120" s="108">
        <f t="shared" si="194"/>
        <v>0.15915494309189535</v>
      </c>
      <c r="BN120" s="108">
        <f t="shared" si="195"/>
        <v>2.9876745542965783E-3</v>
      </c>
      <c r="BO120" s="108">
        <f t="shared" si="196"/>
        <v>8.1482033298997582E-3</v>
      </c>
      <c r="BP120" s="109">
        <f t="shared" si="197"/>
        <v>9.7778439958797099E-4</v>
      </c>
      <c r="BQ120" s="108">
        <f t="shared" si="198"/>
        <v>5.0926270811873491E-3</v>
      </c>
      <c r="BR120" s="108">
        <f t="shared" si="199"/>
        <v>7.7591558038485422</v>
      </c>
      <c r="BS120" s="108">
        <f t="shared" si="200"/>
        <v>2.016467820534364</v>
      </c>
      <c r="BT120" s="108">
        <f t="shared" si="201"/>
        <v>1.4007551972773467</v>
      </c>
      <c r="BU120" s="108">
        <f t="shared" si="202"/>
        <v>5.5392661179698228</v>
      </c>
      <c r="BV120" s="128">
        <f t="shared" si="203"/>
        <v>1.4395576218127051</v>
      </c>
    </row>
    <row r="121" spans="1:384" s="27" customFormat="1" ht="18.600000000000001" thickBot="1">
      <c r="A121" s="368">
        <v>45</v>
      </c>
      <c r="B121" s="41">
        <v>1</v>
      </c>
      <c r="C121" s="22">
        <v>0.4</v>
      </c>
      <c r="D121" s="42"/>
      <c r="E121" s="84">
        <f t="shared" si="159"/>
        <v>4.003355281584116</v>
      </c>
      <c r="F121" s="385">
        <v>20</v>
      </c>
      <c r="G121" s="385"/>
      <c r="H121" s="42">
        <v>78</v>
      </c>
      <c r="I121" s="42">
        <v>86</v>
      </c>
      <c r="J121" s="42">
        <v>78</v>
      </c>
      <c r="K121" s="42">
        <v>86</v>
      </c>
      <c r="L121" s="42">
        <v>78</v>
      </c>
      <c r="M121" s="44">
        <v>87</v>
      </c>
      <c r="N121" s="45">
        <v>78</v>
      </c>
      <c r="O121" s="42">
        <v>85</v>
      </c>
      <c r="P121" s="42">
        <v>78</v>
      </c>
      <c r="Q121" s="42">
        <v>85</v>
      </c>
      <c r="R121" s="42">
        <v>78</v>
      </c>
      <c r="S121" s="42">
        <v>86</v>
      </c>
      <c r="T121" s="46"/>
      <c r="U121" s="3">
        <f t="shared" si="160"/>
        <v>8</v>
      </c>
      <c r="V121" s="3">
        <f t="shared" si="161"/>
        <v>8</v>
      </c>
      <c r="W121" s="3">
        <f t="shared" si="162"/>
        <v>9</v>
      </c>
      <c r="X121" s="3">
        <f t="shared" si="163"/>
        <v>7</v>
      </c>
      <c r="Y121" s="3">
        <f t="shared" si="164"/>
        <v>7</v>
      </c>
      <c r="Z121" s="3">
        <f t="shared" si="165"/>
        <v>8</v>
      </c>
      <c r="AA121" s="3">
        <f t="shared" si="166"/>
        <v>1</v>
      </c>
      <c r="AB121" s="3">
        <f t="shared" si="167"/>
        <v>1</v>
      </c>
      <c r="AC121" s="3">
        <f t="shared" si="168"/>
        <v>1</v>
      </c>
      <c r="AD121" s="3">
        <f t="shared" si="169"/>
        <v>8.3333333333333329E-2</v>
      </c>
      <c r="AE121" s="3">
        <f t="shared" si="170"/>
        <v>7.3333333333333334E-2</v>
      </c>
      <c r="AF121" s="3">
        <f t="shared" si="171"/>
        <v>0.01</v>
      </c>
      <c r="AG121" s="3">
        <f t="shared" si="151"/>
        <v>12.5</v>
      </c>
      <c r="AH121" s="3">
        <f t="shared" si="152"/>
        <v>12.5</v>
      </c>
      <c r="AI121" s="3">
        <f t="shared" si="153"/>
        <v>11.111111111111116</v>
      </c>
      <c r="AJ121" s="36">
        <f t="shared" si="172"/>
        <v>12.037037037037038</v>
      </c>
      <c r="AK121" s="7"/>
      <c r="AL121" s="120">
        <f>$A$121*9.81</f>
        <v>441.45000000000005</v>
      </c>
      <c r="AM121" s="93">
        <f t="shared" si="174"/>
        <v>173.85520437500006</v>
      </c>
      <c r="AN121" s="93">
        <f t="shared" si="154"/>
        <v>25.022886522097128</v>
      </c>
      <c r="AO121" s="93">
        <f t="shared" si="155"/>
        <v>8.3333333333333343E-2</v>
      </c>
      <c r="AP121" s="93">
        <f t="shared" si="156"/>
        <v>12.5</v>
      </c>
      <c r="AQ121" s="93">
        <f t="shared" si="157"/>
        <v>12.5</v>
      </c>
      <c r="AR121" s="93">
        <f t="shared" si="158"/>
        <v>11.111111111111111</v>
      </c>
      <c r="AS121" s="94">
        <f t="shared" si="204"/>
        <v>12.037037037037038</v>
      </c>
      <c r="AT121" s="100">
        <f t="shared" si="175"/>
        <v>3.3302845880607587E-3</v>
      </c>
      <c r="AU121" s="101">
        <f t="shared" si="176"/>
        <v>0.20833333333333334</v>
      </c>
      <c r="AV121" s="101">
        <f t="shared" si="177"/>
        <v>1.5985366022691641E-2</v>
      </c>
      <c r="AW121" s="101">
        <f t="shared" si="178"/>
        <v>9.9908537641822739E-3</v>
      </c>
      <c r="AX121" s="101">
        <f t="shared" si="179"/>
        <v>1.265508143463088E-2</v>
      </c>
      <c r="AY121" s="101">
        <f t="shared" si="180"/>
        <v>1.2666666666666666</v>
      </c>
      <c r="AZ121" s="101">
        <f t="shared" si="181"/>
        <v>297.27463826516549</v>
      </c>
      <c r="BA121" s="101">
        <f t="shared" si="182"/>
        <v>61.932216305242818</v>
      </c>
      <c r="BB121" s="101">
        <f t="shared" si="183"/>
        <v>0.625</v>
      </c>
      <c r="BC121" s="101">
        <f t="shared" si="184"/>
        <v>0.17312585391138674</v>
      </c>
      <c r="BD121" s="101">
        <f t="shared" si="185"/>
        <v>1.3693063937629151</v>
      </c>
      <c r="BE121" s="101">
        <f t="shared" si="186"/>
        <v>3.3318086119807661E-2</v>
      </c>
      <c r="BF121" s="101">
        <f t="shared" si="187"/>
        <v>0.57599999999999996</v>
      </c>
      <c r="BG121" s="101">
        <f t="shared" si="188"/>
        <v>0.12</v>
      </c>
      <c r="BH121" s="101">
        <f t="shared" si="189"/>
        <v>1.9182439227229968E-3</v>
      </c>
      <c r="BI121" s="108">
        <f t="shared" si="190"/>
        <v>2.1908902300206643</v>
      </c>
      <c r="BJ121" s="108">
        <f t="shared" si="191"/>
        <v>7.9163883853168054E-2</v>
      </c>
      <c r="BK121" s="108">
        <f t="shared" si="192"/>
        <v>7.9236355292252059</v>
      </c>
      <c r="BL121" s="108">
        <f t="shared" si="193"/>
        <v>41.268935048047943</v>
      </c>
      <c r="BM121" s="108">
        <f t="shared" si="194"/>
        <v>0.15915494309189535</v>
      </c>
      <c r="BN121" s="108">
        <f t="shared" si="195"/>
        <v>5.3003125409262621E-4</v>
      </c>
      <c r="BO121" s="108">
        <f t="shared" si="196"/>
        <v>2.5441500196446056E-3</v>
      </c>
      <c r="BP121" s="109">
        <f t="shared" si="197"/>
        <v>3.0529800235735267E-4</v>
      </c>
      <c r="BQ121" s="108">
        <f t="shared" si="198"/>
        <v>1.5900937622778783E-3</v>
      </c>
      <c r="BR121" s="108">
        <f t="shared" si="199"/>
        <v>9.6989447548106771</v>
      </c>
      <c r="BS121" s="108">
        <f t="shared" si="200"/>
        <v>2.5205847756679551</v>
      </c>
      <c r="BT121" s="108">
        <f t="shared" si="201"/>
        <v>2.5391819680462753</v>
      </c>
      <c r="BU121" s="108">
        <f t="shared" si="202"/>
        <v>3.8197123628257899</v>
      </c>
      <c r="BV121" s="128">
        <f t="shared" si="203"/>
        <v>0.99267591192267746</v>
      </c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</row>
    <row r="122" spans="1:384" ht="18.600000000000001" thickBot="1">
      <c r="A122" s="369"/>
      <c r="B122" s="28">
        <v>2</v>
      </c>
      <c r="C122" s="29">
        <v>0.4</v>
      </c>
      <c r="D122" s="30"/>
      <c r="E122" s="88">
        <f t="shared" si="159"/>
        <v>3.4617713531086367</v>
      </c>
      <c r="F122" s="376">
        <v>23</v>
      </c>
      <c r="G122" s="376"/>
      <c r="H122" s="31">
        <v>77</v>
      </c>
      <c r="I122" s="31">
        <v>87</v>
      </c>
      <c r="J122" s="31">
        <v>76</v>
      </c>
      <c r="K122" s="31">
        <v>88</v>
      </c>
      <c r="L122" s="31">
        <v>75</v>
      </c>
      <c r="M122" s="33">
        <v>87</v>
      </c>
      <c r="N122" s="34">
        <v>76</v>
      </c>
      <c r="O122" s="31">
        <v>86</v>
      </c>
      <c r="P122" s="31">
        <v>77</v>
      </c>
      <c r="Q122" s="31">
        <v>86</v>
      </c>
      <c r="R122" s="31">
        <v>77</v>
      </c>
      <c r="S122" s="31">
        <v>85</v>
      </c>
      <c r="T122" s="35"/>
      <c r="U122" s="36">
        <f t="shared" si="160"/>
        <v>10</v>
      </c>
      <c r="V122" s="36">
        <f t="shared" si="161"/>
        <v>12</v>
      </c>
      <c r="W122" s="36">
        <f t="shared" si="162"/>
        <v>12</v>
      </c>
      <c r="X122" s="36">
        <f t="shared" si="163"/>
        <v>10</v>
      </c>
      <c r="Y122" s="36">
        <f t="shared" si="164"/>
        <v>9</v>
      </c>
      <c r="Z122" s="36">
        <f t="shared" si="165"/>
        <v>8</v>
      </c>
      <c r="AA122" s="37">
        <f t="shared" si="166"/>
        <v>0</v>
      </c>
      <c r="AB122" s="37">
        <f t="shared" si="167"/>
        <v>3</v>
      </c>
      <c r="AC122" s="37">
        <f t="shared" si="168"/>
        <v>4</v>
      </c>
      <c r="AD122" s="3">
        <f t="shared" si="169"/>
        <v>0.11333333333333333</v>
      </c>
      <c r="AE122" s="3">
        <f t="shared" si="170"/>
        <v>0.09</v>
      </c>
      <c r="AF122" s="3">
        <f t="shared" si="171"/>
        <v>2.3333333333333334E-2</v>
      </c>
      <c r="AG122" s="4">
        <f t="shared" si="151"/>
        <v>0</v>
      </c>
      <c r="AH122" s="4">
        <f t="shared" si="152"/>
        <v>25</v>
      </c>
      <c r="AI122" s="4">
        <f t="shared" si="153"/>
        <v>33.333333333333336</v>
      </c>
      <c r="AJ122" s="36">
        <f t="shared" si="172"/>
        <v>19.444444444444446</v>
      </c>
      <c r="AL122" s="120">
        <f t="shared" ref="AL122:AL128" si="206">$A$121*9.81</f>
        <v>441.45000000000005</v>
      </c>
      <c r="AM122" s="93">
        <f t="shared" si="174"/>
        <v>209.83104950000003</v>
      </c>
      <c r="AN122" s="93">
        <f t="shared" si="154"/>
        <v>18.710521764569563</v>
      </c>
      <c r="AO122" s="93">
        <f t="shared" si="155"/>
        <v>0.11333333333333334</v>
      </c>
      <c r="AP122" s="95">
        <f t="shared" si="156"/>
        <v>0</v>
      </c>
      <c r="AQ122" s="93">
        <f t="shared" si="157"/>
        <v>25</v>
      </c>
      <c r="AR122" s="93">
        <f t="shared" si="158"/>
        <v>33.333333333333329</v>
      </c>
      <c r="AS122" s="94">
        <f>(AQ122+AR122)/2</f>
        <v>29.166666666666664</v>
      </c>
      <c r="AT122" s="100">
        <f t="shared" si="175"/>
        <v>6.0571979103192361E-3</v>
      </c>
      <c r="AU122" s="101">
        <f t="shared" si="176"/>
        <v>0.28333333333333333</v>
      </c>
      <c r="AV122" s="101">
        <f t="shared" si="177"/>
        <v>2.1378345565832596E-2</v>
      </c>
      <c r="AW122" s="101">
        <f t="shared" si="178"/>
        <v>1.3361465978645373E-2</v>
      </c>
      <c r="AX122" s="101">
        <f t="shared" si="179"/>
        <v>1.5321147655513361E-2</v>
      </c>
      <c r="AY122" s="101">
        <f t="shared" si="180"/>
        <v>1.1466666666666667</v>
      </c>
      <c r="AZ122" s="101">
        <f t="shared" si="181"/>
        <v>162.886956746202</v>
      </c>
      <c r="BA122" s="101">
        <f t="shared" si="182"/>
        <v>46.151304411423908</v>
      </c>
      <c r="BB122" s="101">
        <f t="shared" si="183"/>
        <v>0.625</v>
      </c>
      <c r="BC122" s="101">
        <f t="shared" si="184"/>
        <v>0.17167941638914588</v>
      </c>
      <c r="BD122" s="101">
        <f t="shared" si="185"/>
        <v>1.1741705457846552</v>
      </c>
      <c r="BE122" s="101">
        <f t="shared" si="186"/>
        <v>5.2401619434371681E-2</v>
      </c>
      <c r="BF122" s="101">
        <f t="shared" si="187"/>
        <v>0.42352941176470588</v>
      </c>
      <c r="BG122" s="101">
        <f t="shared" si="188"/>
        <v>0.12</v>
      </c>
      <c r="BH122" s="101">
        <f t="shared" si="189"/>
        <v>2.5654014678999117E-3</v>
      </c>
      <c r="BI122" s="108">
        <f t="shared" si="190"/>
        <v>1.8786728732554487</v>
      </c>
      <c r="BJ122" s="108">
        <f t="shared" si="191"/>
        <v>0.10587138655092831</v>
      </c>
      <c r="BK122" s="108">
        <f t="shared" si="192"/>
        <v>7.9236355292252059</v>
      </c>
      <c r="BL122" s="108">
        <f t="shared" si="193"/>
        <v>41.268935048047943</v>
      </c>
      <c r="BM122" s="108">
        <f t="shared" si="194"/>
        <v>0.15915494309189535</v>
      </c>
      <c r="BN122" s="108">
        <f t="shared" si="195"/>
        <v>9.6403298871320536E-4</v>
      </c>
      <c r="BO122" s="108">
        <f t="shared" si="196"/>
        <v>3.4024693719289598E-3</v>
      </c>
      <c r="BP122" s="109">
        <f t="shared" si="197"/>
        <v>4.0829632463147518E-4</v>
      </c>
      <c r="BQ122" s="108">
        <f t="shared" si="198"/>
        <v>2.1265433574555997E-3</v>
      </c>
      <c r="BR122" s="108">
        <f t="shared" si="199"/>
        <v>9.6989447548106771</v>
      </c>
      <c r="BS122" s="108">
        <f t="shared" si="200"/>
        <v>2.5205847756679551</v>
      </c>
      <c r="BT122" s="108">
        <f t="shared" si="201"/>
        <v>2.1038354478611136</v>
      </c>
      <c r="BU122" s="108">
        <f t="shared" si="202"/>
        <v>4.6101251714677645</v>
      </c>
      <c r="BV122" s="128">
        <f t="shared" si="203"/>
        <v>1.1980902680532997</v>
      </c>
    </row>
    <row r="123" spans="1:384" ht="18.600000000000001" thickBot="1">
      <c r="A123" s="369"/>
      <c r="B123" s="28">
        <v>3</v>
      </c>
      <c r="C123" s="29">
        <v>0.4</v>
      </c>
      <c r="D123" s="30"/>
      <c r="E123" s="88">
        <f t="shared" si="159"/>
        <v>3.1742250903872287</v>
      </c>
      <c r="F123" s="376">
        <v>25</v>
      </c>
      <c r="G123" s="376"/>
      <c r="H123" s="31">
        <v>74</v>
      </c>
      <c r="I123" s="31">
        <v>88</v>
      </c>
      <c r="J123" s="31">
        <v>74</v>
      </c>
      <c r="K123" s="31">
        <v>88</v>
      </c>
      <c r="L123" s="31">
        <v>74</v>
      </c>
      <c r="M123" s="33">
        <v>86</v>
      </c>
      <c r="N123" s="34">
        <v>76</v>
      </c>
      <c r="O123" s="31">
        <v>84</v>
      </c>
      <c r="P123" s="31">
        <v>76</v>
      </c>
      <c r="Q123" s="31">
        <v>84</v>
      </c>
      <c r="R123" s="31">
        <v>75</v>
      </c>
      <c r="S123" s="31">
        <v>84</v>
      </c>
      <c r="T123" s="35"/>
      <c r="U123" s="36">
        <f t="shared" si="160"/>
        <v>14</v>
      </c>
      <c r="V123" s="36">
        <f t="shared" si="161"/>
        <v>14</v>
      </c>
      <c r="W123" s="36">
        <f t="shared" si="162"/>
        <v>12</v>
      </c>
      <c r="X123" s="36">
        <f t="shared" si="163"/>
        <v>8</v>
      </c>
      <c r="Y123" s="36">
        <f t="shared" si="164"/>
        <v>8</v>
      </c>
      <c r="Z123" s="36">
        <f t="shared" si="165"/>
        <v>9</v>
      </c>
      <c r="AA123" s="37">
        <f t="shared" si="166"/>
        <v>6</v>
      </c>
      <c r="AB123" s="37">
        <f t="shared" si="167"/>
        <v>6</v>
      </c>
      <c r="AC123" s="37">
        <f t="shared" si="168"/>
        <v>3</v>
      </c>
      <c r="AD123" s="3">
        <f t="shared" si="169"/>
        <v>0.13333333333333333</v>
      </c>
      <c r="AE123" s="3">
        <f t="shared" si="170"/>
        <v>8.3333333333333329E-2</v>
      </c>
      <c r="AF123" s="3">
        <f t="shared" si="171"/>
        <v>0.05</v>
      </c>
      <c r="AG123" s="4">
        <f t="shared" si="151"/>
        <v>42.857142857142861</v>
      </c>
      <c r="AH123" s="4">
        <f t="shared" si="152"/>
        <v>42.857142857142861</v>
      </c>
      <c r="AI123" s="4">
        <f t="shared" si="153"/>
        <v>25</v>
      </c>
      <c r="AJ123" s="36">
        <f t="shared" si="172"/>
        <v>36.904761904761905</v>
      </c>
      <c r="AL123" s="120">
        <f t="shared" si="206"/>
        <v>441.45000000000005</v>
      </c>
      <c r="AM123" s="93">
        <f t="shared" si="174"/>
        <v>234.91244000000003</v>
      </c>
      <c r="AN123" s="93">
        <f t="shared" si="154"/>
        <v>15.731298772272332</v>
      </c>
      <c r="AO123" s="93">
        <f t="shared" si="155"/>
        <v>0.13333333333333333</v>
      </c>
      <c r="AP123" s="93">
        <f t="shared" si="156"/>
        <v>42.857142857142854</v>
      </c>
      <c r="AQ123" s="93">
        <f t="shared" si="157"/>
        <v>42.857142857142854</v>
      </c>
      <c r="AR123" s="93">
        <f t="shared" si="158"/>
        <v>25</v>
      </c>
      <c r="AS123" s="94">
        <f t="shared" si="204"/>
        <v>36.904761904761905</v>
      </c>
      <c r="AT123" s="100">
        <f t="shared" si="175"/>
        <v>8.4756723054770257E-3</v>
      </c>
      <c r="AU123" s="101">
        <f t="shared" si="176"/>
        <v>0.33333333333333331</v>
      </c>
      <c r="AV123" s="101">
        <f t="shared" si="177"/>
        <v>2.5427016916431077E-2</v>
      </c>
      <c r="AW123" s="101">
        <f t="shared" si="178"/>
        <v>1.5891885572769424E-2</v>
      </c>
      <c r="AX123" s="101">
        <f t="shared" si="179"/>
        <v>1.6951344610954055E-2</v>
      </c>
      <c r="AY123" s="101">
        <f t="shared" si="180"/>
        <v>1.0666666666666669</v>
      </c>
      <c r="AZ123" s="101">
        <f t="shared" si="181"/>
        <v>116.10974079204249</v>
      </c>
      <c r="BA123" s="101">
        <f t="shared" si="182"/>
        <v>38.703246930680827</v>
      </c>
      <c r="BB123" s="101">
        <f t="shared" si="183"/>
        <v>0.625</v>
      </c>
      <c r="BC123" s="101">
        <f t="shared" si="184"/>
        <v>0.17261890235122765</v>
      </c>
      <c r="BD123" s="101">
        <f t="shared" si="185"/>
        <v>1.0825317547305482</v>
      </c>
      <c r="BE123" s="101">
        <f t="shared" si="186"/>
        <v>6.7233611853901462E-2</v>
      </c>
      <c r="BF123" s="101">
        <f t="shared" si="187"/>
        <v>0.36</v>
      </c>
      <c r="BG123" s="101">
        <f t="shared" si="188"/>
        <v>0.12</v>
      </c>
      <c r="BH123" s="101">
        <f t="shared" si="189"/>
        <v>3.0512420299717291E-3</v>
      </c>
      <c r="BI123" s="108">
        <f t="shared" si="190"/>
        <v>1.7320508075688774</v>
      </c>
      <c r="BJ123" s="108">
        <f t="shared" si="191"/>
        <v>0.12592150915077727</v>
      </c>
      <c r="BK123" s="108">
        <f t="shared" si="192"/>
        <v>7.9236355292252059</v>
      </c>
      <c r="BL123" s="108">
        <f t="shared" si="193"/>
        <v>41.268935048047943</v>
      </c>
      <c r="BM123" s="108">
        <f t="shared" si="194"/>
        <v>0.15915494309189535</v>
      </c>
      <c r="BN123" s="108">
        <f t="shared" si="195"/>
        <v>1.3489451434437493E-3</v>
      </c>
      <c r="BO123" s="108">
        <f t="shared" si="196"/>
        <v>4.0468354303312484E-3</v>
      </c>
      <c r="BP123" s="109">
        <f t="shared" si="197"/>
        <v>4.8562025163974976E-4</v>
      </c>
      <c r="BQ123" s="108">
        <f t="shared" si="198"/>
        <v>2.5292721439570298E-3</v>
      </c>
      <c r="BR123" s="108">
        <f t="shared" si="199"/>
        <v>9.6989447548106771</v>
      </c>
      <c r="BS123" s="108">
        <f t="shared" si="200"/>
        <v>2.5205847756679551</v>
      </c>
      <c r="BT123" s="108">
        <f t="shared" si="201"/>
        <v>1.8792108242543477</v>
      </c>
      <c r="BU123" s="108">
        <f t="shared" si="202"/>
        <v>5.1611796982167357</v>
      </c>
      <c r="BV123" s="128">
        <f t="shared" si="203"/>
        <v>1.3412996259576666</v>
      </c>
    </row>
    <row r="124" spans="1:384" ht="18.600000000000001" thickBot="1">
      <c r="A124" s="369"/>
      <c r="B124" s="28">
        <v>4</v>
      </c>
      <c r="C124" s="29">
        <v>0.4</v>
      </c>
      <c r="D124" s="30"/>
      <c r="E124" s="88">
        <f t="shared" si="159"/>
        <v>2.8899783707718116</v>
      </c>
      <c r="F124" s="376">
        <v>27.36</v>
      </c>
      <c r="G124" s="376"/>
      <c r="H124" s="31">
        <v>73</v>
      </c>
      <c r="I124" s="31">
        <v>87</v>
      </c>
      <c r="J124" s="31">
        <v>75</v>
      </c>
      <c r="K124" s="31">
        <v>87</v>
      </c>
      <c r="L124" s="31">
        <v>75</v>
      </c>
      <c r="M124" s="33">
        <v>88</v>
      </c>
      <c r="N124" s="34">
        <v>76</v>
      </c>
      <c r="O124" s="31">
        <v>87</v>
      </c>
      <c r="P124" s="31">
        <v>76</v>
      </c>
      <c r="Q124" s="31">
        <v>87</v>
      </c>
      <c r="R124" s="31">
        <v>75</v>
      </c>
      <c r="S124" s="31">
        <v>86</v>
      </c>
      <c r="T124" s="35"/>
      <c r="U124" s="36">
        <f t="shared" si="160"/>
        <v>14</v>
      </c>
      <c r="V124" s="36">
        <f t="shared" si="161"/>
        <v>12</v>
      </c>
      <c r="W124" s="36">
        <f t="shared" si="162"/>
        <v>13</v>
      </c>
      <c r="X124" s="36">
        <f t="shared" si="163"/>
        <v>11</v>
      </c>
      <c r="Y124" s="36">
        <f t="shared" si="164"/>
        <v>11</v>
      </c>
      <c r="Z124" s="36">
        <f t="shared" si="165"/>
        <v>11</v>
      </c>
      <c r="AA124" s="37">
        <f t="shared" si="166"/>
        <v>3</v>
      </c>
      <c r="AB124" s="37">
        <f t="shared" si="167"/>
        <v>1</v>
      </c>
      <c r="AC124" s="37">
        <f t="shared" si="168"/>
        <v>2</v>
      </c>
      <c r="AD124" s="3">
        <f t="shared" si="169"/>
        <v>0.13</v>
      </c>
      <c r="AE124" s="3">
        <f t="shared" si="170"/>
        <v>0.11</v>
      </c>
      <c r="AF124" s="3">
        <f t="shared" si="171"/>
        <v>0.02</v>
      </c>
      <c r="AG124" s="4">
        <f t="shared" si="151"/>
        <v>21.428571428571431</v>
      </c>
      <c r="AH124" s="4">
        <f t="shared" si="152"/>
        <v>8.3333333333333375</v>
      </c>
      <c r="AI124" s="4">
        <f t="shared" si="153"/>
        <v>15.384615384615385</v>
      </c>
      <c r="AJ124" s="36">
        <f t="shared" si="172"/>
        <v>15.04884004884005</v>
      </c>
      <c r="AL124" s="120">
        <f t="shared" si="206"/>
        <v>441.45000000000005</v>
      </c>
      <c r="AM124" s="93">
        <f t="shared" si="174"/>
        <v>230.67123637500003</v>
      </c>
      <c r="AN124" s="93">
        <f t="shared" si="154"/>
        <v>13.040021992475138</v>
      </c>
      <c r="AO124" s="93">
        <f t="shared" si="155"/>
        <v>0.13</v>
      </c>
      <c r="AP124" s="93">
        <f t="shared" si="156"/>
        <v>21.428571428571427</v>
      </c>
      <c r="AQ124" s="93">
        <f t="shared" si="157"/>
        <v>8.3333333333333321</v>
      </c>
      <c r="AR124" s="93">
        <f t="shared" si="158"/>
        <v>15.384615384615385</v>
      </c>
      <c r="AS124" s="94">
        <f t="shared" si="204"/>
        <v>15.048840048840049</v>
      </c>
      <c r="AT124" s="100">
        <f t="shared" si="175"/>
        <v>9.969308339741887E-3</v>
      </c>
      <c r="AU124" s="101">
        <f t="shared" si="176"/>
        <v>0.32500000000000001</v>
      </c>
      <c r="AV124" s="101">
        <f t="shared" si="177"/>
        <v>3.0674794891513497E-2</v>
      </c>
      <c r="AW124" s="101">
        <f t="shared" si="178"/>
        <v>1.9171746807195935E-2</v>
      </c>
      <c r="AX124" s="101">
        <f t="shared" si="179"/>
        <v>2.070548655177161E-2</v>
      </c>
      <c r="AY124" s="101">
        <f t="shared" si="180"/>
        <v>1.08</v>
      </c>
      <c r="AZ124" s="101">
        <f t="shared" si="181"/>
        <v>98.384784557501064</v>
      </c>
      <c r="BA124" s="101">
        <f t="shared" si="182"/>
        <v>31.975054981187842</v>
      </c>
      <c r="BB124" s="101">
        <f t="shared" si="183"/>
        <v>0.625</v>
      </c>
      <c r="BC124" s="101">
        <f t="shared" si="184"/>
        <v>0.19201235340464992</v>
      </c>
      <c r="BD124" s="101">
        <f t="shared" si="185"/>
        <v>1.0963225241337864</v>
      </c>
      <c r="BE124" s="101">
        <f t="shared" si="186"/>
        <v>7.2000280115189705E-2</v>
      </c>
      <c r="BF124" s="101">
        <f t="shared" si="187"/>
        <v>0.36923076923076925</v>
      </c>
      <c r="BG124" s="101">
        <f t="shared" si="188"/>
        <v>0.12</v>
      </c>
      <c r="BH124" s="101">
        <f t="shared" si="189"/>
        <v>3.6809753869816195E-3</v>
      </c>
      <c r="BI124" s="108">
        <f t="shared" si="190"/>
        <v>1.7541160386140586</v>
      </c>
      <c r="BJ124" s="108">
        <f t="shared" si="191"/>
        <v>0.1519099341588076</v>
      </c>
      <c r="BK124" s="108">
        <f t="shared" si="192"/>
        <v>7.9236355292252059</v>
      </c>
      <c r="BL124" s="108">
        <f t="shared" si="193"/>
        <v>41.268935048047943</v>
      </c>
      <c r="BM124" s="108">
        <f t="shared" si="194"/>
        <v>0.15915494309189535</v>
      </c>
      <c r="BN124" s="108">
        <f t="shared" si="195"/>
        <v>1.5866647014771776E-3</v>
      </c>
      <c r="BO124" s="108">
        <f t="shared" si="196"/>
        <v>4.8820452353143928E-3</v>
      </c>
      <c r="BP124" s="109">
        <f t="shared" si="197"/>
        <v>5.8584542823772717E-4</v>
      </c>
      <c r="BQ124" s="108">
        <f t="shared" si="198"/>
        <v>3.0512782720714953E-3</v>
      </c>
      <c r="BR124" s="108">
        <f t="shared" si="199"/>
        <v>9.6989447548106771</v>
      </c>
      <c r="BS124" s="108">
        <f t="shared" si="200"/>
        <v>2.5205847756679551</v>
      </c>
      <c r="BT124" s="108">
        <f t="shared" si="201"/>
        <v>1.9137626647231343</v>
      </c>
      <c r="BU124" s="108">
        <f t="shared" si="202"/>
        <v>5.067997685185186</v>
      </c>
      <c r="BV124" s="128">
        <f t="shared" si="203"/>
        <v>1.3170832633170897</v>
      </c>
    </row>
    <row r="125" spans="1:384" ht="18.600000000000001" thickBot="1">
      <c r="A125" s="369"/>
      <c r="B125" s="28">
        <v>5</v>
      </c>
      <c r="C125" s="29">
        <v>0.4</v>
      </c>
      <c r="D125" s="30"/>
      <c r="E125" s="88">
        <f t="shared" si="159"/>
        <v>2.8424232144011614</v>
      </c>
      <c r="F125" s="376">
        <v>27.8</v>
      </c>
      <c r="G125" s="376"/>
      <c r="H125" s="31">
        <v>75</v>
      </c>
      <c r="I125" s="31">
        <v>87</v>
      </c>
      <c r="J125" s="31">
        <v>74</v>
      </c>
      <c r="K125" s="31">
        <v>87</v>
      </c>
      <c r="L125" s="31">
        <v>75</v>
      </c>
      <c r="M125" s="33">
        <v>88</v>
      </c>
      <c r="N125" s="34">
        <v>76</v>
      </c>
      <c r="O125" s="31">
        <v>86</v>
      </c>
      <c r="P125" s="31">
        <v>75</v>
      </c>
      <c r="Q125" s="31">
        <v>86</v>
      </c>
      <c r="R125" s="31">
        <v>75</v>
      </c>
      <c r="S125" s="31">
        <v>87</v>
      </c>
      <c r="T125" s="35"/>
      <c r="U125" s="36">
        <f t="shared" si="160"/>
        <v>12</v>
      </c>
      <c r="V125" s="36">
        <f t="shared" si="161"/>
        <v>13</v>
      </c>
      <c r="W125" s="36">
        <f t="shared" si="162"/>
        <v>13</v>
      </c>
      <c r="X125" s="36">
        <f t="shared" si="163"/>
        <v>10</v>
      </c>
      <c r="Y125" s="36">
        <f t="shared" si="164"/>
        <v>11</v>
      </c>
      <c r="Z125" s="36">
        <f t="shared" si="165"/>
        <v>12</v>
      </c>
      <c r="AA125" s="37">
        <f t="shared" si="166"/>
        <v>2</v>
      </c>
      <c r="AB125" s="37">
        <f t="shared" si="167"/>
        <v>2</v>
      </c>
      <c r="AC125" s="37">
        <f t="shared" si="168"/>
        <v>1</v>
      </c>
      <c r="AD125" s="3">
        <f t="shared" si="169"/>
        <v>0.12666666666666668</v>
      </c>
      <c r="AE125" s="3">
        <f t="shared" si="170"/>
        <v>0.11</v>
      </c>
      <c r="AF125" s="3">
        <f t="shared" si="171"/>
        <v>1.6666666666666666E-2</v>
      </c>
      <c r="AG125" s="4">
        <f t="shared" si="151"/>
        <v>16.666666666666664</v>
      </c>
      <c r="AH125" s="4">
        <f t="shared" si="152"/>
        <v>15.384615384615385</v>
      </c>
      <c r="AI125" s="4">
        <f t="shared" si="153"/>
        <v>7.6923076923076872</v>
      </c>
      <c r="AJ125" s="36">
        <f t="shared" si="172"/>
        <v>13.247863247863245</v>
      </c>
      <c r="AL125" s="120">
        <f t="shared" si="206"/>
        <v>441.45000000000005</v>
      </c>
      <c r="AM125" s="93">
        <f t="shared" si="174"/>
        <v>226.45442150000002</v>
      </c>
      <c r="AN125" s="93">
        <f t="shared" si="154"/>
        <v>12.614400685977616</v>
      </c>
      <c r="AO125" s="93">
        <f t="shared" si="155"/>
        <v>0.12666666666666665</v>
      </c>
      <c r="AP125" s="93">
        <f t="shared" si="156"/>
        <v>16.666666666666664</v>
      </c>
      <c r="AQ125" s="93">
        <f t="shared" si="157"/>
        <v>15.384615384615385</v>
      </c>
      <c r="AR125" s="93">
        <f t="shared" si="158"/>
        <v>7.6923076923076925</v>
      </c>
      <c r="AS125" s="94">
        <f t="shared" si="204"/>
        <v>13.247863247863249</v>
      </c>
      <c r="AT125" s="100">
        <f t="shared" si="175"/>
        <v>1.004143358213375E-2</v>
      </c>
      <c r="AU125" s="101">
        <f t="shared" si="176"/>
        <v>0.3166666666666666</v>
      </c>
      <c r="AV125" s="101">
        <f t="shared" si="177"/>
        <v>3.1709790259369743E-2</v>
      </c>
      <c r="AW125" s="101">
        <f t="shared" si="178"/>
        <v>1.9818618912106088E-2</v>
      </c>
      <c r="AX125" s="101">
        <f t="shared" si="179"/>
        <v>2.1668356677235993E-2</v>
      </c>
      <c r="AY125" s="101">
        <f t="shared" si="180"/>
        <v>1.0933333333333335</v>
      </c>
      <c r="AZ125" s="101">
        <f t="shared" si="181"/>
        <v>97.613689626139092</v>
      </c>
      <c r="BA125" s="101">
        <f t="shared" si="182"/>
        <v>30.911001714944039</v>
      </c>
      <c r="BB125" s="101">
        <f t="shared" si="183"/>
        <v>0.625</v>
      </c>
      <c r="BC125" s="101">
        <f t="shared" si="184"/>
        <v>0.1977768824237606</v>
      </c>
      <c r="BD125" s="101">
        <f t="shared" si="185"/>
        <v>1.1106541457982981</v>
      </c>
      <c r="BE125" s="101">
        <f t="shared" si="186"/>
        <v>7.1327832447190154E-2</v>
      </c>
      <c r="BF125" s="101">
        <f t="shared" si="187"/>
        <v>0.3789473684210527</v>
      </c>
      <c r="BG125" s="101">
        <f t="shared" si="188"/>
        <v>0.12</v>
      </c>
      <c r="BH125" s="101">
        <f t="shared" si="189"/>
        <v>3.8051748311243691E-3</v>
      </c>
      <c r="BI125" s="108">
        <f t="shared" si="190"/>
        <v>1.7770466332772774</v>
      </c>
      <c r="BJ125" s="108">
        <f t="shared" si="191"/>
        <v>0.15703551295213841</v>
      </c>
      <c r="BK125" s="108">
        <f t="shared" si="192"/>
        <v>7.9236355292252059</v>
      </c>
      <c r="BL125" s="108">
        <f t="shared" si="193"/>
        <v>41.268935048047943</v>
      </c>
      <c r="BM125" s="108">
        <f t="shared" si="194"/>
        <v>0.15915494309189535</v>
      </c>
      <c r="BN125" s="108">
        <f t="shared" si="195"/>
        <v>1.5981437903255437E-3</v>
      </c>
      <c r="BO125" s="108">
        <f t="shared" si="196"/>
        <v>5.046769864185929E-3</v>
      </c>
      <c r="BP125" s="109">
        <f t="shared" si="197"/>
        <v>6.0561238370231141E-4</v>
      </c>
      <c r="BQ125" s="108">
        <f t="shared" si="198"/>
        <v>3.1542311651162054E-3</v>
      </c>
      <c r="BR125" s="108">
        <f t="shared" si="199"/>
        <v>9.6989447548106771</v>
      </c>
      <c r="BS125" s="108">
        <f t="shared" si="200"/>
        <v>2.5205847756679551</v>
      </c>
      <c r="BT125" s="108">
        <f t="shared" si="201"/>
        <v>1.9493988992394216</v>
      </c>
      <c r="BU125" s="108">
        <f t="shared" si="202"/>
        <v>4.9753515089163241</v>
      </c>
      <c r="BV125" s="128">
        <f t="shared" si="203"/>
        <v>1.2930061552057857</v>
      </c>
    </row>
    <row r="126" spans="1:384" ht="18.600000000000001" thickBot="1">
      <c r="A126" s="369"/>
      <c r="B126" s="28">
        <v>6</v>
      </c>
      <c r="C126" s="29">
        <v>0.4</v>
      </c>
      <c r="D126" s="30"/>
      <c r="E126" s="88">
        <f t="shared" si="159"/>
        <v>2.821311093890853</v>
      </c>
      <c r="F126" s="376">
        <v>28</v>
      </c>
      <c r="G126" s="376"/>
      <c r="H126" s="31">
        <v>75</v>
      </c>
      <c r="I126" s="31">
        <v>87</v>
      </c>
      <c r="J126" s="31">
        <v>73</v>
      </c>
      <c r="K126" s="31">
        <v>87</v>
      </c>
      <c r="L126" s="31">
        <v>74</v>
      </c>
      <c r="M126" s="33">
        <v>88</v>
      </c>
      <c r="N126" s="34">
        <v>75</v>
      </c>
      <c r="O126" s="31">
        <v>86</v>
      </c>
      <c r="P126" s="31">
        <v>75</v>
      </c>
      <c r="Q126" s="31">
        <v>87</v>
      </c>
      <c r="R126" s="31">
        <v>75</v>
      </c>
      <c r="S126" s="31">
        <v>86</v>
      </c>
      <c r="T126" s="35"/>
      <c r="U126" s="36">
        <f t="shared" si="160"/>
        <v>12</v>
      </c>
      <c r="V126" s="36">
        <f t="shared" si="161"/>
        <v>14</v>
      </c>
      <c r="W126" s="36">
        <f t="shared" si="162"/>
        <v>14</v>
      </c>
      <c r="X126" s="36">
        <f t="shared" si="163"/>
        <v>11</v>
      </c>
      <c r="Y126" s="36">
        <f t="shared" si="164"/>
        <v>12</v>
      </c>
      <c r="Z126" s="36">
        <f t="shared" si="165"/>
        <v>11</v>
      </c>
      <c r="AA126" s="37">
        <f t="shared" si="166"/>
        <v>1</v>
      </c>
      <c r="AB126" s="37">
        <f t="shared" si="167"/>
        <v>2</v>
      </c>
      <c r="AC126" s="37">
        <f t="shared" si="168"/>
        <v>3</v>
      </c>
      <c r="AD126" s="3">
        <f t="shared" si="169"/>
        <v>0.13333333333333333</v>
      </c>
      <c r="AE126" s="3">
        <f t="shared" si="170"/>
        <v>0.11333333333333333</v>
      </c>
      <c r="AF126" s="3">
        <f t="shared" si="171"/>
        <v>0.02</v>
      </c>
      <c r="AG126" s="4">
        <f t="shared" si="151"/>
        <v>8.3333333333333375</v>
      </c>
      <c r="AH126" s="4">
        <f t="shared" si="152"/>
        <v>14.28571428571429</v>
      </c>
      <c r="AI126" s="4">
        <f t="shared" si="153"/>
        <v>21.428571428571431</v>
      </c>
      <c r="AJ126" s="36">
        <f t="shared" si="172"/>
        <v>14.682539682539685</v>
      </c>
      <c r="AL126" s="120">
        <f t="shared" si="206"/>
        <v>441.45000000000005</v>
      </c>
      <c r="AM126" s="93">
        <f t="shared" si="174"/>
        <v>234.91244000000003</v>
      </c>
      <c r="AN126" s="93">
        <f t="shared" si="154"/>
        <v>12.42770947740042</v>
      </c>
      <c r="AO126" s="93">
        <f t="shared" si="155"/>
        <v>0.13333333333333333</v>
      </c>
      <c r="AP126" s="93">
        <f t="shared" si="156"/>
        <v>8.3333333333333321</v>
      </c>
      <c r="AQ126" s="93">
        <f t="shared" si="157"/>
        <v>14.285714285714285</v>
      </c>
      <c r="AR126" s="93">
        <f t="shared" si="158"/>
        <v>21.428571428571427</v>
      </c>
      <c r="AS126" s="94">
        <f t="shared" si="204"/>
        <v>14.682539682539682</v>
      </c>
      <c r="AT126" s="100">
        <f t="shared" si="175"/>
        <v>1.0728713410608588E-2</v>
      </c>
      <c r="AU126" s="101">
        <f t="shared" si="176"/>
        <v>0.33333333333333331</v>
      </c>
      <c r="AV126" s="101">
        <f t="shared" si="177"/>
        <v>3.2186140231825769E-2</v>
      </c>
      <c r="AW126" s="101">
        <f t="shared" si="178"/>
        <v>2.0116337644891104E-2</v>
      </c>
      <c r="AX126" s="101">
        <f t="shared" si="179"/>
        <v>2.1457426821217179E-2</v>
      </c>
      <c r="AY126" s="101">
        <f t="shared" si="180"/>
        <v>1.0666666666666669</v>
      </c>
      <c r="AZ126" s="101">
        <f t="shared" si="181"/>
        <v>91.332821080503152</v>
      </c>
      <c r="BA126" s="101">
        <f t="shared" si="182"/>
        <v>30.444273693501049</v>
      </c>
      <c r="BB126" s="101">
        <f t="shared" si="183"/>
        <v>0.625</v>
      </c>
      <c r="BC126" s="101">
        <f t="shared" si="184"/>
        <v>0.19421156784334659</v>
      </c>
      <c r="BD126" s="101">
        <f t="shared" si="185"/>
        <v>1.0825317547305482</v>
      </c>
      <c r="BE126" s="101">
        <f t="shared" si="186"/>
        <v>7.5643773607997067E-2</v>
      </c>
      <c r="BF126" s="101">
        <f t="shared" si="187"/>
        <v>0.36</v>
      </c>
      <c r="BG126" s="101">
        <f t="shared" si="188"/>
        <v>0.12</v>
      </c>
      <c r="BH126" s="101">
        <f t="shared" si="189"/>
        <v>3.862336827819092E-3</v>
      </c>
      <c r="BI126" s="108">
        <f t="shared" si="190"/>
        <v>1.7320508075688774</v>
      </c>
      <c r="BJ126" s="108">
        <f t="shared" si="191"/>
        <v>0.15939452768094964</v>
      </c>
      <c r="BK126" s="108">
        <f t="shared" si="192"/>
        <v>7.9236355292252059</v>
      </c>
      <c r="BL126" s="108">
        <f t="shared" si="193"/>
        <v>41.268935048047943</v>
      </c>
      <c r="BM126" s="108">
        <f t="shared" si="194"/>
        <v>0.15915494309189535</v>
      </c>
      <c r="BN126" s="108">
        <f t="shared" si="195"/>
        <v>1.7075277723146644E-3</v>
      </c>
      <c r="BO126" s="108">
        <f t="shared" si="196"/>
        <v>5.1225833169439936E-3</v>
      </c>
      <c r="BP126" s="109">
        <f t="shared" si="197"/>
        <v>6.1470999803327913E-4</v>
      </c>
      <c r="BQ126" s="108">
        <f t="shared" si="198"/>
        <v>3.2016145730899958E-3</v>
      </c>
      <c r="BR126" s="108">
        <f t="shared" si="199"/>
        <v>9.6989447548106771</v>
      </c>
      <c r="BS126" s="108">
        <f t="shared" si="200"/>
        <v>2.5205847756679551</v>
      </c>
      <c r="BT126" s="108">
        <f t="shared" si="201"/>
        <v>1.8792108242543477</v>
      </c>
      <c r="BU126" s="108">
        <f t="shared" si="202"/>
        <v>5.1611796982167357</v>
      </c>
      <c r="BV126" s="128">
        <f t="shared" si="203"/>
        <v>1.3412996259576666</v>
      </c>
    </row>
    <row r="127" spans="1:384" ht="18.600000000000001" thickBot="1">
      <c r="A127" s="369"/>
      <c r="B127" s="28">
        <v>7</v>
      </c>
      <c r="C127" s="29">
        <v>0.4</v>
      </c>
      <c r="D127" s="30"/>
      <c r="E127" s="88">
        <f t="shared" si="159"/>
        <v>2.6259667592247009</v>
      </c>
      <c r="F127" s="376">
        <v>30</v>
      </c>
      <c r="G127" s="376"/>
      <c r="H127" s="31">
        <v>74</v>
      </c>
      <c r="I127" s="31">
        <v>87</v>
      </c>
      <c r="J127" s="31">
        <v>73</v>
      </c>
      <c r="K127" s="31">
        <v>88</v>
      </c>
      <c r="L127" s="31">
        <v>69</v>
      </c>
      <c r="M127" s="33">
        <v>87</v>
      </c>
      <c r="N127" s="34">
        <v>75</v>
      </c>
      <c r="O127" s="31">
        <v>88</v>
      </c>
      <c r="P127" s="31">
        <v>75</v>
      </c>
      <c r="Q127" s="31">
        <v>86</v>
      </c>
      <c r="R127" s="31">
        <v>76</v>
      </c>
      <c r="S127" s="31">
        <v>87</v>
      </c>
      <c r="T127" s="35"/>
      <c r="U127" s="36">
        <f t="shared" si="160"/>
        <v>13</v>
      </c>
      <c r="V127" s="36">
        <f t="shared" si="161"/>
        <v>15</v>
      </c>
      <c r="W127" s="36">
        <f t="shared" si="162"/>
        <v>18</v>
      </c>
      <c r="X127" s="36">
        <f t="shared" si="163"/>
        <v>13</v>
      </c>
      <c r="Y127" s="36">
        <f t="shared" si="164"/>
        <v>11</v>
      </c>
      <c r="Z127" s="36">
        <f t="shared" si="165"/>
        <v>11</v>
      </c>
      <c r="AA127" s="37">
        <f t="shared" si="166"/>
        <v>0</v>
      </c>
      <c r="AB127" s="37">
        <f t="shared" si="167"/>
        <v>4</v>
      </c>
      <c r="AC127" s="37">
        <f t="shared" si="168"/>
        <v>7</v>
      </c>
      <c r="AD127" s="3">
        <f t="shared" si="169"/>
        <v>0.15333333333333332</v>
      </c>
      <c r="AE127" s="3">
        <f t="shared" si="170"/>
        <v>0.11666666666666667</v>
      </c>
      <c r="AF127" s="3">
        <f t="shared" si="171"/>
        <v>3.6666666666666667E-2</v>
      </c>
      <c r="AG127" s="4">
        <f t="shared" si="151"/>
        <v>0</v>
      </c>
      <c r="AH127" s="4">
        <f t="shared" si="152"/>
        <v>26.666666666666671</v>
      </c>
      <c r="AI127" s="4">
        <f t="shared" si="153"/>
        <v>38.888888888888886</v>
      </c>
      <c r="AJ127" s="36">
        <f t="shared" si="172"/>
        <v>21.851851851851851</v>
      </c>
      <c r="AL127" s="120">
        <f t="shared" si="206"/>
        <v>441.45000000000005</v>
      </c>
      <c r="AM127" s="93">
        <f t="shared" si="174"/>
        <v>260.8718255</v>
      </c>
      <c r="AN127" s="93">
        <f t="shared" si="154"/>
        <v>10.766327527906574</v>
      </c>
      <c r="AO127" s="93">
        <f t="shared" si="155"/>
        <v>0.15333333333333335</v>
      </c>
      <c r="AP127" s="93">
        <f t="shared" si="156"/>
        <v>0</v>
      </c>
      <c r="AQ127" s="93">
        <f t="shared" si="157"/>
        <v>26.666666666666668</v>
      </c>
      <c r="AR127" s="93">
        <f t="shared" si="158"/>
        <v>38.888888888888893</v>
      </c>
      <c r="AS127" s="94">
        <f t="shared" si="204"/>
        <v>21.851851851851851</v>
      </c>
      <c r="AT127" s="100">
        <f t="shared" si="175"/>
        <v>1.4241934674185766E-2</v>
      </c>
      <c r="AU127" s="101">
        <f t="shared" si="176"/>
        <v>0.38333333333333336</v>
      </c>
      <c r="AV127" s="101">
        <f t="shared" si="177"/>
        <v>3.7152873063093297E-2</v>
      </c>
      <c r="AW127" s="101">
        <f t="shared" si="178"/>
        <v>2.3220545664433309E-2</v>
      </c>
      <c r="AX127" s="101">
        <f t="shared" si="179"/>
        <v>2.2910938388907533E-2</v>
      </c>
      <c r="AY127" s="101">
        <f t="shared" si="180"/>
        <v>0.98666666666666669</v>
      </c>
      <c r="AZ127" s="101">
        <f t="shared" si="181"/>
        <v>68.584744747216774</v>
      </c>
      <c r="BA127" s="101">
        <f t="shared" si="182"/>
        <v>26.290818819766432</v>
      </c>
      <c r="BB127" s="101">
        <f t="shared" si="183"/>
        <v>0.625</v>
      </c>
      <c r="BC127" s="101">
        <f t="shared" si="184"/>
        <v>0.19457539752611483</v>
      </c>
      <c r="BD127" s="101">
        <f t="shared" si="185"/>
        <v>1.0094660663590602</v>
      </c>
      <c r="BE127" s="101">
        <f t="shared" si="186"/>
        <v>9.3461506872262332E-2</v>
      </c>
      <c r="BF127" s="101">
        <f t="shared" si="187"/>
        <v>0.31304347826086953</v>
      </c>
      <c r="BG127" s="101">
        <f t="shared" si="188"/>
        <v>0.12</v>
      </c>
      <c r="BH127" s="101">
        <f t="shared" si="189"/>
        <v>4.4583447675711953E-3</v>
      </c>
      <c r="BI127" s="108">
        <f t="shared" si="190"/>
        <v>1.6151457061744965</v>
      </c>
      <c r="BJ127" s="108">
        <f t="shared" si="191"/>
        <v>0.1839911406347001</v>
      </c>
      <c r="BK127" s="108">
        <f t="shared" si="192"/>
        <v>7.9236355292252059</v>
      </c>
      <c r="BL127" s="108">
        <f t="shared" si="193"/>
        <v>41.268935048047943</v>
      </c>
      <c r="BM127" s="108">
        <f t="shared" si="194"/>
        <v>0.15915494309189535</v>
      </c>
      <c r="BN127" s="108">
        <f t="shared" si="195"/>
        <v>2.2666743025885265E-3</v>
      </c>
      <c r="BO127" s="108">
        <f t="shared" si="196"/>
        <v>5.9130633980570254E-3</v>
      </c>
      <c r="BP127" s="109">
        <f t="shared" si="197"/>
        <v>7.0956760776684307E-4</v>
      </c>
      <c r="BQ127" s="108">
        <f t="shared" si="198"/>
        <v>3.6956646237856407E-3</v>
      </c>
      <c r="BR127" s="108">
        <f t="shared" si="199"/>
        <v>9.6989447548106771</v>
      </c>
      <c r="BS127" s="108">
        <f t="shared" si="200"/>
        <v>2.5205847756679551</v>
      </c>
      <c r="BT127" s="108">
        <f t="shared" si="201"/>
        <v>1.6922103379845443</v>
      </c>
      <c r="BU127" s="108">
        <f t="shared" si="202"/>
        <v>5.7315243484224965</v>
      </c>
      <c r="BV127" s="128">
        <f t="shared" si="203"/>
        <v>1.4895221469158622</v>
      </c>
    </row>
    <row r="128" spans="1:384" ht="18.600000000000001" thickBot="1">
      <c r="A128" s="370"/>
      <c r="B128" s="28">
        <v>8</v>
      </c>
      <c r="C128" s="29">
        <v>0.4</v>
      </c>
      <c r="D128" s="30"/>
      <c r="E128" s="88">
        <f t="shared" si="159"/>
        <v>2.2369926804179441</v>
      </c>
      <c r="F128" s="376">
        <v>35</v>
      </c>
      <c r="G128" s="376"/>
      <c r="H128" s="31">
        <v>73</v>
      </c>
      <c r="I128" s="31">
        <v>87</v>
      </c>
      <c r="J128" s="31">
        <v>74</v>
      </c>
      <c r="K128" s="31">
        <v>88</v>
      </c>
      <c r="L128" s="31">
        <v>72</v>
      </c>
      <c r="M128" s="33">
        <v>89</v>
      </c>
      <c r="N128" s="34">
        <v>74</v>
      </c>
      <c r="O128" s="31">
        <v>86</v>
      </c>
      <c r="P128" s="31">
        <v>75</v>
      </c>
      <c r="Q128" s="31">
        <v>87</v>
      </c>
      <c r="R128" s="31">
        <v>75</v>
      </c>
      <c r="S128" s="31">
        <v>87</v>
      </c>
      <c r="T128" s="35"/>
      <c r="U128" s="36">
        <f t="shared" si="160"/>
        <v>14</v>
      </c>
      <c r="V128" s="36">
        <f t="shared" si="161"/>
        <v>14</v>
      </c>
      <c r="W128" s="36">
        <f t="shared" si="162"/>
        <v>17</v>
      </c>
      <c r="X128" s="36">
        <f t="shared" si="163"/>
        <v>12</v>
      </c>
      <c r="Y128" s="36">
        <f t="shared" si="164"/>
        <v>12</v>
      </c>
      <c r="Z128" s="36">
        <f t="shared" si="165"/>
        <v>12</v>
      </c>
      <c r="AA128" s="37">
        <f t="shared" si="166"/>
        <v>2</v>
      </c>
      <c r="AB128" s="37">
        <f t="shared" si="167"/>
        <v>2</v>
      </c>
      <c r="AC128" s="37">
        <f t="shared" si="168"/>
        <v>5</v>
      </c>
      <c r="AD128" s="3">
        <f t="shared" si="169"/>
        <v>0.15</v>
      </c>
      <c r="AE128" s="3">
        <f t="shared" si="170"/>
        <v>0.12</v>
      </c>
      <c r="AF128" s="3">
        <f t="shared" si="171"/>
        <v>0.03</v>
      </c>
      <c r="AG128" s="4">
        <f t="shared" si="151"/>
        <v>14.28571428571429</v>
      </c>
      <c r="AH128" s="4">
        <f t="shared" si="152"/>
        <v>14.28571428571429</v>
      </c>
      <c r="AI128" s="4">
        <f t="shared" si="153"/>
        <v>29.411764705882348</v>
      </c>
      <c r="AJ128" s="36">
        <f t="shared" si="172"/>
        <v>19.327731092436977</v>
      </c>
      <c r="AL128" s="120">
        <f t="shared" si="206"/>
        <v>441.45000000000005</v>
      </c>
      <c r="AM128" s="93">
        <f t="shared" si="174"/>
        <v>256.48428937500006</v>
      </c>
      <c r="AN128" s="93">
        <f t="shared" si="154"/>
        <v>7.8130079306134999</v>
      </c>
      <c r="AO128" s="93">
        <f t="shared" si="155"/>
        <v>0.15</v>
      </c>
      <c r="AP128" s="93">
        <f t="shared" si="156"/>
        <v>14.285714285714285</v>
      </c>
      <c r="AQ128" s="93">
        <f t="shared" si="157"/>
        <v>14.285714285714285</v>
      </c>
      <c r="AR128" s="93">
        <f t="shared" si="158"/>
        <v>29.411764705882355</v>
      </c>
      <c r="AS128" s="94">
        <f t="shared" si="204"/>
        <v>19.327731092436974</v>
      </c>
      <c r="AT128" s="100">
        <f t="shared" si="175"/>
        <v>1.9198751790876725E-2</v>
      </c>
      <c r="AU128" s="101">
        <f t="shared" si="176"/>
        <v>0.37499999999999994</v>
      </c>
      <c r="AV128" s="101">
        <f t="shared" si="177"/>
        <v>5.1196671442337943E-2</v>
      </c>
      <c r="AW128" s="101">
        <f t="shared" si="178"/>
        <v>3.1997919651461211E-2</v>
      </c>
      <c r="AX128" s="101">
        <f t="shared" si="179"/>
        <v>3.1997919651461211E-2</v>
      </c>
      <c r="AY128" s="101">
        <f t="shared" si="180"/>
        <v>1</v>
      </c>
      <c r="AZ128" s="101">
        <f t="shared" si="181"/>
        <v>50.42005287075667</v>
      </c>
      <c r="BA128" s="101">
        <f t="shared" si="182"/>
        <v>18.907519826533747</v>
      </c>
      <c r="BB128" s="101">
        <f t="shared" si="183"/>
        <v>0.625</v>
      </c>
      <c r="BC128" s="101">
        <f t="shared" si="184"/>
        <v>0.23093260074265973</v>
      </c>
      <c r="BD128" s="101">
        <f t="shared" si="185"/>
        <v>1.0206207261596576</v>
      </c>
      <c r="BE128" s="101">
        <f t="shared" si="186"/>
        <v>0.10732777401272252</v>
      </c>
      <c r="BF128" s="101">
        <f t="shared" si="187"/>
        <v>0.32</v>
      </c>
      <c r="BG128" s="101">
        <f t="shared" si="188"/>
        <v>0.12</v>
      </c>
      <c r="BH128" s="101">
        <f t="shared" si="189"/>
        <v>6.1436005730805526E-3</v>
      </c>
      <c r="BI128" s="108">
        <f t="shared" si="190"/>
        <v>1.6329931618554523</v>
      </c>
      <c r="BJ128" s="108">
        <f t="shared" si="191"/>
        <v>0.25353985301161147</v>
      </c>
      <c r="BK128" s="108">
        <f t="shared" si="192"/>
        <v>7.9236355292252059</v>
      </c>
      <c r="BL128" s="108">
        <f t="shared" si="193"/>
        <v>41.268935048047943</v>
      </c>
      <c r="BM128" s="108">
        <f t="shared" si="194"/>
        <v>0.15915494309189535</v>
      </c>
      <c r="BN128" s="108">
        <f t="shared" si="195"/>
        <v>3.0555762487124091E-3</v>
      </c>
      <c r="BO128" s="108">
        <f t="shared" si="196"/>
        <v>8.1482033298997582E-3</v>
      </c>
      <c r="BP128" s="109">
        <f t="shared" si="197"/>
        <v>9.7778439958797099E-4</v>
      </c>
      <c r="BQ128" s="108">
        <f t="shared" si="198"/>
        <v>5.0926270811873491E-3</v>
      </c>
      <c r="BR128" s="108">
        <f t="shared" si="199"/>
        <v>9.6989447548106771</v>
      </c>
      <c r="BS128" s="108">
        <f t="shared" si="200"/>
        <v>2.5205847756679551</v>
      </c>
      <c r="BT128" s="108">
        <f t="shared" si="201"/>
        <v>1.7211580525096632</v>
      </c>
      <c r="BU128" s="108">
        <f t="shared" si="202"/>
        <v>5.6351273148148158</v>
      </c>
      <c r="BV128" s="128">
        <f t="shared" si="203"/>
        <v>1.4644702570996473</v>
      </c>
    </row>
    <row r="129" spans="1:384" s="54" customFormat="1" ht="18.600000000000001" thickBot="1">
      <c r="A129" s="364">
        <v>18</v>
      </c>
      <c r="B129" s="49">
        <v>1</v>
      </c>
      <c r="C129" s="50">
        <v>0.55000000000000004</v>
      </c>
      <c r="D129" s="50"/>
      <c r="E129" s="89">
        <f t="shared" si="159"/>
        <v>4.003355281584116</v>
      </c>
      <c r="F129" s="386">
        <v>20</v>
      </c>
      <c r="G129" s="386"/>
      <c r="H129" s="50">
        <v>59</v>
      </c>
      <c r="I129" s="50">
        <v>71</v>
      </c>
      <c r="J129" s="50">
        <v>59</v>
      </c>
      <c r="K129" s="50">
        <v>72</v>
      </c>
      <c r="L129" s="50">
        <v>58</v>
      </c>
      <c r="M129" s="51">
        <v>72</v>
      </c>
      <c r="N129" s="52">
        <v>59</v>
      </c>
      <c r="O129" s="50">
        <v>70</v>
      </c>
      <c r="P129" s="50">
        <v>59</v>
      </c>
      <c r="Q129" s="50">
        <v>70</v>
      </c>
      <c r="R129" s="50">
        <v>56</v>
      </c>
      <c r="S129" s="50">
        <v>67</v>
      </c>
      <c r="T129" s="57"/>
      <c r="U129" s="5">
        <f>I129-H129</f>
        <v>12</v>
      </c>
      <c r="V129" s="5">
        <f>K129-J129</f>
        <v>13</v>
      </c>
      <c r="W129" s="5">
        <f>M129-L129</f>
        <v>14</v>
      </c>
      <c r="X129" s="5">
        <f>O129-N129</f>
        <v>11</v>
      </c>
      <c r="Y129" s="5">
        <f>Q129-P129</f>
        <v>11</v>
      </c>
      <c r="Z129" s="5">
        <f>S129-R129</f>
        <v>11</v>
      </c>
      <c r="AA129" s="5">
        <f>U129-X129</f>
        <v>1</v>
      </c>
      <c r="AB129" s="5">
        <f>V129-Y129</f>
        <v>2</v>
      </c>
      <c r="AC129" s="5">
        <f>W129-Z129</f>
        <v>3</v>
      </c>
      <c r="AD129" s="5">
        <f t="shared" si="169"/>
        <v>0.13</v>
      </c>
      <c r="AE129" s="5">
        <f t="shared" si="170"/>
        <v>0.11</v>
      </c>
      <c r="AF129" s="5">
        <f t="shared" si="171"/>
        <v>0.02</v>
      </c>
      <c r="AG129" s="5">
        <f t="shared" ref="AG129:AG176" si="207">(1-(X129/U129))*100</f>
        <v>8.3333333333333375</v>
      </c>
      <c r="AH129" s="5">
        <f t="shared" ref="AH129:AH176" si="208">(1-(Y129/V129))*100</f>
        <v>15.384615384615385</v>
      </c>
      <c r="AI129" s="5">
        <f t="shared" ref="AI129:AI176" si="209">(1-(Z129/W129))*100</f>
        <v>21.428571428571431</v>
      </c>
      <c r="AJ129" s="36">
        <f t="shared" si="172"/>
        <v>15.04884004884005</v>
      </c>
      <c r="AK129" s="7"/>
      <c r="AL129" s="120">
        <f>$A$129*9.81</f>
        <v>176.58</v>
      </c>
      <c r="AM129" s="93">
        <f t="shared" si="174"/>
        <v>305.08131262500001</v>
      </c>
      <c r="AN129" s="93">
        <f t="shared" si="154"/>
        <v>25.022886522097128</v>
      </c>
      <c r="AO129" s="93">
        <f t="shared" si="155"/>
        <v>0.13</v>
      </c>
      <c r="AP129" s="93">
        <f t="shared" si="156"/>
        <v>8.3333333333333321</v>
      </c>
      <c r="AQ129" s="93">
        <f t="shared" si="157"/>
        <v>15.384615384615385</v>
      </c>
      <c r="AR129" s="93">
        <f t="shared" si="158"/>
        <v>21.428571428571427</v>
      </c>
      <c r="AS129" s="94">
        <f t="shared" si="204"/>
        <v>15.048840048840049</v>
      </c>
      <c r="AT129" s="100">
        <f t="shared" si="175"/>
        <v>5.1952439573747832E-3</v>
      </c>
      <c r="AU129" s="101">
        <f t="shared" si="176"/>
        <v>0.23636363636363636</v>
      </c>
      <c r="AV129" s="101">
        <f t="shared" si="177"/>
        <v>2.1979878281201005E-2</v>
      </c>
      <c r="AW129" s="101">
        <f t="shared" si="178"/>
        <v>9.9908537641822739E-3</v>
      </c>
      <c r="AX129" s="101">
        <f t="shared" si="179"/>
        <v>1.6784634323826222E-2</v>
      </c>
      <c r="AY129" s="101">
        <f t="shared" si="180"/>
        <v>1.6800000000000002</v>
      </c>
      <c r="AZ129" s="101">
        <f t="shared" si="181"/>
        <v>190.5606655545933</v>
      </c>
      <c r="BA129" s="101">
        <f t="shared" si="182"/>
        <v>45.041611858358408</v>
      </c>
      <c r="BB129" s="101">
        <f t="shared" si="183"/>
        <v>0.45454545454545453</v>
      </c>
      <c r="BC129" s="101">
        <f t="shared" si="184"/>
        <v>0.13861161681379791</v>
      </c>
      <c r="BD129" s="101">
        <f t="shared" si="185"/>
        <v>0.93494699000845705</v>
      </c>
      <c r="BE129" s="101">
        <f t="shared" si="186"/>
        <v>5.1976214346899946E-2</v>
      </c>
      <c r="BF129" s="101">
        <f t="shared" si="187"/>
        <v>0.36923076923076925</v>
      </c>
      <c r="BG129" s="101">
        <f t="shared" si="188"/>
        <v>8.7272727272727266E-2</v>
      </c>
      <c r="BH129" s="101">
        <f t="shared" si="189"/>
        <v>1.9182439227229968E-3</v>
      </c>
      <c r="BI129" s="108">
        <f t="shared" si="190"/>
        <v>2.0568833780186058</v>
      </c>
      <c r="BJ129" s="108">
        <f t="shared" si="191"/>
        <v>9.2827882108432735E-2</v>
      </c>
      <c r="BK129" s="108">
        <f t="shared" si="192"/>
        <v>9.2912862403436911</v>
      </c>
      <c r="BL129" s="108">
        <f t="shared" si="193"/>
        <v>48.392115835123391</v>
      </c>
      <c r="BM129" s="108">
        <f t="shared" si="194"/>
        <v>0.15915494309189535</v>
      </c>
      <c r="BN129" s="108">
        <f t="shared" si="195"/>
        <v>8.2684875638449674E-4</v>
      </c>
      <c r="BO129" s="108">
        <f t="shared" si="196"/>
        <v>3.4982062770113325E-3</v>
      </c>
      <c r="BP129" s="109">
        <f t="shared" si="197"/>
        <v>3.0529800235735267E-4</v>
      </c>
      <c r="BQ129" s="108">
        <f t="shared" si="198"/>
        <v>1.5900937622778783E-3</v>
      </c>
      <c r="BR129" s="108">
        <f t="shared" si="199"/>
        <v>3.8795779019242711</v>
      </c>
      <c r="BS129" s="108">
        <f t="shared" si="200"/>
        <v>1.008233910267182</v>
      </c>
      <c r="BT129" s="108">
        <f t="shared" si="201"/>
        <v>0.57879651323333825</v>
      </c>
      <c r="BU129" s="108">
        <f t="shared" si="202"/>
        <v>6.7028356481481479</v>
      </c>
      <c r="BV129" s="128">
        <f t="shared" si="203"/>
        <v>1.7419488321290539</v>
      </c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</row>
    <row r="130" spans="1:384" ht="18.600000000000001" thickBot="1">
      <c r="A130" s="364"/>
      <c r="B130" s="55">
        <v>2</v>
      </c>
      <c r="C130" s="30">
        <v>0.55000000000000004</v>
      </c>
      <c r="D130" s="30"/>
      <c r="E130" s="88">
        <f t="shared" si="159"/>
        <v>3.4617713531086367</v>
      </c>
      <c r="F130" s="381">
        <v>23</v>
      </c>
      <c r="G130" s="382"/>
      <c r="H130" s="31">
        <v>55</v>
      </c>
      <c r="I130" s="31">
        <v>72</v>
      </c>
      <c r="J130" s="31">
        <v>53</v>
      </c>
      <c r="K130" s="31">
        <v>71</v>
      </c>
      <c r="L130" s="31">
        <v>52</v>
      </c>
      <c r="M130" s="33">
        <v>69</v>
      </c>
      <c r="N130" s="34">
        <v>60</v>
      </c>
      <c r="O130" s="31">
        <v>70</v>
      </c>
      <c r="P130" s="31">
        <v>58</v>
      </c>
      <c r="Q130" s="31">
        <v>70</v>
      </c>
      <c r="R130" s="31">
        <v>56</v>
      </c>
      <c r="S130" s="31">
        <v>67</v>
      </c>
      <c r="T130" s="35"/>
      <c r="U130" s="36">
        <f t="shared" ref="U130:U176" si="210">I130-H130</f>
        <v>17</v>
      </c>
      <c r="V130" s="36">
        <f t="shared" ref="V130:V176" si="211">K130-J130</f>
        <v>18</v>
      </c>
      <c r="W130" s="36">
        <f t="shared" ref="W130:W176" si="212">M130-L130</f>
        <v>17</v>
      </c>
      <c r="X130" s="36">
        <f t="shared" ref="X130:X170" si="213">O130-N130</f>
        <v>10</v>
      </c>
      <c r="Y130" s="36">
        <f t="shared" ref="Y130:Y176" si="214">Q130-P130</f>
        <v>12</v>
      </c>
      <c r="Z130" s="36">
        <f t="shared" ref="Z130:Z176" si="215">S130-R130</f>
        <v>11</v>
      </c>
      <c r="AA130" s="37">
        <f t="shared" ref="AA130:AA138" si="216">U130-X130</f>
        <v>7</v>
      </c>
      <c r="AB130" s="37">
        <f t="shared" ref="AB130:AB176" si="217">V130-Y130</f>
        <v>6</v>
      </c>
      <c r="AC130" s="37">
        <f t="shared" ref="AC130:AC176" si="218">W130-Z130</f>
        <v>6</v>
      </c>
      <c r="AD130" s="5">
        <f t="shared" si="169"/>
        <v>0.17333333333333334</v>
      </c>
      <c r="AE130" s="5">
        <f t="shared" si="170"/>
        <v>0.11</v>
      </c>
      <c r="AF130" s="5">
        <f t="shared" si="171"/>
        <v>6.3333333333333339E-2</v>
      </c>
      <c r="AG130" s="4">
        <f t="shared" si="207"/>
        <v>41.17647058823529</v>
      </c>
      <c r="AH130" s="4">
        <f t="shared" si="208"/>
        <v>33.333333333333336</v>
      </c>
      <c r="AI130" s="4">
        <f t="shared" si="209"/>
        <v>35.294117647058819</v>
      </c>
      <c r="AJ130" s="36">
        <f t="shared" si="172"/>
        <v>36.601307189542474</v>
      </c>
      <c r="AL130" s="120">
        <f t="shared" ref="AL130:AL136" si="219">$A$129*9.81</f>
        <v>176.58</v>
      </c>
      <c r="AM130" s="93">
        <f t="shared" si="174"/>
        <v>376.38670100000002</v>
      </c>
      <c r="AN130" s="93">
        <f t="shared" si="154"/>
        <v>18.710521764569563</v>
      </c>
      <c r="AO130" s="93">
        <f t="shared" si="155"/>
        <v>0.17333333333333331</v>
      </c>
      <c r="AP130" s="93">
        <f t="shared" si="156"/>
        <v>41.17647058823529</v>
      </c>
      <c r="AQ130" s="93">
        <f t="shared" si="157"/>
        <v>33.333333333333329</v>
      </c>
      <c r="AR130" s="93">
        <f t="shared" si="158"/>
        <v>35.294117647058826</v>
      </c>
      <c r="AS130" s="94">
        <f t="shared" si="204"/>
        <v>36.601307189542482</v>
      </c>
      <c r="AT130" s="100">
        <f t="shared" si="175"/>
        <v>9.2639497451941239E-3</v>
      </c>
      <c r="AU130" s="101">
        <f t="shared" si="176"/>
        <v>0.31515151515151507</v>
      </c>
      <c r="AV130" s="101">
        <f t="shared" si="177"/>
        <v>2.9395225153019823E-2</v>
      </c>
      <c r="AW130" s="101">
        <f t="shared" si="178"/>
        <v>1.3361465978645373E-2</v>
      </c>
      <c r="AX130" s="101">
        <f t="shared" si="179"/>
        <v>2.0131275407825697E-2</v>
      </c>
      <c r="AY130" s="101">
        <f t="shared" si="180"/>
        <v>1.5066666666666668</v>
      </c>
      <c r="AZ130" s="101">
        <f t="shared" si="181"/>
        <v>106.50301018020903</v>
      </c>
      <c r="BA130" s="101">
        <f t="shared" si="182"/>
        <v>33.564585026490114</v>
      </c>
      <c r="BB130" s="101">
        <f t="shared" si="183"/>
        <v>0.45454545454545453</v>
      </c>
      <c r="BC130" s="101">
        <f t="shared" si="184"/>
        <v>0.13882127056581692</v>
      </c>
      <c r="BD130" s="101">
        <f t="shared" si="185"/>
        <v>0.80968784453911968</v>
      </c>
      <c r="BE130" s="101">
        <f t="shared" si="186"/>
        <v>8.0143653252568434E-2</v>
      </c>
      <c r="BF130" s="101">
        <f t="shared" si="187"/>
        <v>0.27692307692307694</v>
      </c>
      <c r="BG130" s="101">
        <f t="shared" si="188"/>
        <v>8.7272727272727266E-2</v>
      </c>
      <c r="BH130" s="101">
        <f t="shared" si="189"/>
        <v>2.5654014678999117E-3</v>
      </c>
      <c r="BI130" s="108">
        <f t="shared" si="190"/>
        <v>1.7813132579860633</v>
      </c>
      <c r="BJ130" s="108">
        <f t="shared" si="191"/>
        <v>0.12414520499820809</v>
      </c>
      <c r="BK130" s="108">
        <f t="shared" si="192"/>
        <v>9.2912862403436911</v>
      </c>
      <c r="BL130" s="108">
        <f t="shared" si="193"/>
        <v>48.392115835123391</v>
      </c>
      <c r="BM130" s="108">
        <f t="shared" si="194"/>
        <v>0.15915494309189535</v>
      </c>
      <c r="BN130" s="108">
        <f t="shared" si="195"/>
        <v>1.4744033945025491E-3</v>
      </c>
      <c r="BO130" s="108">
        <f t="shared" si="196"/>
        <v>4.67839538640232E-3</v>
      </c>
      <c r="BP130" s="109">
        <f t="shared" si="197"/>
        <v>4.0829632463147518E-4</v>
      </c>
      <c r="BQ130" s="108">
        <f t="shared" si="198"/>
        <v>2.1265433574555997E-3</v>
      </c>
      <c r="BR130" s="108">
        <f t="shared" si="199"/>
        <v>3.8795779019242711</v>
      </c>
      <c r="BS130" s="108">
        <f t="shared" si="200"/>
        <v>1.008233910267182</v>
      </c>
      <c r="BT130" s="108">
        <f t="shared" si="201"/>
        <v>0.46914516249074378</v>
      </c>
      <c r="BU130" s="108">
        <f t="shared" si="202"/>
        <v>8.2694615912208516</v>
      </c>
      <c r="BV130" s="128">
        <f t="shared" si="203"/>
        <v>2.1490872993645636</v>
      </c>
    </row>
    <row r="131" spans="1:384" ht="18.600000000000001" thickBot="1">
      <c r="A131" s="364"/>
      <c r="B131" s="55">
        <v>3</v>
      </c>
      <c r="C131" s="30">
        <v>0.55000000000000004</v>
      </c>
      <c r="D131" s="30"/>
      <c r="E131" s="88">
        <f t="shared" si="159"/>
        <v>3.1742250903872287</v>
      </c>
      <c r="F131" s="381">
        <v>25</v>
      </c>
      <c r="G131" s="382"/>
      <c r="H131" s="31">
        <v>54</v>
      </c>
      <c r="I131" s="31">
        <v>71</v>
      </c>
      <c r="J131" s="31">
        <v>55</v>
      </c>
      <c r="K131" s="31">
        <v>72</v>
      </c>
      <c r="L131" s="31">
        <v>53</v>
      </c>
      <c r="M131" s="33">
        <v>72</v>
      </c>
      <c r="N131" s="34">
        <v>56</v>
      </c>
      <c r="O131" s="31">
        <v>69</v>
      </c>
      <c r="P131" s="31">
        <v>56</v>
      </c>
      <c r="Q131" s="31">
        <v>69</v>
      </c>
      <c r="R131" s="31">
        <v>53</v>
      </c>
      <c r="S131" s="31">
        <v>70</v>
      </c>
      <c r="T131" s="35"/>
      <c r="U131" s="36">
        <f t="shared" si="210"/>
        <v>17</v>
      </c>
      <c r="V131" s="36">
        <f t="shared" si="211"/>
        <v>17</v>
      </c>
      <c r="W131" s="36">
        <f t="shared" si="212"/>
        <v>19</v>
      </c>
      <c r="X131" s="36">
        <f t="shared" si="213"/>
        <v>13</v>
      </c>
      <c r="Y131" s="36">
        <f t="shared" si="214"/>
        <v>13</v>
      </c>
      <c r="Z131" s="36">
        <f t="shared" si="215"/>
        <v>17</v>
      </c>
      <c r="AA131" s="37">
        <f t="shared" si="216"/>
        <v>4</v>
      </c>
      <c r="AB131" s="37">
        <f t="shared" si="217"/>
        <v>4</v>
      </c>
      <c r="AC131" s="37">
        <f t="shared" si="218"/>
        <v>2</v>
      </c>
      <c r="AD131" s="5">
        <f t="shared" si="169"/>
        <v>0.17666666666666667</v>
      </c>
      <c r="AE131" s="5">
        <f t="shared" si="170"/>
        <v>0.14333333333333334</v>
      </c>
      <c r="AF131" s="5">
        <f t="shared" si="171"/>
        <v>3.3333333333333333E-2</v>
      </c>
      <c r="AG131" s="4">
        <f t="shared" si="207"/>
        <v>23.529411764705888</v>
      </c>
      <c r="AH131" s="4">
        <f t="shared" si="208"/>
        <v>23.529411764705888</v>
      </c>
      <c r="AI131" s="4">
        <f t="shared" si="209"/>
        <v>10.526315789473683</v>
      </c>
      <c r="AJ131" s="36">
        <f t="shared" si="172"/>
        <v>19.195046439628488</v>
      </c>
      <c r="AL131" s="120">
        <f t="shared" si="219"/>
        <v>176.58</v>
      </c>
      <c r="AM131" s="93">
        <f t="shared" si="174"/>
        <v>382.04245212500012</v>
      </c>
      <c r="AN131" s="93">
        <f t="shared" si="154"/>
        <v>15.731298772272332</v>
      </c>
      <c r="AO131" s="93">
        <f t="shared" si="155"/>
        <v>0.17666666666666667</v>
      </c>
      <c r="AP131" s="93">
        <f t="shared" si="156"/>
        <v>23.52941176470588</v>
      </c>
      <c r="AQ131" s="93">
        <f t="shared" si="157"/>
        <v>23.52941176470588</v>
      </c>
      <c r="AR131" s="93">
        <f t="shared" si="158"/>
        <v>10.526315789473683</v>
      </c>
      <c r="AS131" s="94">
        <f t="shared" si="204"/>
        <v>19.195046439628481</v>
      </c>
      <c r="AT131" s="100">
        <f t="shared" si="175"/>
        <v>1.1230265804757058E-2</v>
      </c>
      <c r="AU131" s="101">
        <f t="shared" si="176"/>
        <v>0.32121212121212117</v>
      </c>
      <c r="AV131" s="101">
        <f t="shared" si="177"/>
        <v>3.4962148260092731E-2</v>
      </c>
      <c r="AW131" s="101">
        <f t="shared" si="178"/>
        <v>1.5891885572769424E-2</v>
      </c>
      <c r="AX131" s="101">
        <f t="shared" si="179"/>
        <v>2.3731882455335675E-2</v>
      </c>
      <c r="AY131" s="101">
        <f t="shared" si="180"/>
        <v>1.4933333333333336</v>
      </c>
      <c r="AZ131" s="101">
        <f t="shared" si="181"/>
        <v>87.629993050598102</v>
      </c>
      <c r="BA131" s="101">
        <f t="shared" si="182"/>
        <v>28.147815949586057</v>
      </c>
      <c r="BB131" s="101">
        <f t="shared" si="183"/>
        <v>0.45454545454545453</v>
      </c>
      <c r="BC131" s="101">
        <f t="shared" si="184"/>
        <v>0.14996171951520407</v>
      </c>
      <c r="BD131" s="101">
        <f t="shared" si="185"/>
        <v>0.8020129050261432</v>
      </c>
      <c r="BE131" s="101">
        <f t="shared" si="186"/>
        <v>8.9084535706419443E-2</v>
      </c>
      <c r="BF131" s="101">
        <f t="shared" si="187"/>
        <v>0.27169811320754716</v>
      </c>
      <c r="BG131" s="101">
        <f t="shared" si="188"/>
        <v>8.7272727272727266E-2</v>
      </c>
      <c r="BH131" s="101">
        <f t="shared" si="189"/>
        <v>3.0512420299717291E-3</v>
      </c>
      <c r="BI131" s="108">
        <f t="shared" si="190"/>
        <v>1.7644283910575149</v>
      </c>
      <c r="BJ131" s="108">
        <f t="shared" si="191"/>
        <v>0.14765605775538895</v>
      </c>
      <c r="BK131" s="108">
        <f t="shared" si="192"/>
        <v>9.2912862403436911</v>
      </c>
      <c r="BL131" s="108">
        <f t="shared" si="193"/>
        <v>48.392115835123391</v>
      </c>
      <c r="BM131" s="108">
        <f t="shared" si="194"/>
        <v>0.15915494309189535</v>
      </c>
      <c r="BN131" s="108">
        <f t="shared" si="195"/>
        <v>1.7873523150629678E-3</v>
      </c>
      <c r="BO131" s="108">
        <f t="shared" si="196"/>
        <v>5.5643987167054666E-3</v>
      </c>
      <c r="BP131" s="109">
        <f t="shared" si="197"/>
        <v>4.8562025163974976E-4</v>
      </c>
      <c r="BQ131" s="108">
        <f t="shared" si="198"/>
        <v>2.5292721439570298E-3</v>
      </c>
      <c r="BR131" s="108">
        <f t="shared" si="199"/>
        <v>3.8795779019242711</v>
      </c>
      <c r="BS131" s="108">
        <f t="shared" si="200"/>
        <v>1.008233910267182</v>
      </c>
      <c r="BT131" s="108">
        <f t="shared" si="201"/>
        <v>0.46219994405811465</v>
      </c>
      <c r="BU131" s="108">
        <f t="shared" si="202"/>
        <v>8.3937221364883428</v>
      </c>
      <c r="BV131" s="128">
        <f t="shared" si="203"/>
        <v>2.1813804247029762</v>
      </c>
    </row>
    <row r="132" spans="1:384" ht="18.600000000000001" thickBot="1">
      <c r="A132" s="364"/>
      <c r="B132" s="55">
        <v>4</v>
      </c>
      <c r="C132" s="30">
        <v>0.55000000000000004</v>
      </c>
      <c r="D132" s="30"/>
      <c r="E132" s="88">
        <f t="shared" si="159"/>
        <v>2.8899783707718116</v>
      </c>
      <c r="F132" s="381">
        <v>27.36</v>
      </c>
      <c r="G132" s="382"/>
      <c r="H132" s="31">
        <v>53</v>
      </c>
      <c r="I132" s="31">
        <v>70</v>
      </c>
      <c r="J132" s="31">
        <v>53</v>
      </c>
      <c r="K132" s="31">
        <v>71</v>
      </c>
      <c r="L132" s="31">
        <v>54</v>
      </c>
      <c r="M132" s="33">
        <v>71</v>
      </c>
      <c r="N132" s="34">
        <v>55</v>
      </c>
      <c r="O132" s="31">
        <v>69</v>
      </c>
      <c r="P132" s="31">
        <v>55</v>
      </c>
      <c r="Q132" s="31">
        <v>69</v>
      </c>
      <c r="R132" s="31">
        <v>55</v>
      </c>
      <c r="S132" s="31">
        <v>70</v>
      </c>
      <c r="T132" s="35"/>
      <c r="U132" s="36">
        <f t="shared" si="210"/>
        <v>17</v>
      </c>
      <c r="V132" s="36">
        <f t="shared" si="211"/>
        <v>18</v>
      </c>
      <c r="W132" s="36">
        <f t="shared" si="212"/>
        <v>17</v>
      </c>
      <c r="X132" s="36">
        <f t="shared" si="213"/>
        <v>14</v>
      </c>
      <c r="Y132" s="36">
        <f t="shared" si="214"/>
        <v>14</v>
      </c>
      <c r="Z132" s="36">
        <f t="shared" si="215"/>
        <v>15</v>
      </c>
      <c r="AA132" s="37">
        <f t="shared" si="216"/>
        <v>3</v>
      </c>
      <c r="AB132" s="37">
        <f t="shared" si="217"/>
        <v>4</v>
      </c>
      <c r="AC132" s="37">
        <f t="shared" si="218"/>
        <v>2</v>
      </c>
      <c r="AD132" s="5">
        <f t="shared" si="169"/>
        <v>0.17333333333333334</v>
      </c>
      <c r="AE132" s="5">
        <f t="shared" si="170"/>
        <v>0.14333333333333334</v>
      </c>
      <c r="AF132" s="5">
        <f t="shared" si="171"/>
        <v>0.03</v>
      </c>
      <c r="AG132" s="4">
        <f t="shared" si="207"/>
        <v>17.647058823529417</v>
      </c>
      <c r="AH132" s="4">
        <f t="shared" si="208"/>
        <v>22.222222222222221</v>
      </c>
      <c r="AI132" s="4">
        <f t="shared" si="209"/>
        <v>11.764705882352944</v>
      </c>
      <c r="AJ132" s="36">
        <f t="shared" si="172"/>
        <v>17.21132897603486</v>
      </c>
      <c r="AL132" s="120">
        <f t="shared" si="219"/>
        <v>176.58</v>
      </c>
      <c r="AM132" s="93">
        <f t="shared" si="174"/>
        <v>376.38670100000002</v>
      </c>
      <c r="AN132" s="93">
        <f t="shared" si="154"/>
        <v>13.040021992475138</v>
      </c>
      <c r="AO132" s="93">
        <f t="shared" si="155"/>
        <v>0.17333333333333331</v>
      </c>
      <c r="AP132" s="93">
        <f t="shared" si="156"/>
        <v>17.647058823529413</v>
      </c>
      <c r="AQ132" s="93">
        <f t="shared" si="157"/>
        <v>22.222222222222221</v>
      </c>
      <c r="AR132" s="93">
        <f t="shared" si="158"/>
        <v>11.76470588235294</v>
      </c>
      <c r="AS132" s="94">
        <f t="shared" si="204"/>
        <v>17.21132897603486</v>
      </c>
      <c r="AT132" s="100">
        <f t="shared" si="175"/>
        <v>1.3292411119655846E-2</v>
      </c>
      <c r="AU132" s="101">
        <f t="shared" si="176"/>
        <v>0.31515151515151507</v>
      </c>
      <c r="AV132" s="101">
        <f t="shared" si="177"/>
        <v>4.2177842975831062E-2</v>
      </c>
      <c r="AW132" s="101">
        <f t="shared" si="178"/>
        <v>1.9171746807195935E-2</v>
      </c>
      <c r="AX132" s="101">
        <f t="shared" si="179"/>
        <v>2.888543185617521E-2</v>
      </c>
      <c r="AY132" s="101">
        <f t="shared" si="180"/>
        <v>1.5066666666666668</v>
      </c>
      <c r="AZ132" s="101">
        <f t="shared" si="181"/>
        <v>73.788588418125812</v>
      </c>
      <c r="BA132" s="101">
        <f t="shared" si="182"/>
        <v>23.254585440863885</v>
      </c>
      <c r="BB132" s="101">
        <f t="shared" si="183"/>
        <v>0.45454545454545453</v>
      </c>
      <c r="BC132" s="101">
        <f t="shared" si="184"/>
        <v>0.16628757588886231</v>
      </c>
      <c r="BD132" s="101">
        <f t="shared" si="185"/>
        <v>0.80968784453911968</v>
      </c>
      <c r="BE132" s="101">
        <f t="shared" si="186"/>
        <v>9.6000373486919588E-2</v>
      </c>
      <c r="BF132" s="101">
        <f t="shared" si="187"/>
        <v>0.27692307692307694</v>
      </c>
      <c r="BG132" s="101">
        <f t="shared" si="188"/>
        <v>8.7272727272727266E-2</v>
      </c>
      <c r="BH132" s="101">
        <f t="shared" si="189"/>
        <v>3.6809753869816195E-3</v>
      </c>
      <c r="BI132" s="108">
        <f t="shared" si="190"/>
        <v>1.7813132579860633</v>
      </c>
      <c r="BJ132" s="108">
        <f t="shared" si="191"/>
        <v>0.17813018731305269</v>
      </c>
      <c r="BK132" s="108">
        <f t="shared" si="192"/>
        <v>9.2912862403436911</v>
      </c>
      <c r="BL132" s="108">
        <f t="shared" si="193"/>
        <v>48.392115835123391</v>
      </c>
      <c r="BM132" s="108">
        <f t="shared" si="194"/>
        <v>0.15915494309189535</v>
      </c>
      <c r="BN132" s="108">
        <f t="shared" si="195"/>
        <v>2.115552935302903E-3</v>
      </c>
      <c r="BO132" s="108">
        <f t="shared" si="196"/>
        <v>6.7128121985572907E-3</v>
      </c>
      <c r="BP132" s="109">
        <f t="shared" si="197"/>
        <v>5.8584542823772717E-4</v>
      </c>
      <c r="BQ132" s="108">
        <f t="shared" si="198"/>
        <v>3.0512782720714953E-3</v>
      </c>
      <c r="BR132" s="108">
        <f t="shared" si="199"/>
        <v>3.8795779019242711</v>
      </c>
      <c r="BS132" s="108">
        <f t="shared" si="200"/>
        <v>1.008233910267182</v>
      </c>
      <c r="BT132" s="108">
        <f t="shared" si="201"/>
        <v>0.46914516249074378</v>
      </c>
      <c r="BU132" s="108">
        <f t="shared" si="202"/>
        <v>8.2694615912208516</v>
      </c>
      <c r="BV132" s="128">
        <f t="shared" si="203"/>
        <v>2.1490872993645636</v>
      </c>
    </row>
    <row r="133" spans="1:384" ht="18.600000000000001" thickBot="1">
      <c r="A133" s="364"/>
      <c r="B133" s="55">
        <v>5</v>
      </c>
      <c r="C133" s="30">
        <v>0.55000000000000004</v>
      </c>
      <c r="D133" s="30"/>
      <c r="E133" s="88">
        <f t="shared" si="159"/>
        <v>2.8424232144011614</v>
      </c>
      <c r="F133" s="381">
        <v>27.8</v>
      </c>
      <c r="G133" s="382"/>
      <c r="H133" s="31">
        <v>52</v>
      </c>
      <c r="I133" s="31">
        <v>71</v>
      </c>
      <c r="J133" s="31">
        <v>53</v>
      </c>
      <c r="K133" s="31">
        <v>72</v>
      </c>
      <c r="L133" s="31">
        <v>53</v>
      </c>
      <c r="M133" s="33">
        <v>73</v>
      </c>
      <c r="N133" s="34">
        <v>55</v>
      </c>
      <c r="O133" s="31">
        <v>70</v>
      </c>
      <c r="P133" s="31">
        <v>54</v>
      </c>
      <c r="Q133" s="31">
        <v>72</v>
      </c>
      <c r="R133" s="31">
        <v>54</v>
      </c>
      <c r="S133" s="31">
        <v>70</v>
      </c>
      <c r="T133" s="35"/>
      <c r="U133" s="36">
        <f t="shared" si="210"/>
        <v>19</v>
      </c>
      <c r="V133" s="36">
        <f t="shared" si="211"/>
        <v>19</v>
      </c>
      <c r="W133" s="36">
        <f t="shared" si="212"/>
        <v>20</v>
      </c>
      <c r="X133" s="36">
        <f t="shared" si="213"/>
        <v>15</v>
      </c>
      <c r="Y133" s="36">
        <f t="shared" si="214"/>
        <v>18</v>
      </c>
      <c r="Z133" s="36">
        <f t="shared" si="215"/>
        <v>16</v>
      </c>
      <c r="AA133" s="37">
        <f t="shared" si="216"/>
        <v>4</v>
      </c>
      <c r="AB133" s="37">
        <f t="shared" si="217"/>
        <v>1</v>
      </c>
      <c r="AC133" s="37">
        <f t="shared" si="218"/>
        <v>4</v>
      </c>
      <c r="AD133" s="5">
        <f t="shared" si="169"/>
        <v>0.19333333333333333</v>
      </c>
      <c r="AE133" s="5">
        <f t="shared" si="170"/>
        <v>0.16333333333333333</v>
      </c>
      <c r="AF133" s="5">
        <f t="shared" si="171"/>
        <v>0.03</v>
      </c>
      <c r="AG133" s="4">
        <f t="shared" si="207"/>
        <v>21.052631578947366</v>
      </c>
      <c r="AH133" s="4">
        <f t="shared" si="208"/>
        <v>5.2631578947368478</v>
      </c>
      <c r="AI133" s="4">
        <f t="shared" si="209"/>
        <v>19.999999999999996</v>
      </c>
      <c r="AJ133" s="36">
        <f t="shared" si="172"/>
        <v>15.438596491228068</v>
      </c>
      <c r="AL133" s="120">
        <f t="shared" si="219"/>
        <v>176.58</v>
      </c>
      <c r="AM133" s="93">
        <f t="shared" si="174"/>
        <v>410.68703900000003</v>
      </c>
      <c r="AN133" s="93">
        <f t="shared" si="154"/>
        <v>12.614400685977616</v>
      </c>
      <c r="AO133" s="93">
        <f t="shared" si="155"/>
        <v>0.19333333333333333</v>
      </c>
      <c r="AP133" s="93">
        <f t="shared" si="156"/>
        <v>21.052631578947366</v>
      </c>
      <c r="AQ133" s="93">
        <f t="shared" si="157"/>
        <v>5.2631578947368416</v>
      </c>
      <c r="AR133" s="93">
        <f t="shared" si="158"/>
        <v>20</v>
      </c>
      <c r="AS133" s="94">
        <f t="shared" si="204"/>
        <v>15.438596491228068</v>
      </c>
      <c r="AT133" s="100">
        <f t="shared" si="175"/>
        <v>1.5326398625362041E-2</v>
      </c>
      <c r="AU133" s="101">
        <f t="shared" si="176"/>
        <v>0.3515151515151515</v>
      </c>
      <c r="AV133" s="101">
        <f t="shared" si="177"/>
        <v>4.3600961606633397E-2</v>
      </c>
      <c r="AW133" s="101">
        <f t="shared" si="178"/>
        <v>1.9818618912106088E-2</v>
      </c>
      <c r="AX133" s="101">
        <f t="shared" si="179"/>
        <v>2.8274562981271355E-2</v>
      </c>
      <c r="AY133" s="101">
        <f t="shared" si="180"/>
        <v>1.4266666666666667</v>
      </c>
      <c r="AZ133" s="101">
        <f t="shared" si="181"/>
        <v>63.953796651608357</v>
      </c>
      <c r="BA133" s="101">
        <f t="shared" si="182"/>
        <v>22.4807285199593</v>
      </c>
      <c r="BB133" s="101">
        <f t="shared" si="183"/>
        <v>0.45454545454545453</v>
      </c>
      <c r="BC133" s="101">
        <f t="shared" si="184"/>
        <v>0.16008599081527902</v>
      </c>
      <c r="BD133" s="101">
        <f t="shared" si="185"/>
        <v>0.76666439507182438</v>
      </c>
      <c r="BE133" s="101">
        <f t="shared" si="186"/>
        <v>0.10886879689307973</v>
      </c>
      <c r="BF133" s="101">
        <f t="shared" si="187"/>
        <v>0.24827586206896551</v>
      </c>
      <c r="BG133" s="101">
        <f t="shared" si="188"/>
        <v>8.7272727272727266E-2</v>
      </c>
      <c r="BH133" s="101">
        <f t="shared" si="189"/>
        <v>3.8051748311243691E-3</v>
      </c>
      <c r="BI133" s="108">
        <f t="shared" si="190"/>
        <v>1.6866616691580136</v>
      </c>
      <c r="BJ133" s="108">
        <f t="shared" si="191"/>
        <v>0.18414046120066654</v>
      </c>
      <c r="BK133" s="108">
        <f t="shared" si="192"/>
        <v>9.2912862403436911</v>
      </c>
      <c r="BL133" s="108">
        <f t="shared" si="193"/>
        <v>48.392115835123391</v>
      </c>
      <c r="BM133" s="108">
        <f t="shared" si="194"/>
        <v>0.15915494309189535</v>
      </c>
      <c r="BN133" s="108">
        <f t="shared" si="195"/>
        <v>2.4392721010231986E-3</v>
      </c>
      <c r="BO133" s="108">
        <f t="shared" si="196"/>
        <v>6.9393085632556521E-3</v>
      </c>
      <c r="BP133" s="109">
        <f t="shared" si="197"/>
        <v>6.0561238370231141E-4</v>
      </c>
      <c r="BQ133" s="108">
        <f t="shared" si="198"/>
        <v>3.1542311651162054E-3</v>
      </c>
      <c r="BR133" s="108">
        <f t="shared" si="199"/>
        <v>3.8795779019242711</v>
      </c>
      <c r="BS133" s="108">
        <f t="shared" si="200"/>
        <v>1.008233910267182</v>
      </c>
      <c r="BT133" s="108">
        <f t="shared" si="201"/>
        <v>0.42996243667675133</v>
      </c>
      <c r="BU133" s="108">
        <f t="shared" si="202"/>
        <v>9.0230624142661178</v>
      </c>
      <c r="BV133" s="128">
        <f t="shared" si="203"/>
        <v>2.3449348693341299</v>
      </c>
    </row>
    <row r="134" spans="1:384" ht="18.600000000000001" thickBot="1">
      <c r="A134" s="364"/>
      <c r="B134" s="55">
        <v>6</v>
      </c>
      <c r="C134" s="30">
        <v>0.55000000000000004</v>
      </c>
      <c r="D134" s="30"/>
      <c r="E134" s="88">
        <f t="shared" si="159"/>
        <v>2.821311093890853</v>
      </c>
      <c r="F134" s="381">
        <v>28</v>
      </c>
      <c r="G134" s="382"/>
      <c r="H134" s="31">
        <v>52</v>
      </c>
      <c r="I134" s="31">
        <v>72</v>
      </c>
      <c r="J134" s="31">
        <v>53</v>
      </c>
      <c r="K134" s="31">
        <v>73</v>
      </c>
      <c r="L134" s="31">
        <v>51</v>
      </c>
      <c r="M134" s="33">
        <v>71</v>
      </c>
      <c r="N134" s="34">
        <v>55</v>
      </c>
      <c r="O134" s="31">
        <v>70</v>
      </c>
      <c r="P134" s="31">
        <v>55</v>
      </c>
      <c r="Q134" s="31">
        <v>71</v>
      </c>
      <c r="R134" s="31">
        <v>55</v>
      </c>
      <c r="S134" s="31">
        <v>70</v>
      </c>
      <c r="T134" s="35"/>
      <c r="U134" s="36">
        <f t="shared" si="210"/>
        <v>20</v>
      </c>
      <c r="V134" s="36">
        <f t="shared" si="211"/>
        <v>20</v>
      </c>
      <c r="W134" s="36">
        <f t="shared" si="212"/>
        <v>20</v>
      </c>
      <c r="X134" s="36">
        <f t="shared" si="213"/>
        <v>15</v>
      </c>
      <c r="Y134" s="36">
        <f t="shared" si="214"/>
        <v>16</v>
      </c>
      <c r="Z134" s="36">
        <f t="shared" si="215"/>
        <v>15</v>
      </c>
      <c r="AA134" s="37">
        <f t="shared" si="216"/>
        <v>5</v>
      </c>
      <c r="AB134" s="37">
        <f t="shared" si="217"/>
        <v>4</v>
      </c>
      <c r="AC134" s="37">
        <f t="shared" si="218"/>
        <v>5</v>
      </c>
      <c r="AD134" s="5">
        <f t="shared" si="169"/>
        <v>0.2</v>
      </c>
      <c r="AE134" s="5">
        <f t="shared" si="170"/>
        <v>0.15333333333333332</v>
      </c>
      <c r="AF134" s="5">
        <f t="shared" si="171"/>
        <v>4.6666666666666669E-2</v>
      </c>
      <c r="AG134" s="4">
        <f t="shared" si="207"/>
        <v>25</v>
      </c>
      <c r="AH134" s="4">
        <f t="shared" si="208"/>
        <v>19.999999999999996</v>
      </c>
      <c r="AI134" s="4">
        <f t="shared" si="209"/>
        <v>25</v>
      </c>
      <c r="AJ134" s="36">
        <f t="shared" si="172"/>
        <v>23.333333333333332</v>
      </c>
      <c r="AL134" s="120">
        <f t="shared" si="219"/>
        <v>176.58</v>
      </c>
      <c r="AM134" s="93">
        <f t="shared" si="174"/>
        <v>422.3155950000002</v>
      </c>
      <c r="AN134" s="93">
        <f t="shared" si="154"/>
        <v>12.42770947740042</v>
      </c>
      <c r="AO134" s="93">
        <f t="shared" si="155"/>
        <v>0.2</v>
      </c>
      <c r="AP134" s="93">
        <f t="shared" si="156"/>
        <v>25</v>
      </c>
      <c r="AQ134" s="93">
        <f t="shared" si="157"/>
        <v>20</v>
      </c>
      <c r="AR134" s="93">
        <f t="shared" si="158"/>
        <v>25</v>
      </c>
      <c r="AS134" s="94">
        <f t="shared" si="204"/>
        <v>23.333333333333332</v>
      </c>
      <c r="AT134" s="100">
        <f t="shared" si="175"/>
        <v>1.6093070115912884E-2</v>
      </c>
      <c r="AU134" s="101">
        <f t="shared" si="176"/>
        <v>0.36363636363636365</v>
      </c>
      <c r="AV134" s="101">
        <f t="shared" si="177"/>
        <v>4.4255942818760427E-2</v>
      </c>
      <c r="AW134" s="101">
        <f t="shared" si="178"/>
        <v>2.0116337644891104E-2</v>
      </c>
      <c r="AX134" s="101">
        <f t="shared" si="179"/>
        <v>2.8162872702847546E-2</v>
      </c>
      <c r="AY134" s="101">
        <f t="shared" si="180"/>
        <v>1.4000000000000001</v>
      </c>
      <c r="AZ134" s="101">
        <f t="shared" si="181"/>
        <v>60.888547387002099</v>
      </c>
      <c r="BA134" s="101">
        <f t="shared" si="182"/>
        <v>22.141289958909852</v>
      </c>
      <c r="BB134" s="101">
        <f t="shared" si="183"/>
        <v>0.45454545454545453</v>
      </c>
      <c r="BC134" s="101">
        <f t="shared" si="184"/>
        <v>0.15857308112070559</v>
      </c>
      <c r="BD134" s="101">
        <f t="shared" si="185"/>
        <v>0.75377836144440902</v>
      </c>
      <c r="BE134" s="101">
        <f t="shared" si="186"/>
        <v>0.1134656604119956</v>
      </c>
      <c r="BF134" s="101">
        <f t="shared" si="187"/>
        <v>0.24</v>
      </c>
      <c r="BG134" s="101">
        <f t="shared" si="188"/>
        <v>8.7272727272727266E-2</v>
      </c>
      <c r="BH134" s="101">
        <f t="shared" si="189"/>
        <v>3.862336827819092E-3</v>
      </c>
      <c r="BI134" s="108">
        <f t="shared" si="190"/>
        <v>1.6583123951776999</v>
      </c>
      <c r="BJ134" s="108">
        <f t="shared" si="191"/>
        <v>0.18690665116608451</v>
      </c>
      <c r="BK134" s="108">
        <f t="shared" si="192"/>
        <v>9.2912862403436911</v>
      </c>
      <c r="BL134" s="108">
        <f t="shared" si="193"/>
        <v>48.392115835123391</v>
      </c>
      <c r="BM134" s="108">
        <f t="shared" si="194"/>
        <v>0.15915494309189535</v>
      </c>
      <c r="BN134" s="108">
        <f t="shared" si="195"/>
        <v>2.5612916584719968E-3</v>
      </c>
      <c r="BO134" s="108">
        <f t="shared" si="196"/>
        <v>7.0435520607979906E-3</v>
      </c>
      <c r="BP134" s="109">
        <f t="shared" si="197"/>
        <v>6.1470999803327913E-4</v>
      </c>
      <c r="BQ134" s="108">
        <f t="shared" si="198"/>
        <v>3.2016145730899958E-3</v>
      </c>
      <c r="BR134" s="108">
        <f t="shared" si="199"/>
        <v>3.8795779019242711</v>
      </c>
      <c r="BS134" s="108">
        <f t="shared" si="200"/>
        <v>1.008233910267182</v>
      </c>
      <c r="BT134" s="108">
        <f t="shared" si="201"/>
        <v>0.41812332315125594</v>
      </c>
      <c r="BU134" s="108">
        <f t="shared" si="202"/>
        <v>9.2785493827160543</v>
      </c>
      <c r="BV134" s="128">
        <f t="shared" si="203"/>
        <v>2.4113314288915038</v>
      </c>
    </row>
    <row r="135" spans="1:384" ht="18.600000000000001" thickBot="1">
      <c r="A135" s="364"/>
      <c r="B135" s="55">
        <v>7</v>
      </c>
      <c r="C135" s="30">
        <v>0.55000000000000004</v>
      </c>
      <c r="D135" s="30"/>
      <c r="E135" s="88">
        <f t="shared" si="159"/>
        <v>2.6259667592247009</v>
      </c>
      <c r="F135" s="381">
        <v>30</v>
      </c>
      <c r="G135" s="382"/>
      <c r="H135" s="31">
        <v>49</v>
      </c>
      <c r="I135" s="31">
        <v>72</v>
      </c>
      <c r="J135" s="31">
        <v>50</v>
      </c>
      <c r="K135" s="31">
        <v>71</v>
      </c>
      <c r="L135" s="31">
        <v>50</v>
      </c>
      <c r="M135" s="33">
        <v>72</v>
      </c>
      <c r="N135" s="34">
        <v>55</v>
      </c>
      <c r="O135" s="31">
        <v>73</v>
      </c>
      <c r="P135" s="31">
        <v>55</v>
      </c>
      <c r="Q135" s="31">
        <v>70</v>
      </c>
      <c r="R135" s="31">
        <v>56</v>
      </c>
      <c r="S135" s="31">
        <v>70</v>
      </c>
      <c r="T135" s="35"/>
      <c r="U135" s="36">
        <f t="shared" si="210"/>
        <v>23</v>
      </c>
      <c r="V135" s="36">
        <f t="shared" si="211"/>
        <v>21</v>
      </c>
      <c r="W135" s="36">
        <f t="shared" si="212"/>
        <v>22</v>
      </c>
      <c r="X135" s="36">
        <f t="shared" si="213"/>
        <v>18</v>
      </c>
      <c r="Y135" s="36">
        <f t="shared" si="214"/>
        <v>15</v>
      </c>
      <c r="Z135" s="36">
        <f t="shared" si="215"/>
        <v>14</v>
      </c>
      <c r="AA135" s="37">
        <f t="shared" si="216"/>
        <v>5</v>
      </c>
      <c r="AB135" s="37">
        <f t="shared" si="217"/>
        <v>6</v>
      </c>
      <c r="AC135" s="37">
        <f t="shared" si="218"/>
        <v>8</v>
      </c>
      <c r="AD135" s="5">
        <f t="shared" si="169"/>
        <v>0.22</v>
      </c>
      <c r="AE135" s="5">
        <f t="shared" si="170"/>
        <v>0.15666666666666668</v>
      </c>
      <c r="AF135" s="5">
        <f t="shared" si="171"/>
        <v>6.3333333333333339E-2</v>
      </c>
      <c r="AG135" s="4">
        <f t="shared" si="207"/>
        <v>21.739130434782606</v>
      </c>
      <c r="AH135" s="4">
        <f t="shared" si="208"/>
        <v>28.571428571428569</v>
      </c>
      <c r="AI135" s="4">
        <f t="shared" si="209"/>
        <v>36.363636363636367</v>
      </c>
      <c r="AJ135" s="36">
        <f t="shared" si="172"/>
        <v>28.89139845661585</v>
      </c>
      <c r="AL135" s="120">
        <f t="shared" si="219"/>
        <v>176.58</v>
      </c>
      <c r="AM135" s="93">
        <f t="shared" si="174"/>
        <v>457.78659300000004</v>
      </c>
      <c r="AN135" s="93">
        <f t="shared" si="154"/>
        <v>10.766327527906574</v>
      </c>
      <c r="AO135" s="93">
        <f t="shared" si="155"/>
        <v>0.22</v>
      </c>
      <c r="AP135" s="93">
        <f t="shared" si="156"/>
        <v>21.739130434782609</v>
      </c>
      <c r="AQ135" s="93">
        <f t="shared" si="157"/>
        <v>28.571428571428569</v>
      </c>
      <c r="AR135" s="93">
        <f t="shared" si="158"/>
        <v>36.363636363636367</v>
      </c>
      <c r="AS135" s="94">
        <f t="shared" si="204"/>
        <v>28.89139845661585</v>
      </c>
      <c r="AT135" s="100">
        <f t="shared" si="175"/>
        <v>2.0434080184701314E-2</v>
      </c>
      <c r="AU135" s="101">
        <f t="shared" si="176"/>
        <v>0.39999999999999997</v>
      </c>
      <c r="AV135" s="101">
        <f t="shared" si="177"/>
        <v>5.1085200461753286E-2</v>
      </c>
      <c r="AW135" s="101">
        <f t="shared" si="178"/>
        <v>2.3220545664433309E-2</v>
      </c>
      <c r="AX135" s="101">
        <f t="shared" si="179"/>
        <v>3.0651120277051976E-2</v>
      </c>
      <c r="AY135" s="101">
        <f t="shared" si="180"/>
        <v>1.3200000000000003</v>
      </c>
      <c r="AZ135" s="101">
        <f t="shared" si="181"/>
        <v>47.801488763211701</v>
      </c>
      <c r="BA135" s="101">
        <f t="shared" si="182"/>
        <v>19.12059550528468</v>
      </c>
      <c r="BB135" s="101">
        <f t="shared" si="183"/>
        <v>0.45454545454545453</v>
      </c>
      <c r="BC135" s="101">
        <f t="shared" si="184"/>
        <v>0.16244070828946575</v>
      </c>
      <c r="BD135" s="101">
        <f t="shared" si="185"/>
        <v>0.71869946822008623</v>
      </c>
      <c r="BE135" s="101">
        <f t="shared" si="186"/>
        <v>0.13409694464281116</v>
      </c>
      <c r="BF135" s="101">
        <f t="shared" si="187"/>
        <v>0.2181818181818182</v>
      </c>
      <c r="BG135" s="101">
        <f t="shared" si="188"/>
        <v>8.7272727272727266E-2</v>
      </c>
      <c r="BH135" s="101">
        <f t="shared" si="189"/>
        <v>4.4583447675711953E-3</v>
      </c>
      <c r="BI135" s="108">
        <f t="shared" si="190"/>
        <v>1.5811388300841898</v>
      </c>
      <c r="BJ135" s="108">
        <f t="shared" si="191"/>
        <v>0.21574873642522158</v>
      </c>
      <c r="BK135" s="108">
        <f t="shared" si="192"/>
        <v>9.2912862403436911</v>
      </c>
      <c r="BL135" s="108">
        <f t="shared" si="193"/>
        <v>48.392115835123391</v>
      </c>
      <c r="BM135" s="108">
        <f t="shared" si="194"/>
        <v>0.15915494309189535</v>
      </c>
      <c r="BN135" s="108">
        <f t="shared" si="195"/>
        <v>3.2521848689313639E-3</v>
      </c>
      <c r="BO135" s="108">
        <f t="shared" si="196"/>
        <v>8.13046217232841E-3</v>
      </c>
      <c r="BP135" s="109">
        <f t="shared" si="197"/>
        <v>7.0956760776684307E-4</v>
      </c>
      <c r="BQ135" s="108">
        <f t="shared" si="198"/>
        <v>3.6956646237856407E-3</v>
      </c>
      <c r="BR135" s="108">
        <f t="shared" si="199"/>
        <v>3.8795779019242711</v>
      </c>
      <c r="BS135" s="108">
        <f t="shared" si="200"/>
        <v>1.008233910267182</v>
      </c>
      <c r="BT135" s="108">
        <f t="shared" si="201"/>
        <v>0.38572558196347179</v>
      </c>
      <c r="BU135" s="108">
        <f t="shared" si="202"/>
        <v>10.057870370370372</v>
      </c>
      <c r="BV135" s="128">
        <f t="shared" si="203"/>
        <v>2.6138632162661737</v>
      </c>
    </row>
    <row r="136" spans="1:384" ht="18.600000000000001" thickBot="1">
      <c r="A136" s="364"/>
      <c r="B136" s="55">
        <v>8</v>
      </c>
      <c r="C136" s="30">
        <v>0.55000000000000004</v>
      </c>
      <c r="D136" s="30"/>
      <c r="E136" s="88">
        <f t="shared" si="159"/>
        <v>2.2369926804179441</v>
      </c>
      <c r="F136" s="351">
        <v>35</v>
      </c>
      <c r="G136" s="352"/>
      <c r="H136" s="31">
        <v>50</v>
      </c>
      <c r="I136" s="31">
        <v>71</v>
      </c>
      <c r="J136" s="31">
        <v>46</v>
      </c>
      <c r="K136" s="31">
        <v>73</v>
      </c>
      <c r="L136" s="31">
        <v>50</v>
      </c>
      <c r="M136" s="33">
        <v>74</v>
      </c>
      <c r="N136" s="34">
        <v>53</v>
      </c>
      <c r="O136" s="31">
        <v>69</v>
      </c>
      <c r="P136" s="31">
        <v>52</v>
      </c>
      <c r="Q136" s="31">
        <v>73</v>
      </c>
      <c r="R136" s="31">
        <v>53</v>
      </c>
      <c r="S136" s="31">
        <v>73</v>
      </c>
      <c r="T136" s="35"/>
      <c r="U136" s="36">
        <f t="shared" si="210"/>
        <v>21</v>
      </c>
      <c r="V136" s="36">
        <f t="shared" si="211"/>
        <v>27</v>
      </c>
      <c r="W136" s="36">
        <f t="shared" si="212"/>
        <v>24</v>
      </c>
      <c r="X136" s="36">
        <f t="shared" si="213"/>
        <v>16</v>
      </c>
      <c r="Y136" s="36">
        <f t="shared" si="214"/>
        <v>21</v>
      </c>
      <c r="Z136" s="36">
        <f t="shared" si="215"/>
        <v>20</v>
      </c>
      <c r="AA136" s="37">
        <f t="shared" si="216"/>
        <v>5</v>
      </c>
      <c r="AB136" s="37">
        <f t="shared" si="217"/>
        <v>6</v>
      </c>
      <c r="AC136" s="37">
        <f t="shared" si="218"/>
        <v>4</v>
      </c>
      <c r="AD136" s="5">
        <f t="shared" si="169"/>
        <v>0.24</v>
      </c>
      <c r="AE136" s="5">
        <f t="shared" si="170"/>
        <v>0.19</v>
      </c>
      <c r="AF136" s="5">
        <f t="shared" si="171"/>
        <v>0.05</v>
      </c>
      <c r="AG136" s="4">
        <f t="shared" si="207"/>
        <v>23.809523809523814</v>
      </c>
      <c r="AH136" s="4">
        <f t="shared" si="208"/>
        <v>22.222222222222221</v>
      </c>
      <c r="AI136" s="4">
        <f t="shared" si="209"/>
        <v>16.666666666666664</v>
      </c>
      <c r="AJ136" s="36">
        <f t="shared" si="172"/>
        <v>20.899470899470902</v>
      </c>
      <c r="AL136" s="120">
        <f t="shared" si="219"/>
        <v>176.58</v>
      </c>
      <c r="AM136" s="93">
        <f t="shared" si="174"/>
        <v>494.13558599999999</v>
      </c>
      <c r="AN136" s="93">
        <f t="shared" si="154"/>
        <v>7.8130079306134999</v>
      </c>
      <c r="AO136" s="93">
        <f t="shared" si="155"/>
        <v>0.24</v>
      </c>
      <c r="AP136" s="93">
        <f t="shared" si="156"/>
        <v>23.809523809523807</v>
      </c>
      <c r="AQ136" s="93">
        <f t="shared" si="157"/>
        <v>22.222222222222221</v>
      </c>
      <c r="AR136" s="93">
        <f t="shared" si="158"/>
        <v>16.666666666666664</v>
      </c>
      <c r="AS136" s="94">
        <f t="shared" si="204"/>
        <v>20.899470899470895</v>
      </c>
      <c r="AT136" s="100">
        <f t="shared" si="175"/>
        <v>3.0718002865402761E-2</v>
      </c>
      <c r="AU136" s="101">
        <f t="shared" si="176"/>
        <v>0.43636363636363629</v>
      </c>
      <c r="AV136" s="101">
        <f t="shared" si="177"/>
        <v>7.0395423233214668E-2</v>
      </c>
      <c r="AW136" s="101">
        <f t="shared" si="178"/>
        <v>3.1997919651461211E-2</v>
      </c>
      <c r="AX136" s="101">
        <f t="shared" si="179"/>
        <v>3.9677420367811911E-2</v>
      </c>
      <c r="AY136" s="101">
        <f t="shared" si="180"/>
        <v>1.2400000000000002</v>
      </c>
      <c r="AZ136" s="101">
        <f t="shared" si="181"/>
        <v>31.512533044222916</v>
      </c>
      <c r="BA136" s="101">
        <f t="shared" si="182"/>
        <v>13.750923510206363</v>
      </c>
      <c r="BB136" s="101">
        <f t="shared" si="183"/>
        <v>0.45454545454545453</v>
      </c>
      <c r="BC136" s="101">
        <f t="shared" si="184"/>
        <v>0.18256825108327415</v>
      </c>
      <c r="BD136" s="101">
        <f t="shared" si="185"/>
        <v>0.68810235320397528</v>
      </c>
      <c r="BE136" s="101">
        <f t="shared" si="186"/>
        <v>0.17172443842035603</v>
      </c>
      <c r="BF136" s="101">
        <f t="shared" si="187"/>
        <v>0.2</v>
      </c>
      <c r="BG136" s="101">
        <f t="shared" si="188"/>
        <v>8.7272727272727266E-2</v>
      </c>
      <c r="BH136" s="101">
        <f t="shared" si="189"/>
        <v>6.1436005730805526E-3</v>
      </c>
      <c r="BI136" s="108">
        <f t="shared" si="190"/>
        <v>1.5138251770487456</v>
      </c>
      <c r="BJ136" s="108">
        <f t="shared" si="191"/>
        <v>0.29730183057724457</v>
      </c>
      <c r="BK136" s="108">
        <f t="shared" si="192"/>
        <v>9.2912862403436911</v>
      </c>
      <c r="BL136" s="108">
        <f t="shared" si="193"/>
        <v>48.392115835123391</v>
      </c>
      <c r="BM136" s="108">
        <f t="shared" si="194"/>
        <v>0.15915494309189535</v>
      </c>
      <c r="BN136" s="108">
        <f t="shared" si="195"/>
        <v>4.8889219979398549E-3</v>
      </c>
      <c r="BO136" s="108">
        <f t="shared" si="196"/>
        <v>1.1203779578612169E-2</v>
      </c>
      <c r="BP136" s="109">
        <f t="shared" si="197"/>
        <v>9.7778439958797099E-4</v>
      </c>
      <c r="BQ136" s="108">
        <f t="shared" si="198"/>
        <v>5.0926270811873491E-3</v>
      </c>
      <c r="BR136" s="108">
        <f t="shared" si="199"/>
        <v>3.8795779019242711</v>
      </c>
      <c r="BS136" s="108">
        <f t="shared" si="200"/>
        <v>1.008233910267182</v>
      </c>
      <c r="BT136" s="108">
        <f t="shared" si="201"/>
        <v>0.3573513120749009</v>
      </c>
      <c r="BU136" s="108">
        <f t="shared" si="202"/>
        <v>10.856481481481481</v>
      </c>
      <c r="BV136" s="128">
        <f t="shared" si="203"/>
        <v>2.8214081666946731</v>
      </c>
    </row>
    <row r="137" spans="1:384" s="54" customFormat="1" ht="18.600000000000001" thickBot="1">
      <c r="A137" s="363">
        <v>36</v>
      </c>
      <c r="B137" s="49">
        <v>1</v>
      </c>
      <c r="C137" s="50">
        <v>0.55000000000000004</v>
      </c>
      <c r="D137" s="50"/>
      <c r="E137" s="89">
        <f t="shared" si="159"/>
        <v>4.003355281584116</v>
      </c>
      <c r="F137" s="386">
        <v>20</v>
      </c>
      <c r="G137" s="386"/>
      <c r="H137" s="50">
        <v>57</v>
      </c>
      <c r="I137" s="50">
        <v>72</v>
      </c>
      <c r="J137" s="50">
        <v>56</v>
      </c>
      <c r="K137" s="50">
        <v>73</v>
      </c>
      <c r="L137" s="50">
        <v>58</v>
      </c>
      <c r="M137" s="51">
        <v>72</v>
      </c>
      <c r="N137" s="52">
        <v>54</v>
      </c>
      <c r="O137" s="50">
        <v>70</v>
      </c>
      <c r="P137" s="50">
        <v>53</v>
      </c>
      <c r="Q137" s="50">
        <v>73</v>
      </c>
      <c r="R137" s="50">
        <v>54</v>
      </c>
      <c r="S137" s="50">
        <v>72</v>
      </c>
      <c r="T137" s="57"/>
      <c r="U137" s="5">
        <f t="shared" si="210"/>
        <v>15</v>
      </c>
      <c r="V137" s="5">
        <f t="shared" si="211"/>
        <v>17</v>
      </c>
      <c r="W137" s="5">
        <f t="shared" si="212"/>
        <v>14</v>
      </c>
      <c r="X137" s="5">
        <f t="shared" si="213"/>
        <v>16</v>
      </c>
      <c r="Y137" s="5">
        <f t="shared" si="214"/>
        <v>20</v>
      </c>
      <c r="Z137" s="5">
        <f t="shared" si="215"/>
        <v>18</v>
      </c>
      <c r="AA137" s="5">
        <f t="shared" si="216"/>
        <v>-1</v>
      </c>
      <c r="AB137" s="5">
        <f t="shared" si="217"/>
        <v>-3</v>
      </c>
      <c r="AC137" s="5">
        <f t="shared" si="218"/>
        <v>-4</v>
      </c>
      <c r="AD137" s="5">
        <f t="shared" si="169"/>
        <v>0.15333333333333332</v>
      </c>
      <c r="AE137" s="5">
        <f t="shared" si="170"/>
        <v>0.18</v>
      </c>
      <c r="AF137" s="5">
        <f t="shared" si="171"/>
        <v>-2.6666666666666668E-2</v>
      </c>
      <c r="AG137" s="5">
        <f t="shared" si="207"/>
        <v>-6.6666666666666652</v>
      </c>
      <c r="AH137" s="5">
        <f t="shared" si="208"/>
        <v>-17.647058823529417</v>
      </c>
      <c r="AI137" s="5">
        <f t="shared" si="209"/>
        <v>-28.57142857142858</v>
      </c>
      <c r="AJ137" s="36">
        <f t="shared" si="172"/>
        <v>-17.628384687208221</v>
      </c>
      <c r="AK137" s="7"/>
      <c r="AL137" s="120">
        <f>$A$137*9.81</f>
        <v>353.16</v>
      </c>
      <c r="AM137" s="93">
        <f t="shared" si="174"/>
        <v>342.964358</v>
      </c>
      <c r="AN137" s="93">
        <f t="shared" ref="AN137:AN168" si="220">(E137^2*9.81)/(2*PI())</f>
        <v>25.022886522097128</v>
      </c>
      <c r="AO137" s="93">
        <f t="shared" ref="AO137:AO168" si="221">AVERAGE(U137:W137)/100</f>
        <v>0.15333333333333335</v>
      </c>
      <c r="AP137" s="95">
        <f t="shared" ref="AP137:AP168" si="222">AA137/U137*100</f>
        <v>-6.666666666666667</v>
      </c>
      <c r="AQ137" s="95">
        <f t="shared" ref="AQ137:AQ168" si="223">AB137/V137*100</f>
        <v>-17.647058823529413</v>
      </c>
      <c r="AR137" s="95">
        <f t="shared" ref="AR137:AR168" si="224">AC137/W137*100</f>
        <v>-28.571428571428569</v>
      </c>
      <c r="AS137" s="94"/>
      <c r="AT137" s="100">
        <f t="shared" si="175"/>
        <v>6.1277236420317956E-3</v>
      </c>
      <c r="AU137" s="101">
        <f t="shared" si="176"/>
        <v>0.27878787878787881</v>
      </c>
      <c r="AV137" s="101">
        <f t="shared" si="177"/>
        <v>2.1979878281201005E-2</v>
      </c>
      <c r="AW137" s="101">
        <f t="shared" si="178"/>
        <v>9.9908537641822739E-3</v>
      </c>
      <c r="AX137" s="101">
        <f t="shared" si="179"/>
        <v>1.5852154639169211E-2</v>
      </c>
      <c r="AY137" s="101">
        <f t="shared" si="180"/>
        <v>1.5866666666666669</v>
      </c>
      <c r="AZ137" s="101">
        <f t="shared" si="181"/>
        <v>161.56230340498126</v>
      </c>
      <c r="BA137" s="101">
        <f t="shared" si="182"/>
        <v>45.041611858358408</v>
      </c>
      <c r="BB137" s="101">
        <f t="shared" si="183"/>
        <v>0.45454545454545453</v>
      </c>
      <c r="BC137" s="101">
        <f t="shared" si="184"/>
        <v>0.12763007280840905</v>
      </c>
      <c r="BD137" s="101">
        <f t="shared" si="185"/>
        <v>0.8608755539377273</v>
      </c>
      <c r="BE137" s="101">
        <f t="shared" si="186"/>
        <v>6.1305278460446096E-2</v>
      </c>
      <c r="BF137" s="101">
        <f t="shared" si="187"/>
        <v>0.31304347826086953</v>
      </c>
      <c r="BG137" s="101">
        <f t="shared" si="188"/>
        <v>8.7272727272727266E-2</v>
      </c>
      <c r="BH137" s="101">
        <f t="shared" si="189"/>
        <v>1.9182439227229968E-3</v>
      </c>
      <c r="BI137" s="108">
        <f t="shared" si="190"/>
        <v>1.8939262186629999</v>
      </c>
      <c r="BJ137" s="108">
        <f t="shared" si="191"/>
        <v>9.2827882108432735E-2</v>
      </c>
      <c r="BK137" s="108">
        <f t="shared" si="192"/>
        <v>9.2912862403436911</v>
      </c>
      <c r="BL137" s="108">
        <f t="shared" si="193"/>
        <v>48.392115835123391</v>
      </c>
      <c r="BM137" s="108">
        <f t="shared" si="194"/>
        <v>0.15915494309189535</v>
      </c>
      <c r="BN137" s="108">
        <f t="shared" si="195"/>
        <v>9.7525750753043217E-4</v>
      </c>
      <c r="BO137" s="108">
        <f t="shared" si="196"/>
        <v>3.4982062770113325E-3</v>
      </c>
      <c r="BP137" s="109">
        <f t="shared" si="197"/>
        <v>3.0529800235735267E-4</v>
      </c>
      <c r="BQ137" s="108">
        <f t="shared" si="198"/>
        <v>1.5900937622778783E-3</v>
      </c>
      <c r="BR137" s="108">
        <f t="shared" si="199"/>
        <v>7.7591558038485422</v>
      </c>
      <c r="BS137" s="108">
        <f t="shared" si="200"/>
        <v>2.016467820534364</v>
      </c>
      <c r="BT137" s="108">
        <f t="shared" si="201"/>
        <v>1.0297279929012333</v>
      </c>
      <c r="BU137" s="108">
        <f t="shared" si="202"/>
        <v>7.5351508916323731</v>
      </c>
      <c r="BV137" s="128">
        <f t="shared" si="203"/>
        <v>1.9582528924488258</v>
      </c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</row>
    <row r="138" spans="1:384" ht="18.600000000000001" thickBot="1">
      <c r="A138" s="364"/>
      <c r="B138" s="55">
        <v>2</v>
      </c>
      <c r="C138" s="30">
        <v>0.55000000000000004</v>
      </c>
      <c r="D138" s="30"/>
      <c r="E138" s="88">
        <f t="shared" si="159"/>
        <v>3.4617713531086367</v>
      </c>
      <c r="F138" s="376">
        <v>23</v>
      </c>
      <c r="G138" s="376"/>
      <c r="H138" s="31">
        <v>58</v>
      </c>
      <c r="I138" s="31">
        <v>71</v>
      </c>
      <c r="J138" s="31">
        <v>55</v>
      </c>
      <c r="K138" s="31">
        <v>71</v>
      </c>
      <c r="L138" s="31">
        <v>52</v>
      </c>
      <c r="M138" s="33">
        <v>71</v>
      </c>
      <c r="N138" s="34">
        <v>58</v>
      </c>
      <c r="O138" s="31">
        <v>70</v>
      </c>
      <c r="P138" s="31">
        <v>58</v>
      </c>
      <c r="Q138" s="31">
        <v>70</v>
      </c>
      <c r="R138" s="31">
        <v>57</v>
      </c>
      <c r="S138" s="31">
        <v>69</v>
      </c>
      <c r="T138" s="35"/>
      <c r="U138" s="36">
        <f t="shared" si="210"/>
        <v>13</v>
      </c>
      <c r="V138" s="36">
        <f t="shared" si="211"/>
        <v>16</v>
      </c>
      <c r="W138" s="36">
        <f t="shared" si="212"/>
        <v>19</v>
      </c>
      <c r="X138" s="36">
        <f t="shared" si="213"/>
        <v>12</v>
      </c>
      <c r="Y138" s="36">
        <f t="shared" si="214"/>
        <v>12</v>
      </c>
      <c r="Z138" s="36">
        <f t="shared" si="215"/>
        <v>12</v>
      </c>
      <c r="AA138" s="37">
        <f t="shared" si="216"/>
        <v>1</v>
      </c>
      <c r="AB138" s="37">
        <f t="shared" si="217"/>
        <v>4</v>
      </c>
      <c r="AC138" s="37">
        <f t="shared" si="218"/>
        <v>7</v>
      </c>
      <c r="AD138" s="5">
        <f t="shared" si="169"/>
        <v>0.16</v>
      </c>
      <c r="AE138" s="5">
        <f t="shared" si="170"/>
        <v>0.12</v>
      </c>
      <c r="AF138" s="5">
        <f t="shared" si="171"/>
        <v>0.04</v>
      </c>
      <c r="AG138" s="4">
        <f t="shared" si="207"/>
        <v>7.6923076923076872</v>
      </c>
      <c r="AH138" s="4">
        <f t="shared" si="208"/>
        <v>25</v>
      </c>
      <c r="AI138" s="4">
        <f t="shared" si="209"/>
        <v>36.842105263157897</v>
      </c>
      <c r="AJ138" s="36">
        <f t="shared" si="172"/>
        <v>23.17813765182186</v>
      </c>
      <c r="AL138" s="120">
        <f t="shared" ref="AL138:AL144" si="225">$A$137*9.81</f>
        <v>353.16</v>
      </c>
      <c r="AM138" s="93">
        <f t="shared" si="174"/>
        <v>354.00758400000001</v>
      </c>
      <c r="AN138" s="93">
        <f t="shared" si="220"/>
        <v>18.710521764569563</v>
      </c>
      <c r="AO138" s="93">
        <f t="shared" si="221"/>
        <v>0.16</v>
      </c>
      <c r="AP138" s="93">
        <f t="shared" si="222"/>
        <v>7.6923076923076925</v>
      </c>
      <c r="AQ138" s="93">
        <f t="shared" si="223"/>
        <v>25</v>
      </c>
      <c r="AR138" s="93">
        <f t="shared" si="224"/>
        <v>36.84210526315789</v>
      </c>
      <c r="AS138" s="94">
        <f t="shared" si="204"/>
        <v>23.17813765182186</v>
      </c>
      <c r="AT138" s="100">
        <f t="shared" si="175"/>
        <v>8.5513382263330377E-3</v>
      </c>
      <c r="AU138" s="101">
        <f t="shared" si="176"/>
        <v>0.29090909090909089</v>
      </c>
      <c r="AV138" s="101">
        <f t="shared" si="177"/>
        <v>2.9395225153019823E-2</v>
      </c>
      <c r="AW138" s="101">
        <f t="shared" si="178"/>
        <v>1.3361465978645373E-2</v>
      </c>
      <c r="AX138" s="101">
        <f t="shared" si="179"/>
        <v>2.0843886926686782E-2</v>
      </c>
      <c r="AY138" s="101">
        <f t="shared" si="180"/>
        <v>1.56</v>
      </c>
      <c r="AZ138" s="101">
        <f t="shared" si="181"/>
        <v>115.37826102855976</v>
      </c>
      <c r="BA138" s="101">
        <f t="shared" si="182"/>
        <v>33.564585026490114</v>
      </c>
      <c r="BB138" s="101">
        <f t="shared" si="183"/>
        <v>0.45454545454545453</v>
      </c>
      <c r="BC138" s="101">
        <f t="shared" si="184"/>
        <v>0.14448975946977485</v>
      </c>
      <c r="BD138" s="101">
        <f t="shared" si="185"/>
        <v>0.84274982807905263</v>
      </c>
      <c r="BE138" s="101">
        <f t="shared" si="186"/>
        <v>7.3978756848524729E-2</v>
      </c>
      <c r="BF138" s="101">
        <f t="shared" si="187"/>
        <v>0.3</v>
      </c>
      <c r="BG138" s="101">
        <f t="shared" si="188"/>
        <v>8.7272727272727266E-2</v>
      </c>
      <c r="BH138" s="101">
        <f t="shared" si="189"/>
        <v>2.5654014678999117E-3</v>
      </c>
      <c r="BI138" s="108">
        <f t="shared" si="190"/>
        <v>1.8540496217739157</v>
      </c>
      <c r="BJ138" s="108">
        <f t="shared" si="191"/>
        <v>0.12414520499820809</v>
      </c>
      <c r="BK138" s="108">
        <f t="shared" si="192"/>
        <v>9.2912862403436911</v>
      </c>
      <c r="BL138" s="108">
        <f t="shared" si="193"/>
        <v>48.392115835123391</v>
      </c>
      <c r="BM138" s="108">
        <f t="shared" si="194"/>
        <v>0.15915494309189535</v>
      </c>
      <c r="BN138" s="108">
        <f t="shared" si="195"/>
        <v>1.3609877487715839E-3</v>
      </c>
      <c r="BO138" s="108">
        <f t="shared" si="196"/>
        <v>4.67839538640232E-3</v>
      </c>
      <c r="BP138" s="109">
        <f t="shared" si="197"/>
        <v>4.0829632463147518E-4</v>
      </c>
      <c r="BQ138" s="108">
        <f t="shared" si="198"/>
        <v>2.1265433574555997E-3</v>
      </c>
      <c r="BR138" s="108">
        <f t="shared" si="199"/>
        <v>7.7591558038485422</v>
      </c>
      <c r="BS138" s="108">
        <f t="shared" si="200"/>
        <v>2.016467820534364</v>
      </c>
      <c r="BT138" s="108">
        <f t="shared" si="201"/>
        <v>0.99760574620909825</v>
      </c>
      <c r="BU138" s="108">
        <f t="shared" si="202"/>
        <v>7.7777777777777777</v>
      </c>
      <c r="BV138" s="128">
        <f t="shared" si="203"/>
        <v>2.0213073433036461</v>
      </c>
    </row>
    <row r="139" spans="1:384" ht="18.600000000000001" thickBot="1">
      <c r="A139" s="364"/>
      <c r="B139" s="55">
        <v>3</v>
      </c>
      <c r="C139" s="30">
        <v>0.55000000000000004</v>
      </c>
      <c r="D139" s="30"/>
      <c r="E139" s="88">
        <f t="shared" si="159"/>
        <v>3.1742250903872287</v>
      </c>
      <c r="F139" s="376">
        <v>25</v>
      </c>
      <c r="G139" s="376"/>
      <c r="H139" s="31">
        <v>52</v>
      </c>
      <c r="I139" s="31">
        <v>71</v>
      </c>
      <c r="J139" s="31">
        <v>53</v>
      </c>
      <c r="K139" s="31">
        <v>72</v>
      </c>
      <c r="L139" s="31">
        <v>52</v>
      </c>
      <c r="M139" s="33">
        <v>72</v>
      </c>
      <c r="N139" s="34">
        <v>55</v>
      </c>
      <c r="O139" s="31">
        <v>70</v>
      </c>
      <c r="P139" s="31">
        <v>55</v>
      </c>
      <c r="Q139" s="31">
        <v>70</v>
      </c>
      <c r="R139" s="31">
        <v>57</v>
      </c>
      <c r="S139" s="31">
        <v>71</v>
      </c>
      <c r="T139" s="35"/>
      <c r="U139" s="36">
        <f t="shared" si="210"/>
        <v>19</v>
      </c>
      <c r="V139" s="36">
        <f t="shared" si="211"/>
        <v>19</v>
      </c>
      <c r="W139" s="36">
        <f t="shared" si="212"/>
        <v>20</v>
      </c>
      <c r="X139" s="36">
        <f t="shared" si="213"/>
        <v>15</v>
      </c>
      <c r="Y139" s="36">
        <f t="shared" si="214"/>
        <v>15</v>
      </c>
      <c r="Z139" s="36">
        <f t="shared" si="215"/>
        <v>14</v>
      </c>
      <c r="AA139" s="37">
        <f>U139-X139</f>
        <v>4</v>
      </c>
      <c r="AB139" s="37">
        <f t="shared" si="217"/>
        <v>4</v>
      </c>
      <c r="AC139" s="37">
        <f t="shared" si="218"/>
        <v>6</v>
      </c>
      <c r="AD139" s="5">
        <f t="shared" si="169"/>
        <v>0.19333333333333333</v>
      </c>
      <c r="AE139" s="5">
        <f t="shared" si="170"/>
        <v>0.14666666666666667</v>
      </c>
      <c r="AF139" s="5">
        <f t="shared" si="171"/>
        <v>4.6666666666666669E-2</v>
      </c>
      <c r="AG139" s="4">
        <f t="shared" si="207"/>
        <v>21.052631578947366</v>
      </c>
      <c r="AH139" s="4">
        <f t="shared" si="208"/>
        <v>21.052631578947366</v>
      </c>
      <c r="AI139" s="4">
        <f t="shared" si="209"/>
        <v>30.000000000000004</v>
      </c>
      <c r="AJ139" s="36">
        <f t="shared" si="172"/>
        <v>24.035087719298247</v>
      </c>
      <c r="AL139" s="120">
        <f t="shared" si="225"/>
        <v>353.16</v>
      </c>
      <c r="AM139" s="93">
        <f t="shared" si="174"/>
        <v>410.68703900000003</v>
      </c>
      <c r="AN139" s="93">
        <f t="shared" si="220"/>
        <v>15.731298772272332</v>
      </c>
      <c r="AO139" s="93">
        <f t="shared" si="221"/>
        <v>0.19333333333333333</v>
      </c>
      <c r="AP139" s="93">
        <f t="shared" si="222"/>
        <v>21.052631578947366</v>
      </c>
      <c r="AQ139" s="93">
        <f t="shared" si="223"/>
        <v>21.052631578947366</v>
      </c>
      <c r="AR139" s="93">
        <f t="shared" si="224"/>
        <v>30</v>
      </c>
      <c r="AS139" s="94">
        <f>(AP139+AQ139+AR139)/3</f>
        <v>24.035087719298247</v>
      </c>
      <c r="AT139" s="100">
        <f t="shared" si="175"/>
        <v>1.2289724842941687E-2</v>
      </c>
      <c r="AU139" s="101">
        <f t="shared" si="176"/>
        <v>0.3515151515151515</v>
      </c>
      <c r="AV139" s="101">
        <f t="shared" si="177"/>
        <v>3.4962148260092731E-2</v>
      </c>
      <c r="AW139" s="101">
        <f t="shared" si="178"/>
        <v>1.5891885572769424E-2</v>
      </c>
      <c r="AX139" s="101">
        <f t="shared" si="179"/>
        <v>2.2672423417151043E-2</v>
      </c>
      <c r="AY139" s="101">
        <f t="shared" si="180"/>
        <v>1.4266666666666667</v>
      </c>
      <c r="AZ139" s="101">
        <f t="shared" si="181"/>
        <v>80.075683304856895</v>
      </c>
      <c r="BA139" s="101">
        <f t="shared" si="182"/>
        <v>28.147815949586057</v>
      </c>
      <c r="BB139" s="101">
        <f t="shared" si="183"/>
        <v>0.45454545454545453</v>
      </c>
      <c r="BC139" s="101">
        <f t="shared" si="184"/>
        <v>0.14335219577583583</v>
      </c>
      <c r="BD139" s="101">
        <f t="shared" si="185"/>
        <v>0.76666439507182438</v>
      </c>
      <c r="BE139" s="101">
        <f t="shared" si="186"/>
        <v>9.7488737188157121E-2</v>
      </c>
      <c r="BF139" s="101">
        <f t="shared" si="187"/>
        <v>0.24827586206896551</v>
      </c>
      <c r="BG139" s="101">
        <f t="shared" si="188"/>
        <v>8.7272727272727266E-2</v>
      </c>
      <c r="BH139" s="101">
        <f t="shared" si="189"/>
        <v>3.0512420299717291E-3</v>
      </c>
      <c r="BI139" s="108">
        <f t="shared" si="190"/>
        <v>1.6866616691580136</v>
      </c>
      <c r="BJ139" s="108">
        <f t="shared" si="191"/>
        <v>0.14765605775538895</v>
      </c>
      <c r="BK139" s="108">
        <f t="shared" si="192"/>
        <v>9.2912862403436911</v>
      </c>
      <c r="BL139" s="108">
        <f t="shared" si="193"/>
        <v>48.392115835123391</v>
      </c>
      <c r="BM139" s="108">
        <f t="shared" si="194"/>
        <v>0.15915494309189535</v>
      </c>
      <c r="BN139" s="108">
        <f t="shared" si="195"/>
        <v>1.9559704579934366E-3</v>
      </c>
      <c r="BO139" s="108">
        <f t="shared" si="196"/>
        <v>5.5643987167054666E-3</v>
      </c>
      <c r="BP139" s="109">
        <f t="shared" si="197"/>
        <v>4.8562025163974976E-4</v>
      </c>
      <c r="BQ139" s="108">
        <f t="shared" si="198"/>
        <v>2.5292721439570298E-3</v>
      </c>
      <c r="BR139" s="108">
        <f t="shared" si="199"/>
        <v>7.7591558038485422</v>
      </c>
      <c r="BS139" s="108">
        <f t="shared" si="200"/>
        <v>2.016467820534364</v>
      </c>
      <c r="BT139" s="108">
        <f t="shared" si="201"/>
        <v>0.85992487335350265</v>
      </c>
      <c r="BU139" s="108">
        <f t="shared" si="202"/>
        <v>9.0230624142661178</v>
      </c>
      <c r="BV139" s="128">
        <f t="shared" si="203"/>
        <v>2.3449348693341299</v>
      </c>
    </row>
    <row r="140" spans="1:384" ht="18.600000000000001" thickBot="1">
      <c r="A140" s="364"/>
      <c r="B140" s="55">
        <v>4</v>
      </c>
      <c r="C140" s="30">
        <v>0.55000000000000004</v>
      </c>
      <c r="D140" s="30"/>
      <c r="E140" s="88">
        <f t="shared" si="159"/>
        <v>2.8899783707718116</v>
      </c>
      <c r="F140" s="376">
        <v>27.36</v>
      </c>
      <c r="G140" s="376"/>
      <c r="H140" s="31">
        <v>52</v>
      </c>
      <c r="I140" s="31">
        <v>71</v>
      </c>
      <c r="J140" s="31">
        <v>50</v>
      </c>
      <c r="K140" s="31">
        <v>72</v>
      </c>
      <c r="L140" s="31">
        <v>52</v>
      </c>
      <c r="M140" s="33">
        <v>71</v>
      </c>
      <c r="N140" s="34">
        <v>55</v>
      </c>
      <c r="O140" s="31">
        <v>71</v>
      </c>
      <c r="P140" s="31">
        <v>55</v>
      </c>
      <c r="Q140" s="31">
        <v>70</v>
      </c>
      <c r="R140" s="31">
        <v>57</v>
      </c>
      <c r="S140" s="31">
        <v>71</v>
      </c>
      <c r="T140" s="35"/>
      <c r="U140" s="36">
        <f t="shared" si="210"/>
        <v>19</v>
      </c>
      <c r="V140" s="36">
        <f t="shared" si="211"/>
        <v>22</v>
      </c>
      <c r="W140" s="36">
        <f t="shared" si="212"/>
        <v>19</v>
      </c>
      <c r="X140" s="36">
        <f t="shared" si="213"/>
        <v>16</v>
      </c>
      <c r="Y140" s="36">
        <f t="shared" si="214"/>
        <v>15</v>
      </c>
      <c r="Z140" s="36">
        <f t="shared" si="215"/>
        <v>14</v>
      </c>
      <c r="AA140" s="37">
        <f t="shared" ref="AA140:AA176" si="226">U140-X140</f>
        <v>3</v>
      </c>
      <c r="AB140" s="37">
        <f t="shared" si="217"/>
        <v>7</v>
      </c>
      <c r="AC140" s="37">
        <f t="shared" si="218"/>
        <v>5</v>
      </c>
      <c r="AD140" s="5">
        <f t="shared" si="169"/>
        <v>0.2</v>
      </c>
      <c r="AE140" s="5">
        <f t="shared" si="170"/>
        <v>0.15</v>
      </c>
      <c r="AF140" s="5">
        <f t="shared" si="171"/>
        <v>0.05</v>
      </c>
      <c r="AG140" s="4">
        <f t="shared" si="207"/>
        <v>15.789473684210531</v>
      </c>
      <c r="AH140" s="4">
        <f t="shared" si="208"/>
        <v>31.818181818181824</v>
      </c>
      <c r="AI140" s="4">
        <f t="shared" si="209"/>
        <v>26.315789473684216</v>
      </c>
      <c r="AJ140" s="36">
        <f t="shared" si="172"/>
        <v>24.641148325358856</v>
      </c>
      <c r="AL140" s="120">
        <f t="shared" si="225"/>
        <v>353.16</v>
      </c>
      <c r="AM140" s="93">
        <f t="shared" si="174"/>
        <v>422.3155950000002</v>
      </c>
      <c r="AN140" s="93">
        <f t="shared" si="220"/>
        <v>13.040021992475138</v>
      </c>
      <c r="AO140" s="93">
        <f t="shared" si="221"/>
        <v>0.2</v>
      </c>
      <c r="AP140" s="93">
        <f t="shared" si="222"/>
        <v>15.789473684210526</v>
      </c>
      <c r="AQ140" s="93">
        <f t="shared" si="223"/>
        <v>31.818181818181817</v>
      </c>
      <c r="AR140" s="93">
        <f t="shared" si="224"/>
        <v>26.315789473684209</v>
      </c>
      <c r="AS140" s="94">
        <f t="shared" si="204"/>
        <v>24.641148325358852</v>
      </c>
      <c r="AT140" s="100">
        <f t="shared" si="175"/>
        <v>1.5337397445756748E-2</v>
      </c>
      <c r="AU140" s="101">
        <f t="shared" si="176"/>
        <v>0.36363636363636365</v>
      </c>
      <c r="AV140" s="101">
        <f t="shared" si="177"/>
        <v>4.2177842975831062E-2</v>
      </c>
      <c r="AW140" s="101">
        <f t="shared" si="178"/>
        <v>1.9171746807195935E-2</v>
      </c>
      <c r="AX140" s="101">
        <f t="shared" si="179"/>
        <v>2.6840445530074312E-2</v>
      </c>
      <c r="AY140" s="101">
        <f t="shared" si="180"/>
        <v>1.4000000000000001</v>
      </c>
      <c r="AZ140" s="101">
        <f t="shared" si="181"/>
        <v>63.950109962375684</v>
      </c>
      <c r="BA140" s="101">
        <f t="shared" si="182"/>
        <v>23.254585440863885</v>
      </c>
      <c r="BB140" s="101">
        <f t="shared" si="183"/>
        <v>0.45454545454545453</v>
      </c>
      <c r="BC140" s="101">
        <f t="shared" si="184"/>
        <v>0.15480530840056783</v>
      </c>
      <c r="BD140" s="101">
        <f t="shared" si="185"/>
        <v>0.75377836144440902</v>
      </c>
      <c r="BE140" s="101">
        <f t="shared" si="186"/>
        <v>0.11076966171567647</v>
      </c>
      <c r="BF140" s="101">
        <f t="shared" si="187"/>
        <v>0.24</v>
      </c>
      <c r="BG140" s="101">
        <f t="shared" si="188"/>
        <v>8.7272727272727266E-2</v>
      </c>
      <c r="BH140" s="101">
        <f t="shared" si="189"/>
        <v>3.6809753869816195E-3</v>
      </c>
      <c r="BI140" s="108">
        <f t="shared" si="190"/>
        <v>1.6583123951776999</v>
      </c>
      <c r="BJ140" s="108">
        <f t="shared" si="191"/>
        <v>0.17813018731305269</v>
      </c>
      <c r="BK140" s="108">
        <f t="shared" si="192"/>
        <v>9.2912862403436911</v>
      </c>
      <c r="BL140" s="108">
        <f t="shared" si="193"/>
        <v>48.392115835123391</v>
      </c>
      <c r="BM140" s="108">
        <f t="shared" si="194"/>
        <v>0.15915494309189535</v>
      </c>
      <c r="BN140" s="108">
        <f t="shared" si="195"/>
        <v>2.4410226176571964E-3</v>
      </c>
      <c r="BO140" s="108">
        <f t="shared" si="196"/>
        <v>6.7128121985572907E-3</v>
      </c>
      <c r="BP140" s="109">
        <f t="shared" si="197"/>
        <v>5.8584542823772717E-4</v>
      </c>
      <c r="BQ140" s="108">
        <f t="shared" si="198"/>
        <v>3.0512782720714953E-3</v>
      </c>
      <c r="BR140" s="108">
        <f t="shared" si="199"/>
        <v>7.7591558038485422</v>
      </c>
      <c r="BS140" s="108">
        <f t="shared" si="200"/>
        <v>2.016467820534364</v>
      </c>
      <c r="BT140" s="108">
        <f t="shared" si="201"/>
        <v>0.83624664630251189</v>
      </c>
      <c r="BU140" s="108">
        <f t="shared" si="202"/>
        <v>9.2785493827160543</v>
      </c>
      <c r="BV140" s="128">
        <f t="shared" si="203"/>
        <v>2.4113314288915038</v>
      </c>
    </row>
    <row r="141" spans="1:384" ht="18.600000000000001" thickBot="1">
      <c r="A141" s="364"/>
      <c r="B141" s="55">
        <v>5</v>
      </c>
      <c r="C141" s="30">
        <v>0.55000000000000004</v>
      </c>
      <c r="D141" s="30"/>
      <c r="E141" s="88">
        <f t="shared" si="159"/>
        <v>2.8424232144011614</v>
      </c>
      <c r="F141" s="376">
        <v>27.8</v>
      </c>
      <c r="G141" s="376"/>
      <c r="H141" s="31">
        <v>54</v>
      </c>
      <c r="I141" s="31">
        <v>72</v>
      </c>
      <c r="J141" s="31">
        <v>50</v>
      </c>
      <c r="K141" s="31">
        <v>70</v>
      </c>
      <c r="L141" s="31">
        <v>49</v>
      </c>
      <c r="M141" s="33">
        <v>71</v>
      </c>
      <c r="N141" s="34">
        <v>55</v>
      </c>
      <c r="O141" s="31">
        <v>73</v>
      </c>
      <c r="P141" s="31">
        <v>55</v>
      </c>
      <c r="Q141" s="31">
        <v>72</v>
      </c>
      <c r="R141" s="31">
        <v>55</v>
      </c>
      <c r="S141" s="31">
        <v>71</v>
      </c>
      <c r="T141" s="35"/>
      <c r="U141" s="36">
        <f t="shared" si="210"/>
        <v>18</v>
      </c>
      <c r="V141" s="36">
        <f t="shared" si="211"/>
        <v>20</v>
      </c>
      <c r="W141" s="36">
        <f t="shared" si="212"/>
        <v>22</v>
      </c>
      <c r="X141" s="36">
        <f t="shared" si="213"/>
        <v>18</v>
      </c>
      <c r="Y141" s="36">
        <f t="shared" si="214"/>
        <v>17</v>
      </c>
      <c r="Z141" s="36">
        <f t="shared" si="215"/>
        <v>16</v>
      </c>
      <c r="AA141" s="37">
        <f t="shared" si="226"/>
        <v>0</v>
      </c>
      <c r="AB141" s="37">
        <f t="shared" si="217"/>
        <v>3</v>
      </c>
      <c r="AC141" s="37">
        <f t="shared" si="218"/>
        <v>6</v>
      </c>
      <c r="AD141" s="5">
        <f t="shared" si="169"/>
        <v>0.2</v>
      </c>
      <c r="AE141" s="5">
        <f t="shared" si="170"/>
        <v>0.17</v>
      </c>
      <c r="AF141" s="5">
        <f t="shared" si="171"/>
        <v>0.03</v>
      </c>
      <c r="AG141" s="4">
        <f t="shared" si="207"/>
        <v>0</v>
      </c>
      <c r="AH141" s="4">
        <f t="shared" si="208"/>
        <v>15.000000000000002</v>
      </c>
      <c r="AI141" s="4">
        <f t="shared" si="209"/>
        <v>27.27272727272727</v>
      </c>
      <c r="AJ141" s="36">
        <f t="shared" si="172"/>
        <v>14.090909090909092</v>
      </c>
      <c r="AL141" s="120">
        <f t="shared" si="225"/>
        <v>353.16</v>
      </c>
      <c r="AM141" s="93">
        <f t="shared" si="174"/>
        <v>422.3155950000002</v>
      </c>
      <c r="AN141" s="93">
        <f t="shared" si="220"/>
        <v>12.614400685977616</v>
      </c>
      <c r="AO141" s="93">
        <f t="shared" si="221"/>
        <v>0.2</v>
      </c>
      <c r="AP141" s="93">
        <f t="shared" si="222"/>
        <v>0</v>
      </c>
      <c r="AQ141" s="93">
        <f t="shared" si="223"/>
        <v>15</v>
      </c>
      <c r="AR141" s="93">
        <f t="shared" si="224"/>
        <v>27.27272727272727</v>
      </c>
      <c r="AS141" s="94">
        <f t="shared" si="204"/>
        <v>14.090909090909088</v>
      </c>
      <c r="AT141" s="100">
        <f t="shared" si="175"/>
        <v>1.5854895129684871E-2</v>
      </c>
      <c r="AU141" s="101">
        <f t="shared" si="176"/>
        <v>0.36363636363636365</v>
      </c>
      <c r="AV141" s="101">
        <f t="shared" si="177"/>
        <v>4.3600961606633397E-2</v>
      </c>
      <c r="AW141" s="101">
        <f t="shared" si="178"/>
        <v>1.9818618912106088E-2</v>
      </c>
      <c r="AX141" s="101">
        <f t="shared" si="179"/>
        <v>2.7746066476948526E-2</v>
      </c>
      <c r="AY141" s="101">
        <f t="shared" si="180"/>
        <v>1.4000000000000001</v>
      </c>
      <c r="AZ141" s="101">
        <f t="shared" si="181"/>
        <v>61.822003429888078</v>
      </c>
      <c r="BA141" s="101">
        <f t="shared" si="182"/>
        <v>22.4807285199593</v>
      </c>
      <c r="BB141" s="101">
        <f t="shared" si="183"/>
        <v>0.45454545454545453</v>
      </c>
      <c r="BC141" s="101">
        <f t="shared" si="184"/>
        <v>0.15739527832858458</v>
      </c>
      <c r="BD141" s="101">
        <f t="shared" si="185"/>
        <v>0.75377836144440902</v>
      </c>
      <c r="BE141" s="101">
        <f t="shared" si="186"/>
        <v>0.11262289333766869</v>
      </c>
      <c r="BF141" s="101">
        <f t="shared" si="187"/>
        <v>0.24</v>
      </c>
      <c r="BG141" s="101">
        <f t="shared" si="188"/>
        <v>8.7272727272727266E-2</v>
      </c>
      <c r="BH141" s="101">
        <f t="shared" si="189"/>
        <v>3.8051748311243691E-3</v>
      </c>
      <c r="BI141" s="108">
        <f t="shared" si="190"/>
        <v>1.6583123951776999</v>
      </c>
      <c r="BJ141" s="108">
        <f t="shared" si="191"/>
        <v>0.18414046120066654</v>
      </c>
      <c r="BK141" s="108">
        <f t="shared" si="192"/>
        <v>9.2912862403436911</v>
      </c>
      <c r="BL141" s="108">
        <f t="shared" si="193"/>
        <v>48.392115835123391</v>
      </c>
      <c r="BM141" s="108">
        <f t="shared" si="194"/>
        <v>0.15915494309189535</v>
      </c>
      <c r="BN141" s="108">
        <f t="shared" si="195"/>
        <v>2.5233849320929645E-3</v>
      </c>
      <c r="BO141" s="108">
        <f t="shared" si="196"/>
        <v>6.9393085632556521E-3</v>
      </c>
      <c r="BP141" s="109">
        <f t="shared" si="197"/>
        <v>6.0561238370231141E-4</v>
      </c>
      <c r="BQ141" s="108">
        <f t="shared" si="198"/>
        <v>3.1542311651162054E-3</v>
      </c>
      <c r="BR141" s="108">
        <f t="shared" si="199"/>
        <v>7.7591558038485422</v>
      </c>
      <c r="BS141" s="108">
        <f t="shared" si="200"/>
        <v>2.016467820534364</v>
      </c>
      <c r="BT141" s="108">
        <f t="shared" si="201"/>
        <v>0.83624664630251189</v>
      </c>
      <c r="BU141" s="108">
        <f t="shared" si="202"/>
        <v>9.2785493827160543</v>
      </c>
      <c r="BV141" s="128">
        <f t="shared" si="203"/>
        <v>2.4113314288915038</v>
      </c>
    </row>
    <row r="142" spans="1:384" ht="18.600000000000001" thickBot="1">
      <c r="A142" s="364"/>
      <c r="B142" s="55">
        <v>6</v>
      </c>
      <c r="C142" s="30">
        <v>0.55000000000000004</v>
      </c>
      <c r="D142" s="30"/>
      <c r="E142" s="88">
        <f t="shared" si="159"/>
        <v>2.821311093890853</v>
      </c>
      <c r="F142" s="376">
        <v>28</v>
      </c>
      <c r="G142" s="376"/>
      <c r="H142" s="31">
        <v>52</v>
      </c>
      <c r="I142" s="31">
        <v>71</v>
      </c>
      <c r="J142" s="31">
        <v>53</v>
      </c>
      <c r="K142" s="31">
        <v>71</v>
      </c>
      <c r="L142" s="31">
        <v>50</v>
      </c>
      <c r="M142" s="33">
        <v>71</v>
      </c>
      <c r="N142" s="34">
        <v>56</v>
      </c>
      <c r="O142" s="31">
        <v>73</v>
      </c>
      <c r="P142" s="31">
        <v>55</v>
      </c>
      <c r="Q142" s="31">
        <v>72</v>
      </c>
      <c r="R142" s="31">
        <v>55</v>
      </c>
      <c r="S142" s="31">
        <v>71</v>
      </c>
      <c r="T142" s="35"/>
      <c r="U142" s="36">
        <f t="shared" si="210"/>
        <v>19</v>
      </c>
      <c r="V142" s="36">
        <f t="shared" si="211"/>
        <v>18</v>
      </c>
      <c r="W142" s="36">
        <f t="shared" si="212"/>
        <v>21</v>
      </c>
      <c r="X142" s="36">
        <f t="shared" si="213"/>
        <v>17</v>
      </c>
      <c r="Y142" s="36">
        <f t="shared" si="214"/>
        <v>17</v>
      </c>
      <c r="Z142" s="36">
        <f t="shared" si="215"/>
        <v>16</v>
      </c>
      <c r="AA142" s="37">
        <f t="shared" si="226"/>
        <v>2</v>
      </c>
      <c r="AB142" s="37">
        <f t="shared" si="217"/>
        <v>1</v>
      </c>
      <c r="AC142" s="37">
        <f t="shared" si="218"/>
        <v>5</v>
      </c>
      <c r="AD142" s="5">
        <f t="shared" si="169"/>
        <v>0.19333333333333333</v>
      </c>
      <c r="AE142" s="5">
        <f t="shared" si="170"/>
        <v>0.16666666666666666</v>
      </c>
      <c r="AF142" s="5">
        <f t="shared" si="171"/>
        <v>2.6666666666666668E-2</v>
      </c>
      <c r="AG142" s="4">
        <f t="shared" si="207"/>
        <v>10.526315789473683</v>
      </c>
      <c r="AH142" s="4">
        <f t="shared" si="208"/>
        <v>5.555555555555558</v>
      </c>
      <c r="AI142" s="4">
        <f t="shared" si="209"/>
        <v>23.809523809523814</v>
      </c>
      <c r="AJ142" s="36">
        <f t="shared" si="172"/>
        <v>13.297131718184351</v>
      </c>
      <c r="AL142" s="120">
        <f t="shared" si="225"/>
        <v>353.16</v>
      </c>
      <c r="AM142" s="93">
        <f t="shared" si="174"/>
        <v>410.68703900000003</v>
      </c>
      <c r="AN142" s="93">
        <f t="shared" si="220"/>
        <v>12.42770947740042</v>
      </c>
      <c r="AO142" s="93">
        <f t="shared" si="221"/>
        <v>0.19333333333333333</v>
      </c>
      <c r="AP142" s="93">
        <f t="shared" si="222"/>
        <v>10.526315789473683</v>
      </c>
      <c r="AQ142" s="93">
        <f t="shared" si="223"/>
        <v>5.5555555555555554</v>
      </c>
      <c r="AR142" s="93">
        <f t="shared" si="224"/>
        <v>23.809523809523807</v>
      </c>
      <c r="AS142" s="94">
        <f t="shared" si="204"/>
        <v>13.297131718184348</v>
      </c>
      <c r="AT142" s="100">
        <f t="shared" si="175"/>
        <v>1.5556634445382453E-2</v>
      </c>
      <c r="AU142" s="101">
        <f t="shared" si="176"/>
        <v>0.3515151515151515</v>
      </c>
      <c r="AV142" s="101">
        <f t="shared" si="177"/>
        <v>4.4255942818760427E-2</v>
      </c>
      <c r="AW142" s="101">
        <f t="shared" si="178"/>
        <v>2.0116337644891104E-2</v>
      </c>
      <c r="AX142" s="101">
        <f t="shared" si="179"/>
        <v>2.8699308373377974E-2</v>
      </c>
      <c r="AY142" s="101">
        <f t="shared" si="180"/>
        <v>1.4266666666666667</v>
      </c>
      <c r="AZ142" s="101">
        <f t="shared" si="181"/>
        <v>62.988152469312517</v>
      </c>
      <c r="BA142" s="101">
        <f t="shared" si="182"/>
        <v>22.141289958909852</v>
      </c>
      <c r="BB142" s="101">
        <f t="shared" si="183"/>
        <v>0.45454545454545453</v>
      </c>
      <c r="BC142" s="101">
        <f t="shared" si="184"/>
        <v>0.16128392844697895</v>
      </c>
      <c r="BD142" s="101">
        <f t="shared" si="185"/>
        <v>0.76666439507182438</v>
      </c>
      <c r="BE142" s="101">
        <f t="shared" si="186"/>
        <v>0.10968347173159573</v>
      </c>
      <c r="BF142" s="101">
        <f t="shared" si="187"/>
        <v>0.24827586206896551</v>
      </c>
      <c r="BG142" s="101">
        <f t="shared" si="188"/>
        <v>8.7272727272727266E-2</v>
      </c>
      <c r="BH142" s="101">
        <f t="shared" si="189"/>
        <v>3.862336827819092E-3</v>
      </c>
      <c r="BI142" s="108">
        <f t="shared" si="190"/>
        <v>1.6866616691580136</v>
      </c>
      <c r="BJ142" s="108">
        <f t="shared" si="191"/>
        <v>0.18690665116608451</v>
      </c>
      <c r="BK142" s="108">
        <f t="shared" si="192"/>
        <v>9.2912862403436911</v>
      </c>
      <c r="BL142" s="108">
        <f t="shared" si="193"/>
        <v>48.392115835123391</v>
      </c>
      <c r="BM142" s="108">
        <f t="shared" si="194"/>
        <v>0.15915494309189535</v>
      </c>
      <c r="BN142" s="108">
        <f t="shared" si="195"/>
        <v>2.4759152698562632E-3</v>
      </c>
      <c r="BO142" s="108">
        <f t="shared" si="196"/>
        <v>7.0435520607979906E-3</v>
      </c>
      <c r="BP142" s="109">
        <f t="shared" si="197"/>
        <v>6.1470999803327913E-4</v>
      </c>
      <c r="BQ142" s="108">
        <f t="shared" si="198"/>
        <v>3.2016145730899958E-3</v>
      </c>
      <c r="BR142" s="108">
        <f t="shared" si="199"/>
        <v>7.7591558038485422</v>
      </c>
      <c r="BS142" s="108">
        <f t="shared" si="200"/>
        <v>2.016467820534364</v>
      </c>
      <c r="BT142" s="108">
        <f t="shared" si="201"/>
        <v>0.85992487335350265</v>
      </c>
      <c r="BU142" s="108">
        <f t="shared" si="202"/>
        <v>9.0230624142661178</v>
      </c>
      <c r="BV142" s="128">
        <f t="shared" si="203"/>
        <v>2.3449348693341299</v>
      </c>
    </row>
    <row r="143" spans="1:384" ht="18.600000000000001" thickBot="1">
      <c r="A143" s="364"/>
      <c r="B143" s="55">
        <v>7</v>
      </c>
      <c r="C143" s="30">
        <v>0.55000000000000004</v>
      </c>
      <c r="D143" s="30"/>
      <c r="E143" s="88">
        <f t="shared" si="159"/>
        <v>2.6259667592247009</v>
      </c>
      <c r="F143" s="376">
        <v>30</v>
      </c>
      <c r="G143" s="376"/>
      <c r="H143" s="31">
        <v>50</v>
      </c>
      <c r="I143" s="31">
        <v>72</v>
      </c>
      <c r="J143" s="31">
        <v>51</v>
      </c>
      <c r="K143" s="31">
        <v>71</v>
      </c>
      <c r="L143" s="31">
        <v>49</v>
      </c>
      <c r="M143" s="33">
        <v>73</v>
      </c>
      <c r="N143" s="34">
        <v>54</v>
      </c>
      <c r="O143" s="31">
        <v>73</v>
      </c>
      <c r="P143" s="31">
        <v>55</v>
      </c>
      <c r="Q143" s="31">
        <v>72</v>
      </c>
      <c r="R143" s="31">
        <v>55</v>
      </c>
      <c r="S143" s="31">
        <v>74</v>
      </c>
      <c r="T143" s="35"/>
      <c r="U143" s="36">
        <f t="shared" si="210"/>
        <v>22</v>
      </c>
      <c r="V143" s="36">
        <f t="shared" si="211"/>
        <v>20</v>
      </c>
      <c r="W143" s="36">
        <f t="shared" si="212"/>
        <v>24</v>
      </c>
      <c r="X143" s="36">
        <f t="shared" si="213"/>
        <v>19</v>
      </c>
      <c r="Y143" s="36">
        <f t="shared" si="214"/>
        <v>17</v>
      </c>
      <c r="Z143" s="36">
        <f t="shared" si="215"/>
        <v>19</v>
      </c>
      <c r="AA143" s="37">
        <f t="shared" si="226"/>
        <v>3</v>
      </c>
      <c r="AB143" s="37">
        <f t="shared" si="217"/>
        <v>3</v>
      </c>
      <c r="AC143" s="37">
        <f t="shared" si="218"/>
        <v>5</v>
      </c>
      <c r="AD143" s="5">
        <f t="shared" si="169"/>
        <v>0.22</v>
      </c>
      <c r="AE143" s="5">
        <f t="shared" si="170"/>
        <v>0.18333333333333332</v>
      </c>
      <c r="AF143" s="5">
        <f t="shared" si="171"/>
        <v>3.6666666666666667E-2</v>
      </c>
      <c r="AG143" s="4">
        <f t="shared" si="207"/>
        <v>13.636363636363635</v>
      </c>
      <c r="AH143" s="4">
        <f t="shared" si="208"/>
        <v>15.000000000000002</v>
      </c>
      <c r="AI143" s="4">
        <f t="shared" si="209"/>
        <v>20.833333333333336</v>
      </c>
      <c r="AJ143" s="36">
        <f t="shared" si="172"/>
        <v>16.48989898989899</v>
      </c>
      <c r="AL143" s="120">
        <f t="shared" si="225"/>
        <v>353.16</v>
      </c>
      <c r="AM143" s="93">
        <f t="shared" si="174"/>
        <v>457.78659300000004</v>
      </c>
      <c r="AN143" s="93">
        <f t="shared" si="220"/>
        <v>10.766327527906574</v>
      </c>
      <c r="AO143" s="93">
        <f t="shared" si="221"/>
        <v>0.22</v>
      </c>
      <c r="AP143" s="93">
        <f t="shared" si="222"/>
        <v>13.636363636363635</v>
      </c>
      <c r="AQ143" s="93">
        <f t="shared" si="223"/>
        <v>15</v>
      </c>
      <c r="AR143" s="93">
        <f t="shared" si="224"/>
        <v>20.833333333333336</v>
      </c>
      <c r="AS143" s="94">
        <f t="shared" si="204"/>
        <v>16.48989898989899</v>
      </c>
      <c r="AT143" s="100">
        <f t="shared" si="175"/>
        <v>2.0434080184701314E-2</v>
      </c>
      <c r="AU143" s="101">
        <f t="shared" si="176"/>
        <v>0.39999999999999997</v>
      </c>
      <c r="AV143" s="101">
        <f t="shared" si="177"/>
        <v>5.1085200461753286E-2</v>
      </c>
      <c r="AW143" s="101">
        <f t="shared" si="178"/>
        <v>2.3220545664433309E-2</v>
      </c>
      <c r="AX143" s="101">
        <f t="shared" si="179"/>
        <v>3.0651120277051976E-2</v>
      </c>
      <c r="AY143" s="101">
        <f t="shared" si="180"/>
        <v>1.3200000000000003</v>
      </c>
      <c r="AZ143" s="101">
        <f t="shared" si="181"/>
        <v>47.801488763211701</v>
      </c>
      <c r="BA143" s="101">
        <f t="shared" si="182"/>
        <v>19.12059550528468</v>
      </c>
      <c r="BB143" s="101">
        <f t="shared" si="183"/>
        <v>0.45454545454545453</v>
      </c>
      <c r="BC143" s="101">
        <f t="shared" si="184"/>
        <v>0.16244070828946575</v>
      </c>
      <c r="BD143" s="101">
        <f t="shared" si="185"/>
        <v>0.71869946822008623</v>
      </c>
      <c r="BE143" s="101">
        <f t="shared" si="186"/>
        <v>0.13409694464281116</v>
      </c>
      <c r="BF143" s="101">
        <f t="shared" si="187"/>
        <v>0.2181818181818182</v>
      </c>
      <c r="BG143" s="101">
        <f t="shared" si="188"/>
        <v>8.7272727272727266E-2</v>
      </c>
      <c r="BH143" s="101">
        <f t="shared" si="189"/>
        <v>4.4583447675711953E-3</v>
      </c>
      <c r="BI143" s="108">
        <f t="shared" si="190"/>
        <v>1.5811388300841898</v>
      </c>
      <c r="BJ143" s="108">
        <f t="shared" si="191"/>
        <v>0.21574873642522158</v>
      </c>
      <c r="BK143" s="108">
        <f t="shared" si="192"/>
        <v>9.2912862403436911</v>
      </c>
      <c r="BL143" s="108">
        <f t="shared" si="193"/>
        <v>48.392115835123391</v>
      </c>
      <c r="BM143" s="108">
        <f t="shared" si="194"/>
        <v>0.15915494309189535</v>
      </c>
      <c r="BN143" s="108">
        <f t="shared" si="195"/>
        <v>3.2521848689313639E-3</v>
      </c>
      <c r="BO143" s="108">
        <f t="shared" si="196"/>
        <v>8.13046217232841E-3</v>
      </c>
      <c r="BP143" s="109">
        <f t="shared" si="197"/>
        <v>7.0956760776684307E-4</v>
      </c>
      <c r="BQ143" s="108">
        <f t="shared" si="198"/>
        <v>3.6956646237856407E-3</v>
      </c>
      <c r="BR143" s="108">
        <f t="shared" si="199"/>
        <v>7.7591558038485422</v>
      </c>
      <c r="BS143" s="108">
        <f t="shared" si="200"/>
        <v>2.016467820534364</v>
      </c>
      <c r="BT143" s="108">
        <f t="shared" si="201"/>
        <v>0.77145116392694357</v>
      </c>
      <c r="BU143" s="108">
        <f t="shared" si="202"/>
        <v>10.057870370370372</v>
      </c>
      <c r="BV143" s="128">
        <f t="shared" si="203"/>
        <v>2.6138632162661737</v>
      </c>
    </row>
    <row r="144" spans="1:384" ht="18.600000000000001" thickBot="1">
      <c r="A144" s="364"/>
      <c r="B144" s="55">
        <v>8</v>
      </c>
      <c r="C144" s="30">
        <v>0.55000000000000004</v>
      </c>
      <c r="D144" s="30"/>
      <c r="E144" s="88">
        <f t="shared" si="159"/>
        <v>2.2369926804179441</v>
      </c>
      <c r="F144" s="376">
        <v>35</v>
      </c>
      <c r="G144" s="376"/>
      <c r="H144" s="31">
        <v>50</v>
      </c>
      <c r="I144" s="31">
        <v>73</v>
      </c>
      <c r="J144" s="31">
        <v>51</v>
      </c>
      <c r="K144" s="31">
        <v>74</v>
      </c>
      <c r="L144" s="31">
        <v>51</v>
      </c>
      <c r="M144" s="33">
        <v>75</v>
      </c>
      <c r="N144" s="34">
        <v>56</v>
      </c>
      <c r="O144" s="31">
        <v>72</v>
      </c>
      <c r="P144" s="31">
        <v>55</v>
      </c>
      <c r="Q144" s="31">
        <v>74</v>
      </c>
      <c r="R144" s="31">
        <v>54</v>
      </c>
      <c r="S144" s="31">
        <v>72</v>
      </c>
      <c r="T144" s="35"/>
      <c r="U144" s="36">
        <f t="shared" si="210"/>
        <v>23</v>
      </c>
      <c r="V144" s="36">
        <f t="shared" si="211"/>
        <v>23</v>
      </c>
      <c r="W144" s="36">
        <f t="shared" si="212"/>
        <v>24</v>
      </c>
      <c r="X144" s="36">
        <f t="shared" si="213"/>
        <v>16</v>
      </c>
      <c r="Y144" s="36">
        <f t="shared" si="214"/>
        <v>19</v>
      </c>
      <c r="Z144" s="36">
        <f t="shared" si="215"/>
        <v>18</v>
      </c>
      <c r="AA144" s="37">
        <f t="shared" si="226"/>
        <v>7</v>
      </c>
      <c r="AB144" s="37">
        <f t="shared" si="217"/>
        <v>4</v>
      </c>
      <c r="AC144" s="37">
        <f t="shared" si="218"/>
        <v>6</v>
      </c>
      <c r="AD144" s="5">
        <f t="shared" si="169"/>
        <v>0.23333333333333334</v>
      </c>
      <c r="AE144" s="5">
        <f t="shared" si="170"/>
        <v>0.17666666666666667</v>
      </c>
      <c r="AF144" s="5">
        <f t="shared" si="171"/>
        <v>5.6666666666666664E-2</v>
      </c>
      <c r="AG144" s="4">
        <f t="shared" si="207"/>
        <v>30.434782608695656</v>
      </c>
      <c r="AH144" s="4">
        <f t="shared" si="208"/>
        <v>17.391304347826086</v>
      </c>
      <c r="AI144" s="4">
        <f t="shared" si="209"/>
        <v>25</v>
      </c>
      <c r="AJ144" s="36">
        <f t="shared" si="172"/>
        <v>24.275362318840582</v>
      </c>
      <c r="AL144" s="120">
        <f t="shared" si="225"/>
        <v>353.16</v>
      </c>
      <c r="AM144" s="93">
        <f t="shared" si="174"/>
        <v>481.92170000000004</v>
      </c>
      <c r="AN144" s="93">
        <f t="shared" si="220"/>
        <v>7.8130079306134999</v>
      </c>
      <c r="AO144" s="93">
        <f t="shared" si="221"/>
        <v>0.23333333333333331</v>
      </c>
      <c r="AP144" s="93">
        <f t="shared" si="222"/>
        <v>30.434782608695656</v>
      </c>
      <c r="AQ144" s="93">
        <f t="shared" si="223"/>
        <v>17.391304347826086</v>
      </c>
      <c r="AR144" s="93">
        <f t="shared" si="224"/>
        <v>25</v>
      </c>
      <c r="AS144" s="94">
        <f t="shared" si="204"/>
        <v>24.275362318840582</v>
      </c>
      <c r="AT144" s="100">
        <f t="shared" si="175"/>
        <v>2.986472500803046E-2</v>
      </c>
      <c r="AU144" s="101">
        <f t="shared" si="176"/>
        <v>0.42424242424242414</v>
      </c>
      <c r="AV144" s="101">
        <f t="shared" si="177"/>
        <v>7.0395423233214668E-2</v>
      </c>
      <c r="AW144" s="101">
        <f t="shared" si="178"/>
        <v>3.1997919651461211E-2</v>
      </c>
      <c r="AX144" s="101">
        <f t="shared" si="179"/>
        <v>4.0530698225184215E-2</v>
      </c>
      <c r="AY144" s="101">
        <f t="shared" si="180"/>
        <v>1.2666666666666671</v>
      </c>
      <c r="AZ144" s="101">
        <f t="shared" si="181"/>
        <v>32.412891131200716</v>
      </c>
      <c r="BA144" s="101">
        <f t="shared" si="182"/>
        <v>13.750923510206363</v>
      </c>
      <c r="BB144" s="101">
        <f t="shared" si="183"/>
        <v>0.45454545454545453</v>
      </c>
      <c r="BC144" s="101">
        <f t="shared" si="184"/>
        <v>0.1851580010176479</v>
      </c>
      <c r="BD144" s="101">
        <f t="shared" si="185"/>
        <v>0.69786315779885311</v>
      </c>
      <c r="BE144" s="101">
        <f t="shared" si="186"/>
        <v>0.1669543151309017</v>
      </c>
      <c r="BF144" s="101">
        <f t="shared" si="187"/>
        <v>0.20571428571428574</v>
      </c>
      <c r="BG144" s="101">
        <f t="shared" si="188"/>
        <v>8.7272727272727266E-2</v>
      </c>
      <c r="BH144" s="101">
        <f t="shared" si="189"/>
        <v>6.1436005730805526E-3</v>
      </c>
      <c r="BI144" s="108">
        <f t="shared" si="190"/>
        <v>1.5352989471574772</v>
      </c>
      <c r="BJ144" s="108">
        <f t="shared" si="191"/>
        <v>0.29730183057724457</v>
      </c>
      <c r="BK144" s="108">
        <f t="shared" si="192"/>
        <v>9.2912862403436911</v>
      </c>
      <c r="BL144" s="108">
        <f t="shared" si="193"/>
        <v>48.392115835123391</v>
      </c>
      <c r="BM144" s="108">
        <f t="shared" si="194"/>
        <v>0.15915494309189535</v>
      </c>
      <c r="BN144" s="108">
        <f t="shared" si="195"/>
        <v>4.7531186091081916E-3</v>
      </c>
      <c r="BO144" s="108">
        <f t="shared" si="196"/>
        <v>1.1203779578612169E-2</v>
      </c>
      <c r="BP144" s="109">
        <f t="shared" si="197"/>
        <v>9.7778439958797099E-4</v>
      </c>
      <c r="BQ144" s="108">
        <f t="shared" si="198"/>
        <v>5.0926270811873491E-3</v>
      </c>
      <c r="BR144" s="108">
        <f t="shared" si="199"/>
        <v>7.7591558038485422</v>
      </c>
      <c r="BS144" s="108">
        <f t="shared" si="200"/>
        <v>2.016467820534364</v>
      </c>
      <c r="BT144" s="108">
        <f t="shared" si="201"/>
        <v>0.73281614004930673</v>
      </c>
      <c r="BU144" s="108">
        <f t="shared" si="202"/>
        <v>10.588134430727024</v>
      </c>
      <c r="BV144" s="128">
        <f t="shared" si="203"/>
        <v>2.7516694984347478</v>
      </c>
    </row>
    <row r="145" spans="1:384" s="54" customFormat="1" ht="18.600000000000001" thickBot="1">
      <c r="A145" s="363">
        <v>45</v>
      </c>
      <c r="B145" s="49">
        <v>1</v>
      </c>
      <c r="C145" s="50">
        <v>0.55000000000000004</v>
      </c>
      <c r="D145" s="50"/>
      <c r="E145" s="89">
        <f t="shared" si="159"/>
        <v>4.003355281584116</v>
      </c>
      <c r="F145" s="386">
        <v>20</v>
      </c>
      <c r="G145" s="386"/>
      <c r="H145" s="50">
        <v>57</v>
      </c>
      <c r="I145" s="50">
        <v>71</v>
      </c>
      <c r="J145" s="50">
        <v>58</v>
      </c>
      <c r="K145" s="50">
        <v>72</v>
      </c>
      <c r="L145" s="50">
        <v>56</v>
      </c>
      <c r="M145" s="51">
        <v>71</v>
      </c>
      <c r="N145" s="52">
        <v>59</v>
      </c>
      <c r="O145" s="50">
        <v>70</v>
      </c>
      <c r="P145" s="50">
        <v>60</v>
      </c>
      <c r="Q145" s="50">
        <v>70</v>
      </c>
      <c r="R145" s="50">
        <v>56</v>
      </c>
      <c r="S145" s="50">
        <v>68</v>
      </c>
      <c r="T145" s="57"/>
      <c r="U145" s="5">
        <f t="shared" si="210"/>
        <v>14</v>
      </c>
      <c r="V145" s="5">
        <f t="shared" si="211"/>
        <v>14</v>
      </c>
      <c r="W145" s="5">
        <f t="shared" si="212"/>
        <v>15</v>
      </c>
      <c r="X145" s="5">
        <f t="shared" si="213"/>
        <v>11</v>
      </c>
      <c r="Y145" s="5">
        <f t="shared" si="214"/>
        <v>10</v>
      </c>
      <c r="Z145" s="5">
        <f t="shared" si="215"/>
        <v>12</v>
      </c>
      <c r="AA145" s="5">
        <f t="shared" si="226"/>
        <v>3</v>
      </c>
      <c r="AB145" s="5">
        <f t="shared" si="217"/>
        <v>4</v>
      </c>
      <c r="AC145" s="5">
        <f t="shared" si="218"/>
        <v>3</v>
      </c>
      <c r="AD145" s="5">
        <f t="shared" si="169"/>
        <v>0.14333333333333334</v>
      </c>
      <c r="AE145" s="5">
        <f t="shared" si="170"/>
        <v>0.11</v>
      </c>
      <c r="AF145" s="5">
        <f t="shared" si="171"/>
        <v>3.3333333333333333E-2</v>
      </c>
      <c r="AG145" s="5">
        <f t="shared" si="207"/>
        <v>21.428571428571431</v>
      </c>
      <c r="AH145" s="5">
        <f t="shared" si="208"/>
        <v>28.571428571428569</v>
      </c>
      <c r="AI145" s="5">
        <f t="shared" si="209"/>
        <v>19.999999999999996</v>
      </c>
      <c r="AJ145" s="36">
        <f t="shared" si="172"/>
        <v>23.333333333333332</v>
      </c>
      <c r="AK145" s="7"/>
      <c r="AL145" s="120">
        <f>$A$145*9.81</f>
        <v>441.45000000000005</v>
      </c>
      <c r="AM145" s="93">
        <f t="shared" si="174"/>
        <v>326.58243462500008</v>
      </c>
      <c r="AN145" s="93">
        <f t="shared" si="220"/>
        <v>25.022886522097128</v>
      </c>
      <c r="AO145" s="93">
        <f t="shared" si="221"/>
        <v>0.14333333333333334</v>
      </c>
      <c r="AP145" s="93">
        <f t="shared" si="222"/>
        <v>21.428571428571427</v>
      </c>
      <c r="AQ145" s="93">
        <f t="shared" si="223"/>
        <v>28.571428571428569</v>
      </c>
      <c r="AR145" s="93">
        <f t="shared" si="224"/>
        <v>20</v>
      </c>
      <c r="AS145" s="94">
        <f t="shared" si="204"/>
        <v>23.333333333333332</v>
      </c>
      <c r="AT145" s="100">
        <f t="shared" si="175"/>
        <v>5.7280894914645041E-3</v>
      </c>
      <c r="AU145" s="101">
        <f t="shared" si="176"/>
        <v>0.26060606060606062</v>
      </c>
      <c r="AV145" s="101">
        <f t="shared" si="177"/>
        <v>2.1979878281201005E-2</v>
      </c>
      <c r="AW145" s="101">
        <f t="shared" si="178"/>
        <v>9.9908537641822739E-3</v>
      </c>
      <c r="AX145" s="101">
        <f t="shared" si="179"/>
        <v>1.6251788789736502E-2</v>
      </c>
      <c r="AY145" s="101">
        <f t="shared" si="180"/>
        <v>1.6266666666666669</v>
      </c>
      <c r="AZ145" s="101">
        <f t="shared" si="181"/>
        <v>172.83409201463112</v>
      </c>
      <c r="BA145" s="101">
        <f t="shared" si="182"/>
        <v>45.041611858358408</v>
      </c>
      <c r="BB145" s="101">
        <f t="shared" si="183"/>
        <v>0.45454545454545453</v>
      </c>
      <c r="BC145" s="101">
        <f t="shared" si="184"/>
        <v>0.13200722604548926</v>
      </c>
      <c r="BD145" s="101">
        <f t="shared" si="185"/>
        <v>0.8903998199255585</v>
      </c>
      <c r="BE145" s="101">
        <f t="shared" si="186"/>
        <v>5.7307108126069171E-2</v>
      </c>
      <c r="BF145" s="101">
        <f t="shared" si="187"/>
        <v>0.33488372093023255</v>
      </c>
      <c r="BG145" s="101">
        <f t="shared" si="188"/>
        <v>8.7272727272727266E-2</v>
      </c>
      <c r="BH145" s="101">
        <f t="shared" si="189"/>
        <v>1.9182439227229968E-3</v>
      </c>
      <c r="BI145" s="108">
        <f t="shared" si="190"/>
        <v>1.9588796038362291</v>
      </c>
      <c r="BJ145" s="108">
        <f t="shared" si="191"/>
        <v>9.2827882108432735E-2</v>
      </c>
      <c r="BK145" s="108">
        <f t="shared" si="192"/>
        <v>9.2912862403436911</v>
      </c>
      <c r="BL145" s="108">
        <f t="shared" si="193"/>
        <v>48.392115835123391</v>
      </c>
      <c r="BM145" s="108">
        <f t="shared" si="194"/>
        <v>0.15915494309189535</v>
      </c>
      <c r="BN145" s="108">
        <f t="shared" si="195"/>
        <v>9.1165375703931698E-4</v>
      </c>
      <c r="BO145" s="108">
        <f t="shared" si="196"/>
        <v>3.4982062770113325E-3</v>
      </c>
      <c r="BP145" s="109">
        <f t="shared" si="197"/>
        <v>3.0529800235735267E-4</v>
      </c>
      <c r="BQ145" s="108">
        <f t="shared" si="198"/>
        <v>1.5900937622778783E-3</v>
      </c>
      <c r="BR145" s="108">
        <f t="shared" si="199"/>
        <v>9.6989447548106771</v>
      </c>
      <c r="BS145" s="108">
        <f t="shared" si="200"/>
        <v>2.5205847756679551</v>
      </c>
      <c r="BT145" s="108">
        <f t="shared" si="201"/>
        <v>1.351726097905104</v>
      </c>
      <c r="BU145" s="108">
        <f t="shared" si="202"/>
        <v>7.1752293381344323</v>
      </c>
      <c r="BV145" s="128">
        <f t="shared" si="203"/>
        <v>1.864715625136143</v>
      </c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</row>
    <row r="146" spans="1:384" ht="18.600000000000001" thickBot="1">
      <c r="A146" s="364"/>
      <c r="B146" s="55">
        <v>2</v>
      </c>
      <c r="C146" s="30">
        <v>0.55000000000000004</v>
      </c>
      <c r="D146" s="30"/>
      <c r="E146" s="88">
        <f t="shared" si="159"/>
        <v>3.4617713531086367</v>
      </c>
      <c r="F146" s="376">
        <v>23</v>
      </c>
      <c r="G146" s="376"/>
      <c r="H146" s="31">
        <v>54</v>
      </c>
      <c r="I146" s="31">
        <v>71</v>
      </c>
      <c r="J146" s="31">
        <v>56</v>
      </c>
      <c r="K146" s="31">
        <v>72</v>
      </c>
      <c r="L146" s="31">
        <v>53</v>
      </c>
      <c r="M146" s="33">
        <v>70</v>
      </c>
      <c r="N146" s="34">
        <v>59</v>
      </c>
      <c r="O146" s="31">
        <v>70</v>
      </c>
      <c r="P146" s="31">
        <v>60</v>
      </c>
      <c r="Q146" s="31">
        <v>70</v>
      </c>
      <c r="R146" s="31">
        <v>57</v>
      </c>
      <c r="S146" s="31">
        <v>69</v>
      </c>
      <c r="T146" s="35"/>
      <c r="U146" s="36">
        <f t="shared" si="210"/>
        <v>17</v>
      </c>
      <c r="V146" s="36">
        <f t="shared" si="211"/>
        <v>16</v>
      </c>
      <c r="W146" s="36">
        <f t="shared" si="212"/>
        <v>17</v>
      </c>
      <c r="X146" s="36">
        <f t="shared" si="213"/>
        <v>11</v>
      </c>
      <c r="Y146" s="36">
        <f t="shared" si="214"/>
        <v>10</v>
      </c>
      <c r="Z146" s="36">
        <f t="shared" si="215"/>
        <v>12</v>
      </c>
      <c r="AA146" s="37">
        <f t="shared" si="226"/>
        <v>6</v>
      </c>
      <c r="AB146" s="37">
        <f t="shared" si="217"/>
        <v>6</v>
      </c>
      <c r="AC146" s="37">
        <f t="shared" si="218"/>
        <v>5</v>
      </c>
      <c r="AD146" s="5">
        <f t="shared" si="169"/>
        <v>0.16666666666666666</v>
      </c>
      <c r="AE146" s="5">
        <f t="shared" si="170"/>
        <v>0.11</v>
      </c>
      <c r="AF146" s="5">
        <f t="shared" si="171"/>
        <v>5.6666666666666664E-2</v>
      </c>
      <c r="AG146" s="4">
        <f t="shared" si="207"/>
        <v>35.294117647058819</v>
      </c>
      <c r="AH146" s="4">
        <f t="shared" si="208"/>
        <v>37.5</v>
      </c>
      <c r="AI146" s="4">
        <f t="shared" si="209"/>
        <v>29.411764705882348</v>
      </c>
      <c r="AJ146" s="36">
        <f t="shared" si="172"/>
        <v>34.068627450980387</v>
      </c>
      <c r="AL146" s="120">
        <f t="shared" ref="AL146:AL152" si="227">$A$145*9.81</f>
        <v>441.45000000000005</v>
      </c>
      <c r="AM146" s="93">
        <f t="shared" si="174"/>
        <v>365.14836500000018</v>
      </c>
      <c r="AN146" s="93">
        <f t="shared" si="220"/>
        <v>18.710521764569563</v>
      </c>
      <c r="AO146" s="93">
        <f t="shared" si="221"/>
        <v>0.16666666666666669</v>
      </c>
      <c r="AP146" s="93">
        <f t="shared" si="222"/>
        <v>35.294117647058826</v>
      </c>
      <c r="AQ146" s="93">
        <f t="shared" si="223"/>
        <v>37.5</v>
      </c>
      <c r="AR146" s="93">
        <f t="shared" si="224"/>
        <v>29.411764705882355</v>
      </c>
      <c r="AS146" s="94">
        <f t="shared" si="204"/>
        <v>34.068627450980394</v>
      </c>
      <c r="AT146" s="100">
        <f t="shared" si="175"/>
        <v>8.9076439857635834E-3</v>
      </c>
      <c r="AU146" s="101">
        <f t="shared" si="176"/>
        <v>0.30303030303030304</v>
      </c>
      <c r="AV146" s="101">
        <f t="shared" si="177"/>
        <v>2.9395225153019823E-2</v>
      </c>
      <c r="AW146" s="101">
        <f t="shared" si="178"/>
        <v>1.3361465978645373E-2</v>
      </c>
      <c r="AX146" s="101">
        <f t="shared" si="179"/>
        <v>2.0487581167256238E-2</v>
      </c>
      <c r="AY146" s="101">
        <f t="shared" si="180"/>
        <v>1.5333333333333334</v>
      </c>
      <c r="AZ146" s="101">
        <f t="shared" si="181"/>
        <v>110.76313058741736</v>
      </c>
      <c r="BA146" s="101">
        <f t="shared" si="182"/>
        <v>33.564585026490114</v>
      </c>
      <c r="BB146" s="101">
        <f t="shared" si="183"/>
        <v>0.45454545454545453</v>
      </c>
      <c r="BC146" s="101">
        <f t="shared" si="184"/>
        <v>0.14157047350336882</v>
      </c>
      <c r="BD146" s="101">
        <f t="shared" si="185"/>
        <v>0.82572282384477036</v>
      </c>
      <c r="BE146" s="101">
        <f t="shared" si="186"/>
        <v>7.7061205050546588E-2</v>
      </c>
      <c r="BF146" s="101">
        <f t="shared" si="187"/>
        <v>0.28799999999999998</v>
      </c>
      <c r="BG146" s="101">
        <f t="shared" si="188"/>
        <v>8.7272727272727266E-2</v>
      </c>
      <c r="BH146" s="101">
        <f t="shared" si="189"/>
        <v>2.5654014678999117E-3</v>
      </c>
      <c r="BI146" s="108">
        <f t="shared" si="190"/>
        <v>1.8165902124584947</v>
      </c>
      <c r="BJ146" s="108">
        <f t="shared" si="191"/>
        <v>0.12414520499820809</v>
      </c>
      <c r="BK146" s="108">
        <f t="shared" si="192"/>
        <v>9.2912862403436911</v>
      </c>
      <c r="BL146" s="108">
        <f t="shared" si="193"/>
        <v>48.392115835123391</v>
      </c>
      <c r="BM146" s="108">
        <f t="shared" si="194"/>
        <v>0.15915494309189535</v>
      </c>
      <c r="BN146" s="108">
        <f t="shared" si="195"/>
        <v>1.4176955716370667E-3</v>
      </c>
      <c r="BO146" s="108">
        <f t="shared" si="196"/>
        <v>4.67839538640232E-3</v>
      </c>
      <c r="BP146" s="109">
        <f t="shared" si="197"/>
        <v>4.0829632463147518E-4</v>
      </c>
      <c r="BQ146" s="108">
        <f t="shared" si="198"/>
        <v>2.1265433574555997E-3</v>
      </c>
      <c r="BR146" s="108">
        <f t="shared" si="199"/>
        <v>9.6989447548106771</v>
      </c>
      <c r="BS146" s="108">
        <f t="shared" si="200"/>
        <v>2.5205847756679551</v>
      </c>
      <c r="BT146" s="108">
        <f t="shared" si="201"/>
        <v>1.2089606371371808</v>
      </c>
      <c r="BU146" s="108">
        <f t="shared" si="202"/>
        <v>8.0225480109739404</v>
      </c>
      <c r="BV146" s="128">
        <f t="shared" si="203"/>
        <v>2.0849188122755598</v>
      </c>
    </row>
    <row r="147" spans="1:384" ht="18.600000000000001" thickBot="1">
      <c r="A147" s="364"/>
      <c r="B147" s="55">
        <v>3</v>
      </c>
      <c r="C147" s="30">
        <v>0.55000000000000004</v>
      </c>
      <c r="D147" s="30"/>
      <c r="E147" s="88">
        <f t="shared" si="159"/>
        <v>3.1742250903872287</v>
      </c>
      <c r="F147" s="376">
        <v>25</v>
      </c>
      <c r="G147" s="376"/>
      <c r="H147" s="31">
        <v>54</v>
      </c>
      <c r="I147" s="31">
        <v>71</v>
      </c>
      <c r="J147" s="31">
        <v>53</v>
      </c>
      <c r="K147" s="31">
        <v>71</v>
      </c>
      <c r="L147" s="31">
        <v>51</v>
      </c>
      <c r="M147" s="33">
        <v>72</v>
      </c>
      <c r="N147" s="34">
        <v>56</v>
      </c>
      <c r="O147" s="31">
        <v>69</v>
      </c>
      <c r="P147" s="31">
        <v>56</v>
      </c>
      <c r="Q147" s="31">
        <v>70</v>
      </c>
      <c r="R147" s="31">
        <v>56</v>
      </c>
      <c r="S147" s="31">
        <v>70</v>
      </c>
      <c r="T147" s="35"/>
      <c r="U147" s="36">
        <f t="shared" si="210"/>
        <v>17</v>
      </c>
      <c r="V147" s="36">
        <f t="shared" si="211"/>
        <v>18</v>
      </c>
      <c r="W147" s="36">
        <f t="shared" si="212"/>
        <v>21</v>
      </c>
      <c r="X147" s="36">
        <f t="shared" si="213"/>
        <v>13</v>
      </c>
      <c r="Y147" s="36">
        <f t="shared" si="214"/>
        <v>14</v>
      </c>
      <c r="Z147" s="36">
        <f t="shared" si="215"/>
        <v>14</v>
      </c>
      <c r="AA147" s="37">
        <f t="shared" si="226"/>
        <v>4</v>
      </c>
      <c r="AB147" s="37">
        <f t="shared" si="217"/>
        <v>4</v>
      </c>
      <c r="AC147" s="37">
        <f t="shared" si="218"/>
        <v>7</v>
      </c>
      <c r="AD147" s="5">
        <f t="shared" si="169"/>
        <v>0.18666666666666668</v>
      </c>
      <c r="AE147" s="5">
        <f t="shared" si="170"/>
        <v>0.13666666666666666</v>
      </c>
      <c r="AF147" s="5">
        <f t="shared" si="171"/>
        <v>0.05</v>
      </c>
      <c r="AG147" s="4">
        <f t="shared" si="207"/>
        <v>23.529411764705888</v>
      </c>
      <c r="AH147" s="4">
        <f t="shared" si="208"/>
        <v>22.222222222222221</v>
      </c>
      <c r="AI147" s="4">
        <f t="shared" si="209"/>
        <v>33.333333333333336</v>
      </c>
      <c r="AJ147" s="36">
        <f t="shared" si="172"/>
        <v>26.361655773420484</v>
      </c>
      <c r="AL147" s="120">
        <f t="shared" si="227"/>
        <v>441.45000000000005</v>
      </c>
      <c r="AM147" s="93">
        <f t="shared" si="174"/>
        <v>399.15603800000008</v>
      </c>
      <c r="AN147" s="93">
        <f t="shared" si="220"/>
        <v>15.731298772272332</v>
      </c>
      <c r="AO147" s="93">
        <f t="shared" si="221"/>
        <v>0.18666666666666668</v>
      </c>
      <c r="AP147" s="93">
        <f t="shared" si="222"/>
        <v>23.52941176470588</v>
      </c>
      <c r="AQ147" s="93">
        <f t="shared" si="223"/>
        <v>22.222222222222221</v>
      </c>
      <c r="AR147" s="93">
        <f t="shared" si="224"/>
        <v>33.333333333333329</v>
      </c>
      <c r="AS147" s="94">
        <f t="shared" si="204"/>
        <v>26.361655773420477</v>
      </c>
      <c r="AT147" s="100">
        <f t="shared" si="175"/>
        <v>1.1865941227667836E-2</v>
      </c>
      <c r="AU147" s="101">
        <f t="shared" si="176"/>
        <v>0.33939393939393936</v>
      </c>
      <c r="AV147" s="101">
        <f t="shared" si="177"/>
        <v>3.4962148260092731E-2</v>
      </c>
      <c r="AW147" s="101">
        <f t="shared" si="178"/>
        <v>1.5891885572769424E-2</v>
      </c>
      <c r="AX147" s="101">
        <f t="shared" si="179"/>
        <v>2.3096207032424897E-2</v>
      </c>
      <c r="AY147" s="101">
        <f t="shared" si="180"/>
        <v>1.4533333333333336</v>
      </c>
      <c r="AZ147" s="101">
        <f t="shared" si="181"/>
        <v>82.935529137173205</v>
      </c>
      <c r="BA147" s="101">
        <f t="shared" si="182"/>
        <v>28.147815949586057</v>
      </c>
      <c r="BB147" s="101">
        <f t="shared" si="183"/>
        <v>0.45454545454545453</v>
      </c>
      <c r="BC147" s="101">
        <f t="shared" si="184"/>
        <v>0.14588959976870639</v>
      </c>
      <c r="BD147" s="101">
        <f t="shared" si="185"/>
        <v>0.78023472991544895</v>
      </c>
      <c r="BE147" s="101">
        <f t="shared" si="186"/>
        <v>9.4127056595462055E-2</v>
      </c>
      <c r="BF147" s="101">
        <f t="shared" si="187"/>
        <v>0.25714285714285712</v>
      </c>
      <c r="BG147" s="101">
        <f t="shared" si="188"/>
        <v>8.7272727272727266E-2</v>
      </c>
      <c r="BH147" s="101">
        <f t="shared" si="189"/>
        <v>3.0512420299717291E-3</v>
      </c>
      <c r="BI147" s="108">
        <f t="shared" si="190"/>
        <v>1.7165164058139879</v>
      </c>
      <c r="BJ147" s="108">
        <f t="shared" si="191"/>
        <v>0.14765605775538895</v>
      </c>
      <c r="BK147" s="108">
        <f t="shared" si="192"/>
        <v>9.2912862403436911</v>
      </c>
      <c r="BL147" s="108">
        <f t="shared" si="193"/>
        <v>48.392115835123391</v>
      </c>
      <c r="BM147" s="108">
        <f t="shared" si="194"/>
        <v>0.15915494309189535</v>
      </c>
      <c r="BN147" s="108">
        <f t="shared" si="195"/>
        <v>1.8885232008212492E-3</v>
      </c>
      <c r="BO147" s="108">
        <f t="shared" si="196"/>
        <v>5.5643987167054666E-3</v>
      </c>
      <c r="BP147" s="109">
        <f t="shared" si="197"/>
        <v>4.8562025163974976E-4</v>
      </c>
      <c r="BQ147" s="108">
        <f t="shared" si="198"/>
        <v>2.5292721439570298E-3</v>
      </c>
      <c r="BR147" s="108">
        <f t="shared" si="199"/>
        <v>9.6989447548106771</v>
      </c>
      <c r="BS147" s="108">
        <f t="shared" si="200"/>
        <v>2.5205847756679551</v>
      </c>
      <c r="BT147" s="108">
        <f t="shared" si="201"/>
        <v>1.1059584672999483</v>
      </c>
      <c r="BU147" s="108">
        <f t="shared" si="202"/>
        <v>8.7697187928669429</v>
      </c>
      <c r="BV147" s="128">
        <f t="shared" si="203"/>
        <v>2.2790953278938493</v>
      </c>
    </row>
    <row r="148" spans="1:384" ht="18.600000000000001" thickBot="1">
      <c r="A148" s="364"/>
      <c r="B148" s="55">
        <v>4</v>
      </c>
      <c r="C148" s="30">
        <v>0.55000000000000004</v>
      </c>
      <c r="D148" s="30"/>
      <c r="E148" s="88">
        <f t="shared" si="159"/>
        <v>2.8899783707718116</v>
      </c>
      <c r="F148" s="376">
        <v>27.36</v>
      </c>
      <c r="G148" s="376"/>
      <c r="H148" s="31">
        <v>52</v>
      </c>
      <c r="I148" s="31">
        <v>72</v>
      </c>
      <c r="J148" s="31">
        <v>52</v>
      </c>
      <c r="K148" s="31">
        <v>71</v>
      </c>
      <c r="L148" s="31">
        <v>54</v>
      </c>
      <c r="M148" s="33">
        <v>71</v>
      </c>
      <c r="N148" s="34">
        <v>57</v>
      </c>
      <c r="O148" s="31">
        <v>69</v>
      </c>
      <c r="P148" s="31">
        <v>56</v>
      </c>
      <c r="Q148" s="31">
        <v>71</v>
      </c>
      <c r="R148" s="31">
        <v>56</v>
      </c>
      <c r="S148" s="31">
        <v>71</v>
      </c>
      <c r="T148" s="35"/>
      <c r="U148" s="36">
        <f t="shared" si="210"/>
        <v>20</v>
      </c>
      <c r="V148" s="36">
        <f t="shared" si="211"/>
        <v>19</v>
      </c>
      <c r="W148" s="36">
        <f t="shared" si="212"/>
        <v>17</v>
      </c>
      <c r="X148" s="36">
        <f t="shared" si="213"/>
        <v>12</v>
      </c>
      <c r="Y148" s="36">
        <f t="shared" si="214"/>
        <v>15</v>
      </c>
      <c r="Z148" s="36">
        <f t="shared" si="215"/>
        <v>15</v>
      </c>
      <c r="AA148" s="37">
        <f t="shared" si="226"/>
        <v>8</v>
      </c>
      <c r="AB148" s="37">
        <f t="shared" si="217"/>
        <v>4</v>
      </c>
      <c r="AC148" s="37">
        <f t="shared" si="218"/>
        <v>2</v>
      </c>
      <c r="AD148" s="5">
        <f t="shared" si="169"/>
        <v>0.18666666666666668</v>
      </c>
      <c r="AE148" s="5">
        <f t="shared" si="170"/>
        <v>0.14000000000000001</v>
      </c>
      <c r="AF148" s="5">
        <f t="shared" si="171"/>
        <v>4.6666666666666669E-2</v>
      </c>
      <c r="AG148" s="4">
        <f t="shared" si="207"/>
        <v>40</v>
      </c>
      <c r="AH148" s="4">
        <f t="shared" si="208"/>
        <v>21.052631578947366</v>
      </c>
      <c r="AI148" s="4">
        <f t="shared" si="209"/>
        <v>11.764705882352944</v>
      </c>
      <c r="AJ148" s="36">
        <f t="shared" si="172"/>
        <v>24.272445820433436</v>
      </c>
      <c r="AL148" s="120">
        <f t="shared" si="227"/>
        <v>441.45000000000005</v>
      </c>
      <c r="AM148" s="93">
        <f t="shared" si="174"/>
        <v>399.15603800000008</v>
      </c>
      <c r="AN148" s="93">
        <f t="shared" si="220"/>
        <v>13.040021992475138</v>
      </c>
      <c r="AO148" s="93">
        <f t="shared" si="221"/>
        <v>0.18666666666666668</v>
      </c>
      <c r="AP148" s="93">
        <f t="shared" si="222"/>
        <v>40</v>
      </c>
      <c r="AQ148" s="93">
        <f t="shared" si="223"/>
        <v>21.052631578947366</v>
      </c>
      <c r="AR148" s="93">
        <f t="shared" si="224"/>
        <v>11.76470588235294</v>
      </c>
      <c r="AS148" s="94">
        <f t="shared" si="204"/>
        <v>24.272445820433436</v>
      </c>
      <c r="AT148" s="100">
        <f t="shared" si="175"/>
        <v>1.4314904282706299E-2</v>
      </c>
      <c r="AU148" s="101">
        <f t="shared" si="176"/>
        <v>0.33939393939393936</v>
      </c>
      <c r="AV148" s="101">
        <f t="shared" si="177"/>
        <v>4.2177842975831062E-2</v>
      </c>
      <c r="AW148" s="101">
        <f t="shared" si="178"/>
        <v>1.9171746807195935E-2</v>
      </c>
      <c r="AX148" s="101">
        <f t="shared" si="179"/>
        <v>2.7862938693124763E-2</v>
      </c>
      <c r="AY148" s="101">
        <f t="shared" si="180"/>
        <v>1.4533333333333336</v>
      </c>
      <c r="AZ148" s="101">
        <f t="shared" si="181"/>
        <v>68.517974959688232</v>
      </c>
      <c r="BA148" s="101">
        <f t="shared" si="182"/>
        <v>23.254585440863885</v>
      </c>
      <c r="BB148" s="101">
        <f t="shared" si="183"/>
        <v>0.45454545454545453</v>
      </c>
      <c r="BC148" s="101">
        <f t="shared" si="184"/>
        <v>0.16023871759590522</v>
      </c>
      <c r="BD148" s="101">
        <f t="shared" si="185"/>
        <v>0.78023472991544895</v>
      </c>
      <c r="BE148" s="101">
        <f t="shared" si="186"/>
        <v>0.10338501760129803</v>
      </c>
      <c r="BF148" s="101">
        <f t="shared" si="187"/>
        <v>0.25714285714285712</v>
      </c>
      <c r="BG148" s="101">
        <f t="shared" si="188"/>
        <v>8.7272727272727266E-2</v>
      </c>
      <c r="BH148" s="101">
        <f t="shared" si="189"/>
        <v>3.6809753869816195E-3</v>
      </c>
      <c r="BI148" s="108">
        <f t="shared" si="190"/>
        <v>1.7165164058139879</v>
      </c>
      <c r="BJ148" s="108">
        <f t="shared" si="191"/>
        <v>0.17813018731305269</v>
      </c>
      <c r="BK148" s="108">
        <f t="shared" si="192"/>
        <v>9.2912862403436911</v>
      </c>
      <c r="BL148" s="108">
        <f t="shared" si="193"/>
        <v>48.392115835123391</v>
      </c>
      <c r="BM148" s="108">
        <f t="shared" si="194"/>
        <v>0.15915494309189535</v>
      </c>
      <c r="BN148" s="108">
        <f t="shared" si="195"/>
        <v>2.2782877764800499E-3</v>
      </c>
      <c r="BO148" s="108">
        <f t="shared" si="196"/>
        <v>6.7128121985572907E-3</v>
      </c>
      <c r="BP148" s="109">
        <f t="shared" si="197"/>
        <v>5.8584542823772717E-4</v>
      </c>
      <c r="BQ148" s="108">
        <f t="shared" si="198"/>
        <v>3.0512782720714953E-3</v>
      </c>
      <c r="BR148" s="108">
        <f t="shared" si="199"/>
        <v>9.6989447548106771</v>
      </c>
      <c r="BS148" s="108">
        <f t="shared" si="200"/>
        <v>2.5205847756679551</v>
      </c>
      <c r="BT148" s="108">
        <f t="shared" si="201"/>
        <v>1.1059584672999483</v>
      </c>
      <c r="BU148" s="108">
        <f t="shared" si="202"/>
        <v>8.7697187928669429</v>
      </c>
      <c r="BV148" s="128">
        <f t="shared" si="203"/>
        <v>2.2790953278938493</v>
      </c>
    </row>
    <row r="149" spans="1:384" ht="18.600000000000001" thickBot="1">
      <c r="A149" s="364"/>
      <c r="B149" s="55">
        <v>5</v>
      </c>
      <c r="C149" s="30">
        <v>0.55000000000000004</v>
      </c>
      <c r="D149" s="30"/>
      <c r="E149" s="88">
        <f>(F149^-1.04)*90.26</f>
        <v>2.8424232144011614</v>
      </c>
      <c r="F149" s="376">
        <v>27.8</v>
      </c>
      <c r="G149" s="376"/>
      <c r="H149" s="31">
        <v>53</v>
      </c>
      <c r="I149" s="31">
        <v>71</v>
      </c>
      <c r="J149" s="31">
        <v>52</v>
      </c>
      <c r="K149" s="29">
        <v>72</v>
      </c>
      <c r="L149" s="31">
        <v>48</v>
      </c>
      <c r="M149" s="33">
        <v>71</v>
      </c>
      <c r="N149" s="34">
        <v>56</v>
      </c>
      <c r="O149" s="31">
        <v>70</v>
      </c>
      <c r="P149" s="31">
        <v>56</v>
      </c>
      <c r="Q149" s="31">
        <v>69</v>
      </c>
      <c r="R149" s="31">
        <v>53</v>
      </c>
      <c r="S149" s="31">
        <v>71</v>
      </c>
      <c r="T149" s="35"/>
      <c r="U149" s="36">
        <f t="shared" si="210"/>
        <v>18</v>
      </c>
      <c r="V149" s="36">
        <f t="shared" si="211"/>
        <v>20</v>
      </c>
      <c r="W149" s="36">
        <f t="shared" si="212"/>
        <v>23</v>
      </c>
      <c r="X149" s="36">
        <f t="shared" si="213"/>
        <v>14</v>
      </c>
      <c r="Y149" s="36">
        <f t="shared" si="214"/>
        <v>13</v>
      </c>
      <c r="Z149" s="36">
        <f t="shared" si="215"/>
        <v>18</v>
      </c>
      <c r="AA149" s="37">
        <f t="shared" si="226"/>
        <v>4</v>
      </c>
      <c r="AB149" s="37">
        <f t="shared" si="217"/>
        <v>7</v>
      </c>
      <c r="AC149" s="37">
        <f t="shared" si="218"/>
        <v>5</v>
      </c>
      <c r="AD149" s="5">
        <f t="shared" si="169"/>
        <v>0.20333333333333334</v>
      </c>
      <c r="AE149" s="5">
        <f t="shared" si="170"/>
        <v>0.15</v>
      </c>
      <c r="AF149" s="5">
        <f t="shared" si="171"/>
        <v>5.3333333333333337E-2</v>
      </c>
      <c r="AG149" s="4">
        <f t="shared" si="207"/>
        <v>22.222222222222221</v>
      </c>
      <c r="AH149" s="4">
        <f t="shared" si="208"/>
        <v>35</v>
      </c>
      <c r="AI149" s="4">
        <f t="shared" si="209"/>
        <v>21.739130434782606</v>
      </c>
      <c r="AJ149" s="36">
        <f t="shared" si="172"/>
        <v>26.320450885668276</v>
      </c>
      <c r="AL149" s="120">
        <f t="shared" si="227"/>
        <v>441.45000000000005</v>
      </c>
      <c r="AM149" s="93">
        <f t="shared" si="174"/>
        <v>428.16645612500002</v>
      </c>
      <c r="AN149" s="93">
        <f t="shared" si="220"/>
        <v>12.614400685977616</v>
      </c>
      <c r="AO149" s="93">
        <f t="shared" si="221"/>
        <v>0.20333333333333331</v>
      </c>
      <c r="AP149" s="93">
        <f t="shared" si="222"/>
        <v>22.222222222222221</v>
      </c>
      <c r="AQ149" s="93">
        <f t="shared" si="223"/>
        <v>35</v>
      </c>
      <c r="AR149" s="93">
        <f t="shared" si="224"/>
        <v>21.739130434782609</v>
      </c>
      <c r="AS149" s="94">
        <f t="shared" si="204"/>
        <v>26.320450885668276</v>
      </c>
      <c r="AT149" s="100">
        <f t="shared" si="175"/>
        <v>1.6119143381846283E-2</v>
      </c>
      <c r="AU149" s="101">
        <f t="shared" si="176"/>
        <v>0.36969696969696964</v>
      </c>
      <c r="AV149" s="101">
        <f t="shared" si="177"/>
        <v>4.3600961606633397E-2</v>
      </c>
      <c r="AW149" s="101">
        <f t="shared" si="178"/>
        <v>1.9818618912106088E-2</v>
      </c>
      <c r="AX149" s="101">
        <f t="shared" si="179"/>
        <v>2.7481818224787114E-2</v>
      </c>
      <c r="AY149" s="101">
        <f t="shared" si="180"/>
        <v>1.3866666666666669</v>
      </c>
      <c r="AZ149" s="101">
        <f t="shared" si="181"/>
        <v>60.808527963824346</v>
      </c>
      <c r="BA149" s="101">
        <f t="shared" si="182"/>
        <v>22.4807285199593</v>
      </c>
      <c r="BB149" s="101">
        <f t="shared" si="183"/>
        <v>0.45454545454545453</v>
      </c>
      <c r="BC149" s="101">
        <f t="shared" si="184"/>
        <v>0.1560998219093489</v>
      </c>
      <c r="BD149" s="101">
        <f t="shared" si="185"/>
        <v>0.74757431881121406</v>
      </c>
      <c r="BE149" s="101">
        <f t="shared" si="186"/>
        <v>0.11449994155996315</v>
      </c>
      <c r="BF149" s="101">
        <f t="shared" si="187"/>
        <v>0.23606557377049184</v>
      </c>
      <c r="BG149" s="101">
        <f t="shared" si="188"/>
        <v>8.7272727272727266E-2</v>
      </c>
      <c r="BH149" s="101">
        <f t="shared" si="189"/>
        <v>3.8051748311243691E-3</v>
      </c>
      <c r="BI149" s="108">
        <f t="shared" si="190"/>
        <v>1.6446635013846711</v>
      </c>
      <c r="BJ149" s="108">
        <f t="shared" si="191"/>
        <v>0.18414046120066654</v>
      </c>
      <c r="BK149" s="108">
        <f t="shared" si="192"/>
        <v>9.2912862403436911</v>
      </c>
      <c r="BL149" s="108">
        <f t="shared" si="193"/>
        <v>48.392115835123391</v>
      </c>
      <c r="BM149" s="108">
        <f t="shared" si="194"/>
        <v>0.15915494309189535</v>
      </c>
      <c r="BN149" s="108">
        <f t="shared" si="195"/>
        <v>2.5654413476278465E-3</v>
      </c>
      <c r="BO149" s="108">
        <f t="shared" si="196"/>
        <v>6.9393085632556521E-3</v>
      </c>
      <c r="BP149" s="109">
        <f t="shared" si="197"/>
        <v>6.0561238370231141E-4</v>
      </c>
      <c r="BQ149" s="108">
        <f t="shared" si="198"/>
        <v>3.1542311651162054E-3</v>
      </c>
      <c r="BR149" s="108">
        <f t="shared" si="199"/>
        <v>9.6989447548106771</v>
      </c>
      <c r="BS149" s="108">
        <f t="shared" si="200"/>
        <v>2.5205847756679551</v>
      </c>
      <c r="BT149" s="108">
        <f t="shared" si="201"/>
        <v>1.0310242516315242</v>
      </c>
      <c r="BU149" s="108">
        <f t="shared" si="202"/>
        <v>9.4070966220850494</v>
      </c>
      <c r="BV149" s="128">
        <f t="shared" si="203"/>
        <v>2.4447385904640986</v>
      </c>
    </row>
    <row r="150" spans="1:384" ht="18.600000000000001" thickBot="1">
      <c r="A150" s="364"/>
      <c r="B150" s="55">
        <v>6</v>
      </c>
      <c r="C150" s="30">
        <v>0.55000000000000004</v>
      </c>
      <c r="D150" s="30"/>
      <c r="E150" s="88">
        <f t="shared" si="159"/>
        <v>2.821311093890853</v>
      </c>
      <c r="F150" s="376">
        <v>28</v>
      </c>
      <c r="G150" s="376"/>
      <c r="H150" s="31">
        <v>54</v>
      </c>
      <c r="I150" s="31">
        <v>71</v>
      </c>
      <c r="J150" s="31">
        <v>53</v>
      </c>
      <c r="K150" s="31">
        <v>72</v>
      </c>
      <c r="L150" s="31">
        <v>52</v>
      </c>
      <c r="M150" s="33">
        <v>71</v>
      </c>
      <c r="N150" s="34">
        <v>55</v>
      </c>
      <c r="O150" s="31">
        <v>73</v>
      </c>
      <c r="P150" s="31">
        <v>54</v>
      </c>
      <c r="Q150" s="31">
        <v>72</v>
      </c>
      <c r="R150" s="31">
        <v>54</v>
      </c>
      <c r="S150" s="31">
        <v>71</v>
      </c>
      <c r="T150" s="35"/>
      <c r="U150" s="36">
        <f t="shared" si="210"/>
        <v>17</v>
      </c>
      <c r="V150" s="36">
        <f t="shared" si="211"/>
        <v>19</v>
      </c>
      <c r="W150" s="36">
        <f t="shared" si="212"/>
        <v>19</v>
      </c>
      <c r="X150" s="36">
        <f t="shared" si="213"/>
        <v>18</v>
      </c>
      <c r="Y150" s="36">
        <f t="shared" si="214"/>
        <v>18</v>
      </c>
      <c r="Z150" s="36">
        <f t="shared" si="215"/>
        <v>17</v>
      </c>
      <c r="AA150" s="5">
        <f t="shared" si="226"/>
        <v>-1</v>
      </c>
      <c r="AB150" s="37">
        <f t="shared" si="217"/>
        <v>1</v>
      </c>
      <c r="AC150" s="37">
        <f t="shared" si="218"/>
        <v>2</v>
      </c>
      <c r="AD150" s="5">
        <f t="shared" si="169"/>
        <v>0.18333333333333332</v>
      </c>
      <c r="AE150" s="5">
        <f t="shared" si="170"/>
        <v>0.17666666666666667</v>
      </c>
      <c r="AF150" s="5">
        <f t="shared" si="171"/>
        <v>6.6666666666666671E-3</v>
      </c>
      <c r="AG150" s="4">
        <f t="shared" si="207"/>
        <v>-5.8823529411764719</v>
      </c>
      <c r="AH150" s="4">
        <f t="shared" si="208"/>
        <v>5.2631578947368478</v>
      </c>
      <c r="AI150" s="4">
        <f t="shared" si="209"/>
        <v>10.526315789473683</v>
      </c>
      <c r="AJ150" s="36">
        <f t="shared" si="172"/>
        <v>3.3023735810113535</v>
      </c>
      <c r="AL150" s="120">
        <f t="shared" si="227"/>
        <v>441.45000000000005</v>
      </c>
      <c r="AM150" s="93">
        <f t="shared" si="174"/>
        <v>393.42712062500004</v>
      </c>
      <c r="AN150" s="93">
        <f t="shared" si="220"/>
        <v>12.42770947740042</v>
      </c>
      <c r="AO150" s="93">
        <f t="shared" si="221"/>
        <v>0.18333333333333332</v>
      </c>
      <c r="AP150" s="95">
        <f t="shared" si="222"/>
        <v>-5.8823529411764701</v>
      </c>
      <c r="AQ150" s="93">
        <f t="shared" si="223"/>
        <v>5.2631578947368416</v>
      </c>
      <c r="AR150" s="93">
        <f t="shared" si="224"/>
        <v>10.526315789473683</v>
      </c>
      <c r="AS150" s="94">
        <f>(AQ150+AR150)/2</f>
        <v>7.8947368421052619</v>
      </c>
      <c r="AT150" s="100">
        <f t="shared" si="175"/>
        <v>1.4751980939586807E-2</v>
      </c>
      <c r="AU150" s="101">
        <f t="shared" si="176"/>
        <v>0.33333333333333326</v>
      </c>
      <c r="AV150" s="101">
        <f t="shared" si="177"/>
        <v>4.4255942818760427E-2</v>
      </c>
      <c r="AW150" s="101">
        <f t="shared" si="178"/>
        <v>2.0116337644891104E-2</v>
      </c>
      <c r="AX150" s="101">
        <f t="shared" si="179"/>
        <v>2.9503961879173621E-2</v>
      </c>
      <c r="AY150" s="101">
        <f t="shared" si="180"/>
        <v>1.4666666666666668</v>
      </c>
      <c r="AZ150" s="101">
        <f t="shared" si="181"/>
        <v>66.423869876729569</v>
      </c>
      <c r="BA150" s="101">
        <f t="shared" si="182"/>
        <v>22.141289958909852</v>
      </c>
      <c r="BB150" s="101">
        <f t="shared" si="183"/>
        <v>0.45454545454545453</v>
      </c>
      <c r="BC150" s="101">
        <f t="shared" si="184"/>
        <v>0.16562418155499092</v>
      </c>
      <c r="BD150" s="101">
        <f t="shared" si="185"/>
        <v>0.78729582162221701</v>
      </c>
      <c r="BE150" s="101">
        <f t="shared" si="186"/>
        <v>0.10401018871099596</v>
      </c>
      <c r="BF150" s="101">
        <f t="shared" si="187"/>
        <v>0.26181818181818184</v>
      </c>
      <c r="BG150" s="101">
        <f t="shared" si="188"/>
        <v>8.7272727272727266E-2</v>
      </c>
      <c r="BH150" s="101">
        <f t="shared" si="189"/>
        <v>3.862336827819092E-3</v>
      </c>
      <c r="BI150" s="108">
        <f t="shared" si="190"/>
        <v>1.7320508075688774</v>
      </c>
      <c r="BJ150" s="108">
        <f t="shared" si="191"/>
        <v>0.18690665116608451</v>
      </c>
      <c r="BK150" s="108">
        <f t="shared" si="192"/>
        <v>9.2912862403436911</v>
      </c>
      <c r="BL150" s="108">
        <f t="shared" si="193"/>
        <v>48.392115835123391</v>
      </c>
      <c r="BM150" s="108">
        <f t="shared" si="194"/>
        <v>0.15915494309189535</v>
      </c>
      <c r="BN150" s="108">
        <f t="shared" si="195"/>
        <v>2.3478506869326634E-3</v>
      </c>
      <c r="BO150" s="108">
        <f t="shared" si="196"/>
        <v>7.0435520607979906E-3</v>
      </c>
      <c r="BP150" s="109">
        <f t="shared" si="197"/>
        <v>6.1470999803327913E-4</v>
      </c>
      <c r="BQ150" s="108">
        <f t="shared" si="198"/>
        <v>3.2016145730899958E-3</v>
      </c>
      <c r="BR150" s="108">
        <f t="shared" si="199"/>
        <v>9.6989447548106771</v>
      </c>
      <c r="BS150" s="108">
        <f t="shared" si="200"/>
        <v>2.5205847756679551</v>
      </c>
      <c r="BT150" s="108">
        <f t="shared" si="201"/>
        <v>1.122062961238439</v>
      </c>
      <c r="BU150" s="108">
        <f t="shared" si="202"/>
        <v>8.6438507373113858</v>
      </c>
      <c r="BV150" s="128">
        <f t="shared" si="203"/>
        <v>2.2463844389676182</v>
      </c>
    </row>
    <row r="151" spans="1:384" ht="18.600000000000001" thickBot="1">
      <c r="A151" s="364"/>
      <c r="B151" s="55">
        <v>7</v>
      </c>
      <c r="C151" s="30">
        <v>0.55000000000000004</v>
      </c>
      <c r="D151" s="30"/>
      <c r="E151" s="88">
        <f t="shared" si="159"/>
        <v>2.6259667592247009</v>
      </c>
      <c r="F151" s="376">
        <v>30</v>
      </c>
      <c r="G151" s="376"/>
      <c r="H151" s="31">
        <v>49</v>
      </c>
      <c r="I151" s="31">
        <v>72</v>
      </c>
      <c r="J151" s="31">
        <v>52</v>
      </c>
      <c r="K151" s="31">
        <v>73</v>
      </c>
      <c r="L151" s="29">
        <v>50</v>
      </c>
      <c r="M151" s="33">
        <v>73</v>
      </c>
      <c r="N151" s="34">
        <v>55</v>
      </c>
      <c r="O151" s="31">
        <v>72</v>
      </c>
      <c r="P151" s="31">
        <v>57</v>
      </c>
      <c r="Q151" s="31">
        <v>74</v>
      </c>
      <c r="R151" s="31">
        <v>57</v>
      </c>
      <c r="S151" s="31">
        <v>72</v>
      </c>
      <c r="T151" s="35"/>
      <c r="U151" s="36">
        <f t="shared" si="210"/>
        <v>23</v>
      </c>
      <c r="V151" s="36">
        <f t="shared" si="211"/>
        <v>21</v>
      </c>
      <c r="W151" s="36">
        <f t="shared" si="212"/>
        <v>23</v>
      </c>
      <c r="X151" s="36">
        <f t="shared" si="213"/>
        <v>17</v>
      </c>
      <c r="Y151" s="36">
        <f t="shared" si="214"/>
        <v>17</v>
      </c>
      <c r="Z151" s="36">
        <f t="shared" si="215"/>
        <v>15</v>
      </c>
      <c r="AA151" s="37">
        <f t="shared" si="226"/>
        <v>6</v>
      </c>
      <c r="AB151" s="37">
        <f t="shared" si="217"/>
        <v>4</v>
      </c>
      <c r="AC151" s="37">
        <f t="shared" si="218"/>
        <v>8</v>
      </c>
      <c r="AD151" s="5">
        <f t="shared" si="169"/>
        <v>0.22333333333333333</v>
      </c>
      <c r="AE151" s="5">
        <f t="shared" si="170"/>
        <v>0.16333333333333333</v>
      </c>
      <c r="AF151" s="5">
        <f t="shared" si="171"/>
        <v>0.06</v>
      </c>
      <c r="AG151" s="4">
        <f t="shared" si="207"/>
        <v>26.086956521739136</v>
      </c>
      <c r="AH151" s="4">
        <f t="shared" si="208"/>
        <v>19.047619047619047</v>
      </c>
      <c r="AI151" s="4">
        <f t="shared" si="209"/>
        <v>34.782608695652172</v>
      </c>
      <c r="AJ151" s="36">
        <f t="shared" si="172"/>
        <v>26.639061421670117</v>
      </c>
      <c r="AL151" s="120">
        <f t="shared" si="227"/>
        <v>441.45000000000005</v>
      </c>
      <c r="AM151" s="93">
        <f t="shared" si="174"/>
        <v>463.78378662500023</v>
      </c>
      <c r="AN151" s="93">
        <f t="shared" si="220"/>
        <v>10.766327527906574</v>
      </c>
      <c r="AO151" s="93">
        <f t="shared" si="221"/>
        <v>0.22333333333333333</v>
      </c>
      <c r="AP151" s="93">
        <f t="shared" si="222"/>
        <v>26.086956521739129</v>
      </c>
      <c r="AQ151" s="93">
        <f t="shared" si="223"/>
        <v>19.047619047619047</v>
      </c>
      <c r="AR151" s="93">
        <f t="shared" si="224"/>
        <v>34.782608695652172</v>
      </c>
      <c r="AS151" s="94">
        <f t="shared" si="204"/>
        <v>26.639061421670117</v>
      </c>
      <c r="AT151" s="100">
        <f t="shared" si="175"/>
        <v>2.0743687460227089E-2</v>
      </c>
      <c r="AU151" s="101">
        <f t="shared" si="176"/>
        <v>0.40606060606060601</v>
      </c>
      <c r="AV151" s="101">
        <f t="shared" si="177"/>
        <v>5.1085200461753286E-2</v>
      </c>
      <c r="AW151" s="101">
        <f t="shared" si="178"/>
        <v>2.3220545664433309E-2</v>
      </c>
      <c r="AX151" s="101">
        <f t="shared" si="179"/>
        <v>3.0341513001526196E-2</v>
      </c>
      <c r="AY151" s="101">
        <f t="shared" si="180"/>
        <v>1.3066666666666669</v>
      </c>
      <c r="AZ151" s="101">
        <f t="shared" si="181"/>
        <v>47.08803370704436</v>
      </c>
      <c r="BA151" s="101">
        <f t="shared" si="182"/>
        <v>19.12059550528468</v>
      </c>
      <c r="BB151" s="101">
        <f t="shared" si="183"/>
        <v>0.45454545454545453</v>
      </c>
      <c r="BC151" s="101">
        <f t="shared" si="184"/>
        <v>0.16122390682472726</v>
      </c>
      <c r="BD151" s="101">
        <f t="shared" si="185"/>
        <v>0.71331587580137656</v>
      </c>
      <c r="BE151" s="101">
        <f t="shared" si="186"/>
        <v>0.13612871653133859</v>
      </c>
      <c r="BF151" s="101">
        <f t="shared" si="187"/>
        <v>0.21492537313432836</v>
      </c>
      <c r="BG151" s="101">
        <f t="shared" si="188"/>
        <v>8.7272727272727266E-2</v>
      </c>
      <c r="BH151" s="101">
        <f t="shared" si="189"/>
        <v>4.4583447675711953E-3</v>
      </c>
      <c r="BI151" s="108">
        <f t="shared" si="190"/>
        <v>1.5692949267630285</v>
      </c>
      <c r="BJ151" s="108">
        <f t="shared" si="191"/>
        <v>0.21574873642522158</v>
      </c>
      <c r="BK151" s="108">
        <f t="shared" si="192"/>
        <v>9.2912862403436911</v>
      </c>
      <c r="BL151" s="108">
        <f t="shared" si="193"/>
        <v>48.392115835123391</v>
      </c>
      <c r="BM151" s="108">
        <f t="shared" si="194"/>
        <v>0.15915494309189535</v>
      </c>
      <c r="BN151" s="108">
        <f t="shared" si="195"/>
        <v>3.3014603972485058E-3</v>
      </c>
      <c r="BO151" s="108">
        <f t="shared" si="196"/>
        <v>8.13046217232841E-3</v>
      </c>
      <c r="BP151" s="109">
        <f t="shared" si="197"/>
        <v>7.0956760776684307E-4</v>
      </c>
      <c r="BQ151" s="108">
        <f t="shared" si="198"/>
        <v>3.6956646237856407E-3</v>
      </c>
      <c r="BR151" s="108">
        <f t="shared" si="199"/>
        <v>9.6989447548106771</v>
      </c>
      <c r="BS151" s="108">
        <f t="shared" si="200"/>
        <v>2.5205847756679551</v>
      </c>
      <c r="BT151" s="108">
        <f t="shared" si="201"/>
        <v>0.95184439976324886</v>
      </c>
      <c r="BU151" s="108">
        <f t="shared" si="202"/>
        <v>10.189632630315506</v>
      </c>
      <c r="BV151" s="128">
        <f t="shared" si="203"/>
        <v>2.6481059050144089</v>
      </c>
    </row>
    <row r="152" spans="1:384" ht="18.600000000000001" thickBot="1">
      <c r="A152" s="364"/>
      <c r="B152" s="55">
        <v>8</v>
      </c>
      <c r="C152" s="30">
        <v>0.55000000000000004</v>
      </c>
      <c r="D152" s="30"/>
      <c r="E152" s="88">
        <f t="shared" si="159"/>
        <v>2.2369926804179441</v>
      </c>
      <c r="F152" s="376">
        <v>35</v>
      </c>
      <c r="G152" s="376"/>
      <c r="H152" s="31">
        <v>49</v>
      </c>
      <c r="I152" s="31">
        <v>73</v>
      </c>
      <c r="J152" s="31">
        <v>51</v>
      </c>
      <c r="K152" s="31">
        <v>74</v>
      </c>
      <c r="L152" s="31">
        <v>50</v>
      </c>
      <c r="M152" s="33">
        <v>74</v>
      </c>
      <c r="N152" s="34">
        <v>57</v>
      </c>
      <c r="O152" s="31">
        <v>70</v>
      </c>
      <c r="P152" s="31">
        <v>55</v>
      </c>
      <c r="Q152" s="31">
        <v>72</v>
      </c>
      <c r="R152" s="31">
        <v>57</v>
      </c>
      <c r="S152" s="31">
        <v>74</v>
      </c>
      <c r="T152" s="35"/>
      <c r="U152" s="36">
        <f t="shared" si="210"/>
        <v>24</v>
      </c>
      <c r="V152" s="36">
        <f t="shared" si="211"/>
        <v>23</v>
      </c>
      <c r="W152" s="36">
        <f t="shared" si="212"/>
        <v>24</v>
      </c>
      <c r="X152" s="36">
        <f t="shared" si="213"/>
        <v>13</v>
      </c>
      <c r="Y152" s="36">
        <f t="shared" si="214"/>
        <v>17</v>
      </c>
      <c r="Z152" s="36">
        <f t="shared" si="215"/>
        <v>17</v>
      </c>
      <c r="AA152" s="37">
        <f t="shared" si="226"/>
        <v>11</v>
      </c>
      <c r="AB152" s="37">
        <f t="shared" si="217"/>
        <v>6</v>
      </c>
      <c r="AC152" s="37">
        <f t="shared" si="218"/>
        <v>7</v>
      </c>
      <c r="AD152" s="5">
        <f t="shared" si="169"/>
        <v>0.23666666666666666</v>
      </c>
      <c r="AE152" s="5">
        <f t="shared" si="170"/>
        <v>0.15666666666666668</v>
      </c>
      <c r="AF152" s="5">
        <f t="shared" si="171"/>
        <v>0.08</v>
      </c>
      <c r="AG152" s="4">
        <f t="shared" si="207"/>
        <v>45.833333333333336</v>
      </c>
      <c r="AH152" s="4">
        <f t="shared" si="208"/>
        <v>26.086956521739136</v>
      </c>
      <c r="AI152" s="4">
        <f t="shared" si="209"/>
        <v>29.166666666666664</v>
      </c>
      <c r="AJ152" s="36">
        <f t="shared" si="172"/>
        <v>33.695652173913039</v>
      </c>
      <c r="AL152" s="120">
        <f t="shared" si="227"/>
        <v>441.45000000000005</v>
      </c>
      <c r="AM152" s="93">
        <f t="shared" si="174"/>
        <v>488.01644862500012</v>
      </c>
      <c r="AN152" s="93">
        <f t="shared" si="220"/>
        <v>7.8130079306134999</v>
      </c>
      <c r="AO152" s="93">
        <f t="shared" si="221"/>
        <v>0.23666666666666669</v>
      </c>
      <c r="AP152" s="93">
        <f t="shared" si="222"/>
        <v>45.833333333333329</v>
      </c>
      <c r="AQ152" s="93">
        <f t="shared" si="223"/>
        <v>26.086956521739129</v>
      </c>
      <c r="AR152" s="93">
        <f t="shared" si="224"/>
        <v>29.166666666666668</v>
      </c>
      <c r="AS152" s="94">
        <f t="shared" si="204"/>
        <v>33.695652173913039</v>
      </c>
      <c r="AT152" s="100">
        <f t="shared" si="175"/>
        <v>3.0291363936716616E-2</v>
      </c>
      <c r="AU152" s="101">
        <f t="shared" si="176"/>
        <v>0.4303030303030303</v>
      </c>
      <c r="AV152" s="101">
        <f t="shared" si="177"/>
        <v>7.0395423233214668E-2</v>
      </c>
      <c r="AW152" s="101">
        <f t="shared" si="178"/>
        <v>3.1997919651461211E-2</v>
      </c>
      <c r="AX152" s="101">
        <f t="shared" si="179"/>
        <v>4.0104059296498053E-2</v>
      </c>
      <c r="AY152" s="101">
        <f t="shared" si="180"/>
        <v>1.2533333333333334</v>
      </c>
      <c r="AZ152" s="101">
        <f t="shared" si="181"/>
        <v>31.956371537803516</v>
      </c>
      <c r="BA152" s="101">
        <f t="shared" si="182"/>
        <v>13.750923510206363</v>
      </c>
      <c r="BB152" s="101">
        <f t="shared" si="183"/>
        <v>0.45454545454545453</v>
      </c>
      <c r="BC152" s="101">
        <f t="shared" si="184"/>
        <v>0.18384944751109558</v>
      </c>
      <c r="BD152" s="101">
        <f t="shared" si="185"/>
        <v>0.69293120089063209</v>
      </c>
      <c r="BE152" s="101">
        <f t="shared" si="186"/>
        <v>0.16933937677562891</v>
      </c>
      <c r="BF152" s="101">
        <f t="shared" si="187"/>
        <v>0.20281690140845068</v>
      </c>
      <c r="BG152" s="101">
        <f t="shared" si="188"/>
        <v>8.7272727272727266E-2</v>
      </c>
      <c r="BH152" s="101">
        <f t="shared" si="189"/>
        <v>6.1436005730805526E-3</v>
      </c>
      <c r="BI152" s="108">
        <f t="shared" si="190"/>
        <v>1.5244486419593908</v>
      </c>
      <c r="BJ152" s="108">
        <f t="shared" si="191"/>
        <v>0.29730183057724457</v>
      </c>
      <c r="BK152" s="108">
        <f t="shared" si="192"/>
        <v>9.2912862403436911</v>
      </c>
      <c r="BL152" s="108">
        <f t="shared" si="193"/>
        <v>48.392115835123391</v>
      </c>
      <c r="BM152" s="108">
        <f t="shared" si="194"/>
        <v>0.15915494309189535</v>
      </c>
      <c r="BN152" s="108">
        <f t="shared" si="195"/>
        <v>4.8210203035240241E-3</v>
      </c>
      <c r="BO152" s="108">
        <f t="shared" si="196"/>
        <v>1.1203779578612169E-2</v>
      </c>
      <c r="BP152" s="109">
        <f t="shared" si="197"/>
        <v>9.7778439958797099E-4</v>
      </c>
      <c r="BQ152" s="108">
        <f t="shared" si="198"/>
        <v>5.0926270811873491E-3</v>
      </c>
      <c r="BR152" s="108">
        <f t="shared" si="199"/>
        <v>9.6989447548106771</v>
      </c>
      <c r="BS152" s="108">
        <f t="shared" si="200"/>
        <v>2.5205847756679551</v>
      </c>
      <c r="BT152" s="108">
        <f t="shared" si="201"/>
        <v>0.90458016577883316</v>
      </c>
      <c r="BU152" s="108">
        <f t="shared" si="202"/>
        <v>10.722040037722911</v>
      </c>
      <c r="BV152" s="128">
        <f t="shared" si="203"/>
        <v>2.7864692053000746</v>
      </c>
    </row>
    <row r="153" spans="1:384" s="77" customFormat="1" ht="18.600000000000001" thickBot="1">
      <c r="A153" s="377">
        <v>18</v>
      </c>
      <c r="B153" s="71">
        <v>1</v>
      </c>
      <c r="C153" s="72">
        <v>0.65</v>
      </c>
      <c r="D153" s="72"/>
      <c r="E153" s="90">
        <f t="shared" si="159"/>
        <v>4.003355281584116</v>
      </c>
      <c r="F153" s="387">
        <v>20</v>
      </c>
      <c r="G153" s="387"/>
      <c r="H153" s="72">
        <v>33</v>
      </c>
      <c r="I153" s="72">
        <v>61</v>
      </c>
      <c r="J153" s="72">
        <v>37</v>
      </c>
      <c r="K153" s="72">
        <v>62</v>
      </c>
      <c r="L153" s="72">
        <v>33</v>
      </c>
      <c r="M153" s="73">
        <v>58</v>
      </c>
      <c r="N153" s="74">
        <v>37</v>
      </c>
      <c r="O153" s="72">
        <v>63</v>
      </c>
      <c r="P153" s="72">
        <v>28</v>
      </c>
      <c r="Q153" s="72">
        <v>57</v>
      </c>
      <c r="R153" s="72">
        <v>30</v>
      </c>
      <c r="S153" s="72">
        <v>60</v>
      </c>
      <c r="T153" s="75"/>
      <c r="U153" s="76">
        <f t="shared" si="210"/>
        <v>28</v>
      </c>
      <c r="V153" s="76">
        <f t="shared" si="211"/>
        <v>25</v>
      </c>
      <c r="W153" s="76">
        <f t="shared" si="212"/>
        <v>25</v>
      </c>
      <c r="X153" s="76">
        <f t="shared" si="213"/>
        <v>26</v>
      </c>
      <c r="Y153" s="76">
        <f t="shared" si="214"/>
        <v>29</v>
      </c>
      <c r="Z153" s="76">
        <f t="shared" si="215"/>
        <v>30</v>
      </c>
      <c r="AA153" s="76">
        <f t="shared" si="226"/>
        <v>2</v>
      </c>
      <c r="AB153" s="76">
        <f t="shared" si="217"/>
        <v>-4</v>
      </c>
      <c r="AC153" s="76">
        <f t="shared" si="218"/>
        <v>-5</v>
      </c>
      <c r="AD153" s="76">
        <f t="shared" si="169"/>
        <v>0.26</v>
      </c>
      <c r="AE153" s="76">
        <f t="shared" si="170"/>
        <v>0.28333333333333333</v>
      </c>
      <c r="AF153" s="76">
        <f t="shared" si="171"/>
        <v>-2.3333333333333334E-2</v>
      </c>
      <c r="AG153" s="76">
        <f t="shared" si="207"/>
        <v>7.1428571428571397</v>
      </c>
      <c r="AH153" s="76">
        <f t="shared" si="208"/>
        <v>-15.999999999999993</v>
      </c>
      <c r="AI153" s="76">
        <f t="shared" si="209"/>
        <v>-19.999999999999996</v>
      </c>
      <c r="AJ153" s="36">
        <f t="shared" si="172"/>
        <v>-9.6190476190476168</v>
      </c>
      <c r="AK153" s="7"/>
      <c r="AL153" s="120">
        <f>$A$153*9.81</f>
        <v>176.58</v>
      </c>
      <c r="AM153" s="93">
        <f t="shared" si="174"/>
        <v>609.50412900000003</v>
      </c>
      <c r="AN153" s="93">
        <f t="shared" si="220"/>
        <v>25.022886522097128</v>
      </c>
      <c r="AO153" s="93">
        <f t="shared" si="221"/>
        <v>0.26</v>
      </c>
      <c r="AP153" s="93">
        <f t="shared" si="222"/>
        <v>7.1428571428571423</v>
      </c>
      <c r="AQ153" s="95">
        <f t="shared" si="223"/>
        <v>-16</v>
      </c>
      <c r="AR153" s="95">
        <f t="shared" si="224"/>
        <v>-20</v>
      </c>
      <c r="AS153" s="94">
        <f>AP153</f>
        <v>7.1428571428571423</v>
      </c>
      <c r="AT153" s="100">
        <f t="shared" si="175"/>
        <v>1.0390487914749566E-2</v>
      </c>
      <c r="AU153" s="101">
        <f t="shared" si="176"/>
        <v>0.4</v>
      </c>
      <c r="AV153" s="101">
        <f t="shared" si="177"/>
        <v>2.5976219786873915E-2</v>
      </c>
      <c r="AW153" s="101">
        <f t="shared" si="178"/>
        <v>9.9908537641822739E-3</v>
      </c>
      <c r="AX153" s="101">
        <f t="shared" si="179"/>
        <v>1.5585731872124349E-2</v>
      </c>
      <c r="AY153" s="101">
        <f t="shared" si="180"/>
        <v>1.56</v>
      </c>
      <c r="AZ153" s="101">
        <f t="shared" si="181"/>
        <v>95.28033277729665</v>
      </c>
      <c r="BA153" s="101">
        <f t="shared" si="182"/>
        <v>38.112133110918656</v>
      </c>
      <c r="BB153" s="101">
        <f t="shared" si="183"/>
        <v>0.38461538461538458</v>
      </c>
      <c r="BC153" s="101">
        <f t="shared" si="184"/>
        <v>9.8013214200267762E-2</v>
      </c>
      <c r="BD153" s="101">
        <f t="shared" si="185"/>
        <v>0.60813031926314987</v>
      </c>
      <c r="BE153" s="101">
        <f t="shared" si="186"/>
        <v>0.10395242869379989</v>
      </c>
      <c r="BF153" s="101">
        <f t="shared" si="187"/>
        <v>0.18461538461538463</v>
      </c>
      <c r="BG153" s="101">
        <f t="shared" si="188"/>
        <v>7.3846153846153839E-2</v>
      </c>
      <c r="BH153" s="101">
        <f t="shared" si="189"/>
        <v>1.9182439227229968E-3</v>
      </c>
      <c r="BI153" s="108">
        <f t="shared" si="190"/>
        <v>1.5811388300841895</v>
      </c>
      <c r="BJ153" s="108">
        <f t="shared" si="191"/>
        <v>0.10091454713477417</v>
      </c>
      <c r="BK153" s="108">
        <f t="shared" si="192"/>
        <v>10.100693045529104</v>
      </c>
      <c r="BL153" s="108">
        <f t="shared" si="193"/>
        <v>52.607776278797417</v>
      </c>
      <c r="BM153" s="108">
        <f t="shared" si="194"/>
        <v>0.15915494309189535</v>
      </c>
      <c r="BN153" s="108">
        <f t="shared" si="195"/>
        <v>1.6536975127689935E-3</v>
      </c>
      <c r="BO153" s="108">
        <f t="shared" si="196"/>
        <v>4.1342437819224835E-3</v>
      </c>
      <c r="BP153" s="109">
        <f t="shared" si="197"/>
        <v>3.0529800235735267E-4</v>
      </c>
      <c r="BQ153" s="108">
        <f t="shared" si="198"/>
        <v>1.5900937622778783E-3</v>
      </c>
      <c r="BR153" s="108">
        <f t="shared" si="199"/>
        <v>3.8795779019242711</v>
      </c>
      <c r="BS153" s="108">
        <f t="shared" si="200"/>
        <v>1.008233910267182</v>
      </c>
      <c r="BT153" s="108">
        <f t="shared" si="201"/>
        <v>0.28971091679019617</v>
      </c>
      <c r="BU153" s="108">
        <f t="shared" si="202"/>
        <v>13.391203703703704</v>
      </c>
      <c r="BV153" s="128">
        <f t="shared" si="203"/>
        <v>3.4801377919677363</v>
      </c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</row>
    <row r="154" spans="1:384" ht="18.600000000000001" thickBot="1">
      <c r="A154" s="378"/>
      <c r="B154" s="55">
        <v>2</v>
      </c>
      <c r="C154" s="30">
        <v>0.65</v>
      </c>
      <c r="D154" s="30"/>
      <c r="E154" s="88">
        <f t="shared" si="159"/>
        <v>3.4617713531086367</v>
      </c>
      <c r="F154" s="376">
        <v>23</v>
      </c>
      <c r="G154" s="376"/>
      <c r="H154" s="31">
        <v>33</v>
      </c>
      <c r="I154" s="31">
        <v>57</v>
      </c>
      <c r="J154" s="31">
        <v>34</v>
      </c>
      <c r="K154" s="31">
        <v>57</v>
      </c>
      <c r="L154" s="31">
        <v>32</v>
      </c>
      <c r="M154" s="33">
        <v>58</v>
      </c>
      <c r="N154" s="34">
        <v>41</v>
      </c>
      <c r="O154" s="31">
        <v>55</v>
      </c>
      <c r="P154" s="31">
        <v>37</v>
      </c>
      <c r="Q154" s="31">
        <v>56</v>
      </c>
      <c r="R154" s="31">
        <v>39</v>
      </c>
      <c r="S154" s="31">
        <v>56</v>
      </c>
      <c r="T154" s="35"/>
      <c r="U154" s="36">
        <f t="shared" si="210"/>
        <v>24</v>
      </c>
      <c r="V154" s="36">
        <f t="shared" si="211"/>
        <v>23</v>
      </c>
      <c r="W154" s="36">
        <f t="shared" si="212"/>
        <v>26</v>
      </c>
      <c r="X154" s="36">
        <f t="shared" si="213"/>
        <v>14</v>
      </c>
      <c r="Y154" s="36">
        <f t="shared" si="214"/>
        <v>19</v>
      </c>
      <c r="Z154" s="36">
        <f t="shared" si="215"/>
        <v>17</v>
      </c>
      <c r="AA154" s="37">
        <f t="shared" si="226"/>
        <v>10</v>
      </c>
      <c r="AB154" s="37">
        <f t="shared" si="217"/>
        <v>4</v>
      </c>
      <c r="AC154" s="37">
        <f t="shared" si="218"/>
        <v>9</v>
      </c>
      <c r="AD154" s="76">
        <f t="shared" si="169"/>
        <v>0.24333333333333335</v>
      </c>
      <c r="AE154" s="76">
        <f t="shared" si="170"/>
        <v>0.16666666666666666</v>
      </c>
      <c r="AF154" s="76">
        <f t="shared" si="171"/>
        <v>7.6666666666666661E-2</v>
      </c>
      <c r="AG154" s="4">
        <f t="shared" si="207"/>
        <v>41.666666666666664</v>
      </c>
      <c r="AH154" s="4">
        <f t="shared" si="208"/>
        <v>17.391304347826086</v>
      </c>
      <c r="AI154" s="4">
        <f t="shared" si="209"/>
        <v>34.615384615384613</v>
      </c>
      <c r="AJ154" s="36">
        <f t="shared" si="172"/>
        <v>31.224451876625789</v>
      </c>
      <c r="AL154" s="120">
        <f t="shared" ref="AL154:AL160" si="228">$A$153*9.81</f>
        <v>176.58</v>
      </c>
      <c r="AM154" s="93">
        <f t="shared" si="174"/>
        <v>574.76235462500006</v>
      </c>
      <c r="AN154" s="93">
        <f t="shared" si="220"/>
        <v>18.710521764569563</v>
      </c>
      <c r="AO154" s="93">
        <f t="shared" si="221"/>
        <v>0.24333333333333332</v>
      </c>
      <c r="AP154" s="93">
        <f t="shared" si="222"/>
        <v>41.666666666666671</v>
      </c>
      <c r="AQ154" s="93">
        <f t="shared" si="223"/>
        <v>17.391304347826086</v>
      </c>
      <c r="AR154" s="93">
        <f t="shared" si="224"/>
        <v>34.615384615384613</v>
      </c>
      <c r="AS154" s="94">
        <f t="shared" si="204"/>
        <v>31.224451876625789</v>
      </c>
      <c r="AT154" s="100">
        <f t="shared" si="175"/>
        <v>1.3005160219214829E-2</v>
      </c>
      <c r="AU154" s="101">
        <f t="shared" si="176"/>
        <v>0.37435897435897431</v>
      </c>
      <c r="AV154" s="101">
        <f t="shared" si="177"/>
        <v>3.4739811544477972E-2</v>
      </c>
      <c r="AW154" s="101">
        <f t="shared" si="178"/>
        <v>1.3361465978645373E-2</v>
      </c>
      <c r="AX154" s="101">
        <f t="shared" si="179"/>
        <v>2.1734651325263143E-2</v>
      </c>
      <c r="AY154" s="101">
        <f t="shared" si="180"/>
        <v>1.6266666666666669</v>
      </c>
      <c r="AZ154" s="101">
        <f t="shared" si="181"/>
        <v>75.865157936587252</v>
      </c>
      <c r="BA154" s="101">
        <f t="shared" si="182"/>
        <v>28.400802714722403</v>
      </c>
      <c r="BB154" s="101">
        <f t="shared" si="183"/>
        <v>0.38461538461538458</v>
      </c>
      <c r="BC154" s="101">
        <f t="shared" si="184"/>
        <v>0.11716455752361356</v>
      </c>
      <c r="BD154" s="101">
        <f t="shared" si="185"/>
        <v>0.62861179786340826</v>
      </c>
      <c r="BE154" s="101">
        <f t="shared" si="186"/>
        <v>0.11250935937379801</v>
      </c>
      <c r="BF154" s="101">
        <f t="shared" si="187"/>
        <v>0.19726027397260276</v>
      </c>
      <c r="BG154" s="101">
        <f t="shared" si="188"/>
        <v>7.3846153846153839E-2</v>
      </c>
      <c r="BH154" s="101">
        <f t="shared" si="189"/>
        <v>2.5654014678999117E-3</v>
      </c>
      <c r="BI154" s="108">
        <f t="shared" si="190"/>
        <v>1.6343906744448615</v>
      </c>
      <c r="BJ154" s="108">
        <f t="shared" si="191"/>
        <v>0.13496006648857703</v>
      </c>
      <c r="BK154" s="108">
        <f t="shared" si="192"/>
        <v>10.100693045529104</v>
      </c>
      <c r="BL154" s="108">
        <f t="shared" si="193"/>
        <v>52.607776278797417</v>
      </c>
      <c r="BM154" s="108">
        <f t="shared" si="194"/>
        <v>0.15915494309189535</v>
      </c>
      <c r="BN154" s="108">
        <f t="shared" si="195"/>
        <v>2.0698355345901173E-3</v>
      </c>
      <c r="BO154" s="108">
        <f t="shared" si="196"/>
        <v>5.5290127293845595E-3</v>
      </c>
      <c r="BP154" s="109">
        <f t="shared" si="197"/>
        <v>4.0829632463147518E-4</v>
      </c>
      <c r="BQ154" s="108">
        <f t="shared" si="198"/>
        <v>2.1265433574555997E-3</v>
      </c>
      <c r="BR154" s="108">
        <f t="shared" si="199"/>
        <v>3.8795779019242711</v>
      </c>
      <c r="BS154" s="108">
        <f t="shared" si="200"/>
        <v>1.008233910267182</v>
      </c>
      <c r="BT154" s="108">
        <f t="shared" si="201"/>
        <v>0.3072226261499128</v>
      </c>
      <c r="BU154" s="108">
        <f t="shared" si="202"/>
        <v>12.627904235253773</v>
      </c>
      <c r="BV154" s="128">
        <f t="shared" si="203"/>
        <v>3.2817697150183287</v>
      </c>
    </row>
    <row r="155" spans="1:384" ht="18.600000000000001" thickBot="1">
      <c r="A155" s="378"/>
      <c r="B155" s="55">
        <v>3</v>
      </c>
      <c r="C155" s="30">
        <v>0.65</v>
      </c>
      <c r="D155" s="30"/>
      <c r="E155" s="88">
        <f t="shared" si="159"/>
        <v>3.1742250903872287</v>
      </c>
      <c r="F155" s="376">
        <v>25</v>
      </c>
      <c r="G155" s="376"/>
      <c r="H155" s="31">
        <v>34</v>
      </c>
      <c r="I155" s="31">
        <v>57</v>
      </c>
      <c r="J155" s="31">
        <v>30</v>
      </c>
      <c r="K155" s="31">
        <v>57</v>
      </c>
      <c r="L155" s="31">
        <v>32</v>
      </c>
      <c r="M155" s="33">
        <v>57</v>
      </c>
      <c r="N155" s="34">
        <v>37</v>
      </c>
      <c r="O155" s="31">
        <v>56</v>
      </c>
      <c r="P155" s="31">
        <v>39</v>
      </c>
      <c r="Q155" s="31">
        <v>57</v>
      </c>
      <c r="R155" s="31">
        <v>33</v>
      </c>
      <c r="S155" s="31">
        <v>57</v>
      </c>
      <c r="T155" s="35"/>
      <c r="U155" s="36">
        <f t="shared" si="210"/>
        <v>23</v>
      </c>
      <c r="V155" s="36">
        <f t="shared" si="211"/>
        <v>27</v>
      </c>
      <c r="W155" s="36">
        <f t="shared" si="212"/>
        <v>25</v>
      </c>
      <c r="X155" s="36">
        <f t="shared" si="213"/>
        <v>19</v>
      </c>
      <c r="Y155" s="36">
        <f t="shared" si="214"/>
        <v>18</v>
      </c>
      <c r="Z155" s="36">
        <f t="shared" si="215"/>
        <v>24</v>
      </c>
      <c r="AA155" s="37">
        <f t="shared" si="226"/>
        <v>4</v>
      </c>
      <c r="AB155" s="37">
        <f t="shared" si="217"/>
        <v>9</v>
      </c>
      <c r="AC155" s="37">
        <f t="shared" si="218"/>
        <v>1</v>
      </c>
      <c r="AD155" s="76">
        <f t="shared" si="169"/>
        <v>0.25</v>
      </c>
      <c r="AE155" s="76">
        <f t="shared" si="170"/>
        <v>0.20333333333333334</v>
      </c>
      <c r="AF155" s="76">
        <f t="shared" si="171"/>
        <v>4.6666666666666669E-2</v>
      </c>
      <c r="AG155" s="4">
        <f t="shared" si="207"/>
        <v>17.391304347826086</v>
      </c>
      <c r="AH155" s="4">
        <f t="shared" si="208"/>
        <v>33.333333333333336</v>
      </c>
      <c r="AI155" s="4">
        <f t="shared" si="209"/>
        <v>4.0000000000000036</v>
      </c>
      <c r="AJ155" s="36">
        <f t="shared" si="172"/>
        <v>18.241545893719806</v>
      </c>
      <c r="AL155" s="120">
        <f t="shared" si="228"/>
        <v>176.58</v>
      </c>
      <c r="AM155" s="93">
        <f t="shared" si="174"/>
        <v>588.58589812500009</v>
      </c>
      <c r="AN155" s="93">
        <f t="shared" si="220"/>
        <v>15.731298772272332</v>
      </c>
      <c r="AO155" s="93">
        <f t="shared" si="221"/>
        <v>0.25</v>
      </c>
      <c r="AP155" s="93">
        <f t="shared" si="222"/>
        <v>17.391304347826086</v>
      </c>
      <c r="AQ155" s="93">
        <f t="shared" si="223"/>
        <v>33.333333333333329</v>
      </c>
      <c r="AR155" s="93">
        <f t="shared" si="224"/>
        <v>4</v>
      </c>
      <c r="AS155" s="94">
        <f t="shared" si="204"/>
        <v>18.241545893719806</v>
      </c>
      <c r="AT155" s="100">
        <f t="shared" si="175"/>
        <v>1.5891885572769424E-2</v>
      </c>
      <c r="AU155" s="101">
        <f t="shared" si="176"/>
        <v>0.38461538461538458</v>
      </c>
      <c r="AV155" s="101">
        <f t="shared" si="177"/>
        <v>4.1318902489200497E-2</v>
      </c>
      <c r="AW155" s="101">
        <f t="shared" si="178"/>
        <v>1.5891885572769424E-2</v>
      </c>
      <c r="AX155" s="101">
        <f t="shared" si="179"/>
        <v>2.5427016916431077E-2</v>
      </c>
      <c r="AY155" s="101">
        <f t="shared" si="180"/>
        <v>1.6</v>
      </c>
      <c r="AZ155" s="101">
        <f t="shared" si="181"/>
        <v>61.925195089089328</v>
      </c>
      <c r="BA155" s="101">
        <f t="shared" si="182"/>
        <v>23.817382726572816</v>
      </c>
      <c r="BB155" s="101">
        <f t="shared" si="183"/>
        <v>0.38461538461538458</v>
      </c>
      <c r="BC155" s="101">
        <f t="shared" si="184"/>
        <v>0.12606302222606525</v>
      </c>
      <c r="BD155" s="101">
        <f t="shared" si="185"/>
        <v>0.6201736729460422</v>
      </c>
      <c r="BE155" s="101">
        <f t="shared" si="186"/>
        <v>0.12606302222606525</v>
      </c>
      <c r="BF155" s="101">
        <f t="shared" si="187"/>
        <v>0.192</v>
      </c>
      <c r="BG155" s="101">
        <f t="shared" si="188"/>
        <v>7.3846153846153839E-2</v>
      </c>
      <c r="BH155" s="101">
        <f t="shared" si="189"/>
        <v>3.0512420299717291E-3</v>
      </c>
      <c r="BI155" s="108">
        <f t="shared" si="190"/>
        <v>1.6124515496597098</v>
      </c>
      <c r="BJ155" s="108">
        <f t="shared" si="191"/>
        <v>0.16051905808521641</v>
      </c>
      <c r="BK155" s="108">
        <f t="shared" si="192"/>
        <v>10.100693045529104</v>
      </c>
      <c r="BL155" s="108">
        <f t="shared" si="193"/>
        <v>52.607776278797417</v>
      </c>
      <c r="BM155" s="108">
        <f t="shared" si="194"/>
        <v>0.15915494309189535</v>
      </c>
      <c r="BN155" s="108">
        <f t="shared" si="195"/>
        <v>2.5292721439570298E-3</v>
      </c>
      <c r="BO155" s="108">
        <f t="shared" si="196"/>
        <v>6.5761075742882778E-3</v>
      </c>
      <c r="BP155" s="109">
        <f t="shared" si="197"/>
        <v>4.8562025163974976E-4</v>
      </c>
      <c r="BQ155" s="108">
        <f t="shared" si="198"/>
        <v>2.5292721439570298E-3</v>
      </c>
      <c r="BR155" s="108">
        <f t="shared" si="199"/>
        <v>3.8795779019242711</v>
      </c>
      <c r="BS155" s="108">
        <f t="shared" si="200"/>
        <v>1.008233910267182</v>
      </c>
      <c r="BT155" s="108">
        <f t="shared" si="201"/>
        <v>0.30000718767220463</v>
      </c>
      <c r="BU155" s="108">
        <f t="shared" si="202"/>
        <v>12.931616512345681</v>
      </c>
      <c r="BV155" s="128">
        <f t="shared" si="203"/>
        <v>3.360699182210273</v>
      </c>
    </row>
    <row r="156" spans="1:384" ht="18.600000000000001" thickBot="1">
      <c r="A156" s="378"/>
      <c r="B156" s="55">
        <v>4</v>
      </c>
      <c r="C156" s="30">
        <v>0.65</v>
      </c>
      <c r="D156" s="30"/>
      <c r="E156" s="88">
        <f t="shared" si="159"/>
        <v>2.8899783707718116</v>
      </c>
      <c r="F156" s="376">
        <v>27.36</v>
      </c>
      <c r="G156" s="376"/>
      <c r="H156" s="31">
        <v>34</v>
      </c>
      <c r="I156" s="31">
        <v>57</v>
      </c>
      <c r="J156" s="31">
        <v>31</v>
      </c>
      <c r="K156" s="31">
        <v>57</v>
      </c>
      <c r="L156" s="31">
        <v>30</v>
      </c>
      <c r="M156" s="33">
        <v>57</v>
      </c>
      <c r="N156" s="34">
        <v>36</v>
      </c>
      <c r="O156" s="31">
        <v>57</v>
      </c>
      <c r="P156" s="31">
        <v>38</v>
      </c>
      <c r="Q156" s="31">
        <v>58</v>
      </c>
      <c r="R156" s="31">
        <v>31</v>
      </c>
      <c r="S156" s="31">
        <v>57</v>
      </c>
      <c r="T156" s="35"/>
      <c r="U156" s="36">
        <f t="shared" si="210"/>
        <v>23</v>
      </c>
      <c r="V156" s="36">
        <f t="shared" si="211"/>
        <v>26</v>
      </c>
      <c r="W156" s="36">
        <f t="shared" si="212"/>
        <v>27</v>
      </c>
      <c r="X156" s="36">
        <f t="shared" si="213"/>
        <v>21</v>
      </c>
      <c r="Y156" s="36">
        <f t="shared" si="214"/>
        <v>20</v>
      </c>
      <c r="Z156" s="36">
        <f t="shared" si="215"/>
        <v>26</v>
      </c>
      <c r="AA156" s="37">
        <f t="shared" si="226"/>
        <v>2</v>
      </c>
      <c r="AB156" s="37">
        <f t="shared" si="217"/>
        <v>6</v>
      </c>
      <c r="AC156" s="37">
        <f t="shared" si="218"/>
        <v>1</v>
      </c>
      <c r="AD156" s="76">
        <f t="shared" si="169"/>
        <v>0.25333333333333335</v>
      </c>
      <c r="AE156" s="76">
        <f t="shared" si="170"/>
        <v>0.22333333333333333</v>
      </c>
      <c r="AF156" s="76">
        <f t="shared" si="171"/>
        <v>0.03</v>
      </c>
      <c r="AG156" s="4">
        <f t="shared" si="207"/>
        <v>8.6956521739130483</v>
      </c>
      <c r="AH156" s="4">
        <f t="shared" si="208"/>
        <v>23.076923076923073</v>
      </c>
      <c r="AI156" s="4">
        <f t="shared" si="209"/>
        <v>3.703703703703709</v>
      </c>
      <c r="AJ156" s="36">
        <f t="shared" si="172"/>
        <v>11.825426318179943</v>
      </c>
      <c r="AL156" s="120">
        <f t="shared" si="228"/>
        <v>176.58</v>
      </c>
      <c r="AM156" s="93">
        <f t="shared" si="174"/>
        <v>595.53425299999981</v>
      </c>
      <c r="AN156" s="93">
        <f t="shared" si="220"/>
        <v>13.040021992475138</v>
      </c>
      <c r="AO156" s="93">
        <f t="shared" si="221"/>
        <v>0.2533333333333333</v>
      </c>
      <c r="AP156" s="93">
        <f t="shared" si="222"/>
        <v>8.695652173913043</v>
      </c>
      <c r="AQ156" s="93">
        <f t="shared" si="223"/>
        <v>23.076923076923077</v>
      </c>
      <c r="AR156" s="93">
        <f t="shared" si="224"/>
        <v>3.7037037037037033</v>
      </c>
      <c r="AS156" s="94">
        <f t="shared" si="204"/>
        <v>11.825426318179941</v>
      </c>
      <c r="AT156" s="100">
        <f t="shared" si="175"/>
        <v>1.9427370097958543E-2</v>
      </c>
      <c r="AU156" s="101">
        <f t="shared" si="176"/>
        <v>0.38974358974358969</v>
      </c>
      <c r="AV156" s="101">
        <f t="shared" si="177"/>
        <v>4.9846541698709432E-2</v>
      </c>
      <c r="AW156" s="101">
        <f t="shared" si="178"/>
        <v>1.9171746807195935E-2</v>
      </c>
      <c r="AX156" s="101">
        <f t="shared" si="179"/>
        <v>3.0419171600750888E-2</v>
      </c>
      <c r="AY156" s="101">
        <f t="shared" si="180"/>
        <v>1.5866666666666669</v>
      </c>
      <c r="AZ156" s="101">
        <f t="shared" si="181"/>
        <v>50.486928917665026</v>
      </c>
      <c r="BA156" s="101">
        <f t="shared" si="182"/>
        <v>19.676956911500213</v>
      </c>
      <c r="BB156" s="101">
        <f t="shared" si="183"/>
        <v>0.38461538461538458</v>
      </c>
      <c r="BC156" s="101">
        <f t="shared" si="184"/>
        <v>0.13754812605333983</v>
      </c>
      <c r="BD156" s="101">
        <f t="shared" si="185"/>
        <v>0.61608007261268027</v>
      </c>
      <c r="BE156" s="101">
        <f t="shared" si="186"/>
        <v>0.14030823817319016</v>
      </c>
      <c r="BF156" s="101">
        <f t="shared" si="187"/>
        <v>0.18947368421052635</v>
      </c>
      <c r="BG156" s="101">
        <f t="shared" si="188"/>
        <v>7.3846153846153839E-2</v>
      </c>
      <c r="BH156" s="101">
        <f t="shared" si="189"/>
        <v>3.6809753869816195E-3</v>
      </c>
      <c r="BI156" s="108">
        <f t="shared" si="190"/>
        <v>1.6018081887929687</v>
      </c>
      <c r="BJ156" s="108">
        <f t="shared" si="191"/>
        <v>0.19364792964608879</v>
      </c>
      <c r="BK156" s="108">
        <f t="shared" si="192"/>
        <v>10.100693045529104</v>
      </c>
      <c r="BL156" s="108">
        <f t="shared" si="193"/>
        <v>52.607776278797417</v>
      </c>
      <c r="BM156" s="108">
        <f t="shared" si="194"/>
        <v>0.15915494309189535</v>
      </c>
      <c r="BN156" s="108">
        <f t="shared" si="195"/>
        <v>3.0919619823657814E-3</v>
      </c>
      <c r="BO156" s="108">
        <f t="shared" si="196"/>
        <v>7.9333235073858876E-3</v>
      </c>
      <c r="BP156" s="109">
        <f t="shared" si="197"/>
        <v>5.8584542823772717E-4</v>
      </c>
      <c r="BQ156" s="108">
        <f t="shared" si="198"/>
        <v>3.0512782720714953E-3</v>
      </c>
      <c r="BR156" s="108">
        <f t="shared" si="199"/>
        <v>3.8795779019242711</v>
      </c>
      <c r="BS156" s="108">
        <f t="shared" si="200"/>
        <v>1.008233910267182</v>
      </c>
      <c r="BT156" s="108">
        <f t="shared" si="201"/>
        <v>0.29650687447527901</v>
      </c>
      <c r="BU156" s="108">
        <f t="shared" si="202"/>
        <v>13.084276406035661</v>
      </c>
      <c r="BV156" s="128">
        <f t="shared" si="203"/>
        <v>3.400372797600153</v>
      </c>
    </row>
    <row r="157" spans="1:384" ht="18.600000000000001" thickBot="1">
      <c r="A157" s="378"/>
      <c r="B157" s="55">
        <v>5</v>
      </c>
      <c r="C157" s="30">
        <v>0.65</v>
      </c>
      <c r="D157" s="30"/>
      <c r="E157" s="88">
        <f t="shared" si="159"/>
        <v>2.8424232144011614</v>
      </c>
      <c r="F157" s="376">
        <v>27.8</v>
      </c>
      <c r="G157" s="376"/>
      <c r="H157" s="31">
        <v>28</v>
      </c>
      <c r="I157" s="31">
        <v>58</v>
      </c>
      <c r="J157" s="31">
        <v>24</v>
      </c>
      <c r="K157" s="31">
        <v>59</v>
      </c>
      <c r="L157" s="31">
        <v>28</v>
      </c>
      <c r="M157" s="33">
        <v>59</v>
      </c>
      <c r="N157" s="34">
        <v>38</v>
      </c>
      <c r="O157" s="31">
        <v>56</v>
      </c>
      <c r="P157" s="31">
        <v>36</v>
      </c>
      <c r="Q157" s="31">
        <v>57</v>
      </c>
      <c r="R157" s="31">
        <v>37</v>
      </c>
      <c r="S157" s="31">
        <v>59</v>
      </c>
      <c r="T157" s="35"/>
      <c r="U157" s="36">
        <f t="shared" si="210"/>
        <v>30</v>
      </c>
      <c r="V157" s="36">
        <f t="shared" si="211"/>
        <v>35</v>
      </c>
      <c r="W157" s="36">
        <f t="shared" si="212"/>
        <v>31</v>
      </c>
      <c r="X157" s="36">
        <f t="shared" si="213"/>
        <v>18</v>
      </c>
      <c r="Y157" s="36">
        <f t="shared" si="214"/>
        <v>21</v>
      </c>
      <c r="Z157" s="36">
        <f t="shared" si="215"/>
        <v>22</v>
      </c>
      <c r="AA157" s="37">
        <f t="shared" si="226"/>
        <v>12</v>
      </c>
      <c r="AB157" s="37">
        <f t="shared" si="217"/>
        <v>14</v>
      </c>
      <c r="AC157" s="37">
        <f t="shared" si="218"/>
        <v>9</v>
      </c>
      <c r="AD157" s="76">
        <f t="shared" si="169"/>
        <v>0.32</v>
      </c>
      <c r="AE157" s="76">
        <f t="shared" si="170"/>
        <v>0.20333333333333334</v>
      </c>
      <c r="AF157" s="76">
        <f t="shared" si="171"/>
        <v>0.11666666666666667</v>
      </c>
      <c r="AG157" s="4">
        <f t="shared" si="207"/>
        <v>40</v>
      </c>
      <c r="AH157" s="4">
        <f t="shared" si="208"/>
        <v>40</v>
      </c>
      <c r="AI157" s="4">
        <f t="shared" si="209"/>
        <v>29.032258064516125</v>
      </c>
      <c r="AJ157" s="36">
        <f t="shared" si="172"/>
        <v>36.344086021505376</v>
      </c>
      <c r="AL157" s="120">
        <f t="shared" si="228"/>
        <v>176.58</v>
      </c>
      <c r="AM157" s="93">
        <f t="shared" si="174"/>
        <v>739.62298800000019</v>
      </c>
      <c r="AN157" s="93">
        <f t="shared" si="220"/>
        <v>12.614400685977616</v>
      </c>
      <c r="AO157" s="93">
        <f t="shared" si="221"/>
        <v>0.32</v>
      </c>
      <c r="AP157" s="93">
        <f t="shared" si="222"/>
        <v>40</v>
      </c>
      <c r="AQ157" s="93">
        <f t="shared" si="223"/>
        <v>40</v>
      </c>
      <c r="AR157" s="93">
        <f t="shared" si="224"/>
        <v>29.032258064516132</v>
      </c>
      <c r="AS157" s="94">
        <f t="shared" si="204"/>
        <v>36.344086021505376</v>
      </c>
      <c r="AT157" s="100">
        <f t="shared" si="175"/>
        <v>2.5367832207495795E-2</v>
      </c>
      <c r="AU157" s="101">
        <f t="shared" si="176"/>
        <v>0.49230769230769228</v>
      </c>
      <c r="AV157" s="101">
        <f t="shared" si="177"/>
        <v>5.1528409171475831E-2</v>
      </c>
      <c r="AW157" s="101">
        <f t="shared" si="178"/>
        <v>1.9818618912106088E-2</v>
      </c>
      <c r="AX157" s="101">
        <f t="shared" si="179"/>
        <v>2.616057696398004E-2</v>
      </c>
      <c r="AY157" s="101">
        <f t="shared" si="180"/>
        <v>1.32</v>
      </c>
      <c r="AZ157" s="101">
        <f t="shared" si="181"/>
        <v>38.638752143680051</v>
      </c>
      <c r="BA157" s="101">
        <f t="shared" si="182"/>
        <v>19.022154901504024</v>
      </c>
      <c r="BB157" s="101">
        <f t="shared" si="183"/>
        <v>0.38461538461538458</v>
      </c>
      <c r="BC157" s="101">
        <f t="shared" si="184"/>
        <v>0.12443189311861683</v>
      </c>
      <c r="BD157" s="101">
        <f t="shared" si="185"/>
        <v>0.5481612620668932</v>
      </c>
      <c r="BE157" s="101">
        <f t="shared" si="186"/>
        <v>0.18019662934026989</v>
      </c>
      <c r="BF157" s="101">
        <f t="shared" si="187"/>
        <v>0.15</v>
      </c>
      <c r="BG157" s="101">
        <f t="shared" si="188"/>
        <v>7.3846153846153839E-2</v>
      </c>
      <c r="BH157" s="101">
        <f t="shared" si="189"/>
        <v>3.8051748311243691E-3</v>
      </c>
      <c r="BI157" s="108">
        <f t="shared" si="190"/>
        <v>1.4252192813739224</v>
      </c>
      <c r="BJ157" s="108">
        <f t="shared" si="191"/>
        <v>0.20018178621750154</v>
      </c>
      <c r="BK157" s="108">
        <f t="shared" si="192"/>
        <v>10.100693045529104</v>
      </c>
      <c r="BL157" s="108">
        <f t="shared" si="193"/>
        <v>52.607776278797417</v>
      </c>
      <c r="BM157" s="108">
        <f t="shared" si="194"/>
        <v>0.15915494309189535</v>
      </c>
      <c r="BN157" s="108">
        <f t="shared" si="195"/>
        <v>4.037415891348743E-3</v>
      </c>
      <c r="BO157" s="108">
        <f t="shared" si="196"/>
        <v>8.2010010293021331E-3</v>
      </c>
      <c r="BP157" s="109">
        <f t="shared" si="197"/>
        <v>6.0561238370231141E-4</v>
      </c>
      <c r="BQ157" s="108">
        <f t="shared" si="198"/>
        <v>3.1542311651162054E-3</v>
      </c>
      <c r="BR157" s="108">
        <f t="shared" si="199"/>
        <v>3.8795779019242711</v>
      </c>
      <c r="BS157" s="108">
        <f t="shared" si="200"/>
        <v>1.008233910267182</v>
      </c>
      <c r="BT157" s="108">
        <f t="shared" si="201"/>
        <v>0.23874325550303199</v>
      </c>
      <c r="BU157" s="108">
        <f t="shared" si="202"/>
        <v>16.250000000000004</v>
      </c>
      <c r="BV157" s="128">
        <f t="shared" si="203"/>
        <v>4.2230885565451191</v>
      </c>
    </row>
    <row r="158" spans="1:384" ht="18.600000000000001" thickBot="1">
      <c r="A158" s="378"/>
      <c r="B158" s="55">
        <v>6</v>
      </c>
      <c r="C158" s="30">
        <v>0.65</v>
      </c>
      <c r="D158" s="30"/>
      <c r="E158" s="88">
        <f t="shared" si="159"/>
        <v>2.821311093890853</v>
      </c>
      <c r="F158" s="376">
        <v>28</v>
      </c>
      <c r="G158" s="376"/>
      <c r="H158" s="31">
        <v>27</v>
      </c>
      <c r="I158" s="31">
        <v>60</v>
      </c>
      <c r="J158" s="31">
        <v>30</v>
      </c>
      <c r="K158" s="31">
        <v>57</v>
      </c>
      <c r="L158" s="31">
        <v>28</v>
      </c>
      <c r="M158" s="33">
        <v>58</v>
      </c>
      <c r="N158" s="34">
        <v>41</v>
      </c>
      <c r="O158" s="31">
        <v>56</v>
      </c>
      <c r="P158" s="31">
        <v>35</v>
      </c>
      <c r="Q158" s="31">
        <v>57</v>
      </c>
      <c r="R158" s="31">
        <v>35</v>
      </c>
      <c r="S158" s="31">
        <v>61</v>
      </c>
      <c r="T158" s="35"/>
      <c r="U158" s="36">
        <f t="shared" si="210"/>
        <v>33</v>
      </c>
      <c r="V158" s="36">
        <f t="shared" si="211"/>
        <v>27</v>
      </c>
      <c r="W158" s="36">
        <f t="shared" si="212"/>
        <v>30</v>
      </c>
      <c r="X158" s="36">
        <f t="shared" si="213"/>
        <v>15</v>
      </c>
      <c r="Y158" s="36">
        <f t="shared" si="214"/>
        <v>22</v>
      </c>
      <c r="Z158" s="36">
        <f t="shared" si="215"/>
        <v>26</v>
      </c>
      <c r="AA158" s="37">
        <f t="shared" si="226"/>
        <v>18</v>
      </c>
      <c r="AB158" s="37">
        <f t="shared" si="217"/>
        <v>5</v>
      </c>
      <c r="AC158" s="37">
        <f t="shared" si="218"/>
        <v>4</v>
      </c>
      <c r="AD158" s="76">
        <f t="shared" si="169"/>
        <v>0.3</v>
      </c>
      <c r="AE158" s="76">
        <f t="shared" si="170"/>
        <v>0.21</v>
      </c>
      <c r="AF158" s="76">
        <f t="shared" si="171"/>
        <v>0.09</v>
      </c>
      <c r="AG158" s="4">
        <f t="shared" si="207"/>
        <v>54.54545454545454</v>
      </c>
      <c r="AH158" s="4">
        <f t="shared" si="208"/>
        <v>18.518518518518523</v>
      </c>
      <c r="AI158" s="4">
        <f t="shared" si="209"/>
        <v>13.33333333333333</v>
      </c>
      <c r="AJ158" s="36">
        <f t="shared" si="172"/>
        <v>28.799102132435465</v>
      </c>
      <c r="AL158" s="120">
        <f t="shared" si="228"/>
        <v>176.58</v>
      </c>
      <c r="AM158" s="93">
        <f t="shared" si="174"/>
        <v>695.37204000000008</v>
      </c>
      <c r="AN158" s="93">
        <f t="shared" si="220"/>
        <v>12.42770947740042</v>
      </c>
      <c r="AO158" s="93">
        <f t="shared" si="221"/>
        <v>0.3</v>
      </c>
      <c r="AP158" s="93">
        <f t="shared" si="222"/>
        <v>54.54545454545454</v>
      </c>
      <c r="AQ158" s="93">
        <f t="shared" si="223"/>
        <v>18.518518518518519</v>
      </c>
      <c r="AR158" s="93">
        <f t="shared" si="224"/>
        <v>13.333333333333334</v>
      </c>
      <c r="AS158" s="94">
        <f t="shared" si="204"/>
        <v>28.799102132435465</v>
      </c>
      <c r="AT158" s="100">
        <f t="shared" si="175"/>
        <v>2.4139605173869323E-2</v>
      </c>
      <c r="AU158" s="101">
        <f t="shared" si="176"/>
        <v>0.46153846153846151</v>
      </c>
      <c r="AV158" s="101">
        <f t="shared" si="177"/>
        <v>5.2302477876716873E-2</v>
      </c>
      <c r="AW158" s="101">
        <f t="shared" si="178"/>
        <v>2.0116337644891104E-2</v>
      </c>
      <c r="AX158" s="101">
        <f t="shared" si="179"/>
        <v>2.8162872702847546E-2</v>
      </c>
      <c r="AY158" s="101">
        <f t="shared" si="180"/>
        <v>1.4000000000000001</v>
      </c>
      <c r="AZ158" s="101">
        <f t="shared" si="181"/>
        <v>40.592364924668068</v>
      </c>
      <c r="BA158" s="101">
        <f t="shared" si="182"/>
        <v>18.734937657539106</v>
      </c>
      <c r="BB158" s="101">
        <f t="shared" si="183"/>
        <v>0.38461538461538458</v>
      </c>
      <c r="BC158" s="101">
        <f t="shared" si="184"/>
        <v>0.12947437856223107</v>
      </c>
      <c r="BD158" s="101">
        <f t="shared" si="185"/>
        <v>0.5661385170722979</v>
      </c>
      <c r="BE158" s="101">
        <f t="shared" si="186"/>
        <v>0.17019849061799339</v>
      </c>
      <c r="BF158" s="101">
        <f t="shared" si="187"/>
        <v>0.16</v>
      </c>
      <c r="BG158" s="101">
        <f t="shared" si="188"/>
        <v>7.3846153846153839E-2</v>
      </c>
      <c r="BH158" s="101">
        <f t="shared" si="189"/>
        <v>3.862336827819092E-3</v>
      </c>
      <c r="BI158" s="108">
        <f t="shared" si="190"/>
        <v>1.4719601443879746</v>
      </c>
      <c r="BJ158" s="108">
        <f t="shared" si="191"/>
        <v>0.20318895175126686</v>
      </c>
      <c r="BK158" s="108">
        <f t="shared" si="192"/>
        <v>10.100693045529104</v>
      </c>
      <c r="BL158" s="108">
        <f t="shared" si="193"/>
        <v>52.607776278797417</v>
      </c>
      <c r="BM158" s="108">
        <f t="shared" si="194"/>
        <v>0.15915494309189535</v>
      </c>
      <c r="BN158" s="108">
        <f t="shared" si="195"/>
        <v>3.8419374877079948E-3</v>
      </c>
      <c r="BO158" s="108">
        <f t="shared" si="196"/>
        <v>8.3241978900339894E-3</v>
      </c>
      <c r="BP158" s="109">
        <f t="shared" si="197"/>
        <v>6.1470999803327913E-4</v>
      </c>
      <c r="BQ158" s="108">
        <f t="shared" si="198"/>
        <v>3.2016145730899958E-3</v>
      </c>
      <c r="BR158" s="108">
        <f t="shared" si="199"/>
        <v>3.8795779019242711</v>
      </c>
      <c r="BS158" s="108">
        <f t="shared" si="200"/>
        <v>1.008233910267182</v>
      </c>
      <c r="BT158" s="108">
        <f t="shared" si="201"/>
        <v>0.25393600812595224</v>
      </c>
      <c r="BU158" s="108">
        <f t="shared" si="202"/>
        <v>15.27777777777778</v>
      </c>
      <c r="BV158" s="128">
        <f t="shared" si="203"/>
        <v>3.9704251386321627</v>
      </c>
    </row>
    <row r="159" spans="1:384" ht="18.600000000000001" thickBot="1">
      <c r="A159" s="378"/>
      <c r="B159" s="55">
        <v>7</v>
      </c>
      <c r="C159" s="30">
        <v>0.65</v>
      </c>
      <c r="D159" s="30"/>
      <c r="E159" s="88">
        <f t="shared" si="159"/>
        <v>2.6259667592247009</v>
      </c>
      <c r="F159" s="376">
        <v>30</v>
      </c>
      <c r="G159" s="376"/>
      <c r="H159" s="31">
        <v>28</v>
      </c>
      <c r="I159" s="31">
        <v>58</v>
      </c>
      <c r="J159" s="31">
        <v>29</v>
      </c>
      <c r="K159" s="31">
        <v>57</v>
      </c>
      <c r="L159" s="31">
        <v>29</v>
      </c>
      <c r="M159" s="33">
        <v>60</v>
      </c>
      <c r="N159" s="34">
        <v>36</v>
      </c>
      <c r="O159" s="31">
        <v>61</v>
      </c>
      <c r="P159" s="31">
        <v>36</v>
      </c>
      <c r="Q159" s="31">
        <v>58</v>
      </c>
      <c r="R159" s="31">
        <v>35</v>
      </c>
      <c r="S159" s="31">
        <v>61</v>
      </c>
      <c r="T159" s="35"/>
      <c r="U159" s="36">
        <f t="shared" si="210"/>
        <v>30</v>
      </c>
      <c r="V159" s="36">
        <f t="shared" si="211"/>
        <v>28</v>
      </c>
      <c r="W159" s="36">
        <f t="shared" si="212"/>
        <v>31</v>
      </c>
      <c r="X159" s="36">
        <f t="shared" si="213"/>
        <v>25</v>
      </c>
      <c r="Y159" s="36">
        <f t="shared" si="214"/>
        <v>22</v>
      </c>
      <c r="Z159" s="36">
        <f t="shared" si="215"/>
        <v>26</v>
      </c>
      <c r="AA159" s="37">
        <f t="shared" si="226"/>
        <v>5</v>
      </c>
      <c r="AB159" s="37">
        <f t="shared" si="217"/>
        <v>6</v>
      </c>
      <c r="AC159" s="37">
        <f t="shared" si="218"/>
        <v>5</v>
      </c>
      <c r="AD159" s="76">
        <f t="shared" si="169"/>
        <v>0.29666666666666669</v>
      </c>
      <c r="AE159" s="76">
        <f t="shared" si="170"/>
        <v>0.24333333333333335</v>
      </c>
      <c r="AF159" s="76">
        <f t="shared" si="171"/>
        <v>5.3333333333333337E-2</v>
      </c>
      <c r="AG159" s="4">
        <f t="shared" si="207"/>
        <v>16.666666666666664</v>
      </c>
      <c r="AH159" s="4">
        <f t="shared" si="208"/>
        <v>21.428571428571431</v>
      </c>
      <c r="AI159" s="4">
        <f t="shared" si="209"/>
        <v>16.129032258064512</v>
      </c>
      <c r="AJ159" s="36">
        <f t="shared" si="172"/>
        <v>18.074756784434204</v>
      </c>
      <c r="AL159" s="120">
        <f t="shared" si="228"/>
        <v>176.58</v>
      </c>
      <c r="AM159" s="93">
        <f t="shared" si="174"/>
        <v>688.08224262500016</v>
      </c>
      <c r="AN159" s="93">
        <f t="shared" si="220"/>
        <v>10.766327527906574</v>
      </c>
      <c r="AO159" s="93">
        <f t="shared" si="221"/>
        <v>0.29666666666666669</v>
      </c>
      <c r="AP159" s="93">
        <f t="shared" si="222"/>
        <v>16.666666666666664</v>
      </c>
      <c r="AQ159" s="93">
        <f t="shared" si="223"/>
        <v>21.428571428571427</v>
      </c>
      <c r="AR159" s="93">
        <f t="shared" si="224"/>
        <v>16.129032258064516</v>
      </c>
      <c r="AS159" s="94">
        <f t="shared" si="204"/>
        <v>18.0747567844342</v>
      </c>
      <c r="AT159" s="100">
        <f t="shared" si="175"/>
        <v>2.7555047521794197E-2</v>
      </c>
      <c r="AU159" s="101">
        <f t="shared" si="176"/>
        <v>0.45641025641025645</v>
      </c>
      <c r="AV159" s="101">
        <f t="shared" si="177"/>
        <v>6.0373418727526607E-2</v>
      </c>
      <c r="AW159" s="101">
        <f t="shared" si="178"/>
        <v>2.3220545664433309E-2</v>
      </c>
      <c r="AX159" s="101">
        <f t="shared" si="179"/>
        <v>3.2818371205732409E-2</v>
      </c>
      <c r="AY159" s="101">
        <f t="shared" si="180"/>
        <v>1.4133333333333333</v>
      </c>
      <c r="AZ159" s="101">
        <f t="shared" si="181"/>
        <v>35.448295037887327</v>
      </c>
      <c r="BA159" s="101">
        <f t="shared" si="182"/>
        <v>16.178965427548576</v>
      </c>
      <c r="BB159" s="101">
        <f t="shared" si="183"/>
        <v>0.38461538461538458</v>
      </c>
      <c r="BC159" s="101">
        <f t="shared" si="184"/>
        <v>0.13988522280754215</v>
      </c>
      <c r="BD159" s="101">
        <f t="shared" si="185"/>
        <v>0.56931018624211527</v>
      </c>
      <c r="BE159" s="101">
        <f t="shared" si="186"/>
        <v>0.18082769807894233</v>
      </c>
      <c r="BF159" s="101">
        <f t="shared" si="187"/>
        <v>0.16179775280898875</v>
      </c>
      <c r="BG159" s="101">
        <f t="shared" si="188"/>
        <v>7.3846153846153839E-2</v>
      </c>
      <c r="BH159" s="101">
        <f t="shared" si="189"/>
        <v>4.4583447675711953E-3</v>
      </c>
      <c r="BI159" s="108">
        <f t="shared" si="190"/>
        <v>1.4802064842294995</v>
      </c>
      <c r="BJ159" s="108">
        <f t="shared" si="191"/>
        <v>0.23454360410613254</v>
      </c>
      <c r="BK159" s="108">
        <f t="shared" si="192"/>
        <v>10.100693045529104</v>
      </c>
      <c r="BL159" s="108">
        <f t="shared" si="193"/>
        <v>52.607776278797417</v>
      </c>
      <c r="BM159" s="108">
        <f t="shared" si="194"/>
        <v>0.15915494309189535</v>
      </c>
      <c r="BN159" s="108">
        <f t="shared" si="195"/>
        <v>4.3855220202256269E-3</v>
      </c>
      <c r="BO159" s="108">
        <f t="shared" si="196"/>
        <v>9.608728021842667E-3</v>
      </c>
      <c r="BP159" s="109">
        <f t="shared" si="197"/>
        <v>7.0956760776684307E-4</v>
      </c>
      <c r="BQ159" s="108">
        <f t="shared" si="198"/>
        <v>3.6956646237856407E-3</v>
      </c>
      <c r="BR159" s="108">
        <f t="shared" si="199"/>
        <v>3.8795779019242711</v>
      </c>
      <c r="BS159" s="108">
        <f t="shared" si="200"/>
        <v>1.008233910267182</v>
      </c>
      <c r="BT159" s="108">
        <f t="shared" si="201"/>
        <v>0.25662629997012559</v>
      </c>
      <c r="BU159" s="108">
        <f t="shared" si="202"/>
        <v>15.117616169410155</v>
      </c>
      <c r="BV159" s="128">
        <f t="shared" si="203"/>
        <v>3.9288019598324597</v>
      </c>
    </row>
    <row r="160" spans="1:384" ht="18.600000000000001" thickBot="1">
      <c r="A160" s="379"/>
      <c r="B160" s="55">
        <v>8</v>
      </c>
      <c r="C160" s="30">
        <v>0.65</v>
      </c>
      <c r="D160" s="30"/>
      <c r="E160" s="88">
        <f t="shared" si="159"/>
        <v>2.2369926804179441</v>
      </c>
      <c r="F160" s="376">
        <v>35</v>
      </c>
      <c r="G160" s="376"/>
      <c r="H160" s="31">
        <v>25</v>
      </c>
      <c r="I160" s="31">
        <v>61</v>
      </c>
      <c r="J160" s="31">
        <v>29</v>
      </c>
      <c r="K160" s="31">
        <v>62</v>
      </c>
      <c r="L160" s="31">
        <v>27</v>
      </c>
      <c r="M160" s="33">
        <v>63</v>
      </c>
      <c r="N160" s="34">
        <v>36</v>
      </c>
      <c r="O160" s="31">
        <v>61</v>
      </c>
      <c r="P160" s="31">
        <v>34</v>
      </c>
      <c r="Q160" s="31">
        <v>62</v>
      </c>
      <c r="R160" s="31">
        <v>28</v>
      </c>
      <c r="S160" s="31">
        <v>61</v>
      </c>
      <c r="T160" s="35"/>
      <c r="U160" s="36">
        <f t="shared" si="210"/>
        <v>36</v>
      </c>
      <c r="V160" s="36">
        <f t="shared" si="211"/>
        <v>33</v>
      </c>
      <c r="W160" s="36">
        <f t="shared" si="212"/>
        <v>36</v>
      </c>
      <c r="X160" s="36">
        <f t="shared" si="213"/>
        <v>25</v>
      </c>
      <c r="Y160" s="36">
        <f t="shared" si="214"/>
        <v>28</v>
      </c>
      <c r="Z160" s="36">
        <f t="shared" si="215"/>
        <v>33</v>
      </c>
      <c r="AA160" s="37">
        <f t="shared" si="226"/>
        <v>11</v>
      </c>
      <c r="AB160" s="37">
        <f t="shared" si="217"/>
        <v>5</v>
      </c>
      <c r="AC160" s="37">
        <f t="shared" si="218"/>
        <v>3</v>
      </c>
      <c r="AD160" s="76">
        <f t="shared" si="169"/>
        <v>0.35</v>
      </c>
      <c r="AE160" s="76">
        <f t="shared" si="170"/>
        <v>0.28666666666666668</v>
      </c>
      <c r="AF160" s="76">
        <f t="shared" si="171"/>
        <v>6.3333333333333339E-2</v>
      </c>
      <c r="AG160" s="4">
        <f t="shared" si="207"/>
        <v>30.555555555555557</v>
      </c>
      <c r="AH160" s="4">
        <f t="shared" si="208"/>
        <v>15.151515151515149</v>
      </c>
      <c r="AI160" s="4">
        <f t="shared" si="209"/>
        <v>8.3333333333333375</v>
      </c>
      <c r="AJ160" s="36">
        <f t="shared" si="172"/>
        <v>18.013468013468014</v>
      </c>
      <c r="AL160" s="120">
        <f t="shared" si="228"/>
        <v>176.58</v>
      </c>
      <c r="AM160" s="93">
        <f t="shared" si="174"/>
        <v>807.64565062499992</v>
      </c>
      <c r="AN160" s="93">
        <f t="shared" si="220"/>
        <v>7.8130079306134999</v>
      </c>
      <c r="AO160" s="93">
        <f t="shared" si="221"/>
        <v>0.35</v>
      </c>
      <c r="AP160" s="93">
        <f t="shared" si="222"/>
        <v>30.555555555555557</v>
      </c>
      <c r="AQ160" s="93">
        <f t="shared" si="223"/>
        <v>15.151515151515152</v>
      </c>
      <c r="AR160" s="93">
        <f t="shared" si="224"/>
        <v>8.3333333333333321</v>
      </c>
      <c r="AS160" s="94">
        <f t="shared" si="204"/>
        <v>18.013468013468014</v>
      </c>
      <c r="AT160" s="100">
        <f t="shared" si="175"/>
        <v>4.479708751204569E-2</v>
      </c>
      <c r="AU160" s="101">
        <f t="shared" si="176"/>
        <v>0.53846153846153844</v>
      </c>
      <c r="AV160" s="101">
        <f t="shared" si="177"/>
        <v>8.3194591093799147E-2</v>
      </c>
      <c r="AW160" s="101">
        <f t="shared" si="178"/>
        <v>3.1997919651461211E-2</v>
      </c>
      <c r="AX160" s="101">
        <f t="shared" si="179"/>
        <v>3.8397503581753457E-2</v>
      </c>
      <c r="AY160" s="101">
        <f t="shared" si="180"/>
        <v>1.2000000000000002</v>
      </c>
      <c r="AZ160" s="101">
        <f t="shared" si="181"/>
        <v>21.608594087467143</v>
      </c>
      <c r="BA160" s="101">
        <f t="shared" si="182"/>
        <v>11.635396816328461</v>
      </c>
      <c r="BB160" s="101">
        <f t="shared" si="183"/>
        <v>0.38461538461538458</v>
      </c>
      <c r="BC160" s="101">
        <f t="shared" si="184"/>
        <v>0.15118087476232192</v>
      </c>
      <c r="BD160" s="101">
        <f t="shared" si="185"/>
        <v>0.52414241836095909</v>
      </c>
      <c r="BE160" s="101">
        <f t="shared" si="186"/>
        <v>0.25043147269635258</v>
      </c>
      <c r="BF160" s="101">
        <f t="shared" si="187"/>
        <v>0.13714285714285715</v>
      </c>
      <c r="BG160" s="101">
        <f t="shared" si="188"/>
        <v>7.3846153846153839E-2</v>
      </c>
      <c r="BH160" s="101">
        <f t="shared" si="189"/>
        <v>6.1436005730805526E-3</v>
      </c>
      <c r="BI160" s="108">
        <f t="shared" si="190"/>
        <v>1.3627702877384937</v>
      </c>
      <c r="BJ160" s="108">
        <f t="shared" si="191"/>
        <v>0.32320116449491332</v>
      </c>
      <c r="BK160" s="108">
        <f t="shared" si="192"/>
        <v>10.100693045529104</v>
      </c>
      <c r="BL160" s="108">
        <f t="shared" si="193"/>
        <v>52.607776278797417</v>
      </c>
      <c r="BM160" s="108">
        <f t="shared" si="194"/>
        <v>0.15915494309189535</v>
      </c>
      <c r="BN160" s="108">
        <f t="shared" si="195"/>
        <v>7.1296779136622883E-3</v>
      </c>
      <c r="BO160" s="108">
        <f t="shared" si="196"/>
        <v>1.3240830411087107E-2</v>
      </c>
      <c r="BP160" s="109">
        <f t="shared" si="197"/>
        <v>9.7778439958797099E-4</v>
      </c>
      <c r="BQ160" s="108">
        <f t="shared" si="198"/>
        <v>5.0926270811873491E-3</v>
      </c>
      <c r="BR160" s="108">
        <f t="shared" si="199"/>
        <v>3.8795779019242711</v>
      </c>
      <c r="BS160" s="108">
        <f t="shared" si="200"/>
        <v>1.008233910267182</v>
      </c>
      <c r="BT160" s="108">
        <f t="shared" si="201"/>
        <v>0.21863548681696343</v>
      </c>
      <c r="BU160" s="108">
        <f t="shared" si="202"/>
        <v>17.744502314814813</v>
      </c>
      <c r="BV160" s="128">
        <f t="shared" si="203"/>
        <v>4.6114833641404802</v>
      </c>
    </row>
    <row r="161" spans="1:384" s="77" customFormat="1" ht="18.600000000000001" thickBot="1">
      <c r="A161" s="377">
        <v>36</v>
      </c>
      <c r="B161" s="71">
        <v>1</v>
      </c>
      <c r="C161" s="72">
        <v>0.65</v>
      </c>
      <c r="D161" s="72"/>
      <c r="E161" s="90">
        <f t="shared" si="159"/>
        <v>4.003355281584116</v>
      </c>
      <c r="F161" s="387">
        <v>20</v>
      </c>
      <c r="G161" s="387"/>
      <c r="H161" s="78">
        <v>35</v>
      </c>
      <c r="I161" s="78">
        <v>55</v>
      </c>
      <c r="J161" s="78">
        <v>38</v>
      </c>
      <c r="K161" s="78">
        <v>57</v>
      </c>
      <c r="L161" s="78">
        <v>40</v>
      </c>
      <c r="M161" s="79">
        <v>58</v>
      </c>
      <c r="N161" s="80">
        <v>38</v>
      </c>
      <c r="O161" s="78">
        <v>55</v>
      </c>
      <c r="P161" s="78">
        <v>38</v>
      </c>
      <c r="Q161" s="78">
        <v>57</v>
      </c>
      <c r="R161" s="78">
        <v>40</v>
      </c>
      <c r="S161" s="78">
        <v>59</v>
      </c>
      <c r="T161" s="75"/>
      <c r="U161" s="76">
        <f t="shared" si="210"/>
        <v>20</v>
      </c>
      <c r="V161" s="76">
        <f t="shared" si="211"/>
        <v>19</v>
      </c>
      <c r="W161" s="76">
        <f t="shared" si="212"/>
        <v>18</v>
      </c>
      <c r="X161" s="76">
        <f t="shared" si="213"/>
        <v>17</v>
      </c>
      <c r="Y161" s="76">
        <f t="shared" si="214"/>
        <v>19</v>
      </c>
      <c r="Z161" s="76">
        <f t="shared" si="215"/>
        <v>19</v>
      </c>
      <c r="AA161" s="76">
        <f t="shared" si="226"/>
        <v>3</v>
      </c>
      <c r="AB161" s="76">
        <f t="shared" si="217"/>
        <v>0</v>
      </c>
      <c r="AC161" s="76">
        <f t="shared" si="218"/>
        <v>-1</v>
      </c>
      <c r="AD161" s="76">
        <f t="shared" si="169"/>
        <v>0.19</v>
      </c>
      <c r="AE161" s="76">
        <f t="shared" si="170"/>
        <v>0.18333333333333332</v>
      </c>
      <c r="AF161" s="76">
        <f t="shared" si="171"/>
        <v>6.6666666666666671E-3</v>
      </c>
      <c r="AG161" s="76">
        <f t="shared" si="207"/>
        <v>15.000000000000002</v>
      </c>
      <c r="AH161" s="76">
        <f t="shared" si="208"/>
        <v>0</v>
      </c>
      <c r="AI161" s="76">
        <f t="shared" si="209"/>
        <v>-5.555555555555558</v>
      </c>
      <c r="AJ161" s="36">
        <f t="shared" si="172"/>
        <v>3.1481481481481475</v>
      </c>
      <c r="AK161" s="7"/>
      <c r="AL161" s="120">
        <f>$A$161*9.81</f>
        <v>353.16</v>
      </c>
      <c r="AM161" s="93">
        <f t="shared" si="174"/>
        <v>467.68598662500011</v>
      </c>
      <c r="AN161" s="93">
        <f t="shared" si="220"/>
        <v>25.022886522097128</v>
      </c>
      <c r="AO161" s="93">
        <f t="shared" si="221"/>
        <v>0.19</v>
      </c>
      <c r="AP161" s="93">
        <f t="shared" si="222"/>
        <v>15</v>
      </c>
      <c r="AQ161" s="95">
        <f t="shared" si="223"/>
        <v>0</v>
      </c>
      <c r="AR161" s="95">
        <f t="shared" si="224"/>
        <v>-5.5555555555555554</v>
      </c>
      <c r="AS161" s="94">
        <f>AP161</f>
        <v>15</v>
      </c>
      <c r="AT161" s="100">
        <f t="shared" si="175"/>
        <v>7.593048860778529E-3</v>
      </c>
      <c r="AU161" s="101">
        <f t="shared" si="176"/>
        <v>0.29230769230769232</v>
      </c>
      <c r="AV161" s="101">
        <f t="shared" si="177"/>
        <v>2.5976219786873915E-2</v>
      </c>
      <c r="AW161" s="101">
        <f t="shared" si="178"/>
        <v>9.9908537641822739E-3</v>
      </c>
      <c r="AX161" s="101">
        <f t="shared" si="179"/>
        <v>1.8383170926095385E-2</v>
      </c>
      <c r="AY161" s="101">
        <f t="shared" si="180"/>
        <v>1.84</v>
      </c>
      <c r="AZ161" s="101">
        <f t="shared" si="181"/>
        <v>130.3836132741954</v>
      </c>
      <c r="BA161" s="101">
        <f t="shared" si="182"/>
        <v>38.112133110918656</v>
      </c>
      <c r="BB161" s="101">
        <f t="shared" si="183"/>
        <v>0.38461538461538458</v>
      </c>
      <c r="BC161" s="101">
        <f t="shared" si="184"/>
        <v>0.11465539767507375</v>
      </c>
      <c r="BD161" s="101">
        <f t="shared" si="185"/>
        <v>0.71138799153059018</v>
      </c>
      <c r="BE161" s="101">
        <f t="shared" si="186"/>
        <v>7.596523635316145E-2</v>
      </c>
      <c r="BF161" s="101">
        <f t="shared" si="187"/>
        <v>0.25263157894736843</v>
      </c>
      <c r="BG161" s="101">
        <f t="shared" si="188"/>
        <v>7.3846153846153839E-2</v>
      </c>
      <c r="BH161" s="101">
        <f t="shared" si="189"/>
        <v>1.9182439227229968E-3</v>
      </c>
      <c r="BI161" s="108">
        <f t="shared" si="190"/>
        <v>1.8496087779795347</v>
      </c>
      <c r="BJ161" s="108">
        <f t="shared" si="191"/>
        <v>0.10091454713477417</v>
      </c>
      <c r="BK161" s="108">
        <f t="shared" si="192"/>
        <v>10.100693045529104</v>
      </c>
      <c r="BL161" s="108">
        <f t="shared" si="193"/>
        <v>52.607776278797417</v>
      </c>
      <c r="BM161" s="108">
        <f t="shared" si="194"/>
        <v>0.15915494309189535</v>
      </c>
      <c r="BN161" s="108">
        <f t="shared" si="195"/>
        <v>1.2084712593311876E-3</v>
      </c>
      <c r="BO161" s="108">
        <f t="shared" si="196"/>
        <v>4.1342437819224835E-3</v>
      </c>
      <c r="BP161" s="109">
        <f t="shared" si="197"/>
        <v>3.0529800235735267E-4</v>
      </c>
      <c r="BQ161" s="108">
        <f t="shared" si="198"/>
        <v>1.5900937622778783E-3</v>
      </c>
      <c r="BR161" s="108">
        <f t="shared" si="199"/>
        <v>7.7591558038485422</v>
      </c>
      <c r="BS161" s="108">
        <f t="shared" si="200"/>
        <v>2.016467820534364</v>
      </c>
      <c r="BT161" s="108">
        <f t="shared" si="201"/>
        <v>0.75512204791196946</v>
      </c>
      <c r="BU161" s="108">
        <f t="shared" si="202"/>
        <v>10.275366512345682</v>
      </c>
      <c r="BV161" s="128">
        <f t="shared" si="203"/>
        <v>2.6703866296980903</v>
      </c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</row>
    <row r="162" spans="1:384" ht="18.600000000000001" thickBot="1">
      <c r="A162" s="378"/>
      <c r="B162" s="55">
        <v>2</v>
      </c>
      <c r="C162" s="30">
        <v>0.65</v>
      </c>
      <c r="D162" s="30"/>
      <c r="E162" s="88">
        <f t="shared" si="159"/>
        <v>3.4617713531086367</v>
      </c>
      <c r="F162" s="376">
        <v>23</v>
      </c>
      <c r="G162" s="376"/>
      <c r="H162" s="59">
        <v>36</v>
      </c>
      <c r="I162" s="59">
        <v>57</v>
      </c>
      <c r="J162" s="59">
        <v>30</v>
      </c>
      <c r="K162" s="59">
        <v>56</v>
      </c>
      <c r="L162" s="59">
        <v>31</v>
      </c>
      <c r="M162" s="60">
        <v>58</v>
      </c>
      <c r="N162" s="61">
        <v>39</v>
      </c>
      <c r="O162" s="59">
        <v>55</v>
      </c>
      <c r="P162" s="59">
        <v>37</v>
      </c>
      <c r="Q162" s="59">
        <v>55</v>
      </c>
      <c r="R162" s="59">
        <v>38</v>
      </c>
      <c r="S162" s="59">
        <v>56</v>
      </c>
      <c r="T162" s="35"/>
      <c r="U162" s="36">
        <f t="shared" si="210"/>
        <v>21</v>
      </c>
      <c r="V162" s="36">
        <f t="shared" si="211"/>
        <v>26</v>
      </c>
      <c r="W162" s="36">
        <f t="shared" si="212"/>
        <v>27</v>
      </c>
      <c r="X162" s="36">
        <f t="shared" si="213"/>
        <v>16</v>
      </c>
      <c r="Y162" s="36">
        <f t="shared" si="214"/>
        <v>18</v>
      </c>
      <c r="Z162" s="36">
        <f t="shared" si="215"/>
        <v>18</v>
      </c>
      <c r="AA162" s="37">
        <f t="shared" si="226"/>
        <v>5</v>
      </c>
      <c r="AB162" s="37">
        <f t="shared" si="217"/>
        <v>8</v>
      </c>
      <c r="AC162" s="37">
        <f t="shared" si="218"/>
        <v>9</v>
      </c>
      <c r="AD162" s="76">
        <f t="shared" si="169"/>
        <v>0.24666666666666667</v>
      </c>
      <c r="AE162" s="76">
        <f t="shared" si="170"/>
        <v>0.17333333333333334</v>
      </c>
      <c r="AF162" s="76">
        <f t="shared" si="171"/>
        <v>7.3333333333333334E-2</v>
      </c>
      <c r="AG162" s="4">
        <f t="shared" si="207"/>
        <v>23.809523809523814</v>
      </c>
      <c r="AH162" s="4">
        <f t="shared" si="208"/>
        <v>30.76923076923077</v>
      </c>
      <c r="AI162" s="4">
        <f t="shared" si="209"/>
        <v>33.333333333333336</v>
      </c>
      <c r="AJ162" s="36">
        <f t="shared" si="172"/>
        <v>29.304029304029303</v>
      </c>
      <c r="AL162" s="120">
        <f t="shared" ref="AL162:AL168" si="229">$A$161*9.81</f>
        <v>353.16</v>
      </c>
      <c r="AM162" s="93">
        <f t="shared" si="174"/>
        <v>581.66193199999998</v>
      </c>
      <c r="AN162" s="93">
        <f t="shared" si="220"/>
        <v>18.710521764569563</v>
      </c>
      <c r="AO162" s="93">
        <f t="shared" si="221"/>
        <v>0.24666666666666667</v>
      </c>
      <c r="AP162" s="93">
        <f t="shared" si="222"/>
        <v>23.809523809523807</v>
      </c>
      <c r="AQ162" s="93">
        <f t="shared" si="223"/>
        <v>30.76923076923077</v>
      </c>
      <c r="AR162" s="93">
        <f t="shared" si="224"/>
        <v>33.333333333333329</v>
      </c>
      <c r="AS162" s="94">
        <f t="shared" si="204"/>
        <v>29.304029304029303</v>
      </c>
      <c r="AT162" s="100">
        <f t="shared" si="175"/>
        <v>1.3183313098930101E-2</v>
      </c>
      <c r="AU162" s="101">
        <f t="shared" si="176"/>
        <v>0.37948717948717947</v>
      </c>
      <c r="AV162" s="101">
        <f t="shared" si="177"/>
        <v>3.4739811544477972E-2</v>
      </c>
      <c r="AW162" s="101">
        <f t="shared" si="178"/>
        <v>1.3361465978645373E-2</v>
      </c>
      <c r="AX162" s="101">
        <f t="shared" si="179"/>
        <v>2.1556498445547866E-2</v>
      </c>
      <c r="AY162" s="101">
        <f t="shared" si="180"/>
        <v>1.6133333333333333</v>
      </c>
      <c r="AZ162" s="101">
        <f t="shared" si="181"/>
        <v>74.839953099606333</v>
      </c>
      <c r="BA162" s="101">
        <f t="shared" si="182"/>
        <v>28.400802714722403</v>
      </c>
      <c r="BB162" s="101">
        <f t="shared" si="183"/>
        <v>0.38461538461538458</v>
      </c>
      <c r="BC162" s="101">
        <f t="shared" si="184"/>
        <v>0.11637021238146877</v>
      </c>
      <c r="BD162" s="101">
        <f t="shared" si="185"/>
        <v>0.62434997382308721</v>
      </c>
      <c r="BE162" s="101">
        <f t="shared" si="186"/>
        <v>0.11405058347480895</v>
      </c>
      <c r="BF162" s="101">
        <f t="shared" si="187"/>
        <v>0.19459459459459461</v>
      </c>
      <c r="BG162" s="101">
        <f t="shared" si="188"/>
        <v>7.3846153846153839E-2</v>
      </c>
      <c r="BH162" s="101">
        <f t="shared" si="189"/>
        <v>2.5654014678999117E-3</v>
      </c>
      <c r="BI162" s="108">
        <f t="shared" si="190"/>
        <v>1.6233099319400268</v>
      </c>
      <c r="BJ162" s="108">
        <f t="shared" si="191"/>
        <v>0.13496006648857703</v>
      </c>
      <c r="BK162" s="108">
        <f t="shared" si="192"/>
        <v>10.100693045529104</v>
      </c>
      <c r="BL162" s="108">
        <f t="shared" si="193"/>
        <v>52.607776278797417</v>
      </c>
      <c r="BM162" s="108">
        <f t="shared" si="194"/>
        <v>0.15915494309189535</v>
      </c>
      <c r="BN162" s="108">
        <f t="shared" si="195"/>
        <v>2.0981894460228587E-3</v>
      </c>
      <c r="BO162" s="108">
        <f t="shared" si="196"/>
        <v>5.5290127293845595E-3</v>
      </c>
      <c r="BP162" s="109">
        <f t="shared" si="197"/>
        <v>4.0829632463147518E-4</v>
      </c>
      <c r="BQ162" s="108">
        <f t="shared" si="198"/>
        <v>2.1265433574555997E-3</v>
      </c>
      <c r="BR162" s="108">
        <f t="shared" si="199"/>
        <v>7.7591558038485422</v>
      </c>
      <c r="BS162" s="108">
        <f t="shared" si="200"/>
        <v>2.016467820534364</v>
      </c>
      <c r="BT162" s="108">
        <f t="shared" si="201"/>
        <v>0.60715680461619081</v>
      </c>
      <c r="BU162" s="108">
        <f t="shared" si="202"/>
        <v>12.779492455418382</v>
      </c>
      <c r="BV162" s="128">
        <f t="shared" si="203"/>
        <v>3.3211648213496638</v>
      </c>
    </row>
    <row r="163" spans="1:384" ht="18.600000000000001" thickBot="1">
      <c r="A163" s="378"/>
      <c r="B163" s="55">
        <v>3</v>
      </c>
      <c r="C163" s="30">
        <v>0.65</v>
      </c>
      <c r="D163" s="30"/>
      <c r="E163" s="88">
        <f t="shared" si="159"/>
        <v>3.1742250903872287</v>
      </c>
      <c r="F163" s="376">
        <v>25</v>
      </c>
      <c r="G163" s="376"/>
      <c r="H163" s="59">
        <v>33</v>
      </c>
      <c r="I163" s="59">
        <v>57</v>
      </c>
      <c r="J163" s="59">
        <v>32</v>
      </c>
      <c r="K163" s="59">
        <v>56</v>
      </c>
      <c r="L163" s="59">
        <v>33</v>
      </c>
      <c r="M163" s="60">
        <v>57</v>
      </c>
      <c r="N163" s="61">
        <v>36</v>
      </c>
      <c r="O163" s="59">
        <v>57</v>
      </c>
      <c r="P163" s="59">
        <v>36</v>
      </c>
      <c r="Q163" s="59">
        <v>55</v>
      </c>
      <c r="R163" s="59">
        <v>35</v>
      </c>
      <c r="S163" s="59">
        <v>58</v>
      </c>
      <c r="T163" s="35"/>
      <c r="U163" s="36">
        <f t="shared" si="210"/>
        <v>24</v>
      </c>
      <c r="V163" s="36">
        <f t="shared" si="211"/>
        <v>24</v>
      </c>
      <c r="W163" s="36">
        <f t="shared" si="212"/>
        <v>24</v>
      </c>
      <c r="X163" s="36">
        <f t="shared" si="213"/>
        <v>21</v>
      </c>
      <c r="Y163" s="36">
        <f t="shared" si="214"/>
        <v>19</v>
      </c>
      <c r="Z163" s="36">
        <f t="shared" si="215"/>
        <v>23</v>
      </c>
      <c r="AA163" s="37">
        <f t="shared" si="226"/>
        <v>3</v>
      </c>
      <c r="AB163" s="37">
        <f t="shared" si="217"/>
        <v>5</v>
      </c>
      <c r="AC163" s="37">
        <f t="shared" si="218"/>
        <v>1</v>
      </c>
      <c r="AD163" s="76">
        <f t="shared" si="169"/>
        <v>0.24</v>
      </c>
      <c r="AE163" s="76">
        <f t="shared" si="170"/>
        <v>0.21</v>
      </c>
      <c r="AF163" s="76">
        <f t="shared" si="171"/>
        <v>0.03</v>
      </c>
      <c r="AG163" s="4">
        <f t="shared" si="207"/>
        <v>12.5</v>
      </c>
      <c r="AH163" s="4">
        <f t="shared" si="208"/>
        <v>20.833333333333336</v>
      </c>
      <c r="AI163" s="4">
        <f t="shared" si="209"/>
        <v>4.1666666666666625</v>
      </c>
      <c r="AJ163" s="36">
        <f t="shared" si="172"/>
        <v>12.5</v>
      </c>
      <c r="AL163" s="120">
        <f t="shared" si="229"/>
        <v>353.16</v>
      </c>
      <c r="AM163" s="93">
        <f t="shared" si="174"/>
        <v>567.88716599999998</v>
      </c>
      <c r="AN163" s="93">
        <f t="shared" si="220"/>
        <v>15.731298772272332</v>
      </c>
      <c r="AO163" s="93">
        <f t="shared" si="221"/>
        <v>0.24</v>
      </c>
      <c r="AP163" s="93">
        <f t="shared" si="222"/>
        <v>12.5</v>
      </c>
      <c r="AQ163" s="93">
        <f t="shared" si="223"/>
        <v>20.833333333333336</v>
      </c>
      <c r="AR163" s="93">
        <f t="shared" si="224"/>
        <v>4.1666666666666661</v>
      </c>
      <c r="AS163" s="94">
        <f t="shared" si="204"/>
        <v>12.5</v>
      </c>
      <c r="AT163" s="100">
        <f t="shared" si="175"/>
        <v>1.5256210149858646E-2</v>
      </c>
      <c r="AU163" s="101">
        <f t="shared" si="176"/>
        <v>0.3692307692307692</v>
      </c>
      <c r="AV163" s="101">
        <f t="shared" si="177"/>
        <v>4.1318902489200497E-2</v>
      </c>
      <c r="AW163" s="101">
        <f t="shared" si="178"/>
        <v>1.5891885572769424E-2</v>
      </c>
      <c r="AX163" s="101">
        <f t="shared" si="179"/>
        <v>2.6062692339341855E-2</v>
      </c>
      <c r="AY163" s="101">
        <f t="shared" si="180"/>
        <v>1.6400000000000001</v>
      </c>
      <c r="AZ163" s="101">
        <f t="shared" si="181"/>
        <v>64.505411551134713</v>
      </c>
      <c r="BA163" s="101">
        <f t="shared" si="182"/>
        <v>23.817382726572816</v>
      </c>
      <c r="BB163" s="101">
        <f t="shared" si="183"/>
        <v>0.38461538461538458</v>
      </c>
      <c r="BC163" s="101">
        <f t="shared" si="184"/>
        <v>0.12866253328624777</v>
      </c>
      <c r="BD163" s="101">
        <f t="shared" si="185"/>
        <v>0.63296210442729162</v>
      </c>
      <c r="BE163" s="101">
        <f t="shared" si="186"/>
        <v>0.12102050133702263</v>
      </c>
      <c r="BF163" s="101">
        <f t="shared" si="187"/>
        <v>0.2</v>
      </c>
      <c r="BG163" s="101">
        <f t="shared" si="188"/>
        <v>7.3846153846153839E-2</v>
      </c>
      <c r="BH163" s="101">
        <f t="shared" si="189"/>
        <v>3.0512420299717291E-3</v>
      </c>
      <c r="BI163" s="108">
        <f t="shared" si="190"/>
        <v>1.6457014715109581</v>
      </c>
      <c r="BJ163" s="108">
        <f t="shared" si="191"/>
        <v>0.16051905808521641</v>
      </c>
      <c r="BK163" s="108">
        <f t="shared" si="192"/>
        <v>10.100693045529104</v>
      </c>
      <c r="BL163" s="108">
        <f t="shared" si="193"/>
        <v>52.607776278797417</v>
      </c>
      <c r="BM163" s="108">
        <f t="shared" si="194"/>
        <v>0.15915494309189535</v>
      </c>
      <c r="BN163" s="108">
        <f t="shared" si="195"/>
        <v>2.4281012581987486E-3</v>
      </c>
      <c r="BO163" s="108">
        <f t="shared" si="196"/>
        <v>6.5761075742882778E-3</v>
      </c>
      <c r="BP163" s="109">
        <f t="shared" si="197"/>
        <v>4.8562025163974976E-4</v>
      </c>
      <c r="BQ163" s="108">
        <f t="shared" si="198"/>
        <v>2.5292721439570298E-3</v>
      </c>
      <c r="BR163" s="108">
        <f t="shared" si="199"/>
        <v>7.7591558038485422</v>
      </c>
      <c r="BS163" s="108">
        <f t="shared" si="200"/>
        <v>2.016467820534364</v>
      </c>
      <c r="BT163" s="108">
        <f t="shared" si="201"/>
        <v>0.62188410153294438</v>
      </c>
      <c r="BU163" s="108">
        <f t="shared" si="202"/>
        <v>12.476851851851851</v>
      </c>
      <c r="BV163" s="128">
        <f t="shared" si="203"/>
        <v>3.2425138632162658</v>
      </c>
    </row>
    <row r="164" spans="1:384" ht="18.600000000000001" thickBot="1">
      <c r="A164" s="378"/>
      <c r="B164" s="55">
        <v>4</v>
      </c>
      <c r="C164" s="30">
        <v>0.65</v>
      </c>
      <c r="D164" s="30"/>
      <c r="E164" s="88">
        <f t="shared" si="159"/>
        <v>2.8899783707718116</v>
      </c>
      <c r="F164" s="376">
        <v>27.36</v>
      </c>
      <c r="G164" s="376"/>
      <c r="H164" s="59">
        <v>37</v>
      </c>
      <c r="I164" s="59">
        <v>57</v>
      </c>
      <c r="J164" s="59">
        <v>32</v>
      </c>
      <c r="K164" s="59">
        <v>56</v>
      </c>
      <c r="L164" s="59">
        <v>28</v>
      </c>
      <c r="M164" s="60">
        <v>56</v>
      </c>
      <c r="N164" s="61">
        <v>37</v>
      </c>
      <c r="O164" s="59">
        <v>57</v>
      </c>
      <c r="P164" s="59">
        <v>35</v>
      </c>
      <c r="Q164" s="59">
        <v>56</v>
      </c>
      <c r="R164" s="59">
        <v>35</v>
      </c>
      <c r="S164" s="59">
        <v>56</v>
      </c>
      <c r="T164" s="35"/>
      <c r="U164" s="36">
        <f t="shared" si="210"/>
        <v>20</v>
      </c>
      <c r="V164" s="36">
        <f t="shared" si="211"/>
        <v>24</v>
      </c>
      <c r="W164" s="36">
        <f t="shared" si="212"/>
        <v>28</v>
      </c>
      <c r="X164" s="36">
        <f t="shared" si="213"/>
        <v>20</v>
      </c>
      <c r="Y164" s="36">
        <f t="shared" si="214"/>
        <v>21</v>
      </c>
      <c r="Z164" s="36">
        <f t="shared" si="215"/>
        <v>21</v>
      </c>
      <c r="AA164" s="37">
        <f t="shared" si="226"/>
        <v>0</v>
      </c>
      <c r="AB164" s="37">
        <f t="shared" si="217"/>
        <v>3</v>
      </c>
      <c r="AC164" s="37">
        <f t="shared" si="218"/>
        <v>7</v>
      </c>
      <c r="AD164" s="76">
        <f t="shared" si="169"/>
        <v>0.24</v>
      </c>
      <c r="AE164" s="76">
        <f t="shared" si="170"/>
        <v>0.20666666666666667</v>
      </c>
      <c r="AF164" s="76">
        <f t="shared" si="171"/>
        <v>3.3333333333333333E-2</v>
      </c>
      <c r="AG164" s="4">
        <f t="shared" si="207"/>
        <v>0</v>
      </c>
      <c r="AH164" s="4">
        <f t="shared" si="208"/>
        <v>12.5</v>
      </c>
      <c r="AI164" s="4">
        <f t="shared" si="209"/>
        <v>25</v>
      </c>
      <c r="AJ164" s="36">
        <f t="shared" si="172"/>
        <v>12.5</v>
      </c>
      <c r="AL164" s="120">
        <f t="shared" si="229"/>
        <v>353.16</v>
      </c>
      <c r="AM164" s="93">
        <f t="shared" si="174"/>
        <v>567.88716599999998</v>
      </c>
      <c r="AN164" s="93">
        <f t="shared" si="220"/>
        <v>13.040021992475138</v>
      </c>
      <c r="AO164" s="93">
        <f t="shared" si="221"/>
        <v>0.24</v>
      </c>
      <c r="AP164" s="93">
        <f t="shared" si="222"/>
        <v>0</v>
      </c>
      <c r="AQ164" s="93">
        <f t="shared" si="223"/>
        <v>12.5</v>
      </c>
      <c r="AR164" s="93">
        <f t="shared" si="224"/>
        <v>25</v>
      </c>
      <c r="AS164" s="94">
        <f t="shared" si="204"/>
        <v>12.5</v>
      </c>
      <c r="AT164" s="100">
        <f t="shared" si="175"/>
        <v>1.8404876934908096E-2</v>
      </c>
      <c r="AU164" s="101">
        <f t="shared" si="176"/>
        <v>0.3692307692307692</v>
      </c>
      <c r="AV164" s="101">
        <f t="shared" si="177"/>
        <v>4.9846541698709432E-2</v>
      </c>
      <c r="AW164" s="101">
        <f t="shared" si="178"/>
        <v>1.9171746807195935E-2</v>
      </c>
      <c r="AX164" s="101">
        <f t="shared" si="179"/>
        <v>3.1441664763801336E-2</v>
      </c>
      <c r="AY164" s="101">
        <f t="shared" si="180"/>
        <v>1.6400000000000001</v>
      </c>
      <c r="AZ164" s="101">
        <f t="shared" si="181"/>
        <v>53.291758301979741</v>
      </c>
      <c r="BA164" s="101">
        <f t="shared" si="182"/>
        <v>19.676956911500213</v>
      </c>
      <c r="BB164" s="101">
        <f t="shared" si="183"/>
        <v>0.38461538461538458</v>
      </c>
      <c r="BC164" s="101">
        <f t="shared" si="184"/>
        <v>0.14131726572089168</v>
      </c>
      <c r="BD164" s="101">
        <f t="shared" si="185"/>
        <v>0.63296210442729162</v>
      </c>
      <c r="BE164" s="101">
        <f t="shared" si="186"/>
        <v>0.13292359405881174</v>
      </c>
      <c r="BF164" s="101">
        <f t="shared" si="187"/>
        <v>0.2</v>
      </c>
      <c r="BG164" s="101">
        <f t="shared" si="188"/>
        <v>7.3846153846153839E-2</v>
      </c>
      <c r="BH164" s="101">
        <f t="shared" si="189"/>
        <v>3.6809753869816195E-3</v>
      </c>
      <c r="BI164" s="108">
        <f t="shared" si="190"/>
        <v>1.6457014715109581</v>
      </c>
      <c r="BJ164" s="108">
        <f t="shared" si="191"/>
        <v>0.19364792964608879</v>
      </c>
      <c r="BK164" s="108">
        <f t="shared" si="192"/>
        <v>10.100693045529104</v>
      </c>
      <c r="BL164" s="108">
        <f t="shared" si="193"/>
        <v>52.607776278797417</v>
      </c>
      <c r="BM164" s="108">
        <f t="shared" si="194"/>
        <v>0.15915494309189535</v>
      </c>
      <c r="BN164" s="108">
        <f t="shared" si="195"/>
        <v>2.9292271411886354E-3</v>
      </c>
      <c r="BO164" s="108">
        <f t="shared" si="196"/>
        <v>7.9333235073858876E-3</v>
      </c>
      <c r="BP164" s="109">
        <f t="shared" si="197"/>
        <v>5.8584542823772717E-4</v>
      </c>
      <c r="BQ164" s="108">
        <f t="shared" si="198"/>
        <v>3.0512782720714953E-3</v>
      </c>
      <c r="BR164" s="108">
        <f t="shared" si="199"/>
        <v>7.7591558038485422</v>
      </c>
      <c r="BS164" s="108">
        <f t="shared" si="200"/>
        <v>2.016467820534364</v>
      </c>
      <c r="BT164" s="108">
        <f t="shared" si="201"/>
        <v>0.62188410153294438</v>
      </c>
      <c r="BU164" s="108">
        <f t="shared" si="202"/>
        <v>12.476851851851851</v>
      </c>
      <c r="BV164" s="128">
        <f t="shared" si="203"/>
        <v>3.2425138632162658</v>
      </c>
    </row>
    <row r="165" spans="1:384" ht="18.600000000000001" thickBot="1">
      <c r="A165" s="378"/>
      <c r="B165" s="55">
        <v>5</v>
      </c>
      <c r="C165" s="30">
        <v>0.65</v>
      </c>
      <c r="D165" s="30"/>
      <c r="E165" s="88">
        <f t="shared" si="159"/>
        <v>2.8424232144011614</v>
      </c>
      <c r="F165" s="376">
        <v>27.8</v>
      </c>
      <c r="G165" s="376"/>
      <c r="H165" s="59">
        <v>31</v>
      </c>
      <c r="I165" s="59">
        <v>56</v>
      </c>
      <c r="J165" s="59">
        <v>32</v>
      </c>
      <c r="K165" s="59">
        <v>57</v>
      </c>
      <c r="L165" s="59">
        <v>28</v>
      </c>
      <c r="M165" s="60">
        <v>56</v>
      </c>
      <c r="N165" s="61">
        <v>39</v>
      </c>
      <c r="O165" s="59">
        <v>55</v>
      </c>
      <c r="P165" s="59">
        <v>38</v>
      </c>
      <c r="Q165" s="59">
        <v>57</v>
      </c>
      <c r="R165" s="59">
        <v>38</v>
      </c>
      <c r="S165" s="59">
        <v>58</v>
      </c>
      <c r="T165" s="35"/>
      <c r="U165" s="36">
        <f t="shared" si="210"/>
        <v>25</v>
      </c>
      <c r="V165" s="36">
        <f t="shared" si="211"/>
        <v>25</v>
      </c>
      <c r="W165" s="36">
        <f t="shared" si="212"/>
        <v>28</v>
      </c>
      <c r="X165" s="36">
        <f t="shared" si="213"/>
        <v>16</v>
      </c>
      <c r="Y165" s="36">
        <f t="shared" si="214"/>
        <v>19</v>
      </c>
      <c r="Z165" s="36">
        <f t="shared" si="215"/>
        <v>20</v>
      </c>
      <c r="AA165" s="37">
        <f t="shared" si="226"/>
        <v>9</v>
      </c>
      <c r="AB165" s="37">
        <f t="shared" si="217"/>
        <v>6</v>
      </c>
      <c r="AC165" s="37">
        <f t="shared" si="218"/>
        <v>8</v>
      </c>
      <c r="AD165" s="76">
        <f t="shared" si="169"/>
        <v>0.26</v>
      </c>
      <c r="AE165" s="76">
        <f t="shared" si="170"/>
        <v>0.18333333333333332</v>
      </c>
      <c r="AF165" s="76">
        <f t="shared" si="171"/>
        <v>7.6666666666666661E-2</v>
      </c>
      <c r="AG165" s="4">
        <f t="shared" si="207"/>
        <v>36</v>
      </c>
      <c r="AH165" s="4">
        <f t="shared" si="208"/>
        <v>24</v>
      </c>
      <c r="AI165" s="4">
        <f t="shared" si="209"/>
        <v>28.571428571428569</v>
      </c>
      <c r="AJ165" s="36">
        <f t="shared" si="172"/>
        <v>29.523809523809522</v>
      </c>
      <c r="AL165" s="120">
        <f t="shared" si="229"/>
        <v>353.16</v>
      </c>
      <c r="AM165" s="93">
        <f t="shared" si="174"/>
        <v>609.50412900000003</v>
      </c>
      <c r="AN165" s="93">
        <f t="shared" si="220"/>
        <v>12.614400685977616</v>
      </c>
      <c r="AO165" s="93">
        <f t="shared" si="221"/>
        <v>0.26</v>
      </c>
      <c r="AP165" s="93">
        <f t="shared" si="222"/>
        <v>36</v>
      </c>
      <c r="AQ165" s="93">
        <f t="shared" si="223"/>
        <v>24</v>
      </c>
      <c r="AR165" s="93">
        <f t="shared" si="224"/>
        <v>28.571428571428569</v>
      </c>
      <c r="AS165" s="94">
        <f t="shared" si="204"/>
        <v>29.523809523809522</v>
      </c>
      <c r="AT165" s="100">
        <f t="shared" si="175"/>
        <v>2.0611363668590333E-2</v>
      </c>
      <c r="AU165" s="101">
        <f t="shared" si="176"/>
        <v>0.4</v>
      </c>
      <c r="AV165" s="101">
        <f t="shared" si="177"/>
        <v>5.1528409171475831E-2</v>
      </c>
      <c r="AW165" s="101">
        <f t="shared" si="178"/>
        <v>1.9818618912106088E-2</v>
      </c>
      <c r="AX165" s="101">
        <f t="shared" si="179"/>
        <v>3.0917045502885501E-2</v>
      </c>
      <c r="AY165" s="101">
        <f t="shared" si="180"/>
        <v>1.56</v>
      </c>
      <c r="AZ165" s="101">
        <f t="shared" si="181"/>
        <v>47.55538725376006</v>
      </c>
      <c r="BA165" s="101">
        <f t="shared" si="182"/>
        <v>19.022154901504024</v>
      </c>
      <c r="BB165" s="101">
        <f t="shared" si="183"/>
        <v>0.38461538461538458</v>
      </c>
      <c r="BC165" s="101">
        <f t="shared" si="184"/>
        <v>0.13804479105914699</v>
      </c>
      <c r="BD165" s="101">
        <f t="shared" si="185"/>
        <v>0.60813031926314987</v>
      </c>
      <c r="BE165" s="101">
        <f t="shared" si="186"/>
        <v>0.1464097613389693</v>
      </c>
      <c r="BF165" s="101">
        <f t="shared" si="187"/>
        <v>0.18461538461538463</v>
      </c>
      <c r="BG165" s="101">
        <f t="shared" si="188"/>
        <v>7.3846153846153839E-2</v>
      </c>
      <c r="BH165" s="101">
        <f t="shared" si="189"/>
        <v>3.8051748311243691E-3</v>
      </c>
      <c r="BI165" s="108">
        <f t="shared" si="190"/>
        <v>1.5811388300841895</v>
      </c>
      <c r="BJ165" s="108">
        <f t="shared" si="191"/>
        <v>0.20018178621750154</v>
      </c>
      <c r="BK165" s="108">
        <f t="shared" si="192"/>
        <v>10.100693045529104</v>
      </c>
      <c r="BL165" s="108">
        <f t="shared" si="193"/>
        <v>52.607776278797417</v>
      </c>
      <c r="BM165" s="108">
        <f t="shared" si="194"/>
        <v>0.15915494309189535</v>
      </c>
      <c r="BN165" s="108">
        <f t="shared" si="195"/>
        <v>3.2804004117208537E-3</v>
      </c>
      <c r="BO165" s="108">
        <f t="shared" si="196"/>
        <v>8.2010010293021331E-3</v>
      </c>
      <c r="BP165" s="109">
        <f t="shared" si="197"/>
        <v>6.0561238370231141E-4</v>
      </c>
      <c r="BQ165" s="108">
        <f t="shared" si="198"/>
        <v>3.1542311651162054E-3</v>
      </c>
      <c r="BR165" s="108">
        <f t="shared" si="199"/>
        <v>7.7591558038485422</v>
      </c>
      <c r="BS165" s="108">
        <f t="shared" si="200"/>
        <v>2.016467820534364</v>
      </c>
      <c r="BT165" s="108">
        <f t="shared" si="201"/>
        <v>0.57942183358039234</v>
      </c>
      <c r="BU165" s="108">
        <f t="shared" si="202"/>
        <v>13.391203703703704</v>
      </c>
      <c r="BV165" s="128">
        <f t="shared" si="203"/>
        <v>3.4801377919677363</v>
      </c>
    </row>
    <row r="166" spans="1:384" ht="18.600000000000001" thickBot="1">
      <c r="A166" s="378"/>
      <c r="B166" s="55">
        <v>6</v>
      </c>
      <c r="C166" s="30">
        <v>0.65</v>
      </c>
      <c r="D166" s="30"/>
      <c r="E166" s="88">
        <f t="shared" si="159"/>
        <v>2.821311093890853</v>
      </c>
      <c r="F166" s="376">
        <v>28</v>
      </c>
      <c r="G166" s="376"/>
      <c r="H166" s="31">
        <v>30</v>
      </c>
      <c r="I166" s="31">
        <v>57</v>
      </c>
      <c r="J166" s="31">
        <v>28</v>
      </c>
      <c r="K166" s="31">
        <v>58</v>
      </c>
      <c r="L166" s="31">
        <v>28</v>
      </c>
      <c r="M166" s="33">
        <v>57</v>
      </c>
      <c r="N166" s="34">
        <v>37</v>
      </c>
      <c r="O166" s="31">
        <v>58</v>
      </c>
      <c r="P166" s="31">
        <v>36</v>
      </c>
      <c r="Q166" s="31">
        <v>58</v>
      </c>
      <c r="R166" s="31">
        <v>26</v>
      </c>
      <c r="S166" s="31">
        <v>60</v>
      </c>
      <c r="T166" s="35"/>
      <c r="U166" s="36">
        <f t="shared" si="210"/>
        <v>27</v>
      </c>
      <c r="V166" s="36">
        <f t="shared" si="211"/>
        <v>30</v>
      </c>
      <c r="W166" s="36">
        <f t="shared" si="212"/>
        <v>29</v>
      </c>
      <c r="X166" s="36">
        <f t="shared" si="213"/>
        <v>21</v>
      </c>
      <c r="Y166" s="36">
        <f t="shared" si="214"/>
        <v>22</v>
      </c>
      <c r="Z166" s="36">
        <f t="shared" si="215"/>
        <v>34</v>
      </c>
      <c r="AA166" s="37">
        <f t="shared" si="226"/>
        <v>6</v>
      </c>
      <c r="AB166" s="37">
        <f t="shared" si="217"/>
        <v>8</v>
      </c>
      <c r="AC166" s="5">
        <f t="shared" si="218"/>
        <v>-5</v>
      </c>
      <c r="AD166" s="76">
        <f t="shared" si="169"/>
        <v>0.28666666666666668</v>
      </c>
      <c r="AE166" s="76">
        <f t="shared" si="170"/>
        <v>0.25666666666666665</v>
      </c>
      <c r="AF166" s="76">
        <f t="shared" si="171"/>
        <v>0.03</v>
      </c>
      <c r="AG166" s="4">
        <f t="shared" si="207"/>
        <v>22.222222222222221</v>
      </c>
      <c r="AH166" s="4">
        <f t="shared" si="208"/>
        <v>26.666666666666671</v>
      </c>
      <c r="AI166" s="4">
        <f t="shared" si="209"/>
        <v>-17.241379310344819</v>
      </c>
      <c r="AJ166" s="36">
        <f t="shared" si="172"/>
        <v>10.549169859514691</v>
      </c>
      <c r="AL166" s="120">
        <f t="shared" si="229"/>
        <v>353.16</v>
      </c>
      <c r="AM166" s="93">
        <f t="shared" si="174"/>
        <v>666.35918300000003</v>
      </c>
      <c r="AN166" s="93">
        <f t="shared" si="220"/>
        <v>12.42770947740042</v>
      </c>
      <c r="AO166" s="93">
        <f t="shared" si="221"/>
        <v>0.28666666666666668</v>
      </c>
      <c r="AP166" s="93">
        <f t="shared" si="222"/>
        <v>22.222222222222221</v>
      </c>
      <c r="AQ166" s="93">
        <f t="shared" si="223"/>
        <v>26.666666666666668</v>
      </c>
      <c r="AR166" s="95">
        <f t="shared" si="224"/>
        <v>-17.241379310344829</v>
      </c>
      <c r="AS166" s="94">
        <f>(AP166+AQ166)/2</f>
        <v>24.444444444444443</v>
      </c>
      <c r="AT166" s="100">
        <f t="shared" si="175"/>
        <v>2.3066733832808467E-2</v>
      </c>
      <c r="AU166" s="101">
        <f t="shared" si="176"/>
        <v>0.44102564102564101</v>
      </c>
      <c r="AV166" s="101">
        <f t="shared" si="177"/>
        <v>5.2302477876716873E-2</v>
      </c>
      <c r="AW166" s="101">
        <f t="shared" si="178"/>
        <v>2.0116337644891104E-2</v>
      </c>
      <c r="AX166" s="101">
        <f t="shared" si="179"/>
        <v>2.9235744043908402E-2</v>
      </c>
      <c r="AY166" s="101">
        <f t="shared" si="180"/>
        <v>1.4533333333333334</v>
      </c>
      <c r="AZ166" s="101">
        <f t="shared" si="181"/>
        <v>42.480381897908437</v>
      </c>
      <c r="BA166" s="101">
        <f t="shared" si="182"/>
        <v>18.734937657539106</v>
      </c>
      <c r="BB166" s="101">
        <f t="shared" si="183"/>
        <v>0.38461538461538458</v>
      </c>
      <c r="BC166" s="101">
        <f t="shared" si="184"/>
        <v>0.13245118992884822</v>
      </c>
      <c r="BD166" s="101">
        <f t="shared" si="185"/>
        <v>0.57915489599927272</v>
      </c>
      <c r="BE166" s="101">
        <f t="shared" si="186"/>
        <v>0.16263411325719371</v>
      </c>
      <c r="BF166" s="101">
        <f t="shared" si="187"/>
        <v>0.16744186046511628</v>
      </c>
      <c r="BG166" s="101">
        <f t="shared" si="188"/>
        <v>7.3846153846153839E-2</v>
      </c>
      <c r="BH166" s="101">
        <f t="shared" si="189"/>
        <v>3.862336827819092E-3</v>
      </c>
      <c r="BI166" s="108">
        <f t="shared" si="190"/>
        <v>1.5058027295981091</v>
      </c>
      <c r="BJ166" s="108">
        <f t="shared" si="191"/>
        <v>0.20318895175126686</v>
      </c>
      <c r="BK166" s="108">
        <f t="shared" si="192"/>
        <v>10.100693045529104</v>
      </c>
      <c r="BL166" s="108">
        <f t="shared" si="193"/>
        <v>52.607776278797417</v>
      </c>
      <c r="BM166" s="108">
        <f t="shared" si="194"/>
        <v>0.15915494309189535</v>
      </c>
      <c r="BN166" s="108">
        <f t="shared" si="195"/>
        <v>3.6711847104765284E-3</v>
      </c>
      <c r="BO166" s="108">
        <f t="shared" si="196"/>
        <v>8.3241978900339894E-3</v>
      </c>
      <c r="BP166" s="109">
        <f t="shared" si="197"/>
        <v>6.1470999803327913E-4</v>
      </c>
      <c r="BQ166" s="108">
        <f t="shared" si="198"/>
        <v>3.2016145730899958E-3</v>
      </c>
      <c r="BR166" s="108">
        <f t="shared" si="199"/>
        <v>7.7591558038485422</v>
      </c>
      <c r="BS166" s="108">
        <f t="shared" si="200"/>
        <v>2.016467820534364</v>
      </c>
      <c r="BT166" s="108">
        <f t="shared" si="201"/>
        <v>0.52998444233941022</v>
      </c>
      <c r="BU166" s="108">
        <f t="shared" si="202"/>
        <v>14.640346364883403</v>
      </c>
      <c r="BV166" s="128">
        <f t="shared" si="203"/>
        <v>3.8047679506089858</v>
      </c>
    </row>
    <row r="167" spans="1:384" ht="18.600000000000001" thickBot="1">
      <c r="A167" s="378"/>
      <c r="B167" s="55">
        <v>7</v>
      </c>
      <c r="C167" s="30">
        <v>0.65</v>
      </c>
      <c r="D167" s="30"/>
      <c r="E167" s="88">
        <f t="shared" si="159"/>
        <v>2.6259667592247009</v>
      </c>
      <c r="F167" s="376">
        <v>30</v>
      </c>
      <c r="G167" s="376"/>
      <c r="H167" s="31">
        <v>30</v>
      </c>
      <c r="I167" s="31">
        <v>58</v>
      </c>
      <c r="J167" s="31">
        <v>32</v>
      </c>
      <c r="K167" s="31">
        <v>59</v>
      </c>
      <c r="L167" s="31">
        <v>31</v>
      </c>
      <c r="M167" s="33">
        <v>59</v>
      </c>
      <c r="N167" s="34">
        <v>36</v>
      </c>
      <c r="O167" s="31">
        <v>60</v>
      </c>
      <c r="P167" s="31">
        <v>38</v>
      </c>
      <c r="Q167" s="31">
        <v>60</v>
      </c>
      <c r="R167" s="31">
        <v>37</v>
      </c>
      <c r="S167" s="31">
        <v>58</v>
      </c>
      <c r="T167" s="35"/>
      <c r="U167" s="36">
        <f t="shared" si="210"/>
        <v>28</v>
      </c>
      <c r="V167" s="36">
        <f t="shared" si="211"/>
        <v>27</v>
      </c>
      <c r="W167" s="36">
        <f t="shared" si="212"/>
        <v>28</v>
      </c>
      <c r="X167" s="36">
        <f t="shared" si="213"/>
        <v>24</v>
      </c>
      <c r="Y167" s="36">
        <f t="shared" si="214"/>
        <v>22</v>
      </c>
      <c r="Z167" s="36">
        <f t="shared" si="215"/>
        <v>21</v>
      </c>
      <c r="AA167" s="37">
        <f t="shared" si="226"/>
        <v>4</v>
      </c>
      <c r="AB167" s="37">
        <f t="shared" si="217"/>
        <v>5</v>
      </c>
      <c r="AC167" s="37">
        <f t="shared" si="218"/>
        <v>7</v>
      </c>
      <c r="AD167" s="76">
        <f t="shared" si="169"/>
        <v>0.27666666666666667</v>
      </c>
      <c r="AE167" s="76">
        <f t="shared" si="170"/>
        <v>0.22333333333333333</v>
      </c>
      <c r="AF167" s="76">
        <f t="shared" si="171"/>
        <v>5.3333333333333337E-2</v>
      </c>
      <c r="AG167" s="4">
        <f t="shared" si="207"/>
        <v>14.28571428571429</v>
      </c>
      <c r="AH167" s="4">
        <f t="shared" si="208"/>
        <v>18.518518518518523</v>
      </c>
      <c r="AI167" s="4">
        <f t="shared" si="209"/>
        <v>25</v>
      </c>
      <c r="AJ167" s="36">
        <f t="shared" si="172"/>
        <v>19.268077601410937</v>
      </c>
      <c r="AL167" s="120">
        <f t="shared" si="229"/>
        <v>353.16</v>
      </c>
      <c r="AM167" s="93">
        <f t="shared" si="174"/>
        <v>644.85562212499997</v>
      </c>
      <c r="AN167" s="93">
        <f t="shared" si="220"/>
        <v>10.766327527906574</v>
      </c>
      <c r="AO167" s="93">
        <f t="shared" si="221"/>
        <v>0.27666666666666667</v>
      </c>
      <c r="AP167" s="93">
        <f t="shared" si="222"/>
        <v>14.285714285714285</v>
      </c>
      <c r="AQ167" s="93">
        <f t="shared" si="223"/>
        <v>18.518518518518519</v>
      </c>
      <c r="AR167" s="93">
        <f t="shared" si="224"/>
        <v>25</v>
      </c>
      <c r="AS167" s="94">
        <f t="shared" si="204"/>
        <v>19.268077601410933</v>
      </c>
      <c r="AT167" s="100">
        <f t="shared" si="175"/>
        <v>2.5697403868639532E-2</v>
      </c>
      <c r="AU167" s="101">
        <f t="shared" si="176"/>
        <v>0.42564102564102563</v>
      </c>
      <c r="AV167" s="101">
        <f t="shared" si="177"/>
        <v>6.0373418727526607E-2</v>
      </c>
      <c r="AW167" s="101">
        <f t="shared" si="178"/>
        <v>2.3220545664433309E-2</v>
      </c>
      <c r="AX167" s="101">
        <f t="shared" si="179"/>
        <v>3.4676014858887078E-2</v>
      </c>
      <c r="AY167" s="101">
        <f t="shared" si="180"/>
        <v>1.4933333333333334</v>
      </c>
      <c r="AZ167" s="101">
        <f t="shared" si="181"/>
        <v>38.010822390023762</v>
      </c>
      <c r="BA167" s="101">
        <f t="shared" si="182"/>
        <v>16.178965427548576</v>
      </c>
      <c r="BB167" s="101">
        <f t="shared" si="183"/>
        <v>0.38461538461538458</v>
      </c>
      <c r="BC167" s="101">
        <f t="shared" si="184"/>
        <v>0.14485310069554755</v>
      </c>
      <c r="BD167" s="101">
        <f t="shared" si="185"/>
        <v>0.58952864412411499</v>
      </c>
      <c r="BE167" s="101">
        <f t="shared" si="186"/>
        <v>0.16863706674777765</v>
      </c>
      <c r="BF167" s="101">
        <f t="shared" si="187"/>
        <v>0.17349397590361446</v>
      </c>
      <c r="BG167" s="101">
        <f t="shared" si="188"/>
        <v>7.3846153846153839E-2</v>
      </c>
      <c r="BH167" s="101">
        <f t="shared" si="189"/>
        <v>4.4583447675711953E-3</v>
      </c>
      <c r="BI167" s="108">
        <f t="shared" si="190"/>
        <v>1.5327744747226988</v>
      </c>
      <c r="BJ167" s="108">
        <f t="shared" si="191"/>
        <v>0.23454360410613254</v>
      </c>
      <c r="BK167" s="108">
        <f t="shared" si="192"/>
        <v>10.100693045529104</v>
      </c>
      <c r="BL167" s="108">
        <f t="shared" si="193"/>
        <v>52.607776278797417</v>
      </c>
      <c r="BM167" s="108">
        <f t="shared" si="194"/>
        <v>0.15915494309189535</v>
      </c>
      <c r="BN167" s="108">
        <f t="shared" si="195"/>
        <v>4.0898688503227757E-3</v>
      </c>
      <c r="BO167" s="108">
        <f t="shared" si="196"/>
        <v>9.608728021842667E-3</v>
      </c>
      <c r="BP167" s="109">
        <f t="shared" si="197"/>
        <v>7.0956760776684307E-4</v>
      </c>
      <c r="BQ167" s="108">
        <f t="shared" si="198"/>
        <v>3.6956646237856407E-3</v>
      </c>
      <c r="BR167" s="108">
        <f t="shared" si="199"/>
        <v>7.7591558038485422</v>
      </c>
      <c r="BS167" s="108">
        <f t="shared" si="200"/>
        <v>2.016467820534364</v>
      </c>
      <c r="BT167" s="108">
        <f t="shared" si="201"/>
        <v>0.54765747228228845</v>
      </c>
      <c r="BU167" s="108">
        <f t="shared" si="202"/>
        <v>14.16789909122085</v>
      </c>
      <c r="BV167" s="128">
        <f t="shared" si="203"/>
        <v>3.6819872321489693</v>
      </c>
    </row>
    <row r="168" spans="1:384" ht="18.600000000000001" thickBot="1">
      <c r="A168" s="379"/>
      <c r="B168" s="55">
        <v>8</v>
      </c>
      <c r="C168" s="30">
        <v>0.65</v>
      </c>
      <c r="D168" s="30"/>
      <c r="E168" s="88">
        <f t="shared" si="159"/>
        <v>2.2369926804179441</v>
      </c>
      <c r="F168" s="376">
        <v>35</v>
      </c>
      <c r="G168" s="376"/>
      <c r="H168" s="31">
        <v>29</v>
      </c>
      <c r="I168" s="31">
        <v>63</v>
      </c>
      <c r="J168" s="31">
        <v>31</v>
      </c>
      <c r="K168" s="31">
        <v>64</v>
      </c>
      <c r="L168" s="31">
        <v>32</v>
      </c>
      <c r="M168" s="33">
        <v>63</v>
      </c>
      <c r="N168" s="34">
        <v>35</v>
      </c>
      <c r="O168" s="31">
        <v>60</v>
      </c>
      <c r="P168" s="31">
        <v>35</v>
      </c>
      <c r="Q168" s="31">
        <v>60</v>
      </c>
      <c r="R168" s="31">
        <v>34</v>
      </c>
      <c r="S168" s="31">
        <v>58</v>
      </c>
      <c r="T168" s="58"/>
      <c r="U168" s="36">
        <f t="shared" si="210"/>
        <v>34</v>
      </c>
      <c r="V168" s="36">
        <f t="shared" si="211"/>
        <v>33</v>
      </c>
      <c r="W168" s="36">
        <f t="shared" si="212"/>
        <v>31</v>
      </c>
      <c r="X168" s="36">
        <f t="shared" si="213"/>
        <v>25</v>
      </c>
      <c r="Y168" s="36">
        <f t="shared" si="214"/>
        <v>25</v>
      </c>
      <c r="Z168" s="36">
        <f t="shared" si="215"/>
        <v>24</v>
      </c>
      <c r="AA168" s="37">
        <f t="shared" si="226"/>
        <v>9</v>
      </c>
      <c r="AB168" s="37">
        <f t="shared" si="217"/>
        <v>8</v>
      </c>
      <c r="AC168" s="37">
        <f t="shared" si="218"/>
        <v>7</v>
      </c>
      <c r="AD168" s="76">
        <f t="shared" si="169"/>
        <v>0.32666666666666666</v>
      </c>
      <c r="AE168" s="76">
        <f t="shared" si="170"/>
        <v>0.24666666666666667</v>
      </c>
      <c r="AF168" s="76">
        <f t="shared" si="171"/>
        <v>0.08</v>
      </c>
      <c r="AG168" s="4">
        <f t="shared" si="207"/>
        <v>26.470588235294112</v>
      </c>
      <c r="AH168" s="4">
        <f t="shared" si="208"/>
        <v>24.242424242424242</v>
      </c>
      <c r="AI168" s="4">
        <f t="shared" si="209"/>
        <v>22.580645161290324</v>
      </c>
      <c r="AJ168" s="36">
        <f t="shared" si="172"/>
        <v>24.43121921300289</v>
      </c>
      <c r="AL168" s="120">
        <f t="shared" si="229"/>
        <v>353.16</v>
      </c>
      <c r="AM168" s="93">
        <f t="shared" si="174"/>
        <v>754.56841399999996</v>
      </c>
      <c r="AN168" s="93">
        <f t="shared" si="220"/>
        <v>7.8130079306134999</v>
      </c>
      <c r="AO168" s="93">
        <f t="shared" si="221"/>
        <v>0.32666666666666666</v>
      </c>
      <c r="AP168" s="93">
        <f t="shared" si="222"/>
        <v>26.47058823529412</v>
      </c>
      <c r="AQ168" s="93">
        <f t="shared" si="223"/>
        <v>24.242424242424242</v>
      </c>
      <c r="AR168" s="93">
        <f t="shared" si="224"/>
        <v>22.58064516129032</v>
      </c>
      <c r="AS168" s="94">
        <f t="shared" si="204"/>
        <v>24.431219213002894</v>
      </c>
      <c r="AT168" s="100">
        <f t="shared" si="175"/>
        <v>4.1810615011242648E-2</v>
      </c>
      <c r="AU168" s="101">
        <f t="shared" si="176"/>
        <v>0.50256410256410255</v>
      </c>
      <c r="AV168" s="101">
        <f t="shared" si="177"/>
        <v>8.3194591093799147E-2</v>
      </c>
      <c r="AW168" s="101">
        <f t="shared" si="178"/>
        <v>3.1997919651461211E-2</v>
      </c>
      <c r="AX168" s="101">
        <f t="shared" si="179"/>
        <v>4.1383976082556506E-2</v>
      </c>
      <c r="AY168" s="101">
        <f t="shared" si="180"/>
        <v>1.2933333333333334</v>
      </c>
      <c r="AZ168" s="101">
        <f t="shared" si="181"/>
        <v>23.152065093714796</v>
      </c>
      <c r="BA168" s="101">
        <f t="shared" si="182"/>
        <v>11.635396816328461</v>
      </c>
      <c r="BB168" s="101">
        <f t="shared" si="183"/>
        <v>0.38461538461538458</v>
      </c>
      <c r="BC168" s="101">
        <f t="shared" si="184"/>
        <v>0.15648707235709211</v>
      </c>
      <c r="BD168" s="101">
        <f t="shared" si="185"/>
        <v>0.54253894665196423</v>
      </c>
      <c r="BE168" s="101">
        <f t="shared" si="186"/>
        <v>0.23373604118326238</v>
      </c>
      <c r="BF168" s="101">
        <f t="shared" si="187"/>
        <v>0.14693877551020409</v>
      </c>
      <c r="BG168" s="101">
        <f t="shared" si="188"/>
        <v>7.3846153846153839E-2</v>
      </c>
      <c r="BH168" s="101">
        <f t="shared" si="189"/>
        <v>6.1436005730805526E-3</v>
      </c>
      <c r="BI168" s="108">
        <f t="shared" si="190"/>
        <v>1.4106012612951071</v>
      </c>
      <c r="BJ168" s="108">
        <f t="shared" si="191"/>
        <v>0.32320116449491332</v>
      </c>
      <c r="BK168" s="108">
        <f t="shared" si="192"/>
        <v>10.100693045529104</v>
      </c>
      <c r="BL168" s="108">
        <f t="shared" si="193"/>
        <v>52.607776278797417</v>
      </c>
      <c r="BM168" s="108">
        <f t="shared" si="194"/>
        <v>0.15915494309189535</v>
      </c>
      <c r="BN168" s="108">
        <f t="shared" si="195"/>
        <v>6.6543660527514691E-3</v>
      </c>
      <c r="BO168" s="108">
        <f t="shared" si="196"/>
        <v>1.3240830411087107E-2</v>
      </c>
      <c r="BP168" s="109">
        <f t="shared" si="197"/>
        <v>9.7778439958797099E-4</v>
      </c>
      <c r="BQ168" s="108">
        <f t="shared" si="198"/>
        <v>5.0926270811873491E-3</v>
      </c>
      <c r="BR168" s="108">
        <f t="shared" si="199"/>
        <v>7.7591558038485422</v>
      </c>
      <c r="BS168" s="108">
        <f t="shared" si="200"/>
        <v>2.016467820534364</v>
      </c>
      <c r="BT168" s="108">
        <f t="shared" si="201"/>
        <v>0.46802913221331849</v>
      </c>
      <c r="BU168" s="108">
        <f t="shared" si="202"/>
        <v>16.578360768175582</v>
      </c>
      <c r="BV168" s="128">
        <f t="shared" si="203"/>
        <v>4.3084237320836207</v>
      </c>
    </row>
    <row r="169" spans="1:384" s="77" customFormat="1" ht="18.600000000000001" thickBot="1">
      <c r="A169" s="377">
        <v>45</v>
      </c>
      <c r="B169" s="71">
        <v>1</v>
      </c>
      <c r="C169" s="72">
        <v>0.65</v>
      </c>
      <c r="D169" s="72"/>
      <c r="E169" s="90">
        <f t="shared" si="159"/>
        <v>4.003355281584116</v>
      </c>
      <c r="F169" s="387">
        <v>20</v>
      </c>
      <c r="G169" s="387"/>
      <c r="H169" s="78">
        <v>40</v>
      </c>
      <c r="I169" s="78">
        <v>57</v>
      </c>
      <c r="J169" s="78">
        <v>39</v>
      </c>
      <c r="K169" s="78">
        <v>59</v>
      </c>
      <c r="L169" s="78">
        <v>41</v>
      </c>
      <c r="M169" s="79">
        <v>57</v>
      </c>
      <c r="N169" s="80">
        <v>42</v>
      </c>
      <c r="O169" s="78">
        <v>56</v>
      </c>
      <c r="P169" s="78">
        <v>40</v>
      </c>
      <c r="Q169" s="78">
        <v>57</v>
      </c>
      <c r="R169" s="78">
        <v>41</v>
      </c>
      <c r="S169" s="78">
        <v>58</v>
      </c>
      <c r="T169" s="81"/>
      <c r="U169" s="76">
        <f t="shared" si="210"/>
        <v>17</v>
      </c>
      <c r="V169" s="76">
        <f t="shared" si="211"/>
        <v>20</v>
      </c>
      <c r="W169" s="76">
        <f t="shared" si="212"/>
        <v>16</v>
      </c>
      <c r="X169" s="76">
        <f t="shared" si="213"/>
        <v>14</v>
      </c>
      <c r="Y169" s="76">
        <f t="shared" si="214"/>
        <v>17</v>
      </c>
      <c r="Z169" s="76">
        <f t="shared" si="215"/>
        <v>17</v>
      </c>
      <c r="AA169" s="76">
        <f t="shared" si="226"/>
        <v>3</v>
      </c>
      <c r="AB169" s="76">
        <f t="shared" si="217"/>
        <v>3</v>
      </c>
      <c r="AC169" s="76">
        <f t="shared" si="218"/>
        <v>-1</v>
      </c>
      <c r="AD169" s="76">
        <f t="shared" si="169"/>
        <v>0.17666666666666667</v>
      </c>
      <c r="AE169" s="76">
        <f t="shared" si="170"/>
        <v>0.16</v>
      </c>
      <c r="AF169" s="76">
        <f t="shared" si="171"/>
        <v>1.6666666666666666E-2</v>
      </c>
      <c r="AG169" s="76">
        <f t="shared" si="207"/>
        <v>17.647058823529417</v>
      </c>
      <c r="AH169" s="76">
        <f t="shared" si="208"/>
        <v>15.000000000000002</v>
      </c>
      <c r="AI169" s="76">
        <f t="shared" si="209"/>
        <v>-6.25</v>
      </c>
      <c r="AJ169" s="36">
        <f t="shared" si="172"/>
        <v>8.7990196078431406</v>
      </c>
      <c r="AK169" s="7"/>
      <c r="AL169" s="120">
        <f>$A$169*9.81</f>
        <v>441.45000000000005</v>
      </c>
      <c r="AM169" s="93">
        <f t="shared" si="174"/>
        <v>441.89244462500011</v>
      </c>
      <c r="AN169" s="93">
        <f t="shared" ref="AN169:AN176" si="230">(E169^2*9.81)/(2*PI())</f>
        <v>25.022886522097128</v>
      </c>
      <c r="AO169" s="93">
        <f t="shared" ref="AO169:AO176" si="231">AVERAGE(U169:W169)/100</f>
        <v>0.17666666666666667</v>
      </c>
      <c r="AP169" s="93">
        <f t="shared" ref="AP169:AP176" si="232">AA169/U169*100</f>
        <v>17.647058823529413</v>
      </c>
      <c r="AQ169" s="93">
        <f t="shared" ref="AQ169:AQ176" si="233">AB169/V169*100</f>
        <v>15</v>
      </c>
      <c r="AR169" s="95">
        <f t="shared" ref="AR169:AR176" si="234">AC169/W169*100</f>
        <v>-6.25</v>
      </c>
      <c r="AS169" s="94">
        <f>(AP169+AQ169)/2</f>
        <v>16.323529411764707</v>
      </c>
      <c r="AT169" s="100">
        <f t="shared" si="175"/>
        <v>7.0602033266888072E-3</v>
      </c>
      <c r="AU169" s="101">
        <f t="shared" si="176"/>
        <v>0.27179487179487177</v>
      </c>
      <c r="AV169" s="101">
        <f t="shared" si="177"/>
        <v>2.5976219786873915E-2</v>
      </c>
      <c r="AW169" s="101">
        <f t="shared" si="178"/>
        <v>9.9908537641822739E-3</v>
      </c>
      <c r="AX169" s="101">
        <f t="shared" si="179"/>
        <v>1.891601646018511E-2</v>
      </c>
      <c r="AY169" s="101">
        <f t="shared" si="180"/>
        <v>1.8933333333333335</v>
      </c>
      <c r="AZ169" s="101">
        <f t="shared" si="181"/>
        <v>140.22388597413467</v>
      </c>
      <c r="BA169" s="101">
        <f t="shared" si="182"/>
        <v>38.112133110918656</v>
      </c>
      <c r="BB169" s="101">
        <f t="shared" si="183"/>
        <v>0.38461538461538458</v>
      </c>
      <c r="BC169" s="101">
        <f t="shared" si="184"/>
        <v>0.11890332463683218</v>
      </c>
      <c r="BD169" s="101">
        <f t="shared" si="185"/>
        <v>0.73774457212575673</v>
      </c>
      <c r="BE169" s="101">
        <f t="shared" si="186"/>
        <v>7.0634342573992231E-2</v>
      </c>
      <c r="BF169" s="101">
        <f t="shared" si="187"/>
        <v>0.27169811320754716</v>
      </c>
      <c r="BG169" s="101">
        <f t="shared" si="188"/>
        <v>7.3846153846153839E-2</v>
      </c>
      <c r="BH169" s="101">
        <f t="shared" si="189"/>
        <v>1.9182439227229968E-3</v>
      </c>
      <c r="BI169" s="108">
        <f t="shared" si="190"/>
        <v>1.9181358875269676</v>
      </c>
      <c r="BJ169" s="108">
        <f t="shared" si="191"/>
        <v>0.10091454713477417</v>
      </c>
      <c r="BK169" s="108">
        <f t="shared" si="192"/>
        <v>10.100693045529104</v>
      </c>
      <c r="BL169" s="108">
        <f t="shared" si="193"/>
        <v>52.607776278797417</v>
      </c>
      <c r="BM169" s="108">
        <f t="shared" si="194"/>
        <v>0.15915494309189535</v>
      </c>
      <c r="BN169" s="108">
        <f t="shared" si="195"/>
        <v>1.1236662586763674E-3</v>
      </c>
      <c r="BO169" s="108">
        <f t="shared" si="196"/>
        <v>4.1342437819224835E-3</v>
      </c>
      <c r="BP169" s="109">
        <f t="shared" si="197"/>
        <v>3.0529800235735267E-4</v>
      </c>
      <c r="BQ169" s="108">
        <f t="shared" si="198"/>
        <v>1.5900937622778783E-3</v>
      </c>
      <c r="BR169" s="108">
        <f t="shared" si="199"/>
        <v>9.6989447548106771</v>
      </c>
      <c r="BS169" s="108">
        <f t="shared" si="200"/>
        <v>2.5205847756679551</v>
      </c>
      <c r="BT169" s="108">
        <f t="shared" si="201"/>
        <v>0.99899875041906283</v>
      </c>
      <c r="BU169" s="108">
        <f t="shared" si="202"/>
        <v>9.7086655521262024</v>
      </c>
      <c r="BV169" s="128">
        <f t="shared" si="203"/>
        <v>2.5231110395389513</v>
      </c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</row>
    <row r="170" spans="1:384" ht="18.600000000000001" thickBot="1">
      <c r="A170" s="378"/>
      <c r="B170" s="55">
        <v>2</v>
      </c>
      <c r="C170" s="30">
        <v>0.65</v>
      </c>
      <c r="D170" s="30"/>
      <c r="E170" s="88">
        <f t="shared" ref="E170:E176" si="235">(F170^-1.04)*90.26</f>
        <v>3.4617713531086367</v>
      </c>
      <c r="F170" s="376">
        <v>23</v>
      </c>
      <c r="G170" s="376"/>
      <c r="H170" s="59">
        <v>37</v>
      </c>
      <c r="I170" s="59">
        <v>57</v>
      </c>
      <c r="J170" s="59">
        <v>35</v>
      </c>
      <c r="K170" s="59">
        <v>58</v>
      </c>
      <c r="L170" s="59">
        <v>31</v>
      </c>
      <c r="M170" s="60">
        <v>57</v>
      </c>
      <c r="N170" s="61">
        <v>39</v>
      </c>
      <c r="O170" s="59">
        <v>56</v>
      </c>
      <c r="P170" s="59">
        <v>37</v>
      </c>
      <c r="Q170" s="59">
        <v>56</v>
      </c>
      <c r="R170" s="59">
        <v>37</v>
      </c>
      <c r="S170" s="59">
        <v>57</v>
      </c>
      <c r="T170" s="62"/>
      <c r="U170" s="36">
        <f t="shared" si="210"/>
        <v>20</v>
      </c>
      <c r="V170" s="36">
        <f t="shared" si="211"/>
        <v>23</v>
      </c>
      <c r="W170" s="36">
        <f t="shared" si="212"/>
        <v>26</v>
      </c>
      <c r="X170" s="36">
        <f t="shared" si="213"/>
        <v>17</v>
      </c>
      <c r="Y170" s="36">
        <f t="shared" si="214"/>
        <v>19</v>
      </c>
      <c r="Z170" s="36">
        <f t="shared" si="215"/>
        <v>20</v>
      </c>
      <c r="AA170" s="37">
        <f t="shared" si="226"/>
        <v>3</v>
      </c>
      <c r="AB170" s="37">
        <f t="shared" si="217"/>
        <v>4</v>
      </c>
      <c r="AC170" s="37">
        <f t="shared" si="218"/>
        <v>6</v>
      </c>
      <c r="AD170" s="76">
        <f t="shared" ref="AD170:AD175" si="236">(U170+V170+W170)/(3*100)</f>
        <v>0.23</v>
      </c>
      <c r="AE170" s="76">
        <f t="shared" ref="AE170:AE175" si="237">(X170+Y170+Z170)/(3*100)</f>
        <v>0.18666666666666668</v>
      </c>
      <c r="AF170" s="76">
        <f t="shared" ref="AF170:AF175" si="238">(AA170+AB170+AC170)/(3*100)</f>
        <v>4.3333333333333335E-2</v>
      </c>
      <c r="AG170" s="4">
        <f t="shared" si="207"/>
        <v>15.000000000000002</v>
      </c>
      <c r="AH170" s="4">
        <f t="shared" si="208"/>
        <v>17.391304347826086</v>
      </c>
      <c r="AI170" s="4">
        <f t="shared" si="209"/>
        <v>23.076923076923073</v>
      </c>
      <c r="AJ170" s="36">
        <f t="shared" ref="AJ170:AJ175" si="239">(AG170+AH170+AI170)/3</f>
        <v>18.489409141583053</v>
      </c>
      <c r="AL170" s="120">
        <f t="shared" ref="AL170:AL176" si="240">$A$169*9.81</f>
        <v>441.45000000000005</v>
      </c>
      <c r="AM170" s="93">
        <f t="shared" ref="AM170:AM176" si="241">0.5*1000*($AS$101+AO170/2)*(0.115*5+0.08*4)*(C170+AO170/2)*9.81</f>
        <v>547.40793262500006</v>
      </c>
      <c r="AN170" s="93">
        <f t="shared" si="230"/>
        <v>18.710521764569563</v>
      </c>
      <c r="AO170" s="93">
        <f t="shared" si="231"/>
        <v>0.23</v>
      </c>
      <c r="AP170" s="93">
        <f t="shared" si="232"/>
        <v>15</v>
      </c>
      <c r="AQ170" s="93">
        <f t="shared" si="233"/>
        <v>17.391304347826086</v>
      </c>
      <c r="AR170" s="93">
        <f t="shared" si="234"/>
        <v>23.076923076923077</v>
      </c>
      <c r="AS170" s="94">
        <f t="shared" si="204"/>
        <v>18.489409141583053</v>
      </c>
      <c r="AT170" s="100">
        <f t="shared" ref="AT170:AT176" si="242">AO170/AN170</f>
        <v>1.2292548700353742E-2</v>
      </c>
      <c r="AU170" s="101">
        <f t="shared" ref="AU170:AU176" si="243">AO170/C170</f>
        <v>0.35384615384615387</v>
      </c>
      <c r="AV170" s="101">
        <f t="shared" ref="AV170:AV176" si="244">C170/AN170</f>
        <v>3.4739811544477972E-2</v>
      </c>
      <c r="AW170" s="101">
        <f t="shared" ref="AW170:AW176" si="245">$AS$100/AN170</f>
        <v>1.3361465978645373E-2</v>
      </c>
      <c r="AX170" s="101">
        <f t="shared" ref="AX170:AX176" si="246">(C170-AO170)/AN170</f>
        <v>2.2447262844124228E-2</v>
      </c>
      <c r="AY170" s="101">
        <f t="shared" ref="AY170:AY176" si="247">(C170-AO170)/$AS$100</f>
        <v>1.6800000000000002</v>
      </c>
      <c r="AZ170" s="101">
        <f t="shared" ref="AZ170:AZ176" si="248">(AN170-$AS$100)/AO170</f>
        <v>80.263138106824186</v>
      </c>
      <c r="BA170" s="101">
        <f t="shared" ref="BA170:BA176" si="249">(AN170-$AS$100)/C170</f>
        <v>28.400802714722403</v>
      </c>
      <c r="BB170" s="101">
        <f t="shared" ref="BB170:BB176" si="250">$AS$100/C170</f>
        <v>0.38461538461538458</v>
      </c>
      <c r="BC170" s="101">
        <f t="shared" ref="BC170:BC175" si="251">$AS$100/(AN170*AO170)^0.5</f>
        <v>0.12051279013235111</v>
      </c>
      <c r="BD170" s="101">
        <f t="shared" ref="BD170:BD176" si="252">$AS$100/(C170*AO170)^0.5</f>
        <v>0.64657575013983959</v>
      </c>
      <c r="BE170" s="101">
        <f t="shared" ref="BE170:BE176" si="253">AO170/($AS$100*AN170)^0.5</f>
        <v>0.10634446296975429</v>
      </c>
      <c r="BF170" s="101">
        <f t="shared" ref="BF170:BF176" si="254">$AS$101/AO170</f>
        <v>0.20869565217391303</v>
      </c>
      <c r="BG170" s="101">
        <f t="shared" ref="BG170:BG176" si="255">$AS$101/C170</f>
        <v>7.3846153846153839E-2</v>
      </c>
      <c r="BH170" s="101">
        <f t="shared" ref="BH170:BH176" si="256">$AS$101/AN170</f>
        <v>2.5654014678999117E-3</v>
      </c>
      <c r="BI170" s="108">
        <f t="shared" ref="BI170:BI176" si="257">(9.81*C170)^0.5/(9.81*AO170)^0.5</f>
        <v>1.6810969503635831</v>
      </c>
      <c r="BJ170" s="108">
        <f t="shared" ref="BJ170:BJ176" si="258">(9.81*C170)^0.5/AN170</f>
        <v>0.13496006648857703</v>
      </c>
      <c r="BK170" s="108">
        <f t="shared" ref="BK170:BK176" si="259">(9.81*C170)^0.5/$AS$100</f>
        <v>10.100693045529104</v>
      </c>
      <c r="BL170" s="108">
        <f t="shared" ref="BL170:BL176" si="260">(9.81*C170)^0.5/$AS$101</f>
        <v>52.607776278797417</v>
      </c>
      <c r="BM170" s="108">
        <f t="shared" ref="BM170:BM176" si="261">AN170/(9.81*E170^2)</f>
        <v>0.15915494309189535</v>
      </c>
      <c r="BN170" s="108">
        <f t="shared" ref="BN170:BN176" si="262">AO170/(9.81*E170^2)</f>
        <v>1.9564198888591521E-3</v>
      </c>
      <c r="BO170" s="108">
        <f t="shared" ref="BO170:BO176" si="263">C170/(9.81*E170^2)</f>
        <v>5.5290127293845595E-3</v>
      </c>
      <c r="BP170" s="109">
        <f t="shared" ref="BP170:BP176" si="264">$AS$101/(9.81*E170^2)</f>
        <v>4.0829632463147518E-4</v>
      </c>
      <c r="BQ170" s="108">
        <f t="shared" ref="BQ170:BQ176" si="265">$AS$100/(9.81*E170^2)</f>
        <v>2.1265433574555997E-3</v>
      </c>
      <c r="BR170" s="108">
        <f t="shared" ref="BR170:BR176" si="266">AL170/$AP$100</f>
        <v>9.6989447548106771</v>
      </c>
      <c r="BS170" s="108">
        <f t="shared" ref="BS170:BS176" si="267">AL170/$AP$101</f>
        <v>2.5205847756679551</v>
      </c>
      <c r="BT170" s="108">
        <f t="shared" ref="BT170:BT176" si="268">AL170/AM170</f>
        <v>0.80643697997415364</v>
      </c>
      <c r="BU170" s="108">
        <f t="shared" ref="BU170:BU176" si="269">AM170/$AP$100</f>
        <v>12.026909722222223</v>
      </c>
      <c r="BV170" s="128">
        <f t="shared" ref="BV170:BV176" si="270">AM170/$AP$101</f>
        <v>3.125581834985717</v>
      </c>
    </row>
    <row r="171" spans="1:384" ht="18.600000000000001" thickBot="1">
      <c r="A171" s="378"/>
      <c r="B171" s="55">
        <v>3</v>
      </c>
      <c r="C171" s="30">
        <v>0.65</v>
      </c>
      <c r="D171" s="30"/>
      <c r="E171" s="88">
        <f t="shared" si="235"/>
        <v>3.1742250903872287</v>
      </c>
      <c r="F171" s="376">
        <v>25</v>
      </c>
      <c r="G171" s="376"/>
      <c r="H171" s="59">
        <v>35</v>
      </c>
      <c r="I171" s="59">
        <v>57</v>
      </c>
      <c r="J171" s="59">
        <v>30</v>
      </c>
      <c r="K171" s="59">
        <v>58</v>
      </c>
      <c r="L171" s="59">
        <v>31</v>
      </c>
      <c r="M171" s="60">
        <v>56</v>
      </c>
      <c r="N171" s="61">
        <v>39</v>
      </c>
      <c r="O171" s="59">
        <v>57</v>
      </c>
      <c r="P171" s="59">
        <v>38</v>
      </c>
      <c r="Q171" s="59">
        <v>56</v>
      </c>
      <c r="R171" s="59">
        <v>37</v>
      </c>
      <c r="S171" s="59">
        <v>58</v>
      </c>
      <c r="T171" s="62"/>
      <c r="U171" s="36">
        <f t="shared" si="210"/>
        <v>22</v>
      </c>
      <c r="V171" s="36">
        <f t="shared" si="211"/>
        <v>28</v>
      </c>
      <c r="W171" s="36">
        <f t="shared" si="212"/>
        <v>25</v>
      </c>
      <c r="X171" s="36">
        <f>O171-N171</f>
        <v>18</v>
      </c>
      <c r="Y171" s="36">
        <f t="shared" si="214"/>
        <v>18</v>
      </c>
      <c r="Z171" s="36">
        <f t="shared" si="215"/>
        <v>21</v>
      </c>
      <c r="AA171" s="37">
        <f t="shared" si="226"/>
        <v>4</v>
      </c>
      <c r="AB171" s="37">
        <f t="shared" si="217"/>
        <v>10</v>
      </c>
      <c r="AC171" s="37">
        <f t="shared" si="218"/>
        <v>4</v>
      </c>
      <c r="AD171" s="76">
        <f t="shared" si="236"/>
        <v>0.25</v>
      </c>
      <c r="AE171" s="76">
        <f t="shared" si="237"/>
        <v>0.19</v>
      </c>
      <c r="AF171" s="76">
        <f t="shared" si="238"/>
        <v>0.06</v>
      </c>
      <c r="AG171" s="4">
        <f t="shared" si="207"/>
        <v>18.181818181818176</v>
      </c>
      <c r="AH171" s="4">
        <f t="shared" si="208"/>
        <v>35.714285714285708</v>
      </c>
      <c r="AI171" s="4">
        <f t="shared" si="209"/>
        <v>16.000000000000004</v>
      </c>
      <c r="AJ171" s="36">
        <f t="shared" si="239"/>
        <v>23.298701298701292</v>
      </c>
      <c r="AL171" s="120">
        <f t="shared" si="240"/>
        <v>441.45000000000005</v>
      </c>
      <c r="AM171" s="93">
        <f t="shared" si="241"/>
        <v>588.58589812500009</v>
      </c>
      <c r="AN171" s="93">
        <f t="shared" si="230"/>
        <v>15.731298772272332</v>
      </c>
      <c r="AO171" s="93">
        <f t="shared" si="231"/>
        <v>0.25</v>
      </c>
      <c r="AP171" s="93">
        <f t="shared" si="232"/>
        <v>18.181818181818183</v>
      </c>
      <c r="AQ171" s="93">
        <f t="shared" si="233"/>
        <v>35.714285714285715</v>
      </c>
      <c r="AR171" s="93">
        <f t="shared" si="234"/>
        <v>16</v>
      </c>
      <c r="AS171" s="94">
        <f t="shared" ref="AS171" si="271">(AP171+AQ171+AR171)/3</f>
        <v>23.2987012987013</v>
      </c>
      <c r="AT171" s="100">
        <f t="shared" si="242"/>
        <v>1.5891885572769424E-2</v>
      </c>
      <c r="AU171" s="101">
        <f t="shared" si="243"/>
        <v>0.38461538461538458</v>
      </c>
      <c r="AV171" s="101">
        <f t="shared" si="244"/>
        <v>4.1318902489200497E-2</v>
      </c>
      <c r="AW171" s="101">
        <f t="shared" si="245"/>
        <v>1.5891885572769424E-2</v>
      </c>
      <c r="AX171" s="101">
        <f t="shared" si="246"/>
        <v>2.5427016916431077E-2</v>
      </c>
      <c r="AY171" s="101">
        <f t="shared" si="247"/>
        <v>1.6</v>
      </c>
      <c r="AZ171" s="101">
        <f t="shared" si="248"/>
        <v>61.925195089089328</v>
      </c>
      <c r="BA171" s="101">
        <f t="shared" si="249"/>
        <v>23.817382726572816</v>
      </c>
      <c r="BB171" s="101">
        <f t="shared" si="250"/>
        <v>0.38461538461538458</v>
      </c>
      <c r="BC171" s="101">
        <f t="shared" si="251"/>
        <v>0.12606302222606525</v>
      </c>
      <c r="BD171" s="101">
        <f t="shared" si="252"/>
        <v>0.6201736729460422</v>
      </c>
      <c r="BE171" s="101">
        <f t="shared" si="253"/>
        <v>0.12606302222606525</v>
      </c>
      <c r="BF171" s="101">
        <f t="shared" si="254"/>
        <v>0.192</v>
      </c>
      <c r="BG171" s="101">
        <f t="shared" si="255"/>
        <v>7.3846153846153839E-2</v>
      </c>
      <c r="BH171" s="101">
        <f t="shared" si="256"/>
        <v>3.0512420299717291E-3</v>
      </c>
      <c r="BI171" s="108">
        <f t="shared" si="257"/>
        <v>1.6124515496597098</v>
      </c>
      <c r="BJ171" s="108">
        <f t="shared" si="258"/>
        <v>0.16051905808521641</v>
      </c>
      <c r="BK171" s="108">
        <f t="shared" si="259"/>
        <v>10.100693045529104</v>
      </c>
      <c r="BL171" s="108">
        <f t="shared" si="260"/>
        <v>52.607776278797417</v>
      </c>
      <c r="BM171" s="108">
        <f t="shared" si="261"/>
        <v>0.15915494309189535</v>
      </c>
      <c r="BN171" s="108">
        <f t="shared" si="262"/>
        <v>2.5292721439570298E-3</v>
      </c>
      <c r="BO171" s="108">
        <f t="shared" si="263"/>
        <v>6.5761075742882778E-3</v>
      </c>
      <c r="BP171" s="109">
        <f t="shared" si="264"/>
        <v>4.8562025163974976E-4</v>
      </c>
      <c r="BQ171" s="108">
        <f t="shared" si="265"/>
        <v>2.5292721439570298E-3</v>
      </c>
      <c r="BR171" s="108">
        <f t="shared" si="266"/>
        <v>9.6989447548106771</v>
      </c>
      <c r="BS171" s="108">
        <f t="shared" si="267"/>
        <v>2.5205847756679551</v>
      </c>
      <c r="BT171" s="108">
        <f t="shared" si="268"/>
        <v>0.75001796918051156</v>
      </c>
      <c r="BU171" s="108">
        <f t="shared" si="269"/>
        <v>12.931616512345681</v>
      </c>
      <c r="BV171" s="128">
        <f t="shared" si="270"/>
        <v>3.360699182210273</v>
      </c>
    </row>
    <row r="172" spans="1:384" ht="18.600000000000001" thickBot="1">
      <c r="A172" s="378"/>
      <c r="B172" s="55">
        <v>4</v>
      </c>
      <c r="C172" s="30">
        <v>0.65</v>
      </c>
      <c r="D172" s="30"/>
      <c r="E172" s="88">
        <f t="shared" si="235"/>
        <v>2.8899783707718116</v>
      </c>
      <c r="F172" s="376">
        <v>27.36</v>
      </c>
      <c r="G172" s="376"/>
      <c r="H172" s="59">
        <v>32</v>
      </c>
      <c r="I172" s="59">
        <v>56</v>
      </c>
      <c r="J172" s="59">
        <v>30</v>
      </c>
      <c r="K172" s="59">
        <v>57</v>
      </c>
      <c r="L172" s="59">
        <v>32</v>
      </c>
      <c r="M172" s="60">
        <v>57</v>
      </c>
      <c r="N172" s="61">
        <v>37</v>
      </c>
      <c r="O172" s="59">
        <v>57</v>
      </c>
      <c r="P172" s="59">
        <v>38</v>
      </c>
      <c r="Q172" s="59">
        <v>57</v>
      </c>
      <c r="R172" s="59">
        <v>34</v>
      </c>
      <c r="S172" s="59">
        <v>56</v>
      </c>
      <c r="T172" s="62"/>
      <c r="U172" s="36">
        <f t="shared" si="210"/>
        <v>24</v>
      </c>
      <c r="V172" s="36">
        <f t="shared" si="211"/>
        <v>27</v>
      </c>
      <c r="W172" s="36">
        <f t="shared" si="212"/>
        <v>25</v>
      </c>
      <c r="X172" s="36">
        <f t="shared" ref="X172:X176" si="272">O172-N172</f>
        <v>20</v>
      </c>
      <c r="Y172" s="36">
        <f t="shared" si="214"/>
        <v>19</v>
      </c>
      <c r="Z172" s="36">
        <f t="shared" si="215"/>
        <v>22</v>
      </c>
      <c r="AA172" s="37">
        <f t="shared" si="226"/>
        <v>4</v>
      </c>
      <c r="AB172" s="37">
        <f t="shared" si="217"/>
        <v>8</v>
      </c>
      <c r="AC172" s="37">
        <f t="shared" si="218"/>
        <v>3</v>
      </c>
      <c r="AD172" s="76">
        <f t="shared" si="236"/>
        <v>0.25333333333333335</v>
      </c>
      <c r="AE172" s="76">
        <f t="shared" si="237"/>
        <v>0.20333333333333334</v>
      </c>
      <c r="AF172" s="76">
        <f t="shared" si="238"/>
        <v>0.05</v>
      </c>
      <c r="AG172" s="4">
        <f t="shared" si="207"/>
        <v>16.666666666666664</v>
      </c>
      <c r="AH172" s="4">
        <f t="shared" si="208"/>
        <v>29.629629629629626</v>
      </c>
      <c r="AI172" s="4">
        <f t="shared" si="209"/>
        <v>12</v>
      </c>
      <c r="AJ172" s="36">
        <f t="shared" si="239"/>
        <v>19.432098765432098</v>
      </c>
      <c r="AL172" s="120">
        <f t="shared" si="240"/>
        <v>441.45000000000005</v>
      </c>
      <c r="AM172" s="93">
        <f t="shared" si="241"/>
        <v>595.53425299999981</v>
      </c>
      <c r="AN172" s="93">
        <f t="shared" si="230"/>
        <v>13.040021992475138</v>
      </c>
      <c r="AO172" s="93">
        <f t="shared" si="231"/>
        <v>0.2533333333333333</v>
      </c>
      <c r="AP172" s="93">
        <f t="shared" si="232"/>
        <v>16.666666666666664</v>
      </c>
      <c r="AQ172" s="93">
        <f t="shared" si="233"/>
        <v>29.629629629629626</v>
      </c>
      <c r="AR172" s="93">
        <f t="shared" si="234"/>
        <v>12</v>
      </c>
      <c r="AS172" s="94">
        <f>(AP172+AQ172+AR172)/3</f>
        <v>19.432098765432098</v>
      </c>
      <c r="AT172" s="100">
        <f t="shared" si="242"/>
        <v>1.9427370097958543E-2</v>
      </c>
      <c r="AU172" s="101">
        <f t="shared" si="243"/>
        <v>0.38974358974358969</v>
      </c>
      <c r="AV172" s="101">
        <f t="shared" si="244"/>
        <v>4.9846541698709432E-2</v>
      </c>
      <c r="AW172" s="101">
        <f t="shared" si="245"/>
        <v>1.9171746807195935E-2</v>
      </c>
      <c r="AX172" s="101">
        <f t="shared" si="246"/>
        <v>3.0419171600750888E-2</v>
      </c>
      <c r="AY172" s="101">
        <f t="shared" si="247"/>
        <v>1.5866666666666669</v>
      </c>
      <c r="AZ172" s="101">
        <f t="shared" si="248"/>
        <v>50.486928917665026</v>
      </c>
      <c r="BA172" s="101">
        <f t="shared" si="249"/>
        <v>19.676956911500213</v>
      </c>
      <c r="BB172" s="101">
        <f t="shared" si="250"/>
        <v>0.38461538461538458</v>
      </c>
      <c r="BC172" s="101">
        <f t="shared" si="251"/>
        <v>0.13754812605333983</v>
      </c>
      <c r="BD172" s="101">
        <f t="shared" si="252"/>
        <v>0.61608007261268027</v>
      </c>
      <c r="BE172" s="101">
        <f t="shared" si="253"/>
        <v>0.14030823817319016</v>
      </c>
      <c r="BF172" s="101">
        <f t="shared" si="254"/>
        <v>0.18947368421052635</v>
      </c>
      <c r="BG172" s="101">
        <f t="shared" si="255"/>
        <v>7.3846153846153839E-2</v>
      </c>
      <c r="BH172" s="101">
        <f t="shared" si="256"/>
        <v>3.6809753869816195E-3</v>
      </c>
      <c r="BI172" s="108">
        <f t="shared" si="257"/>
        <v>1.6018081887929687</v>
      </c>
      <c r="BJ172" s="108">
        <f t="shared" si="258"/>
        <v>0.19364792964608879</v>
      </c>
      <c r="BK172" s="108">
        <f t="shared" si="259"/>
        <v>10.100693045529104</v>
      </c>
      <c r="BL172" s="108">
        <f t="shared" si="260"/>
        <v>52.607776278797417</v>
      </c>
      <c r="BM172" s="108">
        <f t="shared" si="261"/>
        <v>0.15915494309189535</v>
      </c>
      <c r="BN172" s="108">
        <f t="shared" si="262"/>
        <v>3.0919619823657814E-3</v>
      </c>
      <c r="BO172" s="108">
        <f t="shared" si="263"/>
        <v>7.9333235073858876E-3</v>
      </c>
      <c r="BP172" s="109">
        <f t="shared" si="264"/>
        <v>5.8584542823772717E-4</v>
      </c>
      <c r="BQ172" s="108">
        <f t="shared" si="265"/>
        <v>3.0512782720714953E-3</v>
      </c>
      <c r="BR172" s="108">
        <f t="shared" si="266"/>
        <v>9.6989447548106771</v>
      </c>
      <c r="BS172" s="108">
        <f t="shared" si="267"/>
        <v>2.5205847756679551</v>
      </c>
      <c r="BT172" s="108">
        <f t="shared" si="268"/>
        <v>0.74126718618819765</v>
      </c>
      <c r="BU172" s="108">
        <f t="shared" si="269"/>
        <v>13.084276406035661</v>
      </c>
      <c r="BV172" s="128">
        <f t="shared" si="270"/>
        <v>3.400372797600153</v>
      </c>
    </row>
    <row r="173" spans="1:384" ht="18.600000000000001" thickBot="1">
      <c r="A173" s="378"/>
      <c r="B173" s="55">
        <v>5</v>
      </c>
      <c r="C173" s="30">
        <v>0.65</v>
      </c>
      <c r="D173" s="30"/>
      <c r="E173" s="88">
        <f t="shared" si="235"/>
        <v>2.8424232144011614</v>
      </c>
      <c r="F173" s="376">
        <v>27.8</v>
      </c>
      <c r="G173" s="376"/>
      <c r="H173" s="59">
        <v>33</v>
      </c>
      <c r="I173" s="59">
        <v>57</v>
      </c>
      <c r="J173" s="59">
        <v>29</v>
      </c>
      <c r="K173" s="59">
        <v>57</v>
      </c>
      <c r="L173" s="59">
        <v>30</v>
      </c>
      <c r="M173" s="60">
        <v>58</v>
      </c>
      <c r="N173" s="61">
        <v>37</v>
      </c>
      <c r="O173" s="59">
        <v>55</v>
      </c>
      <c r="P173" s="59">
        <v>37</v>
      </c>
      <c r="Q173" s="59">
        <v>57</v>
      </c>
      <c r="R173" s="59">
        <v>35</v>
      </c>
      <c r="S173" s="59">
        <v>57</v>
      </c>
      <c r="T173" s="62"/>
      <c r="U173" s="36">
        <f t="shared" si="210"/>
        <v>24</v>
      </c>
      <c r="V173" s="36">
        <f t="shared" si="211"/>
        <v>28</v>
      </c>
      <c r="W173" s="36">
        <f t="shared" si="212"/>
        <v>28</v>
      </c>
      <c r="X173" s="36">
        <f t="shared" si="272"/>
        <v>18</v>
      </c>
      <c r="Y173" s="36">
        <f t="shared" si="214"/>
        <v>20</v>
      </c>
      <c r="Z173" s="36">
        <f t="shared" si="215"/>
        <v>22</v>
      </c>
      <c r="AA173" s="37">
        <f t="shared" si="226"/>
        <v>6</v>
      </c>
      <c r="AB173" s="37">
        <f t="shared" si="217"/>
        <v>8</v>
      </c>
      <c r="AC173" s="37">
        <f t="shared" si="218"/>
        <v>6</v>
      </c>
      <c r="AD173" s="76">
        <f t="shared" si="236"/>
        <v>0.26666666666666666</v>
      </c>
      <c r="AE173" s="76">
        <f t="shared" si="237"/>
        <v>0.2</v>
      </c>
      <c r="AF173" s="76">
        <f t="shared" si="238"/>
        <v>6.6666666666666666E-2</v>
      </c>
      <c r="AG173" s="4">
        <f t="shared" si="207"/>
        <v>25</v>
      </c>
      <c r="AH173" s="4">
        <f t="shared" si="208"/>
        <v>28.571428571428569</v>
      </c>
      <c r="AI173" s="4">
        <f t="shared" si="209"/>
        <v>21.428571428571431</v>
      </c>
      <c r="AJ173" s="36">
        <f t="shared" si="239"/>
        <v>25</v>
      </c>
      <c r="AL173" s="120">
        <f t="shared" si="240"/>
        <v>441.45000000000005</v>
      </c>
      <c r="AM173" s="93">
        <f t="shared" si="241"/>
        <v>623.57156000000009</v>
      </c>
      <c r="AN173" s="93">
        <f t="shared" si="230"/>
        <v>12.614400685977616</v>
      </c>
      <c r="AO173" s="93">
        <f t="shared" si="231"/>
        <v>0.26666666666666666</v>
      </c>
      <c r="AP173" s="93">
        <f t="shared" si="232"/>
        <v>25</v>
      </c>
      <c r="AQ173" s="93">
        <f t="shared" si="233"/>
        <v>28.571428571428569</v>
      </c>
      <c r="AR173" s="93">
        <f t="shared" si="234"/>
        <v>21.428571428571427</v>
      </c>
      <c r="AS173" s="94">
        <f t="shared" ref="AS173:AS176" si="273">(AP173+AQ173+AR173)/3</f>
        <v>25</v>
      </c>
      <c r="AT173" s="100">
        <f t="shared" si="242"/>
        <v>2.1139860172913163E-2</v>
      </c>
      <c r="AU173" s="101">
        <f t="shared" si="243"/>
        <v>0.41025641025641024</v>
      </c>
      <c r="AV173" s="101">
        <f t="shared" si="244"/>
        <v>5.1528409171475831E-2</v>
      </c>
      <c r="AW173" s="101">
        <f t="shared" si="245"/>
        <v>1.9818618912106088E-2</v>
      </c>
      <c r="AX173" s="101">
        <f t="shared" si="246"/>
        <v>3.0388548998562671E-2</v>
      </c>
      <c r="AY173" s="101">
        <f t="shared" si="247"/>
        <v>1.5333333333333334</v>
      </c>
      <c r="AZ173" s="101">
        <f t="shared" si="248"/>
        <v>46.36650257241606</v>
      </c>
      <c r="BA173" s="101">
        <f t="shared" si="249"/>
        <v>19.022154901504024</v>
      </c>
      <c r="BB173" s="101">
        <f t="shared" si="250"/>
        <v>0.38461538461538458</v>
      </c>
      <c r="BC173" s="101">
        <f t="shared" si="251"/>
        <v>0.1363083094682766</v>
      </c>
      <c r="BD173" s="101">
        <f t="shared" si="252"/>
        <v>0.60048057676907673</v>
      </c>
      <c r="BE173" s="101">
        <f t="shared" si="253"/>
        <v>0.15016385778355823</v>
      </c>
      <c r="BF173" s="101">
        <f t="shared" si="254"/>
        <v>0.18</v>
      </c>
      <c r="BG173" s="101">
        <f t="shared" si="255"/>
        <v>7.3846153846153839E-2</v>
      </c>
      <c r="BH173" s="101">
        <f t="shared" si="256"/>
        <v>3.8051748311243691E-3</v>
      </c>
      <c r="BI173" s="108">
        <f t="shared" si="257"/>
        <v>1.5612494995995994</v>
      </c>
      <c r="BJ173" s="108">
        <f t="shared" si="258"/>
        <v>0.20018178621750154</v>
      </c>
      <c r="BK173" s="108">
        <f t="shared" si="259"/>
        <v>10.100693045529104</v>
      </c>
      <c r="BL173" s="108">
        <f t="shared" si="260"/>
        <v>52.607776278797417</v>
      </c>
      <c r="BM173" s="108">
        <f t="shared" si="261"/>
        <v>0.15915494309189535</v>
      </c>
      <c r="BN173" s="108">
        <f t="shared" si="262"/>
        <v>3.3645132427906187E-3</v>
      </c>
      <c r="BO173" s="108">
        <f t="shared" si="263"/>
        <v>8.2010010293021331E-3</v>
      </c>
      <c r="BP173" s="109">
        <f t="shared" si="264"/>
        <v>6.0561238370231141E-4</v>
      </c>
      <c r="BQ173" s="108">
        <f t="shared" si="265"/>
        <v>3.1542311651162054E-3</v>
      </c>
      <c r="BR173" s="108">
        <f t="shared" si="266"/>
        <v>9.6989447548106771</v>
      </c>
      <c r="BS173" s="108">
        <f t="shared" si="267"/>
        <v>2.5205847756679551</v>
      </c>
      <c r="BT173" s="108">
        <f t="shared" si="268"/>
        <v>0.70793799511959776</v>
      </c>
      <c r="BU173" s="108">
        <f t="shared" si="269"/>
        <v>13.700274348422498</v>
      </c>
      <c r="BV173" s="128">
        <f t="shared" si="270"/>
        <v>3.5604598044524112</v>
      </c>
    </row>
    <row r="174" spans="1:384" ht="18.600000000000001" thickBot="1">
      <c r="A174" s="378"/>
      <c r="B174" s="55">
        <v>6</v>
      </c>
      <c r="C174" s="30">
        <v>0.65</v>
      </c>
      <c r="D174" s="30"/>
      <c r="E174" s="88">
        <f t="shared" si="235"/>
        <v>2.821311093890853</v>
      </c>
      <c r="F174" s="376">
        <v>28</v>
      </c>
      <c r="G174" s="376"/>
      <c r="H174" s="59">
        <v>33</v>
      </c>
      <c r="I174" s="59">
        <v>56</v>
      </c>
      <c r="J174" s="59">
        <v>31</v>
      </c>
      <c r="K174" s="59">
        <v>57</v>
      </c>
      <c r="L174" s="59">
        <v>29</v>
      </c>
      <c r="M174" s="60">
        <v>57</v>
      </c>
      <c r="N174" s="61">
        <v>36</v>
      </c>
      <c r="O174" s="59">
        <v>57</v>
      </c>
      <c r="P174" s="59">
        <v>37</v>
      </c>
      <c r="Q174" s="59">
        <v>57</v>
      </c>
      <c r="R174" s="59">
        <v>36</v>
      </c>
      <c r="S174" s="59">
        <v>58</v>
      </c>
      <c r="T174" s="62"/>
      <c r="U174" s="36">
        <f t="shared" si="210"/>
        <v>23</v>
      </c>
      <c r="V174" s="36">
        <f t="shared" si="211"/>
        <v>26</v>
      </c>
      <c r="W174" s="36">
        <f t="shared" si="212"/>
        <v>28</v>
      </c>
      <c r="X174" s="36">
        <f t="shared" si="272"/>
        <v>21</v>
      </c>
      <c r="Y174" s="36">
        <f t="shared" si="214"/>
        <v>20</v>
      </c>
      <c r="Z174" s="36">
        <f t="shared" si="215"/>
        <v>22</v>
      </c>
      <c r="AA174" s="37">
        <f t="shared" si="226"/>
        <v>2</v>
      </c>
      <c r="AB174" s="37">
        <f t="shared" si="217"/>
        <v>6</v>
      </c>
      <c r="AC174" s="37">
        <f t="shared" si="218"/>
        <v>6</v>
      </c>
      <c r="AD174" s="76">
        <f t="shared" si="236"/>
        <v>0.25666666666666665</v>
      </c>
      <c r="AE174" s="76">
        <f t="shared" si="237"/>
        <v>0.21</v>
      </c>
      <c r="AF174" s="76">
        <f t="shared" si="238"/>
        <v>4.6666666666666669E-2</v>
      </c>
      <c r="AG174" s="4">
        <f t="shared" si="207"/>
        <v>8.6956521739130483</v>
      </c>
      <c r="AH174" s="4">
        <f t="shared" si="208"/>
        <v>23.076923076923073</v>
      </c>
      <c r="AI174" s="4">
        <f t="shared" si="209"/>
        <v>21.428571428571431</v>
      </c>
      <c r="AJ174" s="36">
        <f t="shared" si="239"/>
        <v>17.733715559802516</v>
      </c>
      <c r="AL174" s="120">
        <f t="shared" si="240"/>
        <v>441.45000000000005</v>
      </c>
      <c r="AM174" s="93">
        <f t="shared" si="241"/>
        <v>602.50699662500017</v>
      </c>
      <c r="AN174" s="93">
        <f t="shared" si="230"/>
        <v>12.42770947740042</v>
      </c>
      <c r="AO174" s="93">
        <f t="shared" si="231"/>
        <v>0.25666666666666665</v>
      </c>
      <c r="AP174" s="93">
        <f t="shared" si="232"/>
        <v>8.695652173913043</v>
      </c>
      <c r="AQ174" s="93">
        <f t="shared" si="233"/>
        <v>23.076923076923077</v>
      </c>
      <c r="AR174" s="93">
        <f t="shared" si="234"/>
        <v>21.428571428571427</v>
      </c>
      <c r="AS174" s="94">
        <f t="shared" si="273"/>
        <v>17.733715559802516</v>
      </c>
      <c r="AT174" s="100">
        <f t="shared" si="242"/>
        <v>2.0652773315421532E-2</v>
      </c>
      <c r="AU174" s="101">
        <f t="shared" si="243"/>
        <v>0.39487179487179486</v>
      </c>
      <c r="AV174" s="101">
        <f t="shared" si="244"/>
        <v>5.2302477876716873E-2</v>
      </c>
      <c r="AW174" s="101">
        <f t="shared" si="245"/>
        <v>2.0116337644891104E-2</v>
      </c>
      <c r="AX174" s="101">
        <f t="shared" si="246"/>
        <v>3.1649704561295337E-2</v>
      </c>
      <c r="AY174" s="101">
        <f t="shared" si="247"/>
        <v>1.5733333333333335</v>
      </c>
      <c r="AZ174" s="101">
        <f t="shared" si="248"/>
        <v>47.445621340521122</v>
      </c>
      <c r="BA174" s="101">
        <f t="shared" si="249"/>
        <v>18.734937657539106</v>
      </c>
      <c r="BB174" s="101">
        <f t="shared" si="250"/>
        <v>0.38461538461538458</v>
      </c>
      <c r="BC174" s="101">
        <f t="shared" si="251"/>
        <v>0.13997798172712889</v>
      </c>
      <c r="BD174" s="101">
        <f t="shared" si="252"/>
        <v>0.61206647892641086</v>
      </c>
      <c r="BE174" s="101">
        <f t="shared" si="253"/>
        <v>0.14561426419539433</v>
      </c>
      <c r="BF174" s="101">
        <f t="shared" si="254"/>
        <v>0.18701298701298702</v>
      </c>
      <c r="BG174" s="101">
        <f t="shared" si="255"/>
        <v>7.3846153846153839E-2</v>
      </c>
      <c r="BH174" s="101">
        <f t="shared" si="256"/>
        <v>3.862336827819092E-3</v>
      </c>
      <c r="BI174" s="108">
        <f t="shared" si="257"/>
        <v>1.5913728452086684</v>
      </c>
      <c r="BJ174" s="108">
        <f t="shared" si="258"/>
        <v>0.20318895175126686</v>
      </c>
      <c r="BK174" s="108">
        <f t="shared" si="259"/>
        <v>10.100693045529104</v>
      </c>
      <c r="BL174" s="108">
        <f t="shared" si="260"/>
        <v>52.607776278797417</v>
      </c>
      <c r="BM174" s="108">
        <f t="shared" si="261"/>
        <v>0.15915494309189535</v>
      </c>
      <c r="BN174" s="108">
        <f t="shared" si="262"/>
        <v>3.2869909617057286E-3</v>
      </c>
      <c r="BO174" s="108">
        <f t="shared" si="263"/>
        <v>8.3241978900339894E-3</v>
      </c>
      <c r="BP174" s="109">
        <f t="shared" si="264"/>
        <v>6.1470999803327913E-4</v>
      </c>
      <c r="BQ174" s="108">
        <f t="shared" si="265"/>
        <v>3.2016145730899958E-3</v>
      </c>
      <c r="BR174" s="108">
        <f t="shared" si="266"/>
        <v>9.6989447548106771</v>
      </c>
      <c r="BS174" s="108">
        <f t="shared" si="267"/>
        <v>2.5205847756679551</v>
      </c>
      <c r="BT174" s="108">
        <f t="shared" si="268"/>
        <v>0.73268858697546069</v>
      </c>
      <c r="BU174" s="108">
        <f t="shared" si="269"/>
        <v>13.237472136488345</v>
      </c>
      <c r="BV174" s="128">
        <f t="shared" si="270"/>
        <v>3.4401856675193097</v>
      </c>
    </row>
    <row r="175" spans="1:384" ht="18.600000000000001" thickBot="1">
      <c r="A175" s="378"/>
      <c r="B175" s="55">
        <v>7</v>
      </c>
      <c r="C175" s="30">
        <v>0.65</v>
      </c>
      <c r="D175" s="30"/>
      <c r="E175" s="88">
        <f t="shared" si="235"/>
        <v>2.6259667592247009</v>
      </c>
      <c r="F175" s="376">
        <v>30</v>
      </c>
      <c r="G175" s="376"/>
      <c r="H175" s="59">
        <v>32</v>
      </c>
      <c r="I175" s="59">
        <v>57</v>
      </c>
      <c r="J175" s="59">
        <v>33</v>
      </c>
      <c r="K175" s="59">
        <v>59</v>
      </c>
      <c r="L175" s="59">
        <v>27</v>
      </c>
      <c r="M175" s="60">
        <v>60</v>
      </c>
      <c r="N175" s="61">
        <v>36</v>
      </c>
      <c r="O175" s="59">
        <v>57</v>
      </c>
      <c r="P175" s="59">
        <v>36</v>
      </c>
      <c r="Q175" s="59">
        <v>57</v>
      </c>
      <c r="R175" s="59">
        <v>36</v>
      </c>
      <c r="S175" s="59">
        <v>58</v>
      </c>
      <c r="T175" s="62"/>
      <c r="U175" s="36">
        <f t="shared" si="210"/>
        <v>25</v>
      </c>
      <c r="V175" s="36">
        <f t="shared" si="211"/>
        <v>26</v>
      </c>
      <c r="W175" s="36">
        <f t="shared" si="212"/>
        <v>33</v>
      </c>
      <c r="X175" s="36">
        <f t="shared" si="272"/>
        <v>21</v>
      </c>
      <c r="Y175" s="36">
        <f t="shared" si="214"/>
        <v>21</v>
      </c>
      <c r="Z175" s="36">
        <f t="shared" si="215"/>
        <v>22</v>
      </c>
      <c r="AA175" s="37">
        <f t="shared" si="226"/>
        <v>4</v>
      </c>
      <c r="AB175" s="37">
        <f t="shared" si="217"/>
        <v>5</v>
      </c>
      <c r="AC175" s="37">
        <f t="shared" si="218"/>
        <v>11</v>
      </c>
      <c r="AD175" s="76">
        <f t="shared" si="236"/>
        <v>0.28000000000000003</v>
      </c>
      <c r="AE175" s="76">
        <f t="shared" si="237"/>
        <v>0.21333333333333335</v>
      </c>
      <c r="AF175" s="76">
        <f t="shared" si="238"/>
        <v>6.6666666666666666E-2</v>
      </c>
      <c r="AG175" s="4">
        <f t="shared" si="207"/>
        <v>16.000000000000004</v>
      </c>
      <c r="AH175" s="4">
        <f t="shared" si="208"/>
        <v>19.23076923076923</v>
      </c>
      <c r="AI175" s="4">
        <f t="shared" si="209"/>
        <v>33.333333333333336</v>
      </c>
      <c r="AJ175" s="36">
        <f t="shared" si="239"/>
        <v>22.854700854700855</v>
      </c>
      <c r="AL175" s="120">
        <f t="shared" si="240"/>
        <v>441.45000000000005</v>
      </c>
      <c r="AM175" s="93">
        <f t="shared" si="241"/>
        <v>651.99908700000003</v>
      </c>
      <c r="AN175" s="93">
        <f t="shared" si="230"/>
        <v>10.766327527906574</v>
      </c>
      <c r="AO175" s="93">
        <f t="shared" si="231"/>
        <v>0.28000000000000003</v>
      </c>
      <c r="AP175" s="93">
        <f t="shared" si="232"/>
        <v>16</v>
      </c>
      <c r="AQ175" s="93">
        <f t="shared" si="233"/>
        <v>19.230769230769234</v>
      </c>
      <c r="AR175" s="93">
        <f t="shared" si="234"/>
        <v>33.333333333333329</v>
      </c>
      <c r="AS175" s="94">
        <f t="shared" si="273"/>
        <v>22.854700854700855</v>
      </c>
      <c r="AT175" s="100">
        <f t="shared" si="242"/>
        <v>2.6007011144165312E-2</v>
      </c>
      <c r="AU175" s="101">
        <f t="shared" si="243"/>
        <v>0.43076923076923079</v>
      </c>
      <c r="AV175" s="101">
        <f t="shared" si="244"/>
        <v>6.0373418727526607E-2</v>
      </c>
      <c r="AW175" s="101">
        <f t="shared" si="245"/>
        <v>2.3220545664433309E-2</v>
      </c>
      <c r="AX175" s="101">
        <f t="shared" si="246"/>
        <v>3.4366407583361298E-2</v>
      </c>
      <c r="AY175" s="101">
        <f t="shared" si="247"/>
        <v>1.48</v>
      </c>
      <c r="AZ175" s="101">
        <f t="shared" si="248"/>
        <v>37.55831259966633</v>
      </c>
      <c r="BA175" s="101">
        <f t="shared" si="249"/>
        <v>16.178965427548576</v>
      </c>
      <c r="BB175" s="101">
        <f t="shared" si="250"/>
        <v>0.38461538461538458</v>
      </c>
      <c r="BC175" s="101">
        <f t="shared" si="251"/>
        <v>0.1439882983354194</v>
      </c>
      <c r="BD175" s="101">
        <f t="shared" si="252"/>
        <v>0.58600903867311926</v>
      </c>
      <c r="BE175" s="101">
        <f t="shared" si="253"/>
        <v>0.17066883863630511</v>
      </c>
      <c r="BF175" s="101">
        <f t="shared" si="254"/>
        <v>0.1714285714285714</v>
      </c>
      <c r="BG175" s="101">
        <f t="shared" si="255"/>
        <v>7.3846153846153839E-2</v>
      </c>
      <c r="BH175" s="101">
        <f t="shared" si="256"/>
        <v>4.4583447675711953E-3</v>
      </c>
      <c r="BI175" s="108">
        <f t="shared" si="257"/>
        <v>1.5236235005501102</v>
      </c>
      <c r="BJ175" s="108">
        <f t="shared" si="258"/>
        <v>0.23454360410613254</v>
      </c>
      <c r="BK175" s="108">
        <f t="shared" si="259"/>
        <v>10.100693045529104</v>
      </c>
      <c r="BL175" s="108">
        <f t="shared" si="260"/>
        <v>52.607776278797417</v>
      </c>
      <c r="BM175" s="108">
        <f t="shared" si="261"/>
        <v>0.15915494309189535</v>
      </c>
      <c r="BN175" s="108">
        <f t="shared" si="262"/>
        <v>4.139144378639918E-3</v>
      </c>
      <c r="BO175" s="108">
        <f t="shared" si="263"/>
        <v>9.608728021842667E-3</v>
      </c>
      <c r="BP175" s="109">
        <f t="shared" si="264"/>
        <v>7.0956760776684307E-4</v>
      </c>
      <c r="BQ175" s="108">
        <f t="shared" si="265"/>
        <v>3.6956646237856407E-3</v>
      </c>
      <c r="BR175" s="108">
        <f t="shared" si="266"/>
        <v>9.6989447548106771</v>
      </c>
      <c r="BS175" s="108">
        <f t="shared" si="267"/>
        <v>2.5205847756679551</v>
      </c>
      <c r="BT175" s="108">
        <f t="shared" si="268"/>
        <v>0.67707150025503027</v>
      </c>
      <c r="BU175" s="108">
        <f t="shared" si="269"/>
        <v>14.324845679012347</v>
      </c>
      <c r="BV175" s="128">
        <f t="shared" si="270"/>
        <v>3.7227748837730354</v>
      </c>
    </row>
    <row r="176" spans="1:384" ht="18.600000000000001" thickBot="1">
      <c r="A176" s="379"/>
      <c r="B176" s="55">
        <v>8</v>
      </c>
      <c r="C176" s="63">
        <v>0.65</v>
      </c>
      <c r="D176" s="64"/>
      <c r="E176" s="88">
        <f t="shared" si="235"/>
        <v>2.2369926804179441</v>
      </c>
      <c r="F176" s="388">
        <v>35</v>
      </c>
      <c r="G176" s="389"/>
      <c r="H176" s="65">
        <v>27</v>
      </c>
      <c r="I176" s="65">
        <v>63</v>
      </c>
      <c r="J176" s="65">
        <v>28</v>
      </c>
      <c r="K176" s="65">
        <v>64</v>
      </c>
      <c r="L176" s="65">
        <v>30</v>
      </c>
      <c r="M176" s="66">
        <v>64</v>
      </c>
      <c r="N176" s="67">
        <v>37</v>
      </c>
      <c r="O176" s="65">
        <v>63</v>
      </c>
      <c r="P176" s="65">
        <v>33</v>
      </c>
      <c r="Q176" s="65">
        <v>61</v>
      </c>
      <c r="R176" s="65">
        <v>29</v>
      </c>
      <c r="S176" s="65">
        <v>58</v>
      </c>
      <c r="T176" s="68"/>
      <c r="U176" s="36">
        <f t="shared" si="210"/>
        <v>36</v>
      </c>
      <c r="V176" s="36">
        <f t="shared" si="211"/>
        <v>36</v>
      </c>
      <c r="W176" s="36">
        <f t="shared" si="212"/>
        <v>34</v>
      </c>
      <c r="X176" s="36">
        <f t="shared" si="272"/>
        <v>26</v>
      </c>
      <c r="Y176" s="36">
        <f t="shared" si="214"/>
        <v>28</v>
      </c>
      <c r="Z176" s="36">
        <f t="shared" si="215"/>
        <v>29</v>
      </c>
      <c r="AA176" s="37">
        <f t="shared" si="226"/>
        <v>10</v>
      </c>
      <c r="AB176" s="37">
        <f t="shared" si="217"/>
        <v>8</v>
      </c>
      <c r="AC176" s="37">
        <f t="shared" si="218"/>
        <v>5</v>
      </c>
      <c r="AD176" s="76">
        <f>(U176+V176+W176)/(3*100)</f>
        <v>0.35333333333333333</v>
      </c>
      <c r="AE176" s="76">
        <f>(X176+Y176+Z176)/(3*100)</f>
        <v>0.27666666666666667</v>
      </c>
      <c r="AF176" s="76">
        <f>(AA176+AB176+AC176)/(3*100)</f>
        <v>7.6666666666666661E-2</v>
      </c>
      <c r="AG176" s="4">
        <f t="shared" si="207"/>
        <v>27.777777777777779</v>
      </c>
      <c r="AH176" s="4">
        <f t="shared" si="208"/>
        <v>22.222222222222221</v>
      </c>
      <c r="AI176" s="4">
        <f t="shared" si="209"/>
        <v>14.705882352941179</v>
      </c>
      <c r="AJ176" s="36">
        <f>(AG176+AH176+AI176)/3</f>
        <v>21.56862745098039</v>
      </c>
      <c r="AL176" s="121">
        <f t="shared" si="240"/>
        <v>441.45000000000005</v>
      </c>
      <c r="AM176" s="96">
        <f t="shared" si="241"/>
        <v>815.32566800000006</v>
      </c>
      <c r="AN176" s="96">
        <f t="shared" si="230"/>
        <v>7.8130079306134999</v>
      </c>
      <c r="AO176" s="96">
        <f t="shared" si="231"/>
        <v>0.35333333333333333</v>
      </c>
      <c r="AP176" s="96">
        <f t="shared" si="232"/>
        <v>27.777777777777779</v>
      </c>
      <c r="AQ176" s="96">
        <f t="shared" si="233"/>
        <v>22.222222222222221</v>
      </c>
      <c r="AR176" s="96">
        <f t="shared" si="234"/>
        <v>14.705882352941178</v>
      </c>
      <c r="AS176" s="97">
        <f t="shared" si="273"/>
        <v>21.56862745098039</v>
      </c>
      <c r="AT176" s="102">
        <f t="shared" si="242"/>
        <v>4.5223726440731846E-2</v>
      </c>
      <c r="AU176" s="103">
        <f t="shared" si="243"/>
        <v>0.54358974358974355</v>
      </c>
      <c r="AV176" s="103">
        <f t="shared" si="244"/>
        <v>8.3194591093799147E-2</v>
      </c>
      <c r="AW176" s="103">
        <f t="shared" si="245"/>
        <v>3.1997919651461211E-2</v>
      </c>
      <c r="AX176" s="103">
        <f t="shared" si="246"/>
        <v>3.7970864653067309E-2</v>
      </c>
      <c r="AY176" s="103">
        <f t="shared" si="247"/>
        <v>1.1866666666666668</v>
      </c>
      <c r="AZ176" s="103">
        <f t="shared" si="248"/>
        <v>21.404739426264623</v>
      </c>
      <c r="BA176" s="103">
        <f t="shared" si="249"/>
        <v>11.635396816328461</v>
      </c>
      <c r="BB176" s="103">
        <f t="shared" si="250"/>
        <v>0.38461538461538458</v>
      </c>
      <c r="BC176" s="103">
        <f>$AS$100/(AN176*AO176)^0.5</f>
        <v>0.15046606756754635</v>
      </c>
      <c r="BD176" s="103">
        <f t="shared" si="252"/>
        <v>0.52166418973369055</v>
      </c>
      <c r="BE176" s="103">
        <f t="shared" si="253"/>
        <v>0.25281653434107976</v>
      </c>
      <c r="BF176" s="103">
        <f t="shared" si="254"/>
        <v>0.13584905660377358</v>
      </c>
      <c r="BG176" s="103">
        <f t="shared" si="255"/>
        <v>7.3846153846153839E-2</v>
      </c>
      <c r="BH176" s="103">
        <f t="shared" si="256"/>
        <v>6.1436005730805526E-3</v>
      </c>
      <c r="BI176" s="110">
        <f t="shared" si="257"/>
        <v>1.3563268933075956</v>
      </c>
      <c r="BJ176" s="110">
        <f t="shared" si="258"/>
        <v>0.32320116449491332</v>
      </c>
      <c r="BK176" s="110">
        <f t="shared" si="259"/>
        <v>10.100693045529104</v>
      </c>
      <c r="BL176" s="110">
        <f t="shared" si="260"/>
        <v>52.607776278797417</v>
      </c>
      <c r="BM176" s="110">
        <f t="shared" si="261"/>
        <v>0.15915494309189535</v>
      </c>
      <c r="BN176" s="110">
        <f t="shared" si="262"/>
        <v>7.1975796080781199E-3</v>
      </c>
      <c r="BO176" s="110">
        <f t="shared" si="263"/>
        <v>1.3240830411087107E-2</v>
      </c>
      <c r="BP176" s="111">
        <f t="shared" si="264"/>
        <v>9.7778439958797099E-4</v>
      </c>
      <c r="BQ176" s="110">
        <f t="shared" si="265"/>
        <v>5.0926270811873491E-3</v>
      </c>
      <c r="BR176" s="110">
        <f t="shared" si="266"/>
        <v>9.6989447548106771</v>
      </c>
      <c r="BS176" s="110">
        <f t="shared" si="267"/>
        <v>2.5205847756679551</v>
      </c>
      <c r="BT176" s="110">
        <f t="shared" si="268"/>
        <v>0.54144008624538975</v>
      </c>
      <c r="BU176" s="110">
        <f t="shared" si="269"/>
        <v>17.913237311385462</v>
      </c>
      <c r="BV176" s="129">
        <f t="shared" si="270"/>
        <v>4.6553346154085524</v>
      </c>
    </row>
    <row r="177" spans="1:74">
      <c r="AS177" s="154" t="s">
        <v>90</v>
      </c>
      <c r="AT177" s="130">
        <f>RSQ($AS$105:$AS$176,AT105:AT176)</f>
        <v>5.2732423500442523E-3</v>
      </c>
      <c r="AU177" s="130">
        <f t="shared" ref="AU177:BV177" si="274">RSQ($AS$105:$AS$176,AU105:AU176)</f>
        <v>2.7975224043654542E-2</v>
      </c>
      <c r="AV177" s="130">
        <f t="shared" si="274"/>
        <v>1.8969556579422006E-3</v>
      </c>
      <c r="AW177" s="130">
        <f t="shared" si="274"/>
        <v>2.1215139815813324E-2</v>
      </c>
      <c r="AX177" s="130">
        <f t="shared" si="274"/>
        <v>2.2077714822689436E-5</v>
      </c>
      <c r="AY177" s="130">
        <f t="shared" si="274"/>
        <v>7.1802630360980016E-2</v>
      </c>
      <c r="AZ177" s="130">
        <f t="shared" si="274"/>
        <v>1.8043892095837403E-2</v>
      </c>
      <c r="BA177" s="130">
        <f t="shared" si="274"/>
        <v>6.6400135087167789E-3</v>
      </c>
      <c r="BB177" s="130">
        <f t="shared" si="274"/>
        <v>2.0345365946517681E-2</v>
      </c>
      <c r="BC177" s="130">
        <f t="shared" si="274"/>
        <v>1.5863200399225685E-2</v>
      </c>
      <c r="BD177" s="130">
        <f t="shared" si="274"/>
        <v>1.5477487487367038E-3</v>
      </c>
      <c r="BE177" s="130">
        <f t="shared" si="274"/>
        <v>2.68425259035617E-3</v>
      </c>
      <c r="BF177" s="130">
        <f t="shared" si="274"/>
        <v>1.0258172651217529E-3</v>
      </c>
      <c r="BG177" s="130">
        <f t="shared" si="274"/>
        <v>2.0345365946517688E-2</v>
      </c>
      <c r="BH177" s="130">
        <f t="shared" si="274"/>
        <v>2.1215139815813331E-2</v>
      </c>
      <c r="BI177" s="130">
        <f t="shared" si="274"/>
        <v>3.4357842822689499E-2</v>
      </c>
      <c r="BJ177" s="130">
        <f t="shared" si="274"/>
        <v>8.6601680979845018E-3</v>
      </c>
      <c r="BK177" s="130">
        <f t="shared" si="274"/>
        <v>2.1686177962543851E-2</v>
      </c>
      <c r="BL177" s="130">
        <f t="shared" si="274"/>
        <v>2.1686177962543907E-2</v>
      </c>
      <c r="BM177" s="130">
        <f>RSQ($AS$105:$AS$176,BM105:BM176)</f>
        <v>4.9903004758723161E-33</v>
      </c>
      <c r="BN177" s="130">
        <f t="shared" si="274"/>
        <v>5.273242350044248E-3</v>
      </c>
      <c r="BO177" s="130">
        <f t="shared" si="274"/>
        <v>1.8969556579421976E-3</v>
      </c>
      <c r="BP177" s="130">
        <f t="shared" si="274"/>
        <v>2.1215139815813324E-2</v>
      </c>
      <c r="BQ177" s="130">
        <f t="shared" si="274"/>
        <v>2.1215139815813307E-2</v>
      </c>
      <c r="BR177" s="130">
        <f t="shared" si="274"/>
        <v>8.234970928417025E-3</v>
      </c>
      <c r="BS177" s="130">
        <f t="shared" si="274"/>
        <v>8.2349709284170198E-3</v>
      </c>
      <c r="BT177" s="130">
        <f t="shared" si="274"/>
        <v>4.1196510764779934E-3</v>
      </c>
      <c r="BU177" s="130">
        <f t="shared" si="274"/>
        <v>2.854144786167918E-3</v>
      </c>
      <c r="BV177" s="130">
        <f t="shared" si="274"/>
        <v>2.8541447861679301E-3</v>
      </c>
    </row>
    <row r="178" spans="1:74" ht="15" thickBot="1"/>
    <row r="179" spans="1:74">
      <c r="A179" s="331" t="s">
        <v>23</v>
      </c>
      <c r="B179" s="332"/>
      <c r="C179" s="332"/>
      <c r="D179" s="332"/>
      <c r="E179" s="333"/>
      <c r="U179" s="6"/>
      <c r="V179" s="6"/>
      <c r="W179" s="6"/>
      <c r="X179" s="6"/>
      <c r="Y179" s="6"/>
      <c r="Z179" s="6"/>
      <c r="AA179" s="6"/>
    </row>
    <row r="180" spans="1:74" ht="15" thickBot="1">
      <c r="A180" s="334"/>
      <c r="B180" s="335"/>
      <c r="C180" s="335"/>
      <c r="D180" s="335"/>
      <c r="E180" s="336"/>
      <c r="U180" s="6"/>
      <c r="V180" s="6"/>
      <c r="W180" s="6"/>
      <c r="X180" s="6"/>
      <c r="Y180" s="6"/>
      <c r="Z180" s="6"/>
      <c r="AA180" s="6"/>
    </row>
    <row r="181" spans="1:74">
      <c r="A181" s="325" t="s">
        <v>18</v>
      </c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7"/>
      <c r="U181" s="6"/>
      <c r="V181" s="6"/>
      <c r="W181" s="6"/>
      <c r="X181" s="6"/>
      <c r="Y181" s="6"/>
      <c r="Z181" s="6"/>
      <c r="AA181" s="6"/>
    </row>
    <row r="182" spans="1:74" ht="15" thickBot="1">
      <c r="A182" s="328"/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30"/>
      <c r="U182" s="6"/>
      <c r="V182" s="6"/>
      <c r="W182" s="6"/>
      <c r="X182" s="6"/>
      <c r="Y182" s="6"/>
      <c r="Z182" s="6"/>
      <c r="AA182" s="6"/>
    </row>
    <row r="183" spans="1:74">
      <c r="A183" s="319" t="s">
        <v>0</v>
      </c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0"/>
      <c r="N183" s="320"/>
      <c r="O183" s="320"/>
      <c r="P183" s="320"/>
      <c r="Q183" s="320"/>
      <c r="R183" s="320"/>
      <c r="S183" s="320"/>
      <c r="T183" s="321"/>
      <c r="U183" s="6"/>
      <c r="V183" s="6"/>
      <c r="W183" s="6"/>
      <c r="X183" s="6"/>
      <c r="Y183" s="6"/>
      <c r="Z183" s="6"/>
      <c r="AA183" s="6"/>
    </row>
    <row r="184" spans="1:74">
      <c r="A184" s="322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4"/>
      <c r="U184" s="6"/>
      <c r="V184" s="6"/>
      <c r="W184" s="6"/>
      <c r="X184" s="6"/>
      <c r="Y184" s="6"/>
      <c r="Z184" s="6"/>
      <c r="AA184" s="6"/>
    </row>
    <row r="185" spans="1:74">
      <c r="A185" s="9" t="s">
        <v>1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1"/>
      <c r="U185" s="6"/>
      <c r="V185" s="6"/>
      <c r="W185" s="6"/>
      <c r="X185" s="6"/>
      <c r="Y185" s="6"/>
      <c r="Z185" s="6"/>
      <c r="AA185" s="6"/>
    </row>
    <row r="186" spans="1:74" ht="28.8">
      <c r="A186" s="9" t="s">
        <v>2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1"/>
      <c r="U186" s="6"/>
      <c r="V186" s="6"/>
      <c r="W186" s="6"/>
      <c r="X186" s="6"/>
      <c r="Y186" s="6"/>
      <c r="Z186" s="6"/>
      <c r="AA186" s="6"/>
    </row>
    <row r="187" spans="1:74">
      <c r="A187" s="337" t="s">
        <v>3</v>
      </c>
      <c r="B187" s="338"/>
      <c r="C187" s="338"/>
      <c r="D187" s="338"/>
      <c r="E187" s="338"/>
      <c r="F187" s="338"/>
      <c r="G187" s="338"/>
      <c r="H187" s="338"/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9"/>
      <c r="U187" s="6"/>
      <c r="V187" s="6"/>
      <c r="W187" s="6"/>
      <c r="X187" s="6"/>
      <c r="Y187" s="6"/>
      <c r="Z187" s="6"/>
      <c r="AA187" s="6"/>
    </row>
    <row r="188" spans="1:74" ht="18.600000000000001" thickBot="1">
      <c r="A188" s="340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1"/>
      <c r="P188" s="341"/>
      <c r="Q188" s="341"/>
      <c r="R188" s="341"/>
      <c r="S188" s="341"/>
      <c r="T188" s="342"/>
      <c r="U188" s="6"/>
      <c r="V188" s="6"/>
      <c r="W188" s="6"/>
      <c r="X188" s="6"/>
      <c r="Y188" s="6"/>
      <c r="Z188" s="6"/>
      <c r="AA188" s="6"/>
      <c r="AL188" s="116" t="s">
        <v>59</v>
      </c>
      <c r="AM188" s="152">
        <f>(3151.35-3.056*(AS189*100-34.814)^2)*4/1000000</f>
        <v>7.7089521640959988E-3</v>
      </c>
      <c r="AN188" s="116" t="s">
        <v>60</v>
      </c>
      <c r="AO188" s="116" t="s">
        <v>61</v>
      </c>
      <c r="AP188" s="116">
        <f>1000*AM188*9.81+1000*AM189*9.81</f>
        <v>211.51168406878176</v>
      </c>
      <c r="AQ188" s="116" t="s">
        <v>62</v>
      </c>
      <c r="AR188" s="117" t="s">
        <v>48</v>
      </c>
      <c r="AS188" s="118">
        <v>0.25</v>
      </c>
      <c r="AT188" s="118" t="s">
        <v>50</v>
      </c>
    </row>
    <row r="189" spans="1:74" ht="18">
      <c r="A189" s="365" t="s">
        <v>20</v>
      </c>
      <c r="B189" s="390" t="s">
        <v>19</v>
      </c>
      <c r="C189" s="343" t="s">
        <v>4</v>
      </c>
      <c r="D189" s="344"/>
      <c r="E189" s="345"/>
      <c r="F189" s="357" t="s">
        <v>5</v>
      </c>
      <c r="G189" s="358"/>
      <c r="H189" s="358"/>
      <c r="I189" s="358"/>
      <c r="J189" s="358"/>
      <c r="K189" s="358"/>
      <c r="L189" s="358"/>
      <c r="M189" s="358"/>
      <c r="N189" s="358"/>
      <c r="O189" s="358"/>
      <c r="P189" s="358"/>
      <c r="Q189" s="358"/>
      <c r="R189" s="358"/>
      <c r="S189" s="359"/>
      <c r="T189" s="316" t="s">
        <v>6</v>
      </c>
      <c r="AB189" s="7"/>
      <c r="AC189" s="7"/>
      <c r="AL189" s="116" t="s">
        <v>63</v>
      </c>
      <c r="AM189" s="152">
        <f>(305.877*(AS189*100)-(4.393*(AS189*100)^2)-794.3625)*5/1000000</f>
        <v>1.3851871900000002E-2</v>
      </c>
      <c r="AN189" s="116" t="s">
        <v>60</v>
      </c>
      <c r="AO189" s="116" t="s">
        <v>64</v>
      </c>
      <c r="AP189" s="116">
        <f>(1.842*4*9.81)+(2.097*5*9.81)</f>
        <v>175.13793000000001</v>
      </c>
      <c r="AQ189" s="116" t="s">
        <v>62</v>
      </c>
      <c r="AR189" s="117" t="s">
        <v>49</v>
      </c>
      <c r="AS189" s="118">
        <v>0.14799999999999999</v>
      </c>
      <c r="AT189" s="118" t="s">
        <v>50</v>
      </c>
    </row>
    <row r="190" spans="1:74" ht="18.75" customHeight="1">
      <c r="A190" s="366"/>
      <c r="B190" s="391"/>
      <c r="C190" s="360" t="s">
        <v>7</v>
      </c>
      <c r="D190" s="371"/>
      <c r="E190" s="371" t="s">
        <v>8</v>
      </c>
      <c r="F190" s="351" t="s">
        <v>9</v>
      </c>
      <c r="G190" s="352"/>
      <c r="H190" s="346" t="s">
        <v>11</v>
      </c>
      <c r="I190" s="347"/>
      <c r="J190" s="347"/>
      <c r="K190" s="347"/>
      <c r="L190" s="347"/>
      <c r="M190" s="348"/>
      <c r="N190" s="349" t="s">
        <v>10</v>
      </c>
      <c r="O190" s="347"/>
      <c r="P190" s="347"/>
      <c r="Q190" s="347"/>
      <c r="R190" s="347"/>
      <c r="S190" s="350"/>
      <c r="T190" s="317"/>
      <c r="U190" s="6"/>
      <c r="V190" s="6"/>
      <c r="W190" s="6"/>
      <c r="X190" s="6"/>
      <c r="Y190" s="6"/>
      <c r="Z190" s="6"/>
      <c r="AA190" s="6"/>
    </row>
    <row r="191" spans="1:74" ht="18" customHeight="1">
      <c r="A191" s="366"/>
      <c r="B191" s="391"/>
      <c r="C191" s="361"/>
      <c r="D191" s="372"/>
      <c r="E191" s="372"/>
      <c r="F191" s="353"/>
      <c r="G191" s="354"/>
      <c r="H191" s="311">
        <v>1</v>
      </c>
      <c r="I191" s="312"/>
      <c r="J191" s="311">
        <v>2</v>
      </c>
      <c r="K191" s="312"/>
      <c r="L191" s="311">
        <v>3</v>
      </c>
      <c r="M191" s="374"/>
      <c r="N191" s="375">
        <v>1</v>
      </c>
      <c r="O191" s="312"/>
      <c r="P191" s="311">
        <v>2</v>
      </c>
      <c r="Q191" s="312"/>
      <c r="R191" s="311">
        <v>3</v>
      </c>
      <c r="S191" s="312"/>
      <c r="T191" s="317"/>
      <c r="U191" s="313" t="s">
        <v>15</v>
      </c>
      <c r="V191" s="314"/>
      <c r="W191" s="315"/>
      <c r="X191" s="313" t="s">
        <v>14</v>
      </c>
      <c r="Y191" s="314"/>
      <c r="Z191" s="315"/>
      <c r="AA191" s="313" t="s">
        <v>16</v>
      </c>
      <c r="AB191" s="314"/>
      <c r="AC191" s="315"/>
      <c r="AD191" s="14"/>
      <c r="AE191" s="14"/>
      <c r="AF191" s="14"/>
      <c r="AG191" s="394" t="s">
        <v>17</v>
      </c>
      <c r="AH191" s="394"/>
      <c r="AI191" s="394"/>
      <c r="AL191" s="409" t="s">
        <v>71</v>
      </c>
      <c r="AM191" s="409" t="s">
        <v>65</v>
      </c>
      <c r="AN191" s="310" t="s">
        <v>47</v>
      </c>
      <c r="AO191" s="310" t="s">
        <v>28</v>
      </c>
      <c r="AP191" s="310" t="s">
        <v>29</v>
      </c>
      <c r="AQ191" s="310" t="s">
        <v>29</v>
      </c>
      <c r="AR191" s="310" t="s">
        <v>29</v>
      </c>
      <c r="AS191" s="310" t="s">
        <v>30</v>
      </c>
      <c r="AT191" s="407" t="s">
        <v>31</v>
      </c>
      <c r="AU191" s="397" t="s">
        <v>32</v>
      </c>
      <c r="AV191" s="397" t="s">
        <v>33</v>
      </c>
      <c r="AW191" s="397" t="s">
        <v>34</v>
      </c>
      <c r="AX191" s="397" t="s">
        <v>35</v>
      </c>
      <c r="AY191" s="397" t="s">
        <v>36</v>
      </c>
      <c r="AZ191" s="397" t="s">
        <v>37</v>
      </c>
      <c r="BA191" s="397" t="s">
        <v>38</v>
      </c>
      <c r="BB191" s="397" t="s">
        <v>39</v>
      </c>
      <c r="BC191" s="397" t="s">
        <v>40</v>
      </c>
      <c r="BD191" s="395" t="s">
        <v>41</v>
      </c>
      <c r="BE191" s="397" t="s">
        <v>42</v>
      </c>
      <c r="BF191" s="397" t="s">
        <v>43</v>
      </c>
      <c r="BG191" s="397" t="s">
        <v>44</v>
      </c>
      <c r="BH191" s="397" t="s">
        <v>45</v>
      </c>
      <c r="BI191" s="398" t="s">
        <v>46</v>
      </c>
      <c r="BJ191" s="305" t="s">
        <v>56</v>
      </c>
      <c r="BK191" s="305" t="s">
        <v>57</v>
      </c>
      <c r="BL191" s="305" t="s">
        <v>58</v>
      </c>
      <c r="BM191" s="307" t="s">
        <v>51</v>
      </c>
      <c r="BN191" s="305" t="s">
        <v>52</v>
      </c>
      <c r="BO191" s="305" t="s">
        <v>53</v>
      </c>
      <c r="BP191" s="305" t="s">
        <v>54</v>
      </c>
      <c r="BQ191" s="305" t="s">
        <v>55</v>
      </c>
      <c r="BR191" s="415" t="s">
        <v>66</v>
      </c>
      <c r="BS191" s="415" t="s">
        <v>67</v>
      </c>
      <c r="BT191" s="415" t="s">
        <v>68</v>
      </c>
      <c r="BU191" s="415" t="s">
        <v>69</v>
      </c>
      <c r="BV191" s="417" t="s">
        <v>70</v>
      </c>
    </row>
    <row r="192" spans="1:74" ht="15" customHeight="1" thickBot="1">
      <c r="A192" s="367"/>
      <c r="B192" s="392"/>
      <c r="C192" s="362"/>
      <c r="D192" s="373"/>
      <c r="E192" s="373"/>
      <c r="F192" s="355"/>
      <c r="G192" s="356"/>
      <c r="H192" s="15" t="s">
        <v>12</v>
      </c>
      <c r="I192" s="15" t="s">
        <v>13</v>
      </c>
      <c r="J192" s="15" t="s">
        <v>12</v>
      </c>
      <c r="K192" s="15" t="s">
        <v>13</v>
      </c>
      <c r="L192" s="15" t="s">
        <v>12</v>
      </c>
      <c r="M192" s="16" t="s">
        <v>13</v>
      </c>
      <c r="N192" s="17" t="s">
        <v>12</v>
      </c>
      <c r="O192" s="15" t="s">
        <v>13</v>
      </c>
      <c r="P192" s="15" t="s">
        <v>12</v>
      </c>
      <c r="Q192" s="15" t="s">
        <v>13</v>
      </c>
      <c r="R192" s="15" t="s">
        <v>12</v>
      </c>
      <c r="S192" s="15" t="s">
        <v>13</v>
      </c>
      <c r="T192" s="318"/>
      <c r="U192" s="18">
        <v>1</v>
      </c>
      <c r="V192" s="18">
        <v>2</v>
      </c>
      <c r="W192" s="18">
        <v>3</v>
      </c>
      <c r="X192" s="19">
        <v>1</v>
      </c>
      <c r="Y192" s="19">
        <v>2</v>
      </c>
      <c r="Z192" s="19">
        <v>3</v>
      </c>
      <c r="AA192" s="20">
        <v>1</v>
      </c>
      <c r="AB192" s="20">
        <v>2</v>
      </c>
      <c r="AC192" s="20">
        <v>3</v>
      </c>
      <c r="AD192" s="69" t="s">
        <v>24</v>
      </c>
      <c r="AE192" s="69" t="s">
        <v>25</v>
      </c>
      <c r="AF192" s="70" t="s">
        <v>26</v>
      </c>
      <c r="AG192" s="2">
        <v>1</v>
      </c>
      <c r="AH192" s="2">
        <v>2</v>
      </c>
      <c r="AI192" s="2">
        <v>3</v>
      </c>
      <c r="AJ192" s="82" t="s">
        <v>27</v>
      </c>
      <c r="AL192" s="409"/>
      <c r="AM192" s="409"/>
      <c r="AN192" s="310"/>
      <c r="AO192" s="310"/>
      <c r="AP192" s="310"/>
      <c r="AQ192" s="310"/>
      <c r="AR192" s="310"/>
      <c r="AS192" s="310"/>
      <c r="AT192" s="408"/>
      <c r="AU192" s="396"/>
      <c r="AV192" s="396"/>
      <c r="AW192" s="396"/>
      <c r="AX192" s="396"/>
      <c r="AY192" s="396"/>
      <c r="AZ192" s="396"/>
      <c r="BA192" s="396"/>
      <c r="BB192" s="396"/>
      <c r="BC192" s="396"/>
      <c r="BD192" s="396"/>
      <c r="BE192" s="396"/>
      <c r="BF192" s="396"/>
      <c r="BG192" s="396"/>
      <c r="BH192" s="396"/>
      <c r="BI192" s="399"/>
      <c r="BJ192" s="306"/>
      <c r="BK192" s="306"/>
      <c r="BL192" s="306"/>
      <c r="BM192" s="308"/>
      <c r="BN192" s="306"/>
      <c r="BO192" s="306"/>
      <c r="BP192" s="306"/>
      <c r="BQ192" s="309"/>
      <c r="BR192" s="416"/>
      <c r="BS192" s="416"/>
      <c r="BT192" s="416"/>
      <c r="BU192" s="416"/>
      <c r="BV192" s="418"/>
    </row>
    <row r="193" spans="1:384" ht="18.600000000000001" thickBot="1">
      <c r="A193" s="368">
        <v>18</v>
      </c>
      <c r="B193" s="21">
        <v>1</v>
      </c>
      <c r="C193" s="22">
        <v>0.4</v>
      </c>
      <c r="D193" s="23"/>
      <c r="E193" s="83">
        <f>(F193^-1.04)*90.26</f>
        <v>4.003355281584116</v>
      </c>
      <c r="F193" s="383">
        <v>20</v>
      </c>
      <c r="G193" s="384"/>
      <c r="H193" s="22">
        <v>65</v>
      </c>
      <c r="I193" s="22">
        <v>78</v>
      </c>
      <c r="J193" s="22">
        <v>66</v>
      </c>
      <c r="K193" s="22">
        <v>78</v>
      </c>
      <c r="L193" s="22">
        <v>62</v>
      </c>
      <c r="M193" s="24">
        <v>76</v>
      </c>
      <c r="N193" s="25">
        <v>66</v>
      </c>
      <c r="O193" s="22">
        <v>75</v>
      </c>
      <c r="P193" s="22">
        <v>65</v>
      </c>
      <c r="Q193" s="22">
        <v>76</v>
      </c>
      <c r="R193" s="22">
        <v>63</v>
      </c>
      <c r="S193" s="22">
        <v>77</v>
      </c>
      <c r="T193" s="26"/>
      <c r="U193" s="36">
        <f>I193-H193</f>
        <v>13</v>
      </c>
      <c r="V193" s="36">
        <f>K193-J193</f>
        <v>12</v>
      </c>
      <c r="W193" s="36">
        <f>M193-L193</f>
        <v>14</v>
      </c>
      <c r="X193" s="36">
        <f>O193-N193</f>
        <v>9</v>
      </c>
      <c r="Y193" s="36">
        <f>Q193-P193</f>
        <v>11</v>
      </c>
      <c r="Z193" s="36">
        <f>S193-R193</f>
        <v>14</v>
      </c>
      <c r="AA193" s="37">
        <f>U193-X193</f>
        <v>4</v>
      </c>
      <c r="AB193" s="37">
        <f>V193-Y193</f>
        <v>1</v>
      </c>
      <c r="AC193" s="37">
        <f>W193-Z193</f>
        <v>0</v>
      </c>
      <c r="AD193" s="3">
        <f>(U193+V193+W193)/(3*100)</f>
        <v>0.13</v>
      </c>
      <c r="AE193" s="3">
        <f>(X193+Y193+Z193)/(3*100)</f>
        <v>0.11333333333333333</v>
      </c>
      <c r="AF193" s="3">
        <f t="shared" ref="AF193" si="275">(AA193+AB193+AC193)/(3*100)</f>
        <v>1.6666666666666666E-2</v>
      </c>
      <c r="AG193" s="4">
        <f>(1-(X193/U193))*100</f>
        <v>30.76923076923077</v>
      </c>
      <c r="AH193" s="4">
        <f t="shared" ref="AH193:AH216" si="276">(1-(Y193/V193))*100</f>
        <v>8.3333333333333375</v>
      </c>
      <c r="AI193" s="4">
        <f t="shared" ref="AI193:AI216" si="277">(1-(Z193/W193))*100</f>
        <v>0</v>
      </c>
      <c r="AJ193" s="36">
        <f>(AG193+AH193+AI193)/3</f>
        <v>13.034188034188036</v>
      </c>
      <c r="AL193" s="119">
        <f>$A$193*9.81</f>
        <v>176.58</v>
      </c>
      <c r="AM193" s="91">
        <f t="shared" ref="AM193:AM224" si="278">0.5*1000*($AS$189+AO193/2)*(0.115*5+0.08*4)*(C193+AO193/2)*9.81</f>
        <v>434.80507387500001</v>
      </c>
      <c r="AN193" s="91">
        <f>(E193^2*9.81)/(2*PI())</f>
        <v>25.022886522097128</v>
      </c>
      <c r="AO193" s="91">
        <f t="shared" ref="AO193:AO224" si="279">AVERAGE(U193:W193)/100</f>
        <v>0.13</v>
      </c>
      <c r="AP193" s="91">
        <f t="shared" ref="AP193:AP224" si="280">AA193/U193*100</f>
        <v>30.76923076923077</v>
      </c>
      <c r="AQ193" s="91">
        <f t="shared" ref="AQ193:AQ224" si="281">AB193/V193*100</f>
        <v>8.3333333333333321</v>
      </c>
      <c r="AR193" s="104">
        <f t="shared" ref="AR193:AR224" si="282">AC193/W193*100</f>
        <v>0</v>
      </c>
      <c r="AS193" s="92">
        <f>(AP193+AQ193)/2</f>
        <v>19.551282051282051</v>
      </c>
      <c r="AT193" s="98">
        <f>AO193/AN193</f>
        <v>5.1952439573747832E-3</v>
      </c>
      <c r="AU193" s="99">
        <f>AO193/C193</f>
        <v>0.32500000000000001</v>
      </c>
      <c r="AV193" s="99">
        <f>C193/AN193</f>
        <v>1.5985366022691641E-2</v>
      </c>
      <c r="AW193" s="99">
        <f t="shared" ref="AW193:AW224" si="283">$AS$188/AN193</f>
        <v>9.9908537641822739E-3</v>
      </c>
      <c r="AX193" s="99">
        <f>(C193-AO193)/AN193</f>
        <v>1.0790122065316857E-2</v>
      </c>
      <c r="AY193" s="99">
        <f t="shared" ref="AY193:AY224" si="284">(C193-AO193)/$AS$188</f>
        <v>1.08</v>
      </c>
      <c r="AZ193" s="99">
        <f t="shared" ref="AZ193:AZ224" si="285">(AN193-$AS$188)/AO193</f>
        <v>190.5606655545933</v>
      </c>
      <c r="BA193" s="99">
        <f t="shared" ref="BA193:BA224" si="286">(AN193-$AS$188)/C193</f>
        <v>61.932216305242818</v>
      </c>
      <c r="BB193" s="99">
        <f t="shared" ref="BB193:BB224" si="287">$AS$188/C193</f>
        <v>0.625</v>
      </c>
      <c r="BC193" s="99">
        <f t="shared" ref="BC193:BC224" si="288">$AS$188/(AN193*AO193)^0.5</f>
        <v>0.13861161681379791</v>
      </c>
      <c r="BD193" s="99">
        <f t="shared" ref="BD193:BD224" si="289">$AS$188/(C193*AO193)^0.5</f>
        <v>1.0963225241337864</v>
      </c>
      <c r="BE193" s="99">
        <f t="shared" ref="BE193:BE224" si="290">AO193/($AS$188*AN193)^0.5</f>
        <v>5.1976214346899946E-2</v>
      </c>
      <c r="BF193" s="99">
        <f t="shared" ref="BF193:BF224" si="291">$AS$189/AO193</f>
        <v>1.1384615384615384</v>
      </c>
      <c r="BG193" s="99">
        <f t="shared" ref="BG193:BG224" si="292">$AS$189/C193</f>
        <v>0.36999999999999994</v>
      </c>
      <c r="BH193" s="99">
        <f t="shared" ref="BH193:BH224" si="293">$AS$189/AN193</f>
        <v>5.9145854283959064E-3</v>
      </c>
      <c r="BI193" s="99">
        <f>(9.81*C193)^0.5/(9.81*AO193)^0.5</f>
        <v>1.7541160386140586</v>
      </c>
      <c r="BJ193" s="99">
        <f>(9.81*C193)^0.5/AN193</f>
        <v>7.9163883853168054E-2</v>
      </c>
      <c r="BK193" s="99">
        <f t="shared" ref="BK193:BK224" si="294">(9.81*C193)^0.5/$AS$188</f>
        <v>7.9236355292252059</v>
      </c>
      <c r="BL193" s="99">
        <f t="shared" ref="BL193:BL224" si="295">(9.81*C193)^0.5/$AS$189</f>
        <v>13.384519475042579</v>
      </c>
      <c r="BM193" s="99">
        <f>AN193/(9.81*E193^2)</f>
        <v>0.15915494309189535</v>
      </c>
      <c r="BN193" s="99">
        <f>AO193/(9.81*E193^2)</f>
        <v>8.2684875638449674E-4</v>
      </c>
      <c r="BO193" s="99">
        <f>C193/(9.81*E193^2)</f>
        <v>2.5441500196446056E-3</v>
      </c>
      <c r="BP193" s="113">
        <f t="shared" ref="BP193:BP224" si="296">$AS$189/(9.81*E193^2)</f>
        <v>9.4133550726850385E-4</v>
      </c>
      <c r="BQ193" s="99">
        <f t="shared" ref="BQ193:BQ224" si="297">$AS$188/(9.81*E193^2)</f>
        <v>1.5900937622778783E-3</v>
      </c>
      <c r="BR193" s="99">
        <f>AL105/$AP$100</f>
        <v>3.8795779019242711</v>
      </c>
      <c r="BS193" s="99">
        <f>AL105/$AP$101</f>
        <v>1.008233910267182</v>
      </c>
      <c r="BT193" s="99">
        <f>AL105/AM105</f>
        <v>1.0156727872185101</v>
      </c>
      <c r="BU193" s="99">
        <f>AM105/$AP$100</f>
        <v>3.8197123628257899</v>
      </c>
      <c r="BV193" s="124">
        <f>AM105/$AP$101</f>
        <v>0.99267591192267746</v>
      </c>
    </row>
    <row r="194" spans="1:384" ht="18.600000000000001" thickBot="1">
      <c r="A194" s="369"/>
      <c r="B194" s="28">
        <v>2</v>
      </c>
      <c r="C194" s="29">
        <v>0.4</v>
      </c>
      <c r="D194" s="30"/>
      <c r="E194" s="85">
        <f t="shared" ref="E194:E257" si="298">(F194^-1.04)*90.26</f>
        <v>3.4617713531086367</v>
      </c>
      <c r="F194" s="381">
        <v>23</v>
      </c>
      <c r="G194" s="382"/>
      <c r="H194" s="31">
        <v>65</v>
      </c>
      <c r="I194" s="31">
        <v>77</v>
      </c>
      <c r="J194" s="31">
        <v>63</v>
      </c>
      <c r="K194" s="31">
        <v>77</v>
      </c>
      <c r="L194" s="31">
        <v>60</v>
      </c>
      <c r="M194" s="33">
        <v>78</v>
      </c>
      <c r="N194" s="34">
        <v>65</v>
      </c>
      <c r="O194" s="31">
        <v>75</v>
      </c>
      <c r="P194" s="31">
        <v>64</v>
      </c>
      <c r="Q194" s="31">
        <v>74</v>
      </c>
      <c r="R194" s="31">
        <v>62</v>
      </c>
      <c r="S194" s="31">
        <v>76</v>
      </c>
      <c r="T194" s="35"/>
      <c r="U194" s="36">
        <f t="shared" ref="U194:U257" si="299">I194-H194</f>
        <v>12</v>
      </c>
      <c r="V194" s="36">
        <f t="shared" ref="V194:V257" si="300">K194-J194</f>
        <v>14</v>
      </c>
      <c r="W194" s="36">
        <f t="shared" ref="W194:W257" si="301">M194-L194</f>
        <v>18</v>
      </c>
      <c r="X194" s="36">
        <f t="shared" ref="X194:X257" si="302">O194-N194</f>
        <v>10</v>
      </c>
      <c r="Y194" s="36">
        <f t="shared" ref="Y194:Y257" si="303">Q194-P194</f>
        <v>10</v>
      </c>
      <c r="Z194" s="36">
        <f t="shared" ref="Z194:Z257" si="304">S194-R194</f>
        <v>14</v>
      </c>
      <c r="AA194" s="37">
        <f t="shared" ref="AA194:AA257" si="305">U194-X194</f>
        <v>2</v>
      </c>
      <c r="AB194" s="37">
        <f t="shared" ref="AB194:AB257" si="306">V194-Y194</f>
        <v>4</v>
      </c>
      <c r="AC194" s="37">
        <f t="shared" ref="AC194:AC257" si="307">W194-Z194</f>
        <v>4</v>
      </c>
      <c r="AD194" s="3">
        <f t="shared" ref="AD194:AD257" si="308">(U194+V194+W194)/(3*100)</f>
        <v>0.14666666666666667</v>
      </c>
      <c r="AE194" s="3">
        <f t="shared" ref="AE194:AE257" si="309">(X194+Y194+Z194)/(3*100)</f>
        <v>0.11333333333333333</v>
      </c>
      <c r="AF194" s="3">
        <f t="shared" ref="AF194:AF257" si="310">(AA194+AB194+AC194)/(3*100)</f>
        <v>3.3333333333333333E-2</v>
      </c>
      <c r="AG194" s="4">
        <f t="shared" ref="AG194:AG216" si="311">(1-(X194/U194))*100</f>
        <v>16.666666666666664</v>
      </c>
      <c r="AH194" s="4">
        <f t="shared" si="276"/>
        <v>28.571428571428569</v>
      </c>
      <c r="AI194" s="4">
        <f t="shared" si="277"/>
        <v>22.222222222222221</v>
      </c>
      <c r="AJ194" s="36">
        <f t="shared" ref="AJ194:AJ257" si="312">(AG194+AH194+AI194)/3</f>
        <v>22.486772486772484</v>
      </c>
      <c r="AL194" s="120">
        <f t="shared" ref="AL194:AL200" si="313">$A$193*9.81</f>
        <v>176.58</v>
      </c>
      <c r="AM194" s="93">
        <f t="shared" si="278"/>
        <v>459.91329200000007</v>
      </c>
      <c r="AN194" s="93">
        <f t="shared" ref="AN194:AN257" si="314">(E194^2*9.81)/(2*PI())</f>
        <v>18.710521764569563</v>
      </c>
      <c r="AO194" s="93">
        <f t="shared" si="279"/>
        <v>0.14666666666666667</v>
      </c>
      <c r="AP194" s="93">
        <f t="shared" si="280"/>
        <v>16.666666666666664</v>
      </c>
      <c r="AQ194" s="93">
        <f t="shared" si="281"/>
        <v>28.571428571428569</v>
      </c>
      <c r="AR194" s="93">
        <f t="shared" si="282"/>
        <v>22.222222222222221</v>
      </c>
      <c r="AS194" s="94">
        <f t="shared" ref="AS194:AS256" si="315">(AP194+AQ194+AR194)/3</f>
        <v>22.486772486772484</v>
      </c>
      <c r="AT194" s="100">
        <f t="shared" ref="AT194:AT257" si="316">AO194/AN194</f>
        <v>7.8387267074719515E-3</v>
      </c>
      <c r="AU194" s="101">
        <f t="shared" ref="AU194:AU257" si="317">AO194/C194</f>
        <v>0.36666666666666664</v>
      </c>
      <c r="AV194" s="101">
        <f t="shared" ref="AV194:AV257" si="318">C194/AN194</f>
        <v>2.1378345565832596E-2</v>
      </c>
      <c r="AW194" s="101">
        <f t="shared" si="283"/>
        <v>1.3361465978645373E-2</v>
      </c>
      <c r="AX194" s="101">
        <f t="shared" ref="AX194:AX257" si="319">(C194-AO194)/AN194</f>
        <v>1.3539618858360645E-2</v>
      </c>
      <c r="AY194" s="101">
        <f t="shared" si="284"/>
        <v>1.0133333333333334</v>
      </c>
      <c r="AZ194" s="101">
        <f t="shared" si="285"/>
        <v>125.86719384933794</v>
      </c>
      <c r="BA194" s="101">
        <f t="shared" si="286"/>
        <v>46.151304411423908</v>
      </c>
      <c r="BB194" s="101">
        <f t="shared" si="287"/>
        <v>0.625</v>
      </c>
      <c r="BC194" s="101">
        <f t="shared" si="288"/>
        <v>0.15091463182860601</v>
      </c>
      <c r="BD194" s="101">
        <f t="shared" si="289"/>
        <v>1.032153529805963</v>
      </c>
      <c r="BE194" s="101">
        <f t="shared" si="290"/>
        <v>6.7813860444480997E-2</v>
      </c>
      <c r="BF194" s="101">
        <f t="shared" si="291"/>
        <v>1.009090909090909</v>
      </c>
      <c r="BG194" s="101">
        <f t="shared" si="292"/>
        <v>0.36999999999999994</v>
      </c>
      <c r="BH194" s="101">
        <f t="shared" si="293"/>
        <v>7.9099878593580607E-3</v>
      </c>
      <c r="BI194" s="101">
        <f t="shared" ref="BI194:BI257" si="320">(9.81*C194)^0.5/(9.81*AO194)^0.5</f>
        <v>1.6514456476895412</v>
      </c>
      <c r="BJ194" s="101">
        <f t="shared" ref="BJ194:BJ257" si="321">(9.81*C194)^0.5/AN194</f>
        <v>0.10587138655092831</v>
      </c>
      <c r="BK194" s="101">
        <f t="shared" si="294"/>
        <v>7.9236355292252059</v>
      </c>
      <c r="BL194" s="101">
        <f t="shared" si="295"/>
        <v>13.384519475042579</v>
      </c>
      <c r="BM194" s="101">
        <f t="shared" ref="BM194:BM257" si="322">AN194/(9.81*E194^2)</f>
        <v>0.15915494309189535</v>
      </c>
      <c r="BN194" s="101">
        <f t="shared" ref="BN194:BN257" si="323">AO194/(9.81*E194^2)</f>
        <v>1.2475721030406185E-3</v>
      </c>
      <c r="BO194" s="101">
        <f t="shared" ref="BO194:BO257" si="324">C194/(9.81*E194^2)</f>
        <v>3.4024693719289598E-3</v>
      </c>
      <c r="BP194" s="114">
        <f t="shared" si="296"/>
        <v>1.2589136676137151E-3</v>
      </c>
      <c r="BQ194" s="101">
        <f t="shared" si="297"/>
        <v>2.1265433574555997E-3</v>
      </c>
      <c r="BR194" s="101">
        <f t="shared" ref="BR194:BR257" si="325">AL106/$AP$100</f>
        <v>3.8795779019242711</v>
      </c>
      <c r="BS194" s="101">
        <f t="shared" ref="BS194:BS257" si="326">AL106/$AP$101</f>
        <v>1.008233910267182</v>
      </c>
      <c r="BT194" s="101">
        <f t="shared" ref="BT194:BT257" si="327">AL106/AM106</f>
        <v>0.89353484106766101</v>
      </c>
      <c r="BU194" s="101">
        <f t="shared" ref="BU194:BU257" si="328">AM106/$AP$100</f>
        <v>4.3418317043895751</v>
      </c>
      <c r="BV194" s="125">
        <f t="shared" ref="BV194:BV257" si="329">AM106/$AP$101</f>
        <v>1.1283655252463016</v>
      </c>
    </row>
    <row r="195" spans="1:384" ht="18.600000000000001" thickBot="1">
      <c r="A195" s="369"/>
      <c r="B195" s="28">
        <v>3</v>
      </c>
      <c r="C195" s="29">
        <v>0.4</v>
      </c>
      <c r="D195" s="30"/>
      <c r="E195" s="85">
        <f t="shared" si="298"/>
        <v>3.1742250903872287</v>
      </c>
      <c r="F195" s="381">
        <v>25</v>
      </c>
      <c r="G195" s="382"/>
      <c r="H195" s="31">
        <v>63</v>
      </c>
      <c r="I195" s="31">
        <v>77</v>
      </c>
      <c r="J195" s="31">
        <v>62</v>
      </c>
      <c r="K195" s="31">
        <v>78</v>
      </c>
      <c r="L195" s="31">
        <v>60</v>
      </c>
      <c r="M195" s="33">
        <v>77</v>
      </c>
      <c r="N195" s="34">
        <v>66</v>
      </c>
      <c r="O195" s="31">
        <v>75</v>
      </c>
      <c r="P195" s="31">
        <v>64</v>
      </c>
      <c r="Q195" s="31">
        <v>76</v>
      </c>
      <c r="R195" s="31">
        <v>65</v>
      </c>
      <c r="S195" s="31">
        <v>76</v>
      </c>
      <c r="T195" s="35"/>
      <c r="U195" s="36">
        <f t="shared" si="299"/>
        <v>14</v>
      </c>
      <c r="V195" s="36">
        <f t="shared" si="300"/>
        <v>16</v>
      </c>
      <c r="W195" s="36">
        <f t="shared" si="301"/>
        <v>17</v>
      </c>
      <c r="X195" s="36">
        <f t="shared" si="302"/>
        <v>9</v>
      </c>
      <c r="Y195" s="36">
        <f t="shared" si="303"/>
        <v>12</v>
      </c>
      <c r="Z195" s="36">
        <f t="shared" si="304"/>
        <v>11</v>
      </c>
      <c r="AA195" s="37">
        <f t="shared" si="305"/>
        <v>5</v>
      </c>
      <c r="AB195" s="37">
        <f t="shared" si="306"/>
        <v>4</v>
      </c>
      <c r="AC195" s="37">
        <f t="shared" si="307"/>
        <v>6</v>
      </c>
      <c r="AD195" s="3">
        <f t="shared" si="308"/>
        <v>0.15666666666666668</v>
      </c>
      <c r="AE195" s="3">
        <f t="shared" si="309"/>
        <v>0.10666666666666667</v>
      </c>
      <c r="AF195" s="3">
        <f t="shared" si="310"/>
        <v>0.05</v>
      </c>
      <c r="AG195" s="4">
        <f t="shared" si="311"/>
        <v>35.714285714285708</v>
      </c>
      <c r="AH195" s="4">
        <f t="shared" si="276"/>
        <v>25</v>
      </c>
      <c r="AI195" s="4">
        <f t="shared" si="277"/>
        <v>35.294117647058819</v>
      </c>
      <c r="AJ195" s="36">
        <f t="shared" si="312"/>
        <v>32.002801120448176</v>
      </c>
      <c r="AL195" s="120">
        <f t="shared" si="313"/>
        <v>176.58</v>
      </c>
      <c r="AM195" s="93">
        <f t="shared" si="278"/>
        <v>475.27088787500003</v>
      </c>
      <c r="AN195" s="93">
        <f t="shared" si="314"/>
        <v>15.731298772272332</v>
      </c>
      <c r="AO195" s="93">
        <f t="shared" si="279"/>
        <v>0.15666666666666665</v>
      </c>
      <c r="AP195" s="93">
        <f t="shared" si="280"/>
        <v>35.714285714285715</v>
      </c>
      <c r="AQ195" s="93">
        <f t="shared" si="281"/>
        <v>25</v>
      </c>
      <c r="AR195" s="93">
        <f t="shared" si="282"/>
        <v>35.294117647058826</v>
      </c>
      <c r="AS195" s="94">
        <f t="shared" si="315"/>
        <v>32.002801120448176</v>
      </c>
      <c r="AT195" s="100">
        <f t="shared" si="316"/>
        <v>9.9589149589355032E-3</v>
      </c>
      <c r="AU195" s="101">
        <f t="shared" si="317"/>
        <v>0.39166666666666661</v>
      </c>
      <c r="AV195" s="101">
        <f t="shared" si="318"/>
        <v>2.5427016916431077E-2</v>
      </c>
      <c r="AW195" s="101">
        <f t="shared" si="283"/>
        <v>1.5891885572769424E-2</v>
      </c>
      <c r="AX195" s="101">
        <f t="shared" si="319"/>
        <v>1.5468101957495574E-2</v>
      </c>
      <c r="AY195" s="101">
        <f t="shared" si="284"/>
        <v>0.97333333333333349</v>
      </c>
      <c r="AZ195" s="101">
        <f t="shared" si="285"/>
        <v>98.816800674078721</v>
      </c>
      <c r="BA195" s="101">
        <f t="shared" si="286"/>
        <v>38.703246930680827</v>
      </c>
      <c r="BB195" s="101">
        <f t="shared" si="287"/>
        <v>0.625</v>
      </c>
      <c r="BC195" s="101">
        <f t="shared" si="288"/>
        <v>0.1592463245146982</v>
      </c>
      <c r="BD195" s="101">
        <f t="shared" si="289"/>
        <v>0.99866932742120151</v>
      </c>
      <c r="BE195" s="101">
        <f t="shared" si="290"/>
        <v>7.8999493928334219E-2</v>
      </c>
      <c r="BF195" s="101">
        <f t="shared" si="291"/>
        <v>0.94468085106382982</v>
      </c>
      <c r="BG195" s="101">
        <f t="shared" si="292"/>
        <v>0.36999999999999994</v>
      </c>
      <c r="BH195" s="101">
        <f t="shared" si="293"/>
        <v>9.4079962590794975E-3</v>
      </c>
      <c r="BI195" s="101">
        <f t="shared" si="320"/>
        <v>1.5978709238739224</v>
      </c>
      <c r="BJ195" s="101">
        <f t="shared" si="321"/>
        <v>0.12592150915077727</v>
      </c>
      <c r="BK195" s="101">
        <f t="shared" si="294"/>
        <v>7.9236355292252059</v>
      </c>
      <c r="BL195" s="101">
        <f t="shared" si="295"/>
        <v>13.384519475042579</v>
      </c>
      <c r="BM195" s="101">
        <f t="shared" si="322"/>
        <v>0.15915494309189535</v>
      </c>
      <c r="BN195" s="101">
        <f t="shared" si="323"/>
        <v>1.5850105435464053E-3</v>
      </c>
      <c r="BO195" s="101">
        <f t="shared" si="324"/>
        <v>4.0468354303312484E-3</v>
      </c>
      <c r="BP195" s="114">
        <f t="shared" si="296"/>
        <v>1.4973291092225617E-3</v>
      </c>
      <c r="BQ195" s="101">
        <f t="shared" si="297"/>
        <v>2.5292721439570298E-3</v>
      </c>
      <c r="BR195" s="101">
        <f t="shared" si="325"/>
        <v>3.8795779019242711</v>
      </c>
      <c r="BS195" s="101">
        <f t="shared" si="326"/>
        <v>1.008233910267182</v>
      </c>
      <c r="BT195" s="101">
        <f t="shared" si="327"/>
        <v>0.79446780679744455</v>
      </c>
      <c r="BU195" s="101">
        <f t="shared" si="328"/>
        <v>4.8832411694101507</v>
      </c>
      <c r="BV195" s="125">
        <f t="shared" si="329"/>
        <v>1.2690683016237545</v>
      </c>
    </row>
    <row r="196" spans="1:384" ht="18.600000000000001" thickBot="1">
      <c r="A196" s="369"/>
      <c r="B196" s="28">
        <v>4</v>
      </c>
      <c r="C196" s="29">
        <v>0.4</v>
      </c>
      <c r="D196" s="30"/>
      <c r="E196" s="85">
        <f t="shared" si="298"/>
        <v>2.8899783707718116</v>
      </c>
      <c r="F196" s="381">
        <v>27.36</v>
      </c>
      <c r="G196" s="382"/>
      <c r="H196" s="31">
        <v>61</v>
      </c>
      <c r="I196" s="31">
        <v>77</v>
      </c>
      <c r="J196" s="31">
        <v>59</v>
      </c>
      <c r="K196" s="31">
        <v>78</v>
      </c>
      <c r="L196" s="31">
        <v>58</v>
      </c>
      <c r="M196" s="33">
        <v>79</v>
      </c>
      <c r="N196" s="34">
        <v>65</v>
      </c>
      <c r="O196" s="31">
        <v>74</v>
      </c>
      <c r="P196" s="31">
        <v>64</v>
      </c>
      <c r="Q196" s="31">
        <v>75</v>
      </c>
      <c r="R196" s="31">
        <v>63</v>
      </c>
      <c r="S196" s="31">
        <v>75</v>
      </c>
      <c r="T196" s="35"/>
      <c r="U196" s="36">
        <f t="shared" si="299"/>
        <v>16</v>
      </c>
      <c r="V196" s="36">
        <f t="shared" si="300"/>
        <v>19</v>
      </c>
      <c r="W196" s="36">
        <f t="shared" si="301"/>
        <v>21</v>
      </c>
      <c r="X196" s="36">
        <f t="shared" si="302"/>
        <v>9</v>
      </c>
      <c r="Y196" s="36">
        <f t="shared" si="303"/>
        <v>11</v>
      </c>
      <c r="Z196" s="36">
        <f t="shared" si="304"/>
        <v>12</v>
      </c>
      <c r="AA196" s="37">
        <f t="shared" si="305"/>
        <v>7</v>
      </c>
      <c r="AB196" s="37">
        <f t="shared" si="306"/>
        <v>8</v>
      </c>
      <c r="AC196" s="37">
        <f t="shared" si="307"/>
        <v>9</v>
      </c>
      <c r="AD196" s="3">
        <f t="shared" si="308"/>
        <v>0.18666666666666668</v>
      </c>
      <c r="AE196" s="3">
        <f t="shared" si="309"/>
        <v>0.10666666666666667</v>
      </c>
      <c r="AF196" s="3">
        <f t="shared" si="310"/>
        <v>0.08</v>
      </c>
      <c r="AG196" s="4">
        <f t="shared" si="311"/>
        <v>43.75</v>
      </c>
      <c r="AH196" s="4">
        <f t="shared" si="276"/>
        <v>42.105263157894733</v>
      </c>
      <c r="AI196" s="4">
        <f t="shared" si="277"/>
        <v>42.857142857142861</v>
      </c>
      <c r="AJ196" s="36">
        <f t="shared" si="312"/>
        <v>42.904135338345867</v>
      </c>
      <c r="AL196" s="120">
        <f t="shared" si="313"/>
        <v>176.58</v>
      </c>
      <c r="AM196" s="93">
        <f t="shared" si="278"/>
        <v>522.66066799999999</v>
      </c>
      <c r="AN196" s="93">
        <f t="shared" si="314"/>
        <v>13.040021992475138</v>
      </c>
      <c r="AO196" s="93">
        <f t="shared" si="279"/>
        <v>0.18666666666666668</v>
      </c>
      <c r="AP196" s="93">
        <f t="shared" si="280"/>
        <v>43.75</v>
      </c>
      <c r="AQ196" s="93">
        <f t="shared" si="281"/>
        <v>42.105263157894733</v>
      </c>
      <c r="AR196" s="93">
        <f t="shared" si="282"/>
        <v>42.857142857142854</v>
      </c>
      <c r="AS196" s="94">
        <f t="shared" si="315"/>
        <v>42.904135338345867</v>
      </c>
      <c r="AT196" s="100">
        <f t="shared" si="316"/>
        <v>1.4314904282706299E-2</v>
      </c>
      <c r="AU196" s="101">
        <f t="shared" si="317"/>
        <v>0.46666666666666667</v>
      </c>
      <c r="AV196" s="101">
        <f t="shared" si="318"/>
        <v>3.0674794891513497E-2</v>
      </c>
      <c r="AW196" s="101">
        <f t="shared" si="283"/>
        <v>1.9171746807195935E-2</v>
      </c>
      <c r="AX196" s="101">
        <f t="shared" si="319"/>
        <v>1.6359890608807198E-2</v>
      </c>
      <c r="AY196" s="101">
        <f t="shared" si="284"/>
        <v>0.85333333333333339</v>
      </c>
      <c r="AZ196" s="101">
        <f t="shared" si="285"/>
        <v>68.517974959688232</v>
      </c>
      <c r="BA196" s="101">
        <f t="shared" si="286"/>
        <v>31.975054981187842</v>
      </c>
      <c r="BB196" s="101">
        <f t="shared" si="287"/>
        <v>0.625</v>
      </c>
      <c r="BC196" s="101">
        <f t="shared" si="288"/>
        <v>0.16023871759590522</v>
      </c>
      <c r="BD196" s="101">
        <f t="shared" si="289"/>
        <v>0.91490631838924974</v>
      </c>
      <c r="BE196" s="101">
        <f t="shared" si="290"/>
        <v>0.10338501760129803</v>
      </c>
      <c r="BF196" s="101">
        <f t="shared" si="291"/>
        <v>0.79285714285714282</v>
      </c>
      <c r="BG196" s="101">
        <f t="shared" si="292"/>
        <v>0.36999999999999994</v>
      </c>
      <c r="BH196" s="101">
        <f t="shared" si="293"/>
        <v>1.1349674109859993E-2</v>
      </c>
      <c r="BI196" s="101">
        <f t="shared" si="320"/>
        <v>1.4638501094227998</v>
      </c>
      <c r="BJ196" s="101">
        <f t="shared" si="321"/>
        <v>0.1519099341588076</v>
      </c>
      <c r="BK196" s="101">
        <f t="shared" si="294"/>
        <v>7.9236355292252059</v>
      </c>
      <c r="BL196" s="101">
        <f t="shared" si="295"/>
        <v>13.384519475042579</v>
      </c>
      <c r="BM196" s="101">
        <f t="shared" si="322"/>
        <v>0.15915494309189535</v>
      </c>
      <c r="BN196" s="101">
        <f t="shared" si="323"/>
        <v>2.2782877764800499E-3</v>
      </c>
      <c r="BO196" s="101">
        <f t="shared" si="324"/>
        <v>4.8820452353143928E-3</v>
      </c>
      <c r="BP196" s="114">
        <f t="shared" si="296"/>
        <v>1.8063567370663251E-3</v>
      </c>
      <c r="BQ196" s="101">
        <f t="shared" si="297"/>
        <v>3.0512782720714953E-3</v>
      </c>
      <c r="BR196" s="101">
        <f t="shared" si="325"/>
        <v>3.8795779019242711</v>
      </c>
      <c r="BS196" s="101">
        <f t="shared" si="326"/>
        <v>1.008233910267182</v>
      </c>
      <c r="BT196" s="101">
        <f t="shared" si="327"/>
        <v>0.79446780679744455</v>
      </c>
      <c r="BU196" s="101">
        <f t="shared" si="328"/>
        <v>4.8832411694101507</v>
      </c>
      <c r="BV196" s="125">
        <f t="shared" si="329"/>
        <v>1.2690683016237545</v>
      </c>
    </row>
    <row r="197" spans="1:384" ht="18.600000000000001" thickBot="1">
      <c r="A197" s="369"/>
      <c r="B197" s="28">
        <v>5</v>
      </c>
      <c r="C197" s="29">
        <v>0.4</v>
      </c>
      <c r="D197" s="30"/>
      <c r="E197" s="85">
        <f t="shared" si="298"/>
        <v>2.8424232144011614</v>
      </c>
      <c r="F197" s="381">
        <v>27.8</v>
      </c>
      <c r="G197" s="382"/>
      <c r="H197" s="31">
        <v>62</v>
      </c>
      <c r="I197" s="31">
        <v>77</v>
      </c>
      <c r="J197" s="31">
        <v>59</v>
      </c>
      <c r="K197" s="31">
        <v>77</v>
      </c>
      <c r="L197" s="31">
        <v>57</v>
      </c>
      <c r="M197" s="33">
        <v>78</v>
      </c>
      <c r="N197" s="34">
        <v>63</v>
      </c>
      <c r="O197" s="31">
        <v>76</v>
      </c>
      <c r="P197" s="31">
        <v>62</v>
      </c>
      <c r="Q197" s="31">
        <v>76</v>
      </c>
      <c r="R197" s="31">
        <v>63</v>
      </c>
      <c r="S197" s="31">
        <v>76</v>
      </c>
      <c r="T197" s="35"/>
      <c r="U197" s="36">
        <f t="shared" si="299"/>
        <v>15</v>
      </c>
      <c r="V197" s="36">
        <f t="shared" si="300"/>
        <v>18</v>
      </c>
      <c r="W197" s="36">
        <f t="shared" si="301"/>
        <v>21</v>
      </c>
      <c r="X197" s="36">
        <f t="shared" si="302"/>
        <v>13</v>
      </c>
      <c r="Y197" s="36">
        <f t="shared" si="303"/>
        <v>14</v>
      </c>
      <c r="Z197" s="36">
        <f t="shared" si="304"/>
        <v>13</v>
      </c>
      <c r="AA197" s="37">
        <f t="shared" si="305"/>
        <v>2</v>
      </c>
      <c r="AB197" s="37">
        <f t="shared" si="306"/>
        <v>4</v>
      </c>
      <c r="AC197" s="37">
        <f t="shared" si="307"/>
        <v>8</v>
      </c>
      <c r="AD197" s="3">
        <f t="shared" si="308"/>
        <v>0.18</v>
      </c>
      <c r="AE197" s="3">
        <f t="shared" si="309"/>
        <v>0.13333333333333333</v>
      </c>
      <c r="AF197" s="3">
        <f t="shared" si="310"/>
        <v>4.6666666666666669E-2</v>
      </c>
      <c r="AG197" s="4">
        <f t="shared" si="311"/>
        <v>13.33333333333333</v>
      </c>
      <c r="AH197" s="4">
        <f t="shared" si="276"/>
        <v>22.222222222222221</v>
      </c>
      <c r="AI197" s="4">
        <f t="shared" si="277"/>
        <v>38.095238095238095</v>
      </c>
      <c r="AJ197" s="36">
        <f t="shared" si="312"/>
        <v>24.550264550264547</v>
      </c>
      <c r="AL197" s="120">
        <f t="shared" si="313"/>
        <v>176.58</v>
      </c>
      <c r="AM197" s="93">
        <f t="shared" si="278"/>
        <v>511.95888450000001</v>
      </c>
      <c r="AN197" s="93">
        <f t="shared" si="314"/>
        <v>12.614400685977616</v>
      </c>
      <c r="AO197" s="93">
        <f t="shared" si="279"/>
        <v>0.18</v>
      </c>
      <c r="AP197" s="93">
        <f t="shared" si="280"/>
        <v>13.333333333333334</v>
      </c>
      <c r="AQ197" s="93">
        <f t="shared" si="281"/>
        <v>22.222222222222221</v>
      </c>
      <c r="AR197" s="93">
        <f t="shared" si="282"/>
        <v>38.095238095238095</v>
      </c>
      <c r="AS197" s="94">
        <f t="shared" si="315"/>
        <v>24.550264550264547</v>
      </c>
      <c r="AT197" s="100">
        <f t="shared" si="316"/>
        <v>1.4269405616716383E-2</v>
      </c>
      <c r="AU197" s="101">
        <f t="shared" si="317"/>
        <v>0.44999999999999996</v>
      </c>
      <c r="AV197" s="101">
        <f t="shared" si="318"/>
        <v>3.1709790259369743E-2</v>
      </c>
      <c r="AW197" s="101">
        <f t="shared" si="283"/>
        <v>1.9818618912106088E-2</v>
      </c>
      <c r="AX197" s="101">
        <f t="shared" si="319"/>
        <v>1.7440384642653361E-2</v>
      </c>
      <c r="AY197" s="101">
        <f t="shared" si="284"/>
        <v>0.88000000000000012</v>
      </c>
      <c r="AZ197" s="101">
        <f t="shared" si="285"/>
        <v>68.691114922097867</v>
      </c>
      <c r="BA197" s="101">
        <f t="shared" si="286"/>
        <v>30.911001714944039</v>
      </c>
      <c r="BB197" s="101">
        <f t="shared" si="287"/>
        <v>0.625</v>
      </c>
      <c r="BC197" s="101">
        <f t="shared" si="288"/>
        <v>0.16590919082482244</v>
      </c>
      <c r="BD197" s="101">
        <f t="shared" si="289"/>
        <v>0.93169499062491234</v>
      </c>
      <c r="BE197" s="101">
        <f t="shared" si="290"/>
        <v>0.10136060400390182</v>
      </c>
      <c r="BF197" s="101">
        <f t="shared" si="291"/>
        <v>0.82222222222222219</v>
      </c>
      <c r="BG197" s="101">
        <f t="shared" si="292"/>
        <v>0.36999999999999994</v>
      </c>
      <c r="BH197" s="101">
        <f t="shared" si="293"/>
        <v>1.1732622395966804E-2</v>
      </c>
      <c r="BI197" s="101">
        <f t="shared" si="320"/>
        <v>1.49071198499986</v>
      </c>
      <c r="BJ197" s="101">
        <f t="shared" si="321"/>
        <v>0.15703551295213841</v>
      </c>
      <c r="BK197" s="101">
        <f t="shared" si="294"/>
        <v>7.9236355292252059</v>
      </c>
      <c r="BL197" s="101">
        <f t="shared" si="295"/>
        <v>13.384519475042579</v>
      </c>
      <c r="BM197" s="101">
        <f t="shared" si="322"/>
        <v>0.15915494309189535</v>
      </c>
      <c r="BN197" s="101">
        <f t="shared" si="323"/>
        <v>2.2710464388836678E-3</v>
      </c>
      <c r="BO197" s="101">
        <f t="shared" si="324"/>
        <v>5.046769864185929E-3</v>
      </c>
      <c r="BP197" s="114">
        <f t="shared" si="296"/>
        <v>1.8673048497487934E-3</v>
      </c>
      <c r="BQ197" s="101">
        <f t="shared" si="297"/>
        <v>3.1542311651162054E-3</v>
      </c>
      <c r="BR197" s="101">
        <f t="shared" si="325"/>
        <v>3.8795779019242711</v>
      </c>
      <c r="BS197" s="101">
        <f t="shared" si="326"/>
        <v>1.008233910267182</v>
      </c>
      <c r="BT197" s="101">
        <f t="shared" si="327"/>
        <v>0.79446780679744455</v>
      </c>
      <c r="BU197" s="101">
        <f t="shared" si="328"/>
        <v>4.8832411694101507</v>
      </c>
      <c r="BV197" s="125">
        <f t="shared" si="329"/>
        <v>1.2690683016237545</v>
      </c>
    </row>
    <row r="198" spans="1:384" ht="18.600000000000001" thickBot="1">
      <c r="A198" s="369"/>
      <c r="B198" s="28">
        <v>6</v>
      </c>
      <c r="C198" s="29">
        <v>0.4</v>
      </c>
      <c r="D198" s="30"/>
      <c r="E198" s="85">
        <f t="shared" si="298"/>
        <v>2.821311093890853</v>
      </c>
      <c r="F198" s="381">
        <v>28</v>
      </c>
      <c r="G198" s="382"/>
      <c r="H198" s="31">
        <v>60</v>
      </c>
      <c r="I198" s="31">
        <v>76</v>
      </c>
      <c r="J198" s="31">
        <v>55</v>
      </c>
      <c r="K198" s="31">
        <v>80</v>
      </c>
      <c r="L198" s="31">
        <v>53</v>
      </c>
      <c r="M198" s="33">
        <v>77</v>
      </c>
      <c r="N198" s="34">
        <v>63</v>
      </c>
      <c r="O198" s="31">
        <v>76</v>
      </c>
      <c r="P198" s="31">
        <v>63</v>
      </c>
      <c r="Q198" s="31">
        <v>77</v>
      </c>
      <c r="R198" s="31">
        <v>63</v>
      </c>
      <c r="S198" s="31">
        <v>77</v>
      </c>
      <c r="T198" s="35"/>
      <c r="U198" s="36">
        <f t="shared" si="299"/>
        <v>16</v>
      </c>
      <c r="V198" s="36">
        <f t="shared" si="300"/>
        <v>25</v>
      </c>
      <c r="W198" s="36">
        <f t="shared" si="301"/>
        <v>24</v>
      </c>
      <c r="X198" s="36">
        <f t="shared" si="302"/>
        <v>13</v>
      </c>
      <c r="Y198" s="36">
        <f t="shared" si="303"/>
        <v>14</v>
      </c>
      <c r="Z198" s="36">
        <f t="shared" si="304"/>
        <v>14</v>
      </c>
      <c r="AA198" s="37">
        <f t="shared" si="305"/>
        <v>3</v>
      </c>
      <c r="AB198" s="37">
        <f t="shared" si="306"/>
        <v>11</v>
      </c>
      <c r="AC198" s="37">
        <f t="shared" si="307"/>
        <v>10</v>
      </c>
      <c r="AD198" s="3">
        <f t="shared" si="308"/>
        <v>0.21666666666666667</v>
      </c>
      <c r="AE198" s="3">
        <f t="shared" si="309"/>
        <v>0.13666666666666666</v>
      </c>
      <c r="AF198" s="3">
        <f t="shared" si="310"/>
        <v>0.08</v>
      </c>
      <c r="AG198" s="4">
        <f t="shared" si="311"/>
        <v>18.75</v>
      </c>
      <c r="AH198" s="4">
        <f t="shared" si="276"/>
        <v>43.999999999999993</v>
      </c>
      <c r="AI198" s="4">
        <f t="shared" si="277"/>
        <v>41.666666666666664</v>
      </c>
      <c r="AJ198" s="36">
        <f t="shared" si="312"/>
        <v>34.80555555555555</v>
      </c>
      <c r="AL198" s="120">
        <f t="shared" si="313"/>
        <v>176.58</v>
      </c>
      <c r="AM198" s="93">
        <f t="shared" si="278"/>
        <v>572.02593687499996</v>
      </c>
      <c r="AN198" s="93">
        <f t="shared" si="314"/>
        <v>12.42770947740042</v>
      </c>
      <c r="AO198" s="93">
        <f t="shared" si="279"/>
        <v>0.21666666666666667</v>
      </c>
      <c r="AP198" s="93">
        <f t="shared" si="280"/>
        <v>18.75</v>
      </c>
      <c r="AQ198" s="93">
        <f t="shared" si="281"/>
        <v>44</v>
      </c>
      <c r="AR198" s="93">
        <f t="shared" si="282"/>
        <v>41.666666666666671</v>
      </c>
      <c r="AS198" s="94">
        <f t="shared" si="315"/>
        <v>34.805555555555557</v>
      </c>
      <c r="AT198" s="100">
        <f t="shared" si="316"/>
        <v>1.7434159292238956E-2</v>
      </c>
      <c r="AU198" s="101">
        <f t="shared" si="317"/>
        <v>0.54166666666666663</v>
      </c>
      <c r="AV198" s="101">
        <f t="shared" si="318"/>
        <v>3.2186140231825769E-2</v>
      </c>
      <c r="AW198" s="101">
        <f t="shared" si="283"/>
        <v>2.0116337644891104E-2</v>
      </c>
      <c r="AX198" s="101">
        <f t="shared" si="319"/>
        <v>1.4751980939586811E-2</v>
      </c>
      <c r="AY198" s="101">
        <f t="shared" si="284"/>
        <v>0.73333333333333339</v>
      </c>
      <c r="AZ198" s="101">
        <f t="shared" si="285"/>
        <v>56.204812972617319</v>
      </c>
      <c r="BA198" s="101">
        <f t="shared" si="286"/>
        <v>30.444273693501049</v>
      </c>
      <c r="BB198" s="101">
        <f t="shared" si="287"/>
        <v>0.625</v>
      </c>
      <c r="BC198" s="101">
        <f t="shared" si="288"/>
        <v>0.15235208833825742</v>
      </c>
      <c r="BD198" s="101">
        <f t="shared" si="289"/>
        <v>0.84920777560844674</v>
      </c>
      <c r="BE198" s="101">
        <f t="shared" si="290"/>
        <v>0.12292113211299523</v>
      </c>
      <c r="BF198" s="101">
        <f t="shared" si="291"/>
        <v>0.68307692307692303</v>
      </c>
      <c r="BG198" s="101">
        <f t="shared" si="292"/>
        <v>0.36999999999999994</v>
      </c>
      <c r="BH198" s="101">
        <f t="shared" si="293"/>
        <v>1.1908871885775532E-2</v>
      </c>
      <c r="BI198" s="101">
        <f t="shared" si="320"/>
        <v>1.3587324409735149</v>
      </c>
      <c r="BJ198" s="101">
        <f t="shared" si="321"/>
        <v>0.15939452768094964</v>
      </c>
      <c r="BK198" s="101">
        <f t="shared" si="294"/>
        <v>7.9236355292252059</v>
      </c>
      <c r="BL198" s="101">
        <f t="shared" si="295"/>
        <v>13.384519475042579</v>
      </c>
      <c r="BM198" s="101">
        <f t="shared" si="322"/>
        <v>0.15915494309189535</v>
      </c>
      <c r="BN198" s="101">
        <f t="shared" si="323"/>
        <v>2.7747326300113298E-3</v>
      </c>
      <c r="BO198" s="101">
        <f t="shared" si="324"/>
        <v>5.1225833169439936E-3</v>
      </c>
      <c r="BP198" s="114">
        <f t="shared" si="296"/>
        <v>1.8953558272692772E-3</v>
      </c>
      <c r="BQ198" s="101">
        <f t="shared" si="297"/>
        <v>3.2016145730899958E-3</v>
      </c>
      <c r="BR198" s="101">
        <f t="shared" si="325"/>
        <v>3.8795779019242711</v>
      </c>
      <c r="BS198" s="101">
        <f t="shared" si="326"/>
        <v>1.008233910267182</v>
      </c>
      <c r="BT198" s="101">
        <f t="shared" si="327"/>
        <v>0.70037759863867333</v>
      </c>
      <c r="BU198" s="101">
        <f t="shared" si="328"/>
        <v>5.5392661179698228</v>
      </c>
      <c r="BV198" s="125">
        <f t="shared" si="329"/>
        <v>1.4395576218127051</v>
      </c>
    </row>
    <row r="199" spans="1:384" ht="18.600000000000001" thickBot="1">
      <c r="A199" s="369"/>
      <c r="B199" s="28">
        <v>7</v>
      </c>
      <c r="C199" s="29">
        <v>0.4</v>
      </c>
      <c r="D199" s="40"/>
      <c r="E199" s="85">
        <f t="shared" si="298"/>
        <v>2.6259667592247009</v>
      </c>
      <c r="F199" s="381">
        <v>30</v>
      </c>
      <c r="G199" s="382"/>
      <c r="H199" s="31">
        <v>59</v>
      </c>
      <c r="I199" s="31">
        <v>76</v>
      </c>
      <c r="J199" s="31">
        <v>57</v>
      </c>
      <c r="K199" s="31">
        <v>80</v>
      </c>
      <c r="L199" s="31">
        <v>58</v>
      </c>
      <c r="M199" s="33">
        <v>79</v>
      </c>
      <c r="N199" s="34">
        <v>63</v>
      </c>
      <c r="O199" s="31">
        <v>75</v>
      </c>
      <c r="P199" s="31">
        <v>63</v>
      </c>
      <c r="Q199" s="31">
        <v>77</v>
      </c>
      <c r="R199" s="31">
        <v>63</v>
      </c>
      <c r="S199" s="31">
        <v>77</v>
      </c>
      <c r="T199" s="35"/>
      <c r="U199" s="36">
        <f t="shared" si="299"/>
        <v>17</v>
      </c>
      <c r="V199" s="36">
        <f t="shared" si="300"/>
        <v>23</v>
      </c>
      <c r="W199" s="36">
        <f t="shared" si="301"/>
        <v>21</v>
      </c>
      <c r="X199" s="36">
        <f t="shared" si="302"/>
        <v>12</v>
      </c>
      <c r="Y199" s="36">
        <f t="shared" si="303"/>
        <v>14</v>
      </c>
      <c r="Z199" s="36">
        <f t="shared" si="304"/>
        <v>14</v>
      </c>
      <c r="AA199" s="37">
        <f t="shared" si="305"/>
        <v>5</v>
      </c>
      <c r="AB199" s="37">
        <f t="shared" si="306"/>
        <v>9</v>
      </c>
      <c r="AC199" s="37">
        <f t="shared" si="307"/>
        <v>7</v>
      </c>
      <c r="AD199" s="3">
        <f t="shared" si="308"/>
        <v>0.20333333333333334</v>
      </c>
      <c r="AE199" s="3">
        <f t="shared" si="309"/>
        <v>0.13333333333333333</v>
      </c>
      <c r="AF199" s="3">
        <f t="shared" si="310"/>
        <v>7.0000000000000007E-2</v>
      </c>
      <c r="AG199" s="4">
        <f t="shared" si="311"/>
        <v>29.411764705882348</v>
      </c>
      <c r="AH199" s="4">
        <f t="shared" si="276"/>
        <v>39.130434782608688</v>
      </c>
      <c r="AI199" s="4">
        <f t="shared" si="277"/>
        <v>33.333333333333336</v>
      </c>
      <c r="AJ199" s="36">
        <f t="shared" si="312"/>
        <v>33.958510940608129</v>
      </c>
      <c r="AL199" s="120">
        <f t="shared" si="313"/>
        <v>176.58</v>
      </c>
      <c r="AM199" s="93">
        <f t="shared" si="278"/>
        <v>549.84192987500001</v>
      </c>
      <c r="AN199" s="93">
        <f t="shared" si="314"/>
        <v>10.766327527906574</v>
      </c>
      <c r="AO199" s="93">
        <f t="shared" si="279"/>
        <v>0.20333333333333331</v>
      </c>
      <c r="AP199" s="93">
        <f t="shared" si="280"/>
        <v>29.411764705882355</v>
      </c>
      <c r="AQ199" s="93">
        <f t="shared" si="281"/>
        <v>39.130434782608695</v>
      </c>
      <c r="AR199" s="93">
        <f t="shared" si="282"/>
        <v>33.333333333333329</v>
      </c>
      <c r="AS199" s="94">
        <f t="shared" si="315"/>
        <v>33.958510940608129</v>
      </c>
      <c r="AT199" s="100">
        <f t="shared" si="316"/>
        <v>1.8886043807072424E-2</v>
      </c>
      <c r="AU199" s="101">
        <f t="shared" si="317"/>
        <v>0.50833333333333319</v>
      </c>
      <c r="AV199" s="101">
        <f t="shared" si="318"/>
        <v>3.7152873063093297E-2</v>
      </c>
      <c r="AW199" s="101">
        <f t="shared" si="283"/>
        <v>2.3220545664433309E-2</v>
      </c>
      <c r="AX199" s="101">
        <f t="shared" si="319"/>
        <v>1.8266829256020876E-2</v>
      </c>
      <c r="AY199" s="101">
        <f t="shared" si="284"/>
        <v>0.78666666666666685</v>
      </c>
      <c r="AZ199" s="101">
        <f t="shared" si="285"/>
        <v>51.719643579868404</v>
      </c>
      <c r="BA199" s="101">
        <f t="shared" si="286"/>
        <v>26.290818819766432</v>
      </c>
      <c r="BB199" s="101">
        <f t="shared" si="287"/>
        <v>0.625</v>
      </c>
      <c r="BC199" s="101">
        <f t="shared" si="288"/>
        <v>0.16896701224429067</v>
      </c>
      <c r="BD199" s="101">
        <f t="shared" si="289"/>
        <v>0.87660859164784577</v>
      </c>
      <c r="BE199" s="101">
        <f t="shared" si="290"/>
        <v>0.12393808520017392</v>
      </c>
      <c r="BF199" s="101">
        <f t="shared" si="291"/>
        <v>0.72786885245901645</v>
      </c>
      <c r="BG199" s="101">
        <f t="shared" si="292"/>
        <v>0.36999999999999994</v>
      </c>
      <c r="BH199" s="101">
        <f t="shared" si="293"/>
        <v>1.374656303334452E-2</v>
      </c>
      <c r="BI199" s="101">
        <f t="shared" si="320"/>
        <v>1.4025737466365535</v>
      </c>
      <c r="BJ199" s="101">
        <f t="shared" si="321"/>
        <v>0.1839911406347001</v>
      </c>
      <c r="BK199" s="101">
        <f t="shared" si="294"/>
        <v>7.9236355292252059</v>
      </c>
      <c r="BL199" s="101">
        <f t="shared" si="295"/>
        <v>13.384519475042579</v>
      </c>
      <c r="BM199" s="101">
        <f t="shared" si="322"/>
        <v>0.15915494309189535</v>
      </c>
      <c r="BN199" s="101">
        <f t="shared" si="323"/>
        <v>3.0058072273456541E-3</v>
      </c>
      <c r="BO199" s="101">
        <f t="shared" si="324"/>
        <v>5.9130633980570254E-3</v>
      </c>
      <c r="BP199" s="114">
        <f t="shared" si="296"/>
        <v>2.1878334572810994E-3</v>
      </c>
      <c r="BQ199" s="101">
        <f t="shared" si="297"/>
        <v>3.6956646237856407E-3</v>
      </c>
      <c r="BR199" s="101">
        <f t="shared" si="325"/>
        <v>3.8795779019242711</v>
      </c>
      <c r="BS199" s="101">
        <f t="shared" si="326"/>
        <v>1.008233910267182</v>
      </c>
      <c r="BT199" s="101">
        <f t="shared" si="327"/>
        <v>0.67688413519381763</v>
      </c>
      <c r="BU199" s="101">
        <f t="shared" si="328"/>
        <v>5.7315243484224965</v>
      </c>
      <c r="BV199" s="125">
        <f t="shared" si="329"/>
        <v>1.4895221469158622</v>
      </c>
    </row>
    <row r="200" spans="1:384" ht="18.600000000000001" thickBot="1">
      <c r="A200" s="370"/>
      <c r="B200" s="28">
        <v>8</v>
      </c>
      <c r="C200" s="29">
        <v>0.4</v>
      </c>
      <c r="D200" s="40"/>
      <c r="E200" s="85">
        <f t="shared" si="298"/>
        <v>2.2369926804179441</v>
      </c>
      <c r="F200" s="351">
        <v>35</v>
      </c>
      <c r="G200" s="352"/>
      <c r="H200" s="31">
        <v>58</v>
      </c>
      <c r="I200" s="31">
        <v>79</v>
      </c>
      <c r="J200" s="31">
        <v>61</v>
      </c>
      <c r="K200" s="31">
        <v>80</v>
      </c>
      <c r="L200" s="31">
        <v>60</v>
      </c>
      <c r="M200" s="33">
        <v>80</v>
      </c>
      <c r="N200" s="34">
        <v>63</v>
      </c>
      <c r="O200" s="31">
        <v>78</v>
      </c>
      <c r="P200" s="31">
        <v>62</v>
      </c>
      <c r="Q200" s="31">
        <v>79</v>
      </c>
      <c r="R200" s="31">
        <v>62</v>
      </c>
      <c r="S200" s="31">
        <v>78</v>
      </c>
      <c r="T200" s="35"/>
      <c r="U200" s="36">
        <f t="shared" si="299"/>
        <v>21</v>
      </c>
      <c r="V200" s="36">
        <f t="shared" si="300"/>
        <v>19</v>
      </c>
      <c r="W200" s="36">
        <f t="shared" si="301"/>
        <v>20</v>
      </c>
      <c r="X200" s="36">
        <f t="shared" si="302"/>
        <v>15</v>
      </c>
      <c r="Y200" s="36">
        <f t="shared" si="303"/>
        <v>17</v>
      </c>
      <c r="Z200" s="36">
        <f t="shared" si="304"/>
        <v>16</v>
      </c>
      <c r="AA200" s="37">
        <f t="shared" si="305"/>
        <v>6</v>
      </c>
      <c r="AB200" s="37">
        <f t="shared" si="306"/>
        <v>2</v>
      </c>
      <c r="AC200" s="37">
        <f t="shared" si="307"/>
        <v>4</v>
      </c>
      <c r="AD200" s="3">
        <f t="shared" si="308"/>
        <v>0.2</v>
      </c>
      <c r="AE200" s="3">
        <f t="shared" si="309"/>
        <v>0.16</v>
      </c>
      <c r="AF200" s="3">
        <f t="shared" si="310"/>
        <v>0.04</v>
      </c>
      <c r="AG200" s="4">
        <f t="shared" si="311"/>
        <v>28.571428571428569</v>
      </c>
      <c r="AH200" s="4">
        <f t="shared" si="276"/>
        <v>10.526315789473683</v>
      </c>
      <c r="AI200" s="4">
        <f t="shared" si="277"/>
        <v>19.999999999999996</v>
      </c>
      <c r="AJ200" s="36">
        <f t="shared" si="312"/>
        <v>19.699248120300751</v>
      </c>
      <c r="AL200" s="120">
        <f t="shared" si="313"/>
        <v>176.58</v>
      </c>
      <c r="AM200" s="93">
        <f t="shared" si="278"/>
        <v>544.3569</v>
      </c>
      <c r="AN200" s="93">
        <f t="shared" si="314"/>
        <v>7.8130079306134999</v>
      </c>
      <c r="AO200" s="93">
        <f t="shared" si="279"/>
        <v>0.2</v>
      </c>
      <c r="AP200" s="93">
        <f t="shared" si="280"/>
        <v>28.571428571428569</v>
      </c>
      <c r="AQ200" s="93">
        <f t="shared" si="281"/>
        <v>10.526315789473683</v>
      </c>
      <c r="AR200" s="93">
        <f t="shared" si="282"/>
        <v>20</v>
      </c>
      <c r="AS200" s="94">
        <f t="shared" si="315"/>
        <v>19.699248120300751</v>
      </c>
      <c r="AT200" s="100">
        <f t="shared" si="316"/>
        <v>2.5598335721168972E-2</v>
      </c>
      <c r="AU200" s="101">
        <f t="shared" si="317"/>
        <v>0.5</v>
      </c>
      <c r="AV200" s="101">
        <f t="shared" si="318"/>
        <v>5.1196671442337943E-2</v>
      </c>
      <c r="AW200" s="101">
        <f t="shared" si="283"/>
        <v>3.1997919651461211E-2</v>
      </c>
      <c r="AX200" s="101">
        <f t="shared" si="319"/>
        <v>2.5598335721168972E-2</v>
      </c>
      <c r="AY200" s="101">
        <f t="shared" si="284"/>
        <v>0.8</v>
      </c>
      <c r="AZ200" s="101">
        <f t="shared" si="285"/>
        <v>37.815039653067494</v>
      </c>
      <c r="BA200" s="101">
        <f t="shared" si="286"/>
        <v>18.907519826533747</v>
      </c>
      <c r="BB200" s="101">
        <f t="shared" si="287"/>
        <v>0.625</v>
      </c>
      <c r="BC200" s="101">
        <f t="shared" si="288"/>
        <v>0.19999349880515246</v>
      </c>
      <c r="BD200" s="101">
        <f t="shared" si="289"/>
        <v>0.88388347648318422</v>
      </c>
      <c r="BE200" s="101">
        <f t="shared" si="290"/>
        <v>0.14310369868363004</v>
      </c>
      <c r="BF200" s="101">
        <f t="shared" si="291"/>
        <v>0.73999999999999988</v>
      </c>
      <c r="BG200" s="101">
        <f t="shared" si="292"/>
        <v>0.36999999999999994</v>
      </c>
      <c r="BH200" s="101">
        <f t="shared" si="293"/>
        <v>1.8942768433665037E-2</v>
      </c>
      <c r="BI200" s="101">
        <f t="shared" si="320"/>
        <v>1.4142135623730951</v>
      </c>
      <c r="BJ200" s="101">
        <f t="shared" si="321"/>
        <v>0.25353985301161147</v>
      </c>
      <c r="BK200" s="101">
        <f t="shared" si="294"/>
        <v>7.9236355292252059</v>
      </c>
      <c r="BL200" s="101">
        <f t="shared" si="295"/>
        <v>13.384519475042579</v>
      </c>
      <c r="BM200" s="101">
        <f t="shared" si="322"/>
        <v>0.15915494309189535</v>
      </c>
      <c r="BN200" s="101">
        <f t="shared" si="323"/>
        <v>4.0741016649498791E-3</v>
      </c>
      <c r="BO200" s="101">
        <f t="shared" si="324"/>
        <v>8.1482033298997582E-3</v>
      </c>
      <c r="BP200" s="114">
        <f t="shared" si="296"/>
        <v>3.0148352320629106E-3</v>
      </c>
      <c r="BQ200" s="101">
        <f t="shared" si="297"/>
        <v>5.0926270811873491E-3</v>
      </c>
      <c r="BR200" s="101">
        <f t="shared" si="325"/>
        <v>3.8795779019242711</v>
      </c>
      <c r="BS200" s="101">
        <f t="shared" si="326"/>
        <v>1.008233910267182</v>
      </c>
      <c r="BT200" s="101">
        <f t="shared" si="327"/>
        <v>0.68846322100386537</v>
      </c>
      <c r="BU200" s="101">
        <f t="shared" si="328"/>
        <v>5.6351273148148158</v>
      </c>
      <c r="BV200" s="125">
        <f t="shared" si="329"/>
        <v>1.4644702570996473</v>
      </c>
    </row>
    <row r="201" spans="1:384" s="27" customFormat="1" ht="18.600000000000001" thickBot="1">
      <c r="A201" s="377">
        <v>36</v>
      </c>
      <c r="B201" s="41">
        <v>1</v>
      </c>
      <c r="C201" s="22">
        <v>0.4</v>
      </c>
      <c r="D201" s="43"/>
      <c r="E201" s="83">
        <f t="shared" si="298"/>
        <v>4.003355281584116</v>
      </c>
      <c r="F201" s="385">
        <v>20</v>
      </c>
      <c r="G201" s="385"/>
      <c r="H201" s="43">
        <v>64</v>
      </c>
      <c r="I201" s="43">
        <v>77</v>
      </c>
      <c r="J201" s="43">
        <v>65</v>
      </c>
      <c r="K201" s="43">
        <v>77</v>
      </c>
      <c r="L201" s="43">
        <v>64</v>
      </c>
      <c r="M201" s="44">
        <v>77</v>
      </c>
      <c r="N201" s="45">
        <v>65</v>
      </c>
      <c r="O201" s="43">
        <v>75</v>
      </c>
      <c r="P201" s="43">
        <v>65</v>
      </c>
      <c r="Q201" s="43">
        <v>76</v>
      </c>
      <c r="R201" s="43">
        <v>65</v>
      </c>
      <c r="S201" s="43">
        <v>76</v>
      </c>
      <c r="T201" s="46"/>
      <c r="U201" s="3">
        <f t="shared" si="299"/>
        <v>13</v>
      </c>
      <c r="V201" s="3">
        <f t="shared" si="300"/>
        <v>12</v>
      </c>
      <c r="W201" s="3">
        <f t="shared" si="301"/>
        <v>13</v>
      </c>
      <c r="X201" s="3">
        <f t="shared" si="302"/>
        <v>10</v>
      </c>
      <c r="Y201" s="3">
        <f t="shared" si="303"/>
        <v>11</v>
      </c>
      <c r="Z201" s="3">
        <f t="shared" si="304"/>
        <v>11</v>
      </c>
      <c r="AA201" s="3">
        <f t="shared" si="305"/>
        <v>3</v>
      </c>
      <c r="AB201" s="3">
        <f t="shared" si="306"/>
        <v>1</v>
      </c>
      <c r="AC201" s="3">
        <f t="shared" si="307"/>
        <v>2</v>
      </c>
      <c r="AD201" s="3">
        <f t="shared" si="308"/>
        <v>0.12666666666666668</v>
      </c>
      <c r="AE201" s="3">
        <f t="shared" si="309"/>
        <v>0.10666666666666667</v>
      </c>
      <c r="AF201" s="3">
        <f t="shared" si="310"/>
        <v>0.02</v>
      </c>
      <c r="AG201" s="3">
        <f t="shared" si="311"/>
        <v>23.076923076923073</v>
      </c>
      <c r="AH201" s="3">
        <f t="shared" si="276"/>
        <v>8.3333333333333375</v>
      </c>
      <c r="AI201" s="3">
        <f t="shared" si="277"/>
        <v>15.384615384615385</v>
      </c>
      <c r="AJ201" s="36">
        <f t="shared" si="312"/>
        <v>15.598290598290598</v>
      </c>
      <c r="AK201" s="7"/>
      <c r="AL201" s="120">
        <f>$A$201*9.81</f>
        <v>353.16</v>
      </c>
      <c r="AM201" s="93">
        <f t="shared" si="278"/>
        <v>429.85659650000002</v>
      </c>
      <c r="AN201" s="93">
        <f t="shared" si="314"/>
        <v>25.022886522097128</v>
      </c>
      <c r="AO201" s="93">
        <f t="shared" si="279"/>
        <v>0.12666666666666665</v>
      </c>
      <c r="AP201" s="93">
        <f t="shared" si="280"/>
        <v>23.076923076923077</v>
      </c>
      <c r="AQ201" s="93">
        <f t="shared" si="281"/>
        <v>8.3333333333333321</v>
      </c>
      <c r="AR201" s="93">
        <f t="shared" si="282"/>
        <v>15.384615384615385</v>
      </c>
      <c r="AS201" s="94">
        <f t="shared" si="315"/>
        <v>15.598290598290598</v>
      </c>
      <c r="AT201" s="100">
        <f t="shared" si="316"/>
        <v>5.0620325738523521E-3</v>
      </c>
      <c r="AU201" s="101">
        <f t="shared" si="317"/>
        <v>0.3166666666666666</v>
      </c>
      <c r="AV201" s="101">
        <f t="shared" si="318"/>
        <v>1.5985366022691641E-2</v>
      </c>
      <c r="AW201" s="101">
        <f t="shared" si="283"/>
        <v>9.9908537641822739E-3</v>
      </c>
      <c r="AX201" s="101">
        <f t="shared" si="319"/>
        <v>1.0923333448839289E-2</v>
      </c>
      <c r="AY201" s="101">
        <f t="shared" si="284"/>
        <v>1.0933333333333335</v>
      </c>
      <c r="AZ201" s="101">
        <f t="shared" si="285"/>
        <v>195.57541991129315</v>
      </c>
      <c r="BA201" s="101">
        <f t="shared" si="286"/>
        <v>61.932216305242818</v>
      </c>
      <c r="BB201" s="101">
        <f t="shared" si="287"/>
        <v>0.625</v>
      </c>
      <c r="BC201" s="101">
        <f t="shared" si="288"/>
        <v>0.14042361027990971</v>
      </c>
      <c r="BD201" s="101">
        <f t="shared" si="289"/>
        <v>1.1106541457982981</v>
      </c>
      <c r="BE201" s="101">
        <f t="shared" si="290"/>
        <v>5.0643490902107631E-2</v>
      </c>
      <c r="BF201" s="101">
        <f t="shared" si="291"/>
        <v>1.168421052631579</v>
      </c>
      <c r="BG201" s="101">
        <f t="shared" si="292"/>
        <v>0.36999999999999994</v>
      </c>
      <c r="BH201" s="101">
        <f t="shared" si="293"/>
        <v>5.9145854283959064E-3</v>
      </c>
      <c r="BI201" s="101">
        <f t="shared" si="320"/>
        <v>1.7770466332772774</v>
      </c>
      <c r="BJ201" s="101">
        <f t="shared" si="321"/>
        <v>7.9163883853168054E-2</v>
      </c>
      <c r="BK201" s="101">
        <f t="shared" si="294"/>
        <v>7.9236355292252059</v>
      </c>
      <c r="BL201" s="101">
        <f t="shared" si="295"/>
        <v>13.384519475042579</v>
      </c>
      <c r="BM201" s="101">
        <f t="shared" si="322"/>
        <v>0.15915494309189535</v>
      </c>
      <c r="BN201" s="101">
        <f t="shared" si="323"/>
        <v>8.0564750622079157E-4</v>
      </c>
      <c r="BO201" s="101">
        <f t="shared" si="324"/>
        <v>2.5441500196446056E-3</v>
      </c>
      <c r="BP201" s="114">
        <f t="shared" si="296"/>
        <v>9.4133550726850385E-4</v>
      </c>
      <c r="BQ201" s="101">
        <f t="shared" si="297"/>
        <v>1.5900937622778783E-3</v>
      </c>
      <c r="BR201" s="101">
        <f t="shared" si="325"/>
        <v>7.7591558038485422</v>
      </c>
      <c r="BS201" s="101">
        <f t="shared" si="326"/>
        <v>2.016467820534364</v>
      </c>
      <c r="BT201" s="101">
        <f t="shared" si="327"/>
        <v>1.9438667965277681</v>
      </c>
      <c r="BU201" s="101">
        <f t="shared" si="328"/>
        <v>3.9916087962962963</v>
      </c>
      <c r="BV201" s="125">
        <f t="shared" si="329"/>
        <v>1.0373487649134598</v>
      </c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</row>
    <row r="202" spans="1:384" ht="18.600000000000001" thickBot="1">
      <c r="A202" s="369"/>
      <c r="B202" s="28">
        <v>2</v>
      </c>
      <c r="C202" s="29">
        <v>0.4</v>
      </c>
      <c r="D202" s="30"/>
      <c r="E202" s="85">
        <f t="shared" si="298"/>
        <v>3.4617713531086367</v>
      </c>
      <c r="F202" s="376">
        <v>23</v>
      </c>
      <c r="G202" s="376"/>
      <c r="H202" s="31">
        <v>63</v>
      </c>
      <c r="I202" s="31">
        <v>77</v>
      </c>
      <c r="J202" s="31">
        <v>60</v>
      </c>
      <c r="K202" s="31">
        <v>77</v>
      </c>
      <c r="L202" s="31">
        <v>59</v>
      </c>
      <c r="M202" s="33">
        <v>77</v>
      </c>
      <c r="N202" s="34">
        <v>64</v>
      </c>
      <c r="O202" s="31">
        <v>75</v>
      </c>
      <c r="P202" s="31">
        <v>64</v>
      </c>
      <c r="Q202" s="31">
        <v>76</v>
      </c>
      <c r="R202" s="31">
        <v>64</v>
      </c>
      <c r="S202" s="31">
        <v>76</v>
      </c>
      <c r="T202" s="35"/>
      <c r="U202" s="36">
        <f t="shared" si="299"/>
        <v>14</v>
      </c>
      <c r="V202" s="36">
        <f t="shared" si="300"/>
        <v>17</v>
      </c>
      <c r="W202" s="36">
        <f t="shared" si="301"/>
        <v>18</v>
      </c>
      <c r="X202" s="36">
        <f t="shared" si="302"/>
        <v>11</v>
      </c>
      <c r="Y202" s="36">
        <f t="shared" si="303"/>
        <v>12</v>
      </c>
      <c r="Z202" s="36">
        <f t="shared" si="304"/>
        <v>12</v>
      </c>
      <c r="AA202" s="37">
        <f t="shared" si="305"/>
        <v>3</v>
      </c>
      <c r="AB202" s="37">
        <f t="shared" si="306"/>
        <v>5</v>
      </c>
      <c r="AC202" s="37">
        <f t="shared" si="307"/>
        <v>6</v>
      </c>
      <c r="AD202" s="3">
        <f t="shared" si="308"/>
        <v>0.16333333333333333</v>
      </c>
      <c r="AE202" s="3">
        <f t="shared" si="309"/>
        <v>0.11666666666666667</v>
      </c>
      <c r="AF202" s="3">
        <f t="shared" si="310"/>
        <v>4.6666666666666669E-2</v>
      </c>
      <c r="AG202" s="4">
        <f t="shared" si="311"/>
        <v>21.428571428571431</v>
      </c>
      <c r="AH202" s="4">
        <f t="shared" si="276"/>
        <v>29.411764705882348</v>
      </c>
      <c r="AI202" s="4">
        <f t="shared" si="277"/>
        <v>33.333333333333336</v>
      </c>
      <c r="AJ202" s="36">
        <f t="shared" si="312"/>
        <v>28.057889822595701</v>
      </c>
      <c r="AL202" s="120">
        <f t="shared" ref="AL202:AL208" si="330">$A$201*9.81</f>
        <v>353.16</v>
      </c>
      <c r="AM202" s="93">
        <f t="shared" si="278"/>
        <v>485.63122887499998</v>
      </c>
      <c r="AN202" s="93">
        <f t="shared" si="314"/>
        <v>18.710521764569563</v>
      </c>
      <c r="AO202" s="93">
        <f t="shared" si="279"/>
        <v>0.16333333333333333</v>
      </c>
      <c r="AP202" s="93">
        <f t="shared" si="280"/>
        <v>21.428571428571427</v>
      </c>
      <c r="AQ202" s="93">
        <f t="shared" si="281"/>
        <v>29.411764705882355</v>
      </c>
      <c r="AR202" s="93">
        <f t="shared" si="282"/>
        <v>33.333333333333329</v>
      </c>
      <c r="AS202" s="94">
        <f t="shared" si="315"/>
        <v>28.057889822595701</v>
      </c>
      <c r="AT202" s="100">
        <f t="shared" si="316"/>
        <v>8.7294911060483097E-3</v>
      </c>
      <c r="AU202" s="101">
        <f t="shared" si="317"/>
        <v>0.40833333333333333</v>
      </c>
      <c r="AV202" s="101">
        <f t="shared" si="318"/>
        <v>2.1378345565832596E-2</v>
      </c>
      <c r="AW202" s="101">
        <f t="shared" si="283"/>
        <v>1.3361465978645373E-2</v>
      </c>
      <c r="AX202" s="101">
        <f t="shared" si="319"/>
        <v>1.2648854459784288E-2</v>
      </c>
      <c r="AY202" s="101">
        <f t="shared" si="284"/>
        <v>0.94666666666666677</v>
      </c>
      <c r="AZ202" s="101">
        <f t="shared" si="285"/>
        <v>113.02360264022182</v>
      </c>
      <c r="BA202" s="101">
        <f t="shared" si="286"/>
        <v>46.151304411423908</v>
      </c>
      <c r="BB202" s="101">
        <f t="shared" si="287"/>
        <v>0.625</v>
      </c>
      <c r="BC202" s="101">
        <f t="shared" si="288"/>
        <v>0.14300777404288936</v>
      </c>
      <c r="BD202" s="101">
        <f t="shared" si="289"/>
        <v>0.9780759955449394</v>
      </c>
      <c r="BE202" s="101">
        <f t="shared" si="290"/>
        <v>7.5519980949535659E-2</v>
      </c>
      <c r="BF202" s="101">
        <f t="shared" si="291"/>
        <v>0.90612244897959182</v>
      </c>
      <c r="BG202" s="101">
        <f t="shared" si="292"/>
        <v>0.36999999999999994</v>
      </c>
      <c r="BH202" s="101">
        <f t="shared" si="293"/>
        <v>7.9099878593580607E-3</v>
      </c>
      <c r="BI202" s="101">
        <f t="shared" si="320"/>
        <v>1.5649215928719034</v>
      </c>
      <c r="BJ202" s="101">
        <f t="shared" si="321"/>
        <v>0.10587138655092831</v>
      </c>
      <c r="BK202" s="101">
        <f t="shared" si="294"/>
        <v>7.9236355292252059</v>
      </c>
      <c r="BL202" s="101">
        <f t="shared" si="295"/>
        <v>13.384519475042579</v>
      </c>
      <c r="BM202" s="101">
        <f t="shared" si="322"/>
        <v>0.15915494309189535</v>
      </c>
      <c r="BN202" s="101">
        <f t="shared" si="323"/>
        <v>1.3893416602043253E-3</v>
      </c>
      <c r="BO202" s="101">
        <f t="shared" si="324"/>
        <v>3.4024693719289598E-3</v>
      </c>
      <c r="BP202" s="114">
        <f t="shared" si="296"/>
        <v>1.2589136676137151E-3</v>
      </c>
      <c r="BQ202" s="101">
        <f t="shared" si="297"/>
        <v>2.1265433574555997E-3</v>
      </c>
      <c r="BR202" s="101">
        <f t="shared" si="325"/>
        <v>7.7591558038485422</v>
      </c>
      <c r="BS202" s="101">
        <f t="shared" si="326"/>
        <v>2.016467820534364</v>
      </c>
      <c r="BT202" s="101">
        <f t="shared" si="327"/>
        <v>1.6506636565829924</v>
      </c>
      <c r="BU202" s="101">
        <f t="shared" si="328"/>
        <v>4.7006280006858718</v>
      </c>
      <c r="BV202" s="125">
        <f t="shared" si="329"/>
        <v>1.2216103580475115</v>
      </c>
    </row>
    <row r="203" spans="1:384" ht="18.600000000000001" thickBot="1">
      <c r="A203" s="369"/>
      <c r="B203" s="28">
        <v>3</v>
      </c>
      <c r="C203" s="29">
        <v>0.4</v>
      </c>
      <c r="D203" s="30"/>
      <c r="E203" s="85">
        <f t="shared" si="298"/>
        <v>3.1742250903872287</v>
      </c>
      <c r="F203" s="376">
        <v>25</v>
      </c>
      <c r="G203" s="376"/>
      <c r="H203" s="31">
        <v>62</v>
      </c>
      <c r="I203" s="31">
        <v>77</v>
      </c>
      <c r="J203" s="31">
        <v>60</v>
      </c>
      <c r="K203" s="31">
        <v>77</v>
      </c>
      <c r="L203" s="31">
        <v>60</v>
      </c>
      <c r="M203" s="33">
        <v>78</v>
      </c>
      <c r="N203" s="34">
        <v>64</v>
      </c>
      <c r="O203" s="31">
        <v>75</v>
      </c>
      <c r="P203" s="31">
        <v>64</v>
      </c>
      <c r="Q203" s="31">
        <v>75</v>
      </c>
      <c r="R203" s="31">
        <v>64</v>
      </c>
      <c r="S203" s="31">
        <v>76</v>
      </c>
      <c r="T203" s="35"/>
      <c r="U203" s="36">
        <f t="shared" si="299"/>
        <v>15</v>
      </c>
      <c r="V203" s="36">
        <f t="shared" si="300"/>
        <v>17</v>
      </c>
      <c r="W203" s="36">
        <f t="shared" si="301"/>
        <v>18</v>
      </c>
      <c r="X203" s="36">
        <f t="shared" si="302"/>
        <v>11</v>
      </c>
      <c r="Y203" s="36">
        <f t="shared" si="303"/>
        <v>11</v>
      </c>
      <c r="Z203" s="36">
        <f t="shared" si="304"/>
        <v>12</v>
      </c>
      <c r="AA203" s="37">
        <f t="shared" si="305"/>
        <v>4</v>
      </c>
      <c r="AB203" s="37">
        <f t="shared" si="306"/>
        <v>6</v>
      </c>
      <c r="AC203" s="37">
        <f t="shared" si="307"/>
        <v>6</v>
      </c>
      <c r="AD203" s="3">
        <f t="shared" si="308"/>
        <v>0.16666666666666666</v>
      </c>
      <c r="AE203" s="3">
        <f t="shared" si="309"/>
        <v>0.11333333333333333</v>
      </c>
      <c r="AF203" s="3">
        <f t="shared" si="310"/>
        <v>5.3333333333333337E-2</v>
      </c>
      <c r="AG203" s="4">
        <f t="shared" si="311"/>
        <v>26.666666666666671</v>
      </c>
      <c r="AH203" s="4">
        <f t="shared" si="276"/>
        <v>35.294117647058819</v>
      </c>
      <c r="AI203" s="4">
        <f t="shared" si="277"/>
        <v>33.333333333333336</v>
      </c>
      <c r="AJ203" s="36">
        <f t="shared" si="312"/>
        <v>31.764705882352942</v>
      </c>
      <c r="AL203" s="120">
        <f t="shared" si="330"/>
        <v>353.16</v>
      </c>
      <c r="AM203" s="93">
        <f t="shared" si="278"/>
        <v>490.84798250000011</v>
      </c>
      <c r="AN203" s="93">
        <f t="shared" si="314"/>
        <v>15.731298772272332</v>
      </c>
      <c r="AO203" s="93">
        <f t="shared" si="279"/>
        <v>0.16666666666666669</v>
      </c>
      <c r="AP203" s="93">
        <f t="shared" si="280"/>
        <v>26.666666666666668</v>
      </c>
      <c r="AQ203" s="93">
        <f t="shared" si="281"/>
        <v>35.294117647058826</v>
      </c>
      <c r="AR203" s="93">
        <f t="shared" si="282"/>
        <v>33.333333333333329</v>
      </c>
      <c r="AS203" s="94">
        <f t="shared" si="315"/>
        <v>31.764705882352942</v>
      </c>
      <c r="AT203" s="100">
        <f t="shared" si="316"/>
        <v>1.0594590381846283E-2</v>
      </c>
      <c r="AU203" s="101">
        <f t="shared" si="317"/>
        <v>0.41666666666666669</v>
      </c>
      <c r="AV203" s="101">
        <f t="shared" si="318"/>
        <v>2.5427016916431077E-2</v>
      </c>
      <c r="AW203" s="101">
        <f t="shared" si="283"/>
        <v>1.5891885572769424E-2</v>
      </c>
      <c r="AX203" s="101">
        <f t="shared" si="319"/>
        <v>1.4832426534584794E-2</v>
      </c>
      <c r="AY203" s="101">
        <f t="shared" si="284"/>
        <v>0.93333333333333335</v>
      </c>
      <c r="AZ203" s="101">
        <f t="shared" si="285"/>
        <v>92.887792633633978</v>
      </c>
      <c r="BA203" s="101">
        <f t="shared" si="286"/>
        <v>38.703246930680827</v>
      </c>
      <c r="BB203" s="101">
        <f t="shared" si="287"/>
        <v>0.625</v>
      </c>
      <c r="BC203" s="101">
        <f t="shared" si="288"/>
        <v>0.15439503994349732</v>
      </c>
      <c r="BD203" s="101">
        <f t="shared" si="289"/>
        <v>0.96824583655185414</v>
      </c>
      <c r="BE203" s="101">
        <f t="shared" si="290"/>
        <v>8.4042014817376845E-2</v>
      </c>
      <c r="BF203" s="101">
        <f t="shared" si="291"/>
        <v>0.8879999999999999</v>
      </c>
      <c r="BG203" s="101">
        <f t="shared" si="292"/>
        <v>0.36999999999999994</v>
      </c>
      <c r="BH203" s="101">
        <f t="shared" si="293"/>
        <v>9.4079962590794975E-3</v>
      </c>
      <c r="BI203" s="101">
        <f t="shared" si="320"/>
        <v>1.5491933384829666</v>
      </c>
      <c r="BJ203" s="101">
        <f t="shared" si="321"/>
        <v>0.12592150915077727</v>
      </c>
      <c r="BK203" s="101">
        <f t="shared" si="294"/>
        <v>7.9236355292252059</v>
      </c>
      <c r="BL203" s="101">
        <f t="shared" si="295"/>
        <v>13.384519475042579</v>
      </c>
      <c r="BM203" s="101">
        <f t="shared" si="322"/>
        <v>0.15915494309189535</v>
      </c>
      <c r="BN203" s="101">
        <f t="shared" si="323"/>
        <v>1.6861814293046868E-3</v>
      </c>
      <c r="BO203" s="101">
        <f t="shared" si="324"/>
        <v>4.0468354303312484E-3</v>
      </c>
      <c r="BP203" s="114">
        <f t="shared" si="296"/>
        <v>1.4973291092225617E-3</v>
      </c>
      <c r="BQ203" s="101">
        <f t="shared" si="297"/>
        <v>2.5292721439570298E-3</v>
      </c>
      <c r="BR203" s="101">
        <f t="shared" si="325"/>
        <v>7.7591558038485422</v>
      </c>
      <c r="BS203" s="101">
        <f t="shared" si="326"/>
        <v>2.016467820534364</v>
      </c>
      <c r="BT203" s="101">
        <f t="shared" si="327"/>
        <v>1.5310101317785074</v>
      </c>
      <c r="BU203" s="101">
        <f t="shared" si="328"/>
        <v>5.067997685185186</v>
      </c>
      <c r="BV203" s="125">
        <f t="shared" si="329"/>
        <v>1.3170832633170897</v>
      </c>
    </row>
    <row r="204" spans="1:384" ht="18.600000000000001" thickBot="1">
      <c r="A204" s="369"/>
      <c r="B204" s="28">
        <v>4</v>
      </c>
      <c r="C204" s="29">
        <v>0.4</v>
      </c>
      <c r="D204" s="30"/>
      <c r="E204" s="85">
        <f t="shared" si="298"/>
        <v>2.8899783707718116</v>
      </c>
      <c r="F204" s="376">
        <v>27.36</v>
      </c>
      <c r="G204" s="376"/>
      <c r="H204" s="31">
        <v>61</v>
      </c>
      <c r="I204" s="31">
        <v>77</v>
      </c>
      <c r="J204" s="31">
        <v>59</v>
      </c>
      <c r="K204" s="31">
        <v>78</v>
      </c>
      <c r="L204" s="31">
        <v>58</v>
      </c>
      <c r="M204" s="33">
        <v>78</v>
      </c>
      <c r="N204" s="34">
        <v>64</v>
      </c>
      <c r="O204" s="31">
        <v>75</v>
      </c>
      <c r="P204" s="31">
        <v>63</v>
      </c>
      <c r="Q204" s="31">
        <v>75</v>
      </c>
      <c r="R204" s="31">
        <v>63</v>
      </c>
      <c r="S204" s="31">
        <v>74</v>
      </c>
      <c r="T204" s="35"/>
      <c r="U204" s="36">
        <f t="shared" si="299"/>
        <v>16</v>
      </c>
      <c r="V204" s="36">
        <f t="shared" si="300"/>
        <v>19</v>
      </c>
      <c r="W204" s="36">
        <f t="shared" si="301"/>
        <v>20</v>
      </c>
      <c r="X204" s="36">
        <f t="shared" si="302"/>
        <v>11</v>
      </c>
      <c r="Y204" s="36">
        <f t="shared" si="303"/>
        <v>12</v>
      </c>
      <c r="Z204" s="36">
        <f t="shared" si="304"/>
        <v>11</v>
      </c>
      <c r="AA204" s="37">
        <f t="shared" si="305"/>
        <v>5</v>
      </c>
      <c r="AB204" s="37">
        <f t="shared" si="306"/>
        <v>7</v>
      </c>
      <c r="AC204" s="37">
        <f t="shared" si="307"/>
        <v>9</v>
      </c>
      <c r="AD204" s="3">
        <f t="shared" si="308"/>
        <v>0.18333333333333332</v>
      </c>
      <c r="AE204" s="3">
        <f t="shared" si="309"/>
        <v>0.11333333333333333</v>
      </c>
      <c r="AF204" s="3">
        <f t="shared" si="310"/>
        <v>7.0000000000000007E-2</v>
      </c>
      <c r="AG204" s="4">
        <f t="shared" si="311"/>
        <v>31.25</v>
      </c>
      <c r="AH204" s="4">
        <f t="shared" si="276"/>
        <v>36.842105263157897</v>
      </c>
      <c r="AI204" s="4">
        <f t="shared" si="277"/>
        <v>44.999999999999993</v>
      </c>
      <c r="AJ204" s="36">
        <f t="shared" si="312"/>
        <v>37.69736842105263</v>
      </c>
      <c r="AL204" s="120">
        <f t="shared" si="330"/>
        <v>353.16</v>
      </c>
      <c r="AM204" s="93">
        <f t="shared" si="278"/>
        <v>517.29758187499999</v>
      </c>
      <c r="AN204" s="93">
        <f t="shared" si="314"/>
        <v>13.040021992475138</v>
      </c>
      <c r="AO204" s="93">
        <f t="shared" si="279"/>
        <v>0.18333333333333332</v>
      </c>
      <c r="AP204" s="93">
        <f t="shared" si="280"/>
        <v>31.25</v>
      </c>
      <c r="AQ204" s="93">
        <f t="shared" si="281"/>
        <v>36.84210526315789</v>
      </c>
      <c r="AR204" s="93">
        <f t="shared" si="282"/>
        <v>45</v>
      </c>
      <c r="AS204" s="94">
        <f t="shared" si="315"/>
        <v>37.69736842105263</v>
      </c>
      <c r="AT204" s="100">
        <f t="shared" si="316"/>
        <v>1.4059280991943684E-2</v>
      </c>
      <c r="AU204" s="101">
        <f t="shared" si="317"/>
        <v>0.45833333333333326</v>
      </c>
      <c r="AV204" s="101">
        <f t="shared" si="318"/>
        <v>3.0674794891513497E-2</v>
      </c>
      <c r="AW204" s="101">
        <f t="shared" si="283"/>
        <v>1.9171746807195935E-2</v>
      </c>
      <c r="AX204" s="101">
        <f t="shared" si="319"/>
        <v>1.6615513899569813E-2</v>
      </c>
      <c r="AY204" s="101">
        <f t="shared" si="284"/>
        <v>0.86666666666666681</v>
      </c>
      <c r="AZ204" s="101">
        <f t="shared" si="285"/>
        <v>69.763756322591661</v>
      </c>
      <c r="BA204" s="101">
        <f t="shared" si="286"/>
        <v>31.975054981187842</v>
      </c>
      <c r="BB204" s="101">
        <f t="shared" si="287"/>
        <v>0.625</v>
      </c>
      <c r="BC204" s="101">
        <f t="shared" si="288"/>
        <v>0.1616888712952185</v>
      </c>
      <c r="BD204" s="101">
        <f t="shared" si="289"/>
        <v>0.92318618234499539</v>
      </c>
      <c r="BE204" s="101">
        <f t="shared" si="290"/>
        <v>0.10153885657270341</v>
      </c>
      <c r="BF204" s="101">
        <f t="shared" si="291"/>
        <v>0.80727272727272725</v>
      </c>
      <c r="BG204" s="101">
        <f t="shared" si="292"/>
        <v>0.36999999999999994</v>
      </c>
      <c r="BH204" s="101">
        <f t="shared" si="293"/>
        <v>1.1349674109859993E-2</v>
      </c>
      <c r="BI204" s="101">
        <f t="shared" si="320"/>
        <v>1.4770978917519928</v>
      </c>
      <c r="BJ204" s="101">
        <f t="shared" si="321"/>
        <v>0.1519099341588076</v>
      </c>
      <c r="BK204" s="101">
        <f t="shared" si="294"/>
        <v>7.9236355292252059</v>
      </c>
      <c r="BL204" s="101">
        <f t="shared" si="295"/>
        <v>13.384519475042579</v>
      </c>
      <c r="BM204" s="101">
        <f t="shared" si="322"/>
        <v>0.15915494309189535</v>
      </c>
      <c r="BN204" s="101">
        <f t="shared" si="323"/>
        <v>2.2376040661857633E-3</v>
      </c>
      <c r="BO204" s="101">
        <f t="shared" si="324"/>
        <v>4.8820452353143928E-3</v>
      </c>
      <c r="BP204" s="114">
        <f t="shared" si="296"/>
        <v>1.8063567370663251E-3</v>
      </c>
      <c r="BQ204" s="101">
        <f t="shared" si="297"/>
        <v>3.0512782720714953E-3</v>
      </c>
      <c r="BR204" s="101">
        <f t="shared" si="325"/>
        <v>7.7591558038485422</v>
      </c>
      <c r="BS204" s="101">
        <f t="shared" si="326"/>
        <v>2.016467820534364</v>
      </c>
      <c r="BT204" s="101">
        <f t="shared" si="327"/>
        <v>1.5033686594034781</v>
      </c>
      <c r="BU204" s="101">
        <f t="shared" si="328"/>
        <v>5.1611796982167357</v>
      </c>
      <c r="BV204" s="125">
        <f t="shared" si="329"/>
        <v>1.3412996259576666</v>
      </c>
    </row>
    <row r="205" spans="1:384" ht="18.600000000000001" thickBot="1">
      <c r="A205" s="369"/>
      <c r="B205" s="28">
        <v>5</v>
      </c>
      <c r="C205" s="29">
        <v>0.4</v>
      </c>
      <c r="D205" s="30"/>
      <c r="E205" s="85">
        <f t="shared" si="298"/>
        <v>2.8424232144011614</v>
      </c>
      <c r="F205" s="376">
        <v>27.8</v>
      </c>
      <c r="G205" s="376"/>
      <c r="H205" s="31">
        <v>61</v>
      </c>
      <c r="I205" s="31">
        <v>77</v>
      </c>
      <c r="J205" s="31">
        <v>59</v>
      </c>
      <c r="K205" s="31">
        <v>78</v>
      </c>
      <c r="L205" s="31">
        <v>57</v>
      </c>
      <c r="M205" s="33">
        <v>77</v>
      </c>
      <c r="N205" s="34">
        <v>63</v>
      </c>
      <c r="O205" s="31">
        <v>76</v>
      </c>
      <c r="P205" s="31">
        <v>64</v>
      </c>
      <c r="Q205" s="31">
        <v>76</v>
      </c>
      <c r="R205" s="31">
        <v>63</v>
      </c>
      <c r="S205" s="31">
        <v>77</v>
      </c>
      <c r="T205" s="35"/>
      <c r="U205" s="36">
        <f t="shared" si="299"/>
        <v>16</v>
      </c>
      <c r="V205" s="36">
        <f t="shared" si="300"/>
        <v>19</v>
      </c>
      <c r="W205" s="36">
        <f t="shared" si="301"/>
        <v>20</v>
      </c>
      <c r="X205" s="36">
        <f t="shared" si="302"/>
        <v>13</v>
      </c>
      <c r="Y205" s="36">
        <f t="shared" si="303"/>
        <v>12</v>
      </c>
      <c r="Z205" s="36">
        <f t="shared" si="304"/>
        <v>14</v>
      </c>
      <c r="AA205" s="37">
        <f t="shared" si="305"/>
        <v>3</v>
      </c>
      <c r="AB205" s="37">
        <f t="shared" si="306"/>
        <v>7</v>
      </c>
      <c r="AC205" s="37">
        <f t="shared" si="307"/>
        <v>6</v>
      </c>
      <c r="AD205" s="3">
        <f t="shared" si="308"/>
        <v>0.18333333333333332</v>
      </c>
      <c r="AE205" s="3">
        <f t="shared" si="309"/>
        <v>0.13</v>
      </c>
      <c r="AF205" s="3">
        <f t="shared" si="310"/>
        <v>5.3333333333333337E-2</v>
      </c>
      <c r="AG205" s="4">
        <f t="shared" si="311"/>
        <v>18.75</v>
      </c>
      <c r="AH205" s="4">
        <f t="shared" si="276"/>
        <v>36.842105263157897</v>
      </c>
      <c r="AI205" s="4">
        <f t="shared" si="277"/>
        <v>30.000000000000004</v>
      </c>
      <c r="AJ205" s="36">
        <f t="shared" si="312"/>
        <v>28.530701754385969</v>
      </c>
      <c r="AL205" s="120">
        <f t="shared" si="330"/>
        <v>353.16</v>
      </c>
      <c r="AM205" s="93">
        <f t="shared" si="278"/>
        <v>517.29758187499999</v>
      </c>
      <c r="AN205" s="93">
        <f t="shared" si="314"/>
        <v>12.614400685977616</v>
      </c>
      <c r="AO205" s="93">
        <f t="shared" si="279"/>
        <v>0.18333333333333332</v>
      </c>
      <c r="AP205" s="93">
        <f t="shared" si="280"/>
        <v>18.75</v>
      </c>
      <c r="AQ205" s="93">
        <f t="shared" si="281"/>
        <v>36.84210526315789</v>
      </c>
      <c r="AR205" s="93">
        <f t="shared" si="282"/>
        <v>30</v>
      </c>
      <c r="AS205" s="94">
        <f t="shared" si="315"/>
        <v>28.530701754385962</v>
      </c>
      <c r="AT205" s="100">
        <f t="shared" si="316"/>
        <v>1.4533653868877798E-2</v>
      </c>
      <c r="AU205" s="101">
        <f t="shared" si="317"/>
        <v>0.45833333333333326</v>
      </c>
      <c r="AV205" s="101">
        <f t="shared" si="318"/>
        <v>3.1709790259369743E-2</v>
      </c>
      <c r="AW205" s="101">
        <f t="shared" si="283"/>
        <v>1.9818618912106088E-2</v>
      </c>
      <c r="AX205" s="101">
        <f t="shared" si="319"/>
        <v>1.7176136390491946E-2</v>
      </c>
      <c r="AY205" s="101">
        <f t="shared" si="284"/>
        <v>0.86666666666666681</v>
      </c>
      <c r="AZ205" s="101">
        <f t="shared" si="285"/>
        <v>67.442185559877913</v>
      </c>
      <c r="BA205" s="101">
        <f t="shared" si="286"/>
        <v>30.911001714944039</v>
      </c>
      <c r="BB205" s="101">
        <f t="shared" si="287"/>
        <v>0.625</v>
      </c>
      <c r="BC205" s="101">
        <f t="shared" si="288"/>
        <v>0.16439400665960793</v>
      </c>
      <c r="BD205" s="101">
        <f t="shared" si="289"/>
        <v>0.92318618234499539</v>
      </c>
      <c r="BE205" s="101">
        <f t="shared" si="290"/>
        <v>0.10323765222619628</v>
      </c>
      <c r="BF205" s="101">
        <f t="shared" si="291"/>
        <v>0.80727272727272725</v>
      </c>
      <c r="BG205" s="101">
        <f t="shared" si="292"/>
        <v>0.36999999999999994</v>
      </c>
      <c r="BH205" s="101">
        <f t="shared" si="293"/>
        <v>1.1732622395966804E-2</v>
      </c>
      <c r="BI205" s="101">
        <f t="shared" si="320"/>
        <v>1.4770978917519928</v>
      </c>
      <c r="BJ205" s="101">
        <f t="shared" si="321"/>
        <v>0.15703551295213841</v>
      </c>
      <c r="BK205" s="101">
        <f t="shared" si="294"/>
        <v>7.9236355292252059</v>
      </c>
      <c r="BL205" s="101">
        <f t="shared" si="295"/>
        <v>13.384519475042579</v>
      </c>
      <c r="BM205" s="101">
        <f t="shared" si="322"/>
        <v>0.15915494309189535</v>
      </c>
      <c r="BN205" s="101">
        <f t="shared" si="323"/>
        <v>2.3131028544185503E-3</v>
      </c>
      <c r="BO205" s="101">
        <f t="shared" si="324"/>
        <v>5.046769864185929E-3</v>
      </c>
      <c r="BP205" s="114">
        <f t="shared" si="296"/>
        <v>1.8673048497487934E-3</v>
      </c>
      <c r="BQ205" s="101">
        <f t="shared" si="297"/>
        <v>3.1542311651162054E-3</v>
      </c>
      <c r="BR205" s="101">
        <f t="shared" si="325"/>
        <v>7.7591558038485422</v>
      </c>
      <c r="BS205" s="101">
        <f t="shared" si="326"/>
        <v>2.016467820534364</v>
      </c>
      <c r="BT205" s="101">
        <f t="shared" si="327"/>
        <v>1.4007551972773467</v>
      </c>
      <c r="BU205" s="101">
        <f t="shared" si="328"/>
        <v>5.5392661179698228</v>
      </c>
      <c r="BV205" s="125">
        <f t="shared" si="329"/>
        <v>1.4395576218127051</v>
      </c>
    </row>
    <row r="206" spans="1:384" ht="18.600000000000001" thickBot="1">
      <c r="A206" s="369"/>
      <c r="B206" s="28">
        <v>6</v>
      </c>
      <c r="C206" s="29">
        <v>0.4</v>
      </c>
      <c r="D206" s="30"/>
      <c r="E206" s="85">
        <f t="shared" si="298"/>
        <v>2.821311093890853</v>
      </c>
      <c r="F206" s="376">
        <v>28</v>
      </c>
      <c r="G206" s="376"/>
      <c r="H206" s="31">
        <v>59</v>
      </c>
      <c r="I206" s="31">
        <v>77</v>
      </c>
      <c r="J206" s="31">
        <v>58</v>
      </c>
      <c r="K206" s="31">
        <v>78</v>
      </c>
      <c r="L206" s="31">
        <v>56</v>
      </c>
      <c r="M206" s="33">
        <v>78</v>
      </c>
      <c r="N206" s="34">
        <v>64</v>
      </c>
      <c r="O206" s="31">
        <v>76</v>
      </c>
      <c r="P206" s="31">
        <v>64</v>
      </c>
      <c r="Q206" s="31">
        <v>76</v>
      </c>
      <c r="R206" s="31">
        <v>64</v>
      </c>
      <c r="S206" s="31">
        <v>77</v>
      </c>
      <c r="T206" s="35"/>
      <c r="U206" s="36">
        <f t="shared" si="299"/>
        <v>18</v>
      </c>
      <c r="V206" s="36">
        <f t="shared" si="300"/>
        <v>20</v>
      </c>
      <c r="W206" s="36">
        <f t="shared" si="301"/>
        <v>22</v>
      </c>
      <c r="X206" s="36">
        <f t="shared" si="302"/>
        <v>12</v>
      </c>
      <c r="Y206" s="36">
        <f t="shared" si="303"/>
        <v>12</v>
      </c>
      <c r="Z206" s="36">
        <f t="shared" si="304"/>
        <v>13</v>
      </c>
      <c r="AA206" s="37">
        <f t="shared" si="305"/>
        <v>6</v>
      </c>
      <c r="AB206" s="37">
        <f t="shared" si="306"/>
        <v>8</v>
      </c>
      <c r="AC206" s="37">
        <f t="shared" si="307"/>
        <v>9</v>
      </c>
      <c r="AD206" s="3">
        <f t="shared" si="308"/>
        <v>0.2</v>
      </c>
      <c r="AE206" s="3">
        <f t="shared" si="309"/>
        <v>0.12333333333333334</v>
      </c>
      <c r="AF206" s="3">
        <f t="shared" si="310"/>
        <v>7.6666666666666661E-2</v>
      </c>
      <c r="AG206" s="4">
        <f t="shared" si="311"/>
        <v>33.333333333333336</v>
      </c>
      <c r="AH206" s="4">
        <f t="shared" si="276"/>
        <v>40</v>
      </c>
      <c r="AI206" s="4">
        <f t="shared" si="277"/>
        <v>40.909090909090907</v>
      </c>
      <c r="AJ206" s="36">
        <f t="shared" si="312"/>
        <v>38.080808080808083</v>
      </c>
      <c r="AL206" s="120">
        <f t="shared" si="330"/>
        <v>353.16</v>
      </c>
      <c r="AM206" s="93">
        <f t="shared" si="278"/>
        <v>544.3569</v>
      </c>
      <c r="AN206" s="93">
        <f t="shared" si="314"/>
        <v>12.42770947740042</v>
      </c>
      <c r="AO206" s="93">
        <f t="shared" si="279"/>
        <v>0.2</v>
      </c>
      <c r="AP206" s="93">
        <f t="shared" si="280"/>
        <v>33.333333333333329</v>
      </c>
      <c r="AQ206" s="93">
        <f t="shared" si="281"/>
        <v>40</v>
      </c>
      <c r="AR206" s="93">
        <f t="shared" si="282"/>
        <v>40.909090909090914</v>
      </c>
      <c r="AS206" s="94">
        <f t="shared" si="315"/>
        <v>38.080808080808083</v>
      </c>
      <c r="AT206" s="100">
        <f t="shared" si="316"/>
        <v>1.6093070115912884E-2</v>
      </c>
      <c r="AU206" s="101">
        <f t="shared" si="317"/>
        <v>0.5</v>
      </c>
      <c r="AV206" s="101">
        <f t="shared" si="318"/>
        <v>3.2186140231825769E-2</v>
      </c>
      <c r="AW206" s="101">
        <f t="shared" si="283"/>
        <v>2.0116337644891104E-2</v>
      </c>
      <c r="AX206" s="101">
        <f t="shared" si="319"/>
        <v>1.6093070115912884E-2</v>
      </c>
      <c r="AY206" s="101">
        <f t="shared" si="284"/>
        <v>0.8</v>
      </c>
      <c r="AZ206" s="101">
        <f t="shared" si="285"/>
        <v>60.888547387002099</v>
      </c>
      <c r="BA206" s="101">
        <f t="shared" si="286"/>
        <v>30.444273693501049</v>
      </c>
      <c r="BB206" s="101">
        <f t="shared" si="287"/>
        <v>0.625</v>
      </c>
      <c r="BC206" s="101">
        <f t="shared" si="288"/>
        <v>0.15857308112070559</v>
      </c>
      <c r="BD206" s="101">
        <f t="shared" si="289"/>
        <v>0.88388347648318422</v>
      </c>
      <c r="BE206" s="101">
        <f t="shared" si="290"/>
        <v>0.1134656604119956</v>
      </c>
      <c r="BF206" s="101">
        <f t="shared" si="291"/>
        <v>0.73999999999999988</v>
      </c>
      <c r="BG206" s="101">
        <f t="shared" si="292"/>
        <v>0.36999999999999994</v>
      </c>
      <c r="BH206" s="101">
        <f t="shared" si="293"/>
        <v>1.1908871885775532E-2</v>
      </c>
      <c r="BI206" s="101">
        <f t="shared" si="320"/>
        <v>1.4142135623730951</v>
      </c>
      <c r="BJ206" s="101">
        <f t="shared" si="321"/>
        <v>0.15939452768094964</v>
      </c>
      <c r="BK206" s="101">
        <f t="shared" si="294"/>
        <v>7.9236355292252059</v>
      </c>
      <c r="BL206" s="101">
        <f t="shared" si="295"/>
        <v>13.384519475042579</v>
      </c>
      <c r="BM206" s="101">
        <f t="shared" si="322"/>
        <v>0.15915494309189535</v>
      </c>
      <c r="BN206" s="101">
        <f t="shared" si="323"/>
        <v>2.5612916584719968E-3</v>
      </c>
      <c r="BO206" s="101">
        <f t="shared" si="324"/>
        <v>5.1225833169439936E-3</v>
      </c>
      <c r="BP206" s="114">
        <f t="shared" si="296"/>
        <v>1.8953558272692772E-3</v>
      </c>
      <c r="BQ206" s="101">
        <f t="shared" si="297"/>
        <v>3.2016145730899958E-3</v>
      </c>
      <c r="BR206" s="101">
        <f t="shared" si="325"/>
        <v>7.7591558038485422</v>
      </c>
      <c r="BS206" s="101">
        <f t="shared" si="326"/>
        <v>2.016467820534364</v>
      </c>
      <c r="BT206" s="101">
        <f t="shared" si="327"/>
        <v>1.5310101317785074</v>
      </c>
      <c r="BU206" s="101">
        <f t="shared" si="328"/>
        <v>5.067997685185186</v>
      </c>
      <c r="BV206" s="125">
        <f t="shared" si="329"/>
        <v>1.3170832633170897</v>
      </c>
    </row>
    <row r="207" spans="1:384" ht="18.600000000000001" thickBot="1">
      <c r="A207" s="369"/>
      <c r="B207" s="47">
        <v>7</v>
      </c>
      <c r="C207" s="29">
        <v>0.4</v>
      </c>
      <c r="D207" s="40"/>
      <c r="E207" s="85">
        <f t="shared" si="298"/>
        <v>2.6259667592247009</v>
      </c>
      <c r="F207" s="376">
        <v>30</v>
      </c>
      <c r="G207" s="376"/>
      <c r="H207" s="31">
        <v>59</v>
      </c>
      <c r="I207" s="31">
        <v>77</v>
      </c>
      <c r="J207" s="31">
        <v>58</v>
      </c>
      <c r="K207" s="31">
        <v>79</v>
      </c>
      <c r="L207" s="31">
        <v>58</v>
      </c>
      <c r="M207" s="33">
        <v>78</v>
      </c>
      <c r="N207" s="34">
        <v>64</v>
      </c>
      <c r="O207" s="31">
        <v>77</v>
      </c>
      <c r="P207" s="31">
        <v>64</v>
      </c>
      <c r="Q207" s="31">
        <v>77</v>
      </c>
      <c r="R207" s="31">
        <v>64</v>
      </c>
      <c r="S207" s="31">
        <v>78</v>
      </c>
      <c r="T207" s="35"/>
      <c r="U207" s="36">
        <f t="shared" si="299"/>
        <v>18</v>
      </c>
      <c r="V207" s="36">
        <f t="shared" si="300"/>
        <v>21</v>
      </c>
      <c r="W207" s="36">
        <f t="shared" si="301"/>
        <v>20</v>
      </c>
      <c r="X207" s="36">
        <f t="shared" si="302"/>
        <v>13</v>
      </c>
      <c r="Y207" s="36">
        <f t="shared" si="303"/>
        <v>13</v>
      </c>
      <c r="Z207" s="36">
        <f t="shared" si="304"/>
        <v>14</v>
      </c>
      <c r="AA207" s="37">
        <f t="shared" si="305"/>
        <v>5</v>
      </c>
      <c r="AB207" s="37">
        <f t="shared" si="306"/>
        <v>8</v>
      </c>
      <c r="AC207" s="37">
        <f t="shared" si="307"/>
        <v>6</v>
      </c>
      <c r="AD207" s="3">
        <f t="shared" si="308"/>
        <v>0.19666666666666666</v>
      </c>
      <c r="AE207" s="3">
        <f t="shared" si="309"/>
        <v>0.13333333333333333</v>
      </c>
      <c r="AF207" s="3">
        <f t="shared" si="310"/>
        <v>6.3333333333333339E-2</v>
      </c>
      <c r="AG207" s="4">
        <f t="shared" si="311"/>
        <v>27.777777777777779</v>
      </c>
      <c r="AH207" s="4">
        <f t="shared" si="276"/>
        <v>38.095238095238095</v>
      </c>
      <c r="AI207" s="4">
        <f t="shared" si="277"/>
        <v>30.000000000000004</v>
      </c>
      <c r="AJ207" s="36">
        <f t="shared" si="312"/>
        <v>31.957671957671959</v>
      </c>
      <c r="AL207" s="120">
        <f t="shared" si="330"/>
        <v>353.16</v>
      </c>
      <c r="AM207" s="93">
        <f t="shared" si="278"/>
        <v>538.89625887500006</v>
      </c>
      <c r="AN207" s="93">
        <f t="shared" si="314"/>
        <v>10.766327527906574</v>
      </c>
      <c r="AO207" s="93">
        <f t="shared" si="279"/>
        <v>0.19666666666666668</v>
      </c>
      <c r="AP207" s="93">
        <f t="shared" si="280"/>
        <v>27.777777777777779</v>
      </c>
      <c r="AQ207" s="93">
        <f t="shared" si="281"/>
        <v>38.095238095238095</v>
      </c>
      <c r="AR207" s="93">
        <f t="shared" si="282"/>
        <v>30</v>
      </c>
      <c r="AS207" s="94">
        <f t="shared" si="315"/>
        <v>31.957671957671959</v>
      </c>
      <c r="AT207" s="100">
        <f t="shared" si="316"/>
        <v>1.8266829256020873E-2</v>
      </c>
      <c r="AU207" s="101">
        <f t="shared" si="317"/>
        <v>0.4916666666666667</v>
      </c>
      <c r="AV207" s="101">
        <f t="shared" si="318"/>
        <v>3.7152873063093297E-2</v>
      </c>
      <c r="AW207" s="101">
        <f t="shared" si="283"/>
        <v>2.3220545664433309E-2</v>
      </c>
      <c r="AX207" s="101">
        <f t="shared" si="319"/>
        <v>1.8886043807072428E-2</v>
      </c>
      <c r="AY207" s="101">
        <f t="shared" si="284"/>
        <v>0.81333333333333335</v>
      </c>
      <c r="AZ207" s="101">
        <f t="shared" si="285"/>
        <v>53.472851836813085</v>
      </c>
      <c r="BA207" s="101">
        <f t="shared" si="286"/>
        <v>26.290818819766432</v>
      </c>
      <c r="BB207" s="101">
        <f t="shared" si="287"/>
        <v>0.625</v>
      </c>
      <c r="BC207" s="101">
        <f t="shared" si="288"/>
        <v>0.17180699285468901</v>
      </c>
      <c r="BD207" s="101">
        <f t="shared" si="289"/>
        <v>0.89134254101536559</v>
      </c>
      <c r="BE207" s="101">
        <f t="shared" si="290"/>
        <v>0.11987454142311907</v>
      </c>
      <c r="BF207" s="101">
        <f t="shared" si="291"/>
        <v>0.75254237288135584</v>
      </c>
      <c r="BG207" s="101">
        <f t="shared" si="292"/>
        <v>0.36999999999999994</v>
      </c>
      <c r="BH207" s="101">
        <f t="shared" si="293"/>
        <v>1.374656303334452E-2</v>
      </c>
      <c r="BI207" s="101">
        <f t="shared" si="320"/>
        <v>1.4261480656245851</v>
      </c>
      <c r="BJ207" s="101">
        <f t="shared" si="321"/>
        <v>0.1839911406347001</v>
      </c>
      <c r="BK207" s="101">
        <f t="shared" si="294"/>
        <v>7.9236355292252059</v>
      </c>
      <c r="BL207" s="101">
        <f t="shared" si="295"/>
        <v>13.384519475042579</v>
      </c>
      <c r="BM207" s="101">
        <f t="shared" si="322"/>
        <v>0.15915494309189535</v>
      </c>
      <c r="BN207" s="101">
        <f t="shared" si="323"/>
        <v>2.9072561707113708E-3</v>
      </c>
      <c r="BO207" s="101">
        <f t="shared" si="324"/>
        <v>5.9130633980570254E-3</v>
      </c>
      <c r="BP207" s="114">
        <f t="shared" si="296"/>
        <v>2.1878334572810994E-3</v>
      </c>
      <c r="BQ207" s="101">
        <f t="shared" si="297"/>
        <v>3.6956646237856407E-3</v>
      </c>
      <c r="BR207" s="101">
        <f t="shared" si="325"/>
        <v>7.7591558038485422</v>
      </c>
      <c r="BS207" s="101">
        <f t="shared" si="326"/>
        <v>2.016467820534364</v>
      </c>
      <c r="BT207" s="101">
        <f t="shared" si="327"/>
        <v>1.3312537971164078</v>
      </c>
      <c r="BU207" s="101">
        <f t="shared" si="328"/>
        <v>5.8284572187928676</v>
      </c>
      <c r="BV207" s="125">
        <f t="shared" si="329"/>
        <v>1.5147132912613503</v>
      </c>
    </row>
    <row r="208" spans="1:384" ht="18.600000000000001" thickBot="1">
      <c r="A208" s="370"/>
      <c r="B208" s="47">
        <v>8</v>
      </c>
      <c r="C208" s="29">
        <v>0.4</v>
      </c>
      <c r="D208" s="40"/>
      <c r="E208" s="85">
        <f t="shared" si="298"/>
        <v>2.2369926804179441</v>
      </c>
      <c r="F208" s="376">
        <v>35</v>
      </c>
      <c r="G208" s="376"/>
      <c r="H208" s="31">
        <v>56</v>
      </c>
      <c r="I208" s="31">
        <v>78</v>
      </c>
      <c r="J208" s="31">
        <v>60</v>
      </c>
      <c r="K208" s="31">
        <v>81</v>
      </c>
      <c r="L208" s="31">
        <v>59</v>
      </c>
      <c r="M208" s="33">
        <v>80</v>
      </c>
      <c r="N208" s="34">
        <v>64</v>
      </c>
      <c r="O208" s="31">
        <v>74</v>
      </c>
      <c r="P208" s="31">
        <v>63</v>
      </c>
      <c r="Q208" s="31">
        <v>77</v>
      </c>
      <c r="R208" s="31">
        <v>63</v>
      </c>
      <c r="S208" s="31">
        <v>76</v>
      </c>
      <c r="T208" s="35"/>
      <c r="U208" s="36">
        <f t="shared" si="299"/>
        <v>22</v>
      </c>
      <c r="V208" s="36">
        <f t="shared" si="300"/>
        <v>21</v>
      </c>
      <c r="W208" s="36">
        <f>M208-L208</f>
        <v>21</v>
      </c>
      <c r="X208" s="36">
        <f t="shared" si="302"/>
        <v>10</v>
      </c>
      <c r="Y208" s="36">
        <f t="shared" si="303"/>
        <v>14</v>
      </c>
      <c r="Z208" s="36">
        <f t="shared" si="304"/>
        <v>13</v>
      </c>
      <c r="AA208" s="37">
        <f t="shared" si="305"/>
        <v>12</v>
      </c>
      <c r="AB208" s="37">
        <f t="shared" si="306"/>
        <v>7</v>
      </c>
      <c r="AC208" s="37">
        <f>W208-Z208</f>
        <v>8</v>
      </c>
      <c r="AD208" s="3">
        <f t="shared" si="308"/>
        <v>0.21333333333333335</v>
      </c>
      <c r="AE208" s="3">
        <f t="shared" si="309"/>
        <v>0.12333333333333334</v>
      </c>
      <c r="AF208" s="3">
        <f t="shared" si="310"/>
        <v>0.09</v>
      </c>
      <c r="AG208" s="4">
        <f t="shared" si="311"/>
        <v>54.54545454545454</v>
      </c>
      <c r="AH208" s="4">
        <f t="shared" si="276"/>
        <v>33.333333333333336</v>
      </c>
      <c r="AI208" s="4">
        <f t="shared" si="277"/>
        <v>38.095238095238095</v>
      </c>
      <c r="AJ208" s="36">
        <f t="shared" si="312"/>
        <v>41.99134199134199</v>
      </c>
      <c r="AL208" s="120">
        <f t="shared" si="330"/>
        <v>353.16</v>
      </c>
      <c r="AM208" s="93">
        <f t="shared" si="278"/>
        <v>566.44335200000012</v>
      </c>
      <c r="AN208" s="93">
        <f t="shared" si="314"/>
        <v>7.8130079306134999</v>
      </c>
      <c r="AO208" s="93">
        <f t="shared" si="279"/>
        <v>0.21333333333333332</v>
      </c>
      <c r="AP208" s="93">
        <f t="shared" si="280"/>
        <v>54.54545454545454</v>
      </c>
      <c r="AQ208" s="93">
        <f t="shared" si="281"/>
        <v>33.333333333333329</v>
      </c>
      <c r="AR208" s="93">
        <f t="shared" si="282"/>
        <v>38.095238095238095</v>
      </c>
      <c r="AS208" s="94">
        <f t="shared" si="315"/>
        <v>41.99134199134199</v>
      </c>
      <c r="AT208" s="100">
        <f t="shared" si="316"/>
        <v>2.7304891435913567E-2</v>
      </c>
      <c r="AU208" s="101">
        <f t="shared" si="317"/>
        <v>0.53333333333333321</v>
      </c>
      <c r="AV208" s="101">
        <f t="shared" si="318"/>
        <v>5.1196671442337943E-2</v>
      </c>
      <c r="AW208" s="101">
        <f t="shared" si="283"/>
        <v>3.1997919651461211E-2</v>
      </c>
      <c r="AX208" s="101">
        <f t="shared" si="319"/>
        <v>2.3891780006424376E-2</v>
      </c>
      <c r="AY208" s="101">
        <f t="shared" si="284"/>
        <v>0.74666666666666681</v>
      </c>
      <c r="AZ208" s="101">
        <f t="shared" si="285"/>
        <v>35.451599674750781</v>
      </c>
      <c r="BA208" s="101">
        <f t="shared" si="286"/>
        <v>18.907519826533747</v>
      </c>
      <c r="BB208" s="101">
        <f t="shared" si="287"/>
        <v>0.625</v>
      </c>
      <c r="BC208" s="101">
        <f t="shared" si="288"/>
        <v>0.19364287255552709</v>
      </c>
      <c r="BD208" s="101">
        <f t="shared" si="289"/>
        <v>0.85581649610182209</v>
      </c>
      <c r="BE208" s="101">
        <f t="shared" si="290"/>
        <v>0.15264394526253869</v>
      </c>
      <c r="BF208" s="101">
        <f t="shared" si="291"/>
        <v>0.69374999999999998</v>
      </c>
      <c r="BG208" s="101">
        <f t="shared" si="292"/>
        <v>0.36999999999999994</v>
      </c>
      <c r="BH208" s="101">
        <f t="shared" si="293"/>
        <v>1.8942768433665037E-2</v>
      </c>
      <c r="BI208" s="101">
        <f t="shared" si="320"/>
        <v>1.3693063937629153</v>
      </c>
      <c r="BJ208" s="101">
        <f t="shared" si="321"/>
        <v>0.25353985301161147</v>
      </c>
      <c r="BK208" s="101">
        <f t="shared" si="294"/>
        <v>7.9236355292252059</v>
      </c>
      <c r="BL208" s="101">
        <f t="shared" si="295"/>
        <v>13.384519475042579</v>
      </c>
      <c r="BM208" s="101">
        <f t="shared" si="322"/>
        <v>0.15915494309189535</v>
      </c>
      <c r="BN208" s="101">
        <f t="shared" si="323"/>
        <v>4.3457084426132041E-3</v>
      </c>
      <c r="BO208" s="101">
        <f t="shared" si="324"/>
        <v>8.1482033298997582E-3</v>
      </c>
      <c r="BP208" s="114">
        <f t="shared" si="296"/>
        <v>3.0148352320629106E-3</v>
      </c>
      <c r="BQ208" s="101">
        <f t="shared" si="297"/>
        <v>5.0926270811873491E-3</v>
      </c>
      <c r="BR208" s="101">
        <f t="shared" si="325"/>
        <v>7.7591558038485422</v>
      </c>
      <c r="BS208" s="101">
        <f t="shared" si="326"/>
        <v>2.016467820534364</v>
      </c>
      <c r="BT208" s="101">
        <f t="shared" si="327"/>
        <v>1.4007551972773467</v>
      </c>
      <c r="BU208" s="101">
        <f t="shared" si="328"/>
        <v>5.5392661179698228</v>
      </c>
      <c r="BV208" s="125">
        <f t="shared" si="329"/>
        <v>1.4395576218127051</v>
      </c>
    </row>
    <row r="209" spans="1:384" s="27" customFormat="1" ht="18.600000000000001" thickBot="1">
      <c r="A209" s="377">
        <v>45</v>
      </c>
      <c r="B209" s="41">
        <v>1</v>
      </c>
      <c r="C209" s="22">
        <v>0.4</v>
      </c>
      <c r="D209" s="43"/>
      <c r="E209" s="83">
        <f t="shared" si="298"/>
        <v>4.003355281584116</v>
      </c>
      <c r="F209" s="385">
        <v>20</v>
      </c>
      <c r="G209" s="385"/>
      <c r="H209" s="43">
        <v>65</v>
      </c>
      <c r="I209" s="43">
        <v>77</v>
      </c>
      <c r="J209" s="43">
        <v>63</v>
      </c>
      <c r="K209" s="43">
        <v>77</v>
      </c>
      <c r="L209" s="43">
        <v>64</v>
      </c>
      <c r="M209" s="44">
        <v>77</v>
      </c>
      <c r="N209" s="45">
        <v>66</v>
      </c>
      <c r="O209" s="43">
        <v>75</v>
      </c>
      <c r="P209" s="43">
        <v>66</v>
      </c>
      <c r="Q209" s="43">
        <v>75</v>
      </c>
      <c r="R209" s="43">
        <v>65</v>
      </c>
      <c r="S209" s="43">
        <v>76</v>
      </c>
      <c r="T209" s="46"/>
      <c r="U209" s="3">
        <f t="shared" si="299"/>
        <v>12</v>
      </c>
      <c r="V209" s="3">
        <f t="shared" si="300"/>
        <v>14</v>
      </c>
      <c r="W209" s="3">
        <f t="shared" si="301"/>
        <v>13</v>
      </c>
      <c r="X209" s="3">
        <f t="shared" si="302"/>
        <v>9</v>
      </c>
      <c r="Y209" s="3">
        <f t="shared" si="303"/>
        <v>9</v>
      </c>
      <c r="Z209" s="3">
        <f t="shared" si="304"/>
        <v>11</v>
      </c>
      <c r="AA209" s="3">
        <f t="shared" si="305"/>
        <v>3</v>
      </c>
      <c r="AB209" s="3">
        <f t="shared" si="306"/>
        <v>5</v>
      </c>
      <c r="AC209" s="3">
        <f t="shared" si="307"/>
        <v>2</v>
      </c>
      <c r="AD209" s="3">
        <f t="shared" si="308"/>
        <v>0.13</v>
      </c>
      <c r="AE209" s="3">
        <f t="shared" si="309"/>
        <v>9.6666666666666665E-2</v>
      </c>
      <c r="AF209" s="3">
        <f t="shared" si="310"/>
        <v>3.3333333333333333E-2</v>
      </c>
      <c r="AG209" s="3">
        <f t="shared" si="311"/>
        <v>25</v>
      </c>
      <c r="AH209" s="3">
        <f t="shared" si="276"/>
        <v>35.714285714285708</v>
      </c>
      <c r="AI209" s="3">
        <f t="shared" si="277"/>
        <v>15.384615384615385</v>
      </c>
      <c r="AJ209" s="36">
        <f t="shared" si="312"/>
        <v>25.366300366300365</v>
      </c>
      <c r="AK209" s="7"/>
      <c r="AL209" s="120">
        <f>$A$209*9.81</f>
        <v>441.45000000000005</v>
      </c>
      <c r="AM209" s="93">
        <f t="shared" si="278"/>
        <v>434.80507387500001</v>
      </c>
      <c r="AN209" s="93">
        <f t="shared" si="314"/>
        <v>25.022886522097128</v>
      </c>
      <c r="AO209" s="93">
        <f t="shared" si="279"/>
        <v>0.13</v>
      </c>
      <c r="AP209" s="93">
        <f t="shared" si="280"/>
        <v>25</v>
      </c>
      <c r="AQ209" s="93">
        <f t="shared" si="281"/>
        <v>35.714285714285715</v>
      </c>
      <c r="AR209" s="93">
        <f t="shared" si="282"/>
        <v>15.384615384615385</v>
      </c>
      <c r="AS209" s="94">
        <f t="shared" si="315"/>
        <v>25.366300366300365</v>
      </c>
      <c r="AT209" s="100">
        <f t="shared" si="316"/>
        <v>5.1952439573747832E-3</v>
      </c>
      <c r="AU209" s="101">
        <f t="shared" si="317"/>
        <v>0.32500000000000001</v>
      </c>
      <c r="AV209" s="101">
        <f t="shared" si="318"/>
        <v>1.5985366022691641E-2</v>
      </c>
      <c r="AW209" s="101">
        <f t="shared" si="283"/>
        <v>9.9908537641822739E-3</v>
      </c>
      <c r="AX209" s="101">
        <f t="shared" si="319"/>
        <v>1.0790122065316857E-2</v>
      </c>
      <c r="AY209" s="101">
        <f t="shared" si="284"/>
        <v>1.08</v>
      </c>
      <c r="AZ209" s="101">
        <f t="shared" si="285"/>
        <v>190.5606655545933</v>
      </c>
      <c r="BA209" s="101">
        <f t="shared" si="286"/>
        <v>61.932216305242818</v>
      </c>
      <c r="BB209" s="101">
        <f t="shared" si="287"/>
        <v>0.625</v>
      </c>
      <c r="BC209" s="101">
        <f t="shared" si="288"/>
        <v>0.13861161681379791</v>
      </c>
      <c r="BD209" s="101">
        <f t="shared" si="289"/>
        <v>1.0963225241337864</v>
      </c>
      <c r="BE209" s="101">
        <f t="shared" si="290"/>
        <v>5.1976214346899946E-2</v>
      </c>
      <c r="BF209" s="101">
        <f t="shared" si="291"/>
        <v>1.1384615384615384</v>
      </c>
      <c r="BG209" s="101">
        <f t="shared" si="292"/>
        <v>0.36999999999999994</v>
      </c>
      <c r="BH209" s="101">
        <f t="shared" si="293"/>
        <v>5.9145854283959064E-3</v>
      </c>
      <c r="BI209" s="101">
        <f t="shared" si="320"/>
        <v>1.7541160386140586</v>
      </c>
      <c r="BJ209" s="101">
        <f t="shared" si="321"/>
        <v>7.9163883853168054E-2</v>
      </c>
      <c r="BK209" s="101">
        <f t="shared" si="294"/>
        <v>7.9236355292252059</v>
      </c>
      <c r="BL209" s="101">
        <f t="shared" si="295"/>
        <v>13.384519475042579</v>
      </c>
      <c r="BM209" s="101">
        <f t="shared" si="322"/>
        <v>0.15915494309189535</v>
      </c>
      <c r="BN209" s="101">
        <f t="shared" si="323"/>
        <v>8.2684875638449674E-4</v>
      </c>
      <c r="BO209" s="101">
        <f t="shared" si="324"/>
        <v>2.5441500196446056E-3</v>
      </c>
      <c r="BP209" s="114">
        <f t="shared" si="296"/>
        <v>9.4133550726850385E-4</v>
      </c>
      <c r="BQ209" s="101">
        <f t="shared" si="297"/>
        <v>1.5900937622778783E-3</v>
      </c>
      <c r="BR209" s="101">
        <f t="shared" si="325"/>
        <v>9.6989447548106771</v>
      </c>
      <c r="BS209" s="101">
        <f t="shared" si="326"/>
        <v>2.5205847756679551</v>
      </c>
      <c r="BT209" s="101">
        <f t="shared" si="327"/>
        <v>2.5391819680462753</v>
      </c>
      <c r="BU209" s="101">
        <f t="shared" si="328"/>
        <v>3.8197123628257899</v>
      </c>
      <c r="BV209" s="125">
        <f t="shared" si="329"/>
        <v>0.99267591192267746</v>
      </c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  <c r="IW209" s="7"/>
      <c r="IX209" s="7"/>
      <c r="IY209" s="7"/>
      <c r="IZ209" s="7"/>
      <c r="JA209" s="7"/>
      <c r="JB209" s="7"/>
      <c r="JC209" s="7"/>
      <c r="JD209" s="7"/>
      <c r="JE209" s="7"/>
      <c r="JF209" s="7"/>
      <c r="JG209" s="7"/>
      <c r="JH209" s="7"/>
      <c r="JI209" s="7"/>
      <c r="JJ209" s="7"/>
      <c r="JK209" s="7"/>
      <c r="JL209" s="7"/>
      <c r="JM209" s="7"/>
      <c r="JN209" s="7"/>
      <c r="JO209" s="7"/>
      <c r="JP209" s="7"/>
      <c r="JQ209" s="7"/>
      <c r="JR209" s="7"/>
      <c r="JS209" s="7"/>
      <c r="JT209" s="7"/>
      <c r="JU209" s="7"/>
      <c r="JV209" s="7"/>
      <c r="JW209" s="7"/>
      <c r="JX209" s="7"/>
      <c r="JY209" s="7"/>
      <c r="JZ209" s="7"/>
      <c r="KA209" s="7"/>
      <c r="KB209" s="7"/>
      <c r="KC209" s="7"/>
      <c r="KD209" s="7"/>
      <c r="KE209" s="7"/>
      <c r="KF209" s="7"/>
      <c r="KG209" s="7"/>
      <c r="KH209" s="7"/>
      <c r="KI209" s="7"/>
      <c r="KJ209" s="7"/>
      <c r="KK209" s="7"/>
      <c r="KL209" s="7"/>
      <c r="KM209" s="7"/>
      <c r="KN209" s="7"/>
      <c r="KO209" s="7"/>
      <c r="KP209" s="7"/>
      <c r="KQ209" s="7"/>
      <c r="KR209" s="7"/>
      <c r="KS209" s="7"/>
      <c r="KT209" s="7"/>
      <c r="KU209" s="7"/>
      <c r="KV209" s="7"/>
      <c r="KW209" s="7"/>
      <c r="KX209" s="7"/>
      <c r="KY209" s="7"/>
      <c r="KZ209" s="7"/>
      <c r="LA209" s="7"/>
      <c r="LB209" s="7"/>
      <c r="LC209" s="7"/>
      <c r="LD209" s="7"/>
      <c r="LE209" s="7"/>
      <c r="LF209" s="7"/>
      <c r="LG209" s="7"/>
      <c r="LH209" s="7"/>
      <c r="LI209" s="7"/>
      <c r="LJ209" s="7"/>
      <c r="LK209" s="7"/>
      <c r="LL209" s="7"/>
      <c r="LM209" s="7"/>
      <c r="LN209" s="7"/>
      <c r="LO209" s="7"/>
      <c r="LP209" s="7"/>
      <c r="LQ209" s="7"/>
      <c r="LR209" s="7"/>
      <c r="LS209" s="7"/>
      <c r="LT209" s="7"/>
      <c r="LU209" s="7"/>
      <c r="LV209" s="7"/>
      <c r="LW209" s="7"/>
      <c r="LX209" s="7"/>
      <c r="LY209" s="7"/>
      <c r="LZ209" s="7"/>
      <c r="MA209" s="7"/>
      <c r="MB209" s="7"/>
      <c r="MC209" s="7"/>
      <c r="MD209" s="7"/>
      <c r="ME209" s="7"/>
      <c r="MF209" s="7"/>
      <c r="MG209" s="7"/>
      <c r="MH209" s="7"/>
      <c r="MI209" s="7"/>
      <c r="MJ209" s="7"/>
      <c r="MK209" s="7"/>
      <c r="ML209" s="7"/>
      <c r="MM209" s="7"/>
      <c r="MN209" s="7"/>
      <c r="MO209" s="7"/>
      <c r="MP209" s="7"/>
      <c r="MQ209" s="7"/>
      <c r="MR209" s="7"/>
      <c r="MS209" s="7"/>
      <c r="MT209" s="7"/>
      <c r="MU209" s="7"/>
      <c r="MV209" s="7"/>
      <c r="MW209" s="7"/>
      <c r="MX209" s="7"/>
      <c r="MY209" s="7"/>
      <c r="MZ209" s="7"/>
      <c r="NA209" s="7"/>
      <c r="NB209" s="7"/>
      <c r="NC209" s="7"/>
      <c r="ND209" s="7"/>
      <c r="NE209" s="7"/>
      <c r="NF209" s="7"/>
      <c r="NG209" s="7"/>
      <c r="NH209" s="7"/>
      <c r="NI209" s="7"/>
      <c r="NJ209" s="7"/>
      <c r="NK209" s="7"/>
      <c r="NL209" s="7"/>
      <c r="NM209" s="7"/>
      <c r="NN209" s="7"/>
      <c r="NO209" s="7"/>
      <c r="NP209" s="7"/>
      <c r="NQ209" s="7"/>
      <c r="NR209" s="7"/>
      <c r="NS209" s="7"/>
      <c r="NT209" s="7"/>
    </row>
    <row r="210" spans="1:384" ht="18.600000000000001" thickBot="1">
      <c r="A210" s="369"/>
      <c r="B210" s="28">
        <v>2</v>
      </c>
      <c r="C210" s="29">
        <v>0.4</v>
      </c>
      <c r="D210" s="30"/>
      <c r="E210" s="85">
        <f t="shared" si="298"/>
        <v>3.4617713531086367</v>
      </c>
      <c r="F210" s="376">
        <v>23</v>
      </c>
      <c r="G210" s="376"/>
      <c r="H210" s="31">
        <v>63</v>
      </c>
      <c r="I210" s="31">
        <v>77</v>
      </c>
      <c r="J210" s="31">
        <v>60</v>
      </c>
      <c r="K210" s="31">
        <v>78</v>
      </c>
      <c r="L210" s="31">
        <v>59</v>
      </c>
      <c r="M210" s="33">
        <v>77</v>
      </c>
      <c r="N210" s="34">
        <v>65</v>
      </c>
      <c r="O210" s="31">
        <v>75</v>
      </c>
      <c r="P210" s="31">
        <v>65</v>
      </c>
      <c r="Q210" s="31">
        <v>75</v>
      </c>
      <c r="R210" s="31">
        <v>64</v>
      </c>
      <c r="S210" s="31">
        <v>76</v>
      </c>
      <c r="T210" s="35"/>
      <c r="U210" s="36">
        <f t="shared" si="299"/>
        <v>14</v>
      </c>
      <c r="V210" s="36">
        <f t="shared" si="300"/>
        <v>18</v>
      </c>
      <c r="W210" s="36">
        <f t="shared" si="301"/>
        <v>18</v>
      </c>
      <c r="X210" s="36">
        <f t="shared" si="302"/>
        <v>10</v>
      </c>
      <c r="Y210" s="36">
        <f t="shared" si="303"/>
        <v>10</v>
      </c>
      <c r="Z210" s="36">
        <f t="shared" si="304"/>
        <v>12</v>
      </c>
      <c r="AA210" s="37">
        <f t="shared" si="305"/>
        <v>4</v>
      </c>
      <c r="AB210" s="37">
        <f t="shared" si="306"/>
        <v>8</v>
      </c>
      <c r="AC210" s="37">
        <f t="shared" si="307"/>
        <v>6</v>
      </c>
      <c r="AD210" s="3">
        <f t="shared" si="308"/>
        <v>0.16666666666666666</v>
      </c>
      <c r="AE210" s="3">
        <f t="shared" si="309"/>
        <v>0.10666666666666667</v>
      </c>
      <c r="AF210" s="3">
        <f t="shared" si="310"/>
        <v>0.06</v>
      </c>
      <c r="AG210" s="4">
        <f t="shared" si="311"/>
        <v>28.571428571428569</v>
      </c>
      <c r="AH210" s="4">
        <f t="shared" si="276"/>
        <v>44.444444444444443</v>
      </c>
      <c r="AI210" s="4">
        <f t="shared" si="277"/>
        <v>33.333333333333336</v>
      </c>
      <c r="AJ210" s="36">
        <f t="shared" si="312"/>
        <v>35.449735449735449</v>
      </c>
      <c r="AL210" s="120">
        <f t="shared" ref="AL210:AL216" si="331">$A$209*9.81</f>
        <v>441.45000000000005</v>
      </c>
      <c r="AM210" s="93">
        <f t="shared" si="278"/>
        <v>490.84798250000011</v>
      </c>
      <c r="AN210" s="93">
        <f t="shared" si="314"/>
        <v>18.710521764569563</v>
      </c>
      <c r="AO210" s="93">
        <f t="shared" si="279"/>
        <v>0.16666666666666669</v>
      </c>
      <c r="AP210" s="93">
        <f t="shared" si="280"/>
        <v>28.571428571428569</v>
      </c>
      <c r="AQ210" s="93">
        <f t="shared" si="281"/>
        <v>44.444444444444443</v>
      </c>
      <c r="AR210" s="93">
        <f t="shared" si="282"/>
        <v>33.333333333333329</v>
      </c>
      <c r="AS210" s="94">
        <f t="shared" si="315"/>
        <v>35.449735449735449</v>
      </c>
      <c r="AT210" s="100">
        <f t="shared" si="316"/>
        <v>8.9076439857635834E-3</v>
      </c>
      <c r="AU210" s="101">
        <f t="shared" si="317"/>
        <v>0.41666666666666669</v>
      </c>
      <c r="AV210" s="101">
        <f t="shared" si="318"/>
        <v>2.1378345565832596E-2</v>
      </c>
      <c r="AW210" s="101">
        <f t="shared" si="283"/>
        <v>1.3361465978645373E-2</v>
      </c>
      <c r="AX210" s="101">
        <f t="shared" si="319"/>
        <v>1.2470701580069014E-2</v>
      </c>
      <c r="AY210" s="101">
        <f t="shared" si="284"/>
        <v>0.93333333333333335</v>
      </c>
      <c r="AZ210" s="101">
        <f t="shared" si="285"/>
        <v>110.76313058741736</v>
      </c>
      <c r="BA210" s="101">
        <f t="shared" si="286"/>
        <v>46.151304411423908</v>
      </c>
      <c r="BB210" s="101">
        <f t="shared" si="287"/>
        <v>0.625</v>
      </c>
      <c r="BC210" s="101">
        <f t="shared" si="288"/>
        <v>0.14157047350336882</v>
      </c>
      <c r="BD210" s="101">
        <f t="shared" si="289"/>
        <v>0.96824583655185414</v>
      </c>
      <c r="BE210" s="101">
        <f t="shared" si="290"/>
        <v>7.7061205050546588E-2</v>
      </c>
      <c r="BF210" s="101">
        <f t="shared" si="291"/>
        <v>0.8879999999999999</v>
      </c>
      <c r="BG210" s="101">
        <f t="shared" si="292"/>
        <v>0.36999999999999994</v>
      </c>
      <c r="BH210" s="101">
        <f t="shared" si="293"/>
        <v>7.9099878593580607E-3</v>
      </c>
      <c r="BI210" s="101">
        <f t="shared" si="320"/>
        <v>1.5491933384829666</v>
      </c>
      <c r="BJ210" s="101">
        <f t="shared" si="321"/>
        <v>0.10587138655092831</v>
      </c>
      <c r="BK210" s="101">
        <f t="shared" si="294"/>
        <v>7.9236355292252059</v>
      </c>
      <c r="BL210" s="101">
        <f t="shared" si="295"/>
        <v>13.384519475042579</v>
      </c>
      <c r="BM210" s="101">
        <f t="shared" si="322"/>
        <v>0.15915494309189535</v>
      </c>
      <c r="BN210" s="101">
        <f t="shared" si="323"/>
        <v>1.4176955716370667E-3</v>
      </c>
      <c r="BO210" s="101">
        <f t="shared" si="324"/>
        <v>3.4024693719289598E-3</v>
      </c>
      <c r="BP210" s="114">
        <f t="shared" si="296"/>
        <v>1.2589136676137151E-3</v>
      </c>
      <c r="BQ210" s="101">
        <f t="shared" si="297"/>
        <v>2.1265433574555997E-3</v>
      </c>
      <c r="BR210" s="101">
        <f t="shared" si="325"/>
        <v>9.6989447548106771</v>
      </c>
      <c r="BS210" s="101">
        <f t="shared" si="326"/>
        <v>2.5205847756679551</v>
      </c>
      <c r="BT210" s="101">
        <f t="shared" si="327"/>
        <v>2.1038354478611136</v>
      </c>
      <c r="BU210" s="101">
        <f t="shared" si="328"/>
        <v>4.6101251714677645</v>
      </c>
      <c r="BV210" s="125">
        <f t="shared" si="329"/>
        <v>1.1980902680532997</v>
      </c>
    </row>
    <row r="211" spans="1:384" ht="18.600000000000001" thickBot="1">
      <c r="A211" s="369"/>
      <c r="B211" s="28">
        <v>3</v>
      </c>
      <c r="C211" s="29">
        <v>0.4</v>
      </c>
      <c r="D211" s="30"/>
      <c r="E211" s="85">
        <f t="shared" si="298"/>
        <v>3.1742250903872287</v>
      </c>
      <c r="F211" s="376">
        <v>25</v>
      </c>
      <c r="G211" s="376"/>
      <c r="H211" s="31">
        <v>61</v>
      </c>
      <c r="I211" s="31">
        <v>78</v>
      </c>
      <c r="J211" s="31">
        <v>60</v>
      </c>
      <c r="K211" s="31">
        <v>77</v>
      </c>
      <c r="L211" s="31">
        <v>59</v>
      </c>
      <c r="M211" s="33">
        <v>78</v>
      </c>
      <c r="N211" s="34">
        <v>64</v>
      </c>
      <c r="O211" s="31">
        <v>75</v>
      </c>
      <c r="P211" s="31">
        <v>63</v>
      </c>
      <c r="Q211" s="31">
        <v>75</v>
      </c>
      <c r="R211" s="31">
        <v>63</v>
      </c>
      <c r="S211" s="31">
        <v>76</v>
      </c>
      <c r="T211" s="35"/>
      <c r="U211" s="36">
        <f t="shared" si="299"/>
        <v>17</v>
      </c>
      <c r="V211" s="36">
        <f t="shared" si="300"/>
        <v>17</v>
      </c>
      <c r="W211" s="36">
        <f t="shared" si="301"/>
        <v>19</v>
      </c>
      <c r="X211" s="36">
        <f t="shared" si="302"/>
        <v>11</v>
      </c>
      <c r="Y211" s="36">
        <f t="shared" si="303"/>
        <v>12</v>
      </c>
      <c r="Z211" s="36">
        <f t="shared" si="304"/>
        <v>13</v>
      </c>
      <c r="AA211" s="37">
        <f t="shared" si="305"/>
        <v>6</v>
      </c>
      <c r="AB211" s="37">
        <f t="shared" si="306"/>
        <v>5</v>
      </c>
      <c r="AC211" s="37">
        <f t="shared" si="307"/>
        <v>6</v>
      </c>
      <c r="AD211" s="3">
        <f t="shared" si="308"/>
        <v>0.17666666666666667</v>
      </c>
      <c r="AE211" s="3">
        <f t="shared" si="309"/>
        <v>0.12</v>
      </c>
      <c r="AF211" s="3">
        <f t="shared" si="310"/>
        <v>5.6666666666666664E-2</v>
      </c>
      <c r="AG211" s="4">
        <f t="shared" si="311"/>
        <v>35.294117647058819</v>
      </c>
      <c r="AH211" s="4">
        <f t="shared" si="276"/>
        <v>29.411764705882348</v>
      </c>
      <c r="AI211" s="4">
        <f t="shared" si="277"/>
        <v>31.578947368421051</v>
      </c>
      <c r="AJ211" s="36">
        <f t="shared" si="312"/>
        <v>32.094943240454072</v>
      </c>
      <c r="AL211" s="120">
        <f t="shared" si="331"/>
        <v>441.45000000000005</v>
      </c>
      <c r="AM211" s="93">
        <f t="shared" si="278"/>
        <v>506.6445758750001</v>
      </c>
      <c r="AN211" s="93">
        <f t="shared" si="314"/>
        <v>15.731298772272332</v>
      </c>
      <c r="AO211" s="93">
        <f t="shared" si="279"/>
        <v>0.17666666666666667</v>
      </c>
      <c r="AP211" s="93">
        <f t="shared" si="280"/>
        <v>35.294117647058826</v>
      </c>
      <c r="AQ211" s="93">
        <f t="shared" si="281"/>
        <v>29.411764705882355</v>
      </c>
      <c r="AR211" s="93">
        <f t="shared" si="282"/>
        <v>31.578947368421051</v>
      </c>
      <c r="AS211" s="94">
        <f t="shared" si="315"/>
        <v>32.094943240454079</v>
      </c>
      <c r="AT211" s="100">
        <f t="shared" si="316"/>
        <v>1.1230265804757058E-2</v>
      </c>
      <c r="AU211" s="101">
        <f t="shared" si="317"/>
        <v>0.44166666666666665</v>
      </c>
      <c r="AV211" s="101">
        <f t="shared" si="318"/>
        <v>2.5427016916431077E-2</v>
      </c>
      <c r="AW211" s="101">
        <f t="shared" si="283"/>
        <v>1.5891885572769424E-2</v>
      </c>
      <c r="AX211" s="101">
        <f t="shared" si="319"/>
        <v>1.4196751111674019E-2</v>
      </c>
      <c r="AY211" s="101">
        <f t="shared" si="284"/>
        <v>0.89333333333333342</v>
      </c>
      <c r="AZ211" s="101">
        <f t="shared" si="285"/>
        <v>87.629993050598102</v>
      </c>
      <c r="BA211" s="101">
        <f t="shared" si="286"/>
        <v>38.703246930680827</v>
      </c>
      <c r="BB211" s="101">
        <f t="shared" si="287"/>
        <v>0.625</v>
      </c>
      <c r="BC211" s="101">
        <f t="shared" si="288"/>
        <v>0.14996171951520407</v>
      </c>
      <c r="BD211" s="101">
        <f t="shared" si="289"/>
        <v>0.94044349232909841</v>
      </c>
      <c r="BE211" s="101">
        <f t="shared" si="290"/>
        <v>8.9084535706419443E-2</v>
      </c>
      <c r="BF211" s="101">
        <f t="shared" si="291"/>
        <v>0.8377358490566037</v>
      </c>
      <c r="BG211" s="101">
        <f t="shared" si="292"/>
        <v>0.36999999999999994</v>
      </c>
      <c r="BH211" s="101">
        <f t="shared" si="293"/>
        <v>9.4079962590794975E-3</v>
      </c>
      <c r="BI211" s="101">
        <f t="shared" si="320"/>
        <v>1.5047095877265575</v>
      </c>
      <c r="BJ211" s="101">
        <f t="shared" si="321"/>
        <v>0.12592150915077727</v>
      </c>
      <c r="BK211" s="101">
        <f t="shared" si="294"/>
        <v>7.9236355292252059</v>
      </c>
      <c r="BL211" s="101">
        <f t="shared" si="295"/>
        <v>13.384519475042579</v>
      </c>
      <c r="BM211" s="101">
        <f t="shared" si="322"/>
        <v>0.15915494309189535</v>
      </c>
      <c r="BN211" s="101">
        <f t="shared" si="323"/>
        <v>1.7873523150629678E-3</v>
      </c>
      <c r="BO211" s="101">
        <f t="shared" si="324"/>
        <v>4.0468354303312484E-3</v>
      </c>
      <c r="BP211" s="114">
        <f t="shared" si="296"/>
        <v>1.4973291092225617E-3</v>
      </c>
      <c r="BQ211" s="101">
        <f t="shared" si="297"/>
        <v>2.5292721439570298E-3</v>
      </c>
      <c r="BR211" s="101">
        <f t="shared" si="325"/>
        <v>9.6989447548106771</v>
      </c>
      <c r="BS211" s="101">
        <f t="shared" si="326"/>
        <v>2.5205847756679551</v>
      </c>
      <c r="BT211" s="101">
        <f t="shared" si="327"/>
        <v>1.8792108242543477</v>
      </c>
      <c r="BU211" s="101">
        <f t="shared" si="328"/>
        <v>5.1611796982167357</v>
      </c>
      <c r="BV211" s="125">
        <f t="shared" si="329"/>
        <v>1.3412996259576666</v>
      </c>
    </row>
    <row r="212" spans="1:384" ht="18.600000000000001" thickBot="1">
      <c r="A212" s="369"/>
      <c r="B212" s="28">
        <v>4</v>
      </c>
      <c r="C212" s="29">
        <v>0.4</v>
      </c>
      <c r="D212" s="30"/>
      <c r="E212" s="85">
        <f t="shared" si="298"/>
        <v>2.8899783707718116</v>
      </c>
      <c r="F212" s="376">
        <v>27.36</v>
      </c>
      <c r="G212" s="376"/>
      <c r="H212" s="31">
        <v>62</v>
      </c>
      <c r="I212" s="31">
        <v>76</v>
      </c>
      <c r="J212" s="31">
        <v>59</v>
      </c>
      <c r="K212" s="31">
        <v>77</v>
      </c>
      <c r="L212" s="31">
        <v>57</v>
      </c>
      <c r="M212" s="33">
        <v>77</v>
      </c>
      <c r="N212" s="34">
        <v>64</v>
      </c>
      <c r="O212" s="31">
        <v>73</v>
      </c>
      <c r="P212" s="31">
        <v>63</v>
      </c>
      <c r="Q212" s="31">
        <v>74</v>
      </c>
      <c r="R212" s="31">
        <v>63</v>
      </c>
      <c r="S212" s="31">
        <v>76</v>
      </c>
      <c r="T212" s="35"/>
      <c r="U212" s="36">
        <f t="shared" si="299"/>
        <v>14</v>
      </c>
      <c r="V212" s="36">
        <f t="shared" si="300"/>
        <v>18</v>
      </c>
      <c r="W212" s="36">
        <f t="shared" si="301"/>
        <v>20</v>
      </c>
      <c r="X212" s="36">
        <f t="shared" si="302"/>
        <v>9</v>
      </c>
      <c r="Y212" s="36">
        <f t="shared" si="303"/>
        <v>11</v>
      </c>
      <c r="Z212" s="36">
        <f t="shared" si="304"/>
        <v>13</v>
      </c>
      <c r="AA212" s="37">
        <f t="shared" si="305"/>
        <v>5</v>
      </c>
      <c r="AB212" s="37">
        <f t="shared" si="306"/>
        <v>7</v>
      </c>
      <c r="AC212" s="37">
        <f t="shared" si="307"/>
        <v>7</v>
      </c>
      <c r="AD212" s="3">
        <f t="shared" si="308"/>
        <v>0.17333333333333334</v>
      </c>
      <c r="AE212" s="3">
        <f t="shared" si="309"/>
        <v>0.11</v>
      </c>
      <c r="AF212" s="3">
        <f t="shared" si="310"/>
        <v>6.3333333333333339E-2</v>
      </c>
      <c r="AG212" s="4">
        <f t="shared" si="311"/>
        <v>35.714285714285708</v>
      </c>
      <c r="AH212" s="4">
        <f t="shared" si="276"/>
        <v>38.888888888888886</v>
      </c>
      <c r="AI212" s="4">
        <f t="shared" si="277"/>
        <v>35</v>
      </c>
      <c r="AJ212" s="36">
        <f t="shared" si="312"/>
        <v>36.534391534391531</v>
      </c>
      <c r="AL212" s="120">
        <f t="shared" si="331"/>
        <v>441.45000000000005</v>
      </c>
      <c r="AM212" s="93">
        <f t="shared" si="278"/>
        <v>501.35465599999998</v>
      </c>
      <c r="AN212" s="93">
        <f t="shared" si="314"/>
        <v>13.040021992475138</v>
      </c>
      <c r="AO212" s="93">
        <f t="shared" si="279"/>
        <v>0.17333333333333331</v>
      </c>
      <c r="AP212" s="93">
        <f t="shared" si="280"/>
        <v>35.714285714285715</v>
      </c>
      <c r="AQ212" s="93">
        <f t="shared" si="281"/>
        <v>38.888888888888893</v>
      </c>
      <c r="AR212" s="93">
        <f t="shared" si="282"/>
        <v>35</v>
      </c>
      <c r="AS212" s="94">
        <f t="shared" si="315"/>
        <v>36.534391534391538</v>
      </c>
      <c r="AT212" s="100">
        <f t="shared" si="316"/>
        <v>1.3292411119655846E-2</v>
      </c>
      <c r="AU212" s="101">
        <f t="shared" si="317"/>
        <v>0.43333333333333324</v>
      </c>
      <c r="AV212" s="101">
        <f t="shared" si="318"/>
        <v>3.0674794891513497E-2</v>
      </c>
      <c r="AW212" s="101">
        <f t="shared" si="283"/>
        <v>1.9171746807195935E-2</v>
      </c>
      <c r="AX212" s="101">
        <f t="shared" si="319"/>
        <v>1.7382383771857652E-2</v>
      </c>
      <c r="AY212" s="101">
        <f t="shared" si="284"/>
        <v>0.90666666666666684</v>
      </c>
      <c r="AZ212" s="101">
        <f t="shared" si="285"/>
        <v>73.788588418125812</v>
      </c>
      <c r="BA212" s="101">
        <f t="shared" si="286"/>
        <v>31.975054981187842</v>
      </c>
      <c r="BB212" s="101">
        <f t="shared" si="287"/>
        <v>0.625</v>
      </c>
      <c r="BC212" s="101">
        <f t="shared" si="288"/>
        <v>0.16628757588886231</v>
      </c>
      <c r="BD212" s="101">
        <f t="shared" si="289"/>
        <v>0.94944315664093748</v>
      </c>
      <c r="BE212" s="101">
        <f t="shared" si="290"/>
        <v>9.6000373486919588E-2</v>
      </c>
      <c r="BF212" s="101">
        <f t="shared" si="291"/>
        <v>0.85384615384615392</v>
      </c>
      <c r="BG212" s="101">
        <f t="shared" si="292"/>
        <v>0.36999999999999994</v>
      </c>
      <c r="BH212" s="101">
        <f t="shared" si="293"/>
        <v>1.1349674109859993E-2</v>
      </c>
      <c r="BI212" s="101">
        <f t="shared" si="320"/>
        <v>1.5191090506255001</v>
      </c>
      <c r="BJ212" s="101">
        <f t="shared" si="321"/>
        <v>0.1519099341588076</v>
      </c>
      <c r="BK212" s="101">
        <f t="shared" si="294"/>
        <v>7.9236355292252059</v>
      </c>
      <c r="BL212" s="101">
        <f t="shared" si="295"/>
        <v>13.384519475042579</v>
      </c>
      <c r="BM212" s="101">
        <f t="shared" si="322"/>
        <v>0.15915494309189535</v>
      </c>
      <c r="BN212" s="101">
        <f t="shared" si="323"/>
        <v>2.115552935302903E-3</v>
      </c>
      <c r="BO212" s="101">
        <f t="shared" si="324"/>
        <v>4.8820452353143928E-3</v>
      </c>
      <c r="BP212" s="114">
        <f t="shared" si="296"/>
        <v>1.8063567370663251E-3</v>
      </c>
      <c r="BQ212" s="101">
        <f t="shared" si="297"/>
        <v>3.0512782720714953E-3</v>
      </c>
      <c r="BR212" s="101">
        <f t="shared" si="325"/>
        <v>9.6989447548106771</v>
      </c>
      <c r="BS212" s="101">
        <f t="shared" si="326"/>
        <v>2.5205847756679551</v>
      </c>
      <c r="BT212" s="101">
        <f t="shared" si="327"/>
        <v>1.9137626647231343</v>
      </c>
      <c r="BU212" s="101">
        <f t="shared" si="328"/>
        <v>5.067997685185186</v>
      </c>
      <c r="BV212" s="125">
        <f t="shared" si="329"/>
        <v>1.3170832633170897</v>
      </c>
    </row>
    <row r="213" spans="1:384" ht="18.600000000000001" thickBot="1">
      <c r="A213" s="369"/>
      <c r="B213" s="28">
        <v>5</v>
      </c>
      <c r="C213" s="29">
        <v>0.4</v>
      </c>
      <c r="D213" s="30"/>
      <c r="E213" s="85">
        <f t="shared" si="298"/>
        <v>2.8424232144011614</v>
      </c>
      <c r="F213" s="376">
        <v>27.8</v>
      </c>
      <c r="G213" s="376"/>
      <c r="H213" s="31">
        <v>60</v>
      </c>
      <c r="I213" s="31">
        <v>77</v>
      </c>
      <c r="J213" s="31">
        <v>59</v>
      </c>
      <c r="K213" s="31">
        <v>78</v>
      </c>
      <c r="L213" s="31">
        <v>57</v>
      </c>
      <c r="M213" s="33">
        <v>78</v>
      </c>
      <c r="N213" s="34">
        <v>64</v>
      </c>
      <c r="O213" s="31">
        <v>76</v>
      </c>
      <c r="P213" s="31">
        <v>64</v>
      </c>
      <c r="Q213" s="31">
        <v>77</v>
      </c>
      <c r="R213" s="31">
        <v>63</v>
      </c>
      <c r="S213" s="31">
        <v>77</v>
      </c>
      <c r="T213" s="35"/>
      <c r="U213" s="36">
        <f t="shared" si="299"/>
        <v>17</v>
      </c>
      <c r="V213" s="36">
        <f t="shared" si="300"/>
        <v>19</v>
      </c>
      <c r="W213" s="36">
        <f t="shared" si="301"/>
        <v>21</v>
      </c>
      <c r="X213" s="36">
        <f t="shared" si="302"/>
        <v>12</v>
      </c>
      <c r="Y213" s="36">
        <f t="shared" si="303"/>
        <v>13</v>
      </c>
      <c r="Z213" s="36">
        <f t="shared" si="304"/>
        <v>14</v>
      </c>
      <c r="AA213" s="37">
        <f t="shared" si="305"/>
        <v>5</v>
      </c>
      <c r="AB213" s="37">
        <f t="shared" si="306"/>
        <v>6</v>
      </c>
      <c r="AC213" s="37">
        <f t="shared" si="307"/>
        <v>7</v>
      </c>
      <c r="AD213" s="3">
        <f t="shared" si="308"/>
        <v>0.19</v>
      </c>
      <c r="AE213" s="3">
        <f t="shared" si="309"/>
        <v>0.13</v>
      </c>
      <c r="AF213" s="3">
        <f t="shared" si="310"/>
        <v>0.06</v>
      </c>
      <c r="AG213" s="4">
        <f t="shared" si="311"/>
        <v>29.411764705882348</v>
      </c>
      <c r="AH213" s="4">
        <f t="shared" si="276"/>
        <v>31.578947368421051</v>
      </c>
      <c r="AI213" s="4">
        <f t="shared" si="277"/>
        <v>33.333333333333336</v>
      </c>
      <c r="AJ213" s="36">
        <f t="shared" si="312"/>
        <v>31.441348469212244</v>
      </c>
      <c r="AL213" s="120">
        <f t="shared" si="331"/>
        <v>441.45000000000005</v>
      </c>
      <c r="AM213" s="93">
        <f t="shared" si="278"/>
        <v>528.04814287500005</v>
      </c>
      <c r="AN213" s="93">
        <f t="shared" si="314"/>
        <v>12.614400685977616</v>
      </c>
      <c r="AO213" s="93">
        <f t="shared" si="279"/>
        <v>0.19</v>
      </c>
      <c r="AP213" s="93">
        <f t="shared" si="280"/>
        <v>29.411764705882355</v>
      </c>
      <c r="AQ213" s="93">
        <f t="shared" si="281"/>
        <v>31.578947368421051</v>
      </c>
      <c r="AR213" s="93">
        <f t="shared" si="282"/>
        <v>33.333333333333329</v>
      </c>
      <c r="AS213" s="94">
        <f t="shared" si="315"/>
        <v>31.441348469212244</v>
      </c>
      <c r="AT213" s="100">
        <f t="shared" si="316"/>
        <v>1.5062150373200628E-2</v>
      </c>
      <c r="AU213" s="101">
        <f t="shared" si="317"/>
        <v>0.47499999999999998</v>
      </c>
      <c r="AV213" s="101">
        <f t="shared" si="318"/>
        <v>3.1709790259369743E-2</v>
      </c>
      <c r="AW213" s="101">
        <f t="shared" si="283"/>
        <v>1.9818618912106088E-2</v>
      </c>
      <c r="AX213" s="101">
        <f t="shared" si="319"/>
        <v>1.6647639886169116E-2</v>
      </c>
      <c r="AY213" s="101">
        <f t="shared" si="284"/>
        <v>0.84000000000000008</v>
      </c>
      <c r="AZ213" s="101">
        <f t="shared" si="285"/>
        <v>65.075793084092709</v>
      </c>
      <c r="BA213" s="101">
        <f t="shared" si="286"/>
        <v>30.911001714944039</v>
      </c>
      <c r="BB213" s="101">
        <f t="shared" si="287"/>
        <v>0.625</v>
      </c>
      <c r="BC213" s="101">
        <f t="shared" si="288"/>
        <v>0.16148414828554539</v>
      </c>
      <c r="BD213" s="101">
        <f t="shared" si="289"/>
        <v>0.90684531263751456</v>
      </c>
      <c r="BE213" s="101">
        <f t="shared" si="290"/>
        <v>0.10699174867078524</v>
      </c>
      <c r="BF213" s="101">
        <f t="shared" si="291"/>
        <v>0.77894736842105261</v>
      </c>
      <c r="BG213" s="101">
        <f t="shared" si="292"/>
        <v>0.36999999999999994</v>
      </c>
      <c r="BH213" s="101">
        <f t="shared" si="293"/>
        <v>1.1732622395966804E-2</v>
      </c>
      <c r="BI213" s="101">
        <f t="shared" si="320"/>
        <v>1.4509525002200234</v>
      </c>
      <c r="BJ213" s="101">
        <f t="shared" si="321"/>
        <v>0.15703551295213841</v>
      </c>
      <c r="BK213" s="101">
        <f t="shared" si="294"/>
        <v>7.9236355292252059</v>
      </c>
      <c r="BL213" s="101">
        <f t="shared" si="295"/>
        <v>13.384519475042579</v>
      </c>
      <c r="BM213" s="101">
        <f t="shared" si="322"/>
        <v>0.15915494309189535</v>
      </c>
      <c r="BN213" s="101">
        <f t="shared" si="323"/>
        <v>2.3972156854883161E-3</v>
      </c>
      <c r="BO213" s="101">
        <f t="shared" si="324"/>
        <v>5.046769864185929E-3</v>
      </c>
      <c r="BP213" s="114">
        <f t="shared" si="296"/>
        <v>1.8673048497487934E-3</v>
      </c>
      <c r="BQ213" s="101">
        <f t="shared" si="297"/>
        <v>3.1542311651162054E-3</v>
      </c>
      <c r="BR213" s="101">
        <f t="shared" si="325"/>
        <v>9.6989447548106771</v>
      </c>
      <c r="BS213" s="101">
        <f t="shared" si="326"/>
        <v>2.5205847756679551</v>
      </c>
      <c r="BT213" s="101">
        <f t="shared" si="327"/>
        <v>1.9493988992394216</v>
      </c>
      <c r="BU213" s="101">
        <f t="shared" si="328"/>
        <v>4.9753515089163241</v>
      </c>
      <c r="BV213" s="125">
        <f t="shared" si="329"/>
        <v>1.2930061552057857</v>
      </c>
    </row>
    <row r="214" spans="1:384" ht="18.600000000000001" thickBot="1">
      <c r="A214" s="369"/>
      <c r="B214" s="28">
        <v>6</v>
      </c>
      <c r="C214" s="29">
        <v>0.4</v>
      </c>
      <c r="D214" s="30"/>
      <c r="E214" s="85">
        <f t="shared" si="298"/>
        <v>2.821311093890853</v>
      </c>
      <c r="F214" s="376">
        <v>28</v>
      </c>
      <c r="G214" s="376"/>
      <c r="H214" s="31">
        <v>57</v>
      </c>
      <c r="I214" s="31">
        <v>77</v>
      </c>
      <c r="J214" s="31">
        <v>56</v>
      </c>
      <c r="K214" s="31">
        <v>78</v>
      </c>
      <c r="L214" s="31">
        <v>54</v>
      </c>
      <c r="M214" s="33">
        <v>77</v>
      </c>
      <c r="N214" s="34">
        <v>64</v>
      </c>
      <c r="O214" s="31">
        <v>77</v>
      </c>
      <c r="P214" s="31">
        <v>64</v>
      </c>
      <c r="Q214" s="31">
        <v>77</v>
      </c>
      <c r="R214" s="31">
        <v>64</v>
      </c>
      <c r="S214" s="31">
        <v>77</v>
      </c>
      <c r="T214" s="35"/>
      <c r="U214" s="36">
        <f t="shared" si="299"/>
        <v>20</v>
      </c>
      <c r="V214" s="36">
        <f t="shared" si="300"/>
        <v>22</v>
      </c>
      <c r="W214" s="36">
        <f t="shared" si="301"/>
        <v>23</v>
      </c>
      <c r="X214" s="36">
        <f t="shared" si="302"/>
        <v>13</v>
      </c>
      <c r="Y214" s="36">
        <f t="shared" si="303"/>
        <v>13</v>
      </c>
      <c r="Z214" s="36">
        <f t="shared" si="304"/>
        <v>13</v>
      </c>
      <c r="AA214" s="37">
        <f t="shared" si="305"/>
        <v>7</v>
      </c>
      <c r="AB214" s="37">
        <f t="shared" si="306"/>
        <v>9</v>
      </c>
      <c r="AC214" s="37">
        <f t="shared" si="307"/>
        <v>10</v>
      </c>
      <c r="AD214" s="3">
        <f t="shared" si="308"/>
        <v>0.21666666666666667</v>
      </c>
      <c r="AE214" s="3">
        <f t="shared" si="309"/>
        <v>0.13</v>
      </c>
      <c r="AF214" s="3">
        <f t="shared" si="310"/>
        <v>8.666666666666667E-2</v>
      </c>
      <c r="AG214" s="4">
        <f t="shared" si="311"/>
        <v>35</v>
      </c>
      <c r="AH214" s="4">
        <f t="shared" si="276"/>
        <v>40.909090909090907</v>
      </c>
      <c r="AI214" s="4">
        <f t="shared" si="277"/>
        <v>43.478260869565219</v>
      </c>
      <c r="AJ214" s="36">
        <f t="shared" si="312"/>
        <v>39.795783926218711</v>
      </c>
      <c r="AL214" s="120">
        <f t="shared" si="331"/>
        <v>441.45000000000005</v>
      </c>
      <c r="AM214" s="93">
        <f t="shared" si="278"/>
        <v>572.02593687499996</v>
      </c>
      <c r="AN214" s="93">
        <f t="shared" si="314"/>
        <v>12.42770947740042</v>
      </c>
      <c r="AO214" s="93">
        <f t="shared" si="279"/>
        <v>0.21666666666666667</v>
      </c>
      <c r="AP214" s="93">
        <f t="shared" si="280"/>
        <v>35</v>
      </c>
      <c r="AQ214" s="93">
        <f t="shared" si="281"/>
        <v>40.909090909090914</v>
      </c>
      <c r="AR214" s="93">
        <f t="shared" si="282"/>
        <v>43.478260869565219</v>
      </c>
      <c r="AS214" s="94">
        <f t="shared" si="315"/>
        <v>39.795783926218711</v>
      </c>
      <c r="AT214" s="100">
        <f t="shared" si="316"/>
        <v>1.7434159292238956E-2</v>
      </c>
      <c r="AU214" s="101">
        <f t="shared" si="317"/>
        <v>0.54166666666666663</v>
      </c>
      <c r="AV214" s="101">
        <f t="shared" si="318"/>
        <v>3.2186140231825769E-2</v>
      </c>
      <c r="AW214" s="101">
        <f t="shared" si="283"/>
        <v>2.0116337644891104E-2</v>
      </c>
      <c r="AX214" s="101">
        <f t="shared" si="319"/>
        <v>1.4751980939586811E-2</v>
      </c>
      <c r="AY214" s="101">
        <f t="shared" si="284"/>
        <v>0.73333333333333339</v>
      </c>
      <c r="AZ214" s="101">
        <f t="shared" si="285"/>
        <v>56.204812972617319</v>
      </c>
      <c r="BA214" s="101">
        <f t="shared" si="286"/>
        <v>30.444273693501049</v>
      </c>
      <c r="BB214" s="101">
        <f t="shared" si="287"/>
        <v>0.625</v>
      </c>
      <c r="BC214" s="101">
        <f t="shared" si="288"/>
        <v>0.15235208833825742</v>
      </c>
      <c r="BD214" s="101">
        <f t="shared" si="289"/>
        <v>0.84920777560844674</v>
      </c>
      <c r="BE214" s="101">
        <f t="shared" si="290"/>
        <v>0.12292113211299523</v>
      </c>
      <c r="BF214" s="101">
        <f t="shared" si="291"/>
        <v>0.68307692307692303</v>
      </c>
      <c r="BG214" s="101">
        <f t="shared" si="292"/>
        <v>0.36999999999999994</v>
      </c>
      <c r="BH214" s="101">
        <f t="shared" si="293"/>
        <v>1.1908871885775532E-2</v>
      </c>
      <c r="BI214" s="101">
        <f t="shared" si="320"/>
        <v>1.3587324409735149</v>
      </c>
      <c r="BJ214" s="101">
        <f t="shared" si="321"/>
        <v>0.15939452768094964</v>
      </c>
      <c r="BK214" s="101">
        <f t="shared" si="294"/>
        <v>7.9236355292252059</v>
      </c>
      <c r="BL214" s="101">
        <f t="shared" si="295"/>
        <v>13.384519475042579</v>
      </c>
      <c r="BM214" s="101">
        <f t="shared" si="322"/>
        <v>0.15915494309189535</v>
      </c>
      <c r="BN214" s="101">
        <f t="shared" si="323"/>
        <v>2.7747326300113298E-3</v>
      </c>
      <c r="BO214" s="101">
        <f t="shared" si="324"/>
        <v>5.1225833169439936E-3</v>
      </c>
      <c r="BP214" s="114">
        <f t="shared" si="296"/>
        <v>1.8953558272692772E-3</v>
      </c>
      <c r="BQ214" s="101">
        <f t="shared" si="297"/>
        <v>3.2016145730899958E-3</v>
      </c>
      <c r="BR214" s="101">
        <f t="shared" si="325"/>
        <v>9.6989447548106771</v>
      </c>
      <c r="BS214" s="101">
        <f t="shared" si="326"/>
        <v>2.5205847756679551</v>
      </c>
      <c r="BT214" s="101">
        <f t="shared" si="327"/>
        <v>1.8792108242543477</v>
      </c>
      <c r="BU214" s="101">
        <f t="shared" si="328"/>
        <v>5.1611796982167357</v>
      </c>
      <c r="BV214" s="125">
        <f t="shared" si="329"/>
        <v>1.3412996259576666</v>
      </c>
    </row>
    <row r="215" spans="1:384" ht="18.600000000000001" thickBot="1">
      <c r="A215" s="369"/>
      <c r="B215" s="28">
        <v>7</v>
      </c>
      <c r="C215" s="29">
        <v>0.4</v>
      </c>
      <c r="D215" s="30"/>
      <c r="E215" s="85">
        <f t="shared" si="298"/>
        <v>2.6259667592247009</v>
      </c>
      <c r="F215" s="376">
        <v>30</v>
      </c>
      <c r="G215" s="376"/>
      <c r="H215" s="31">
        <v>60</v>
      </c>
      <c r="I215" s="31">
        <v>76</v>
      </c>
      <c r="J215" s="31">
        <v>57</v>
      </c>
      <c r="K215" s="31">
        <v>78</v>
      </c>
      <c r="L215" s="31">
        <v>59</v>
      </c>
      <c r="M215" s="33">
        <v>78</v>
      </c>
      <c r="N215" s="34">
        <v>63</v>
      </c>
      <c r="O215" s="31">
        <v>75</v>
      </c>
      <c r="P215" s="31">
        <v>64</v>
      </c>
      <c r="Q215" s="31">
        <v>77</v>
      </c>
      <c r="R215" s="31">
        <v>65</v>
      </c>
      <c r="S215" s="31">
        <v>78</v>
      </c>
      <c r="T215" s="35"/>
      <c r="U215" s="36">
        <f t="shared" si="299"/>
        <v>16</v>
      </c>
      <c r="V215" s="36">
        <f t="shared" si="300"/>
        <v>21</v>
      </c>
      <c r="W215" s="36">
        <f t="shared" si="301"/>
        <v>19</v>
      </c>
      <c r="X215" s="36">
        <f t="shared" si="302"/>
        <v>12</v>
      </c>
      <c r="Y215" s="36">
        <f t="shared" si="303"/>
        <v>13</v>
      </c>
      <c r="Z215" s="36">
        <f t="shared" si="304"/>
        <v>13</v>
      </c>
      <c r="AA215" s="37">
        <f t="shared" si="305"/>
        <v>4</v>
      </c>
      <c r="AB215" s="37">
        <f t="shared" si="306"/>
        <v>8</v>
      </c>
      <c r="AC215" s="37">
        <f t="shared" si="307"/>
        <v>6</v>
      </c>
      <c r="AD215" s="3">
        <f t="shared" si="308"/>
        <v>0.18666666666666668</v>
      </c>
      <c r="AE215" s="3">
        <f t="shared" si="309"/>
        <v>0.12666666666666668</v>
      </c>
      <c r="AF215" s="3">
        <f t="shared" si="310"/>
        <v>0.06</v>
      </c>
      <c r="AG215" s="4">
        <f t="shared" si="311"/>
        <v>25</v>
      </c>
      <c r="AH215" s="4">
        <f t="shared" si="276"/>
        <v>38.095238095238095</v>
      </c>
      <c r="AI215" s="4">
        <f t="shared" si="277"/>
        <v>31.578947368421051</v>
      </c>
      <c r="AJ215" s="36">
        <f t="shared" si="312"/>
        <v>31.558061821219713</v>
      </c>
      <c r="AL215" s="120">
        <f t="shared" si="331"/>
        <v>441.45000000000005</v>
      </c>
      <c r="AM215" s="93">
        <f t="shared" si="278"/>
        <v>522.66066799999999</v>
      </c>
      <c r="AN215" s="93">
        <f t="shared" si="314"/>
        <v>10.766327527906574</v>
      </c>
      <c r="AO215" s="93">
        <f t="shared" si="279"/>
        <v>0.18666666666666668</v>
      </c>
      <c r="AP215" s="93">
        <f t="shared" si="280"/>
        <v>25</v>
      </c>
      <c r="AQ215" s="93">
        <f t="shared" si="281"/>
        <v>38.095238095238095</v>
      </c>
      <c r="AR215" s="93">
        <f t="shared" si="282"/>
        <v>31.578947368421051</v>
      </c>
      <c r="AS215" s="94">
        <f t="shared" si="315"/>
        <v>31.558061821219713</v>
      </c>
      <c r="AT215" s="100">
        <f t="shared" si="316"/>
        <v>1.7338007429443539E-2</v>
      </c>
      <c r="AU215" s="101">
        <f t="shared" si="317"/>
        <v>0.46666666666666667</v>
      </c>
      <c r="AV215" s="101">
        <f t="shared" si="318"/>
        <v>3.7152873063093297E-2</v>
      </c>
      <c r="AW215" s="101">
        <f t="shared" si="283"/>
        <v>2.3220545664433309E-2</v>
      </c>
      <c r="AX215" s="101">
        <f t="shared" si="319"/>
        <v>1.9814865633649759E-2</v>
      </c>
      <c r="AY215" s="101">
        <f t="shared" si="284"/>
        <v>0.85333333333333339</v>
      </c>
      <c r="AZ215" s="101">
        <f t="shared" si="285"/>
        <v>56.337468899499498</v>
      </c>
      <c r="BA215" s="101">
        <f t="shared" si="286"/>
        <v>26.290818819766432</v>
      </c>
      <c r="BB215" s="101">
        <f t="shared" si="287"/>
        <v>0.625</v>
      </c>
      <c r="BC215" s="101">
        <f t="shared" si="288"/>
        <v>0.176348929926707</v>
      </c>
      <c r="BD215" s="101">
        <f t="shared" si="289"/>
        <v>0.91490631838924974</v>
      </c>
      <c r="BE215" s="101">
        <f t="shared" si="290"/>
        <v>0.11377922575753674</v>
      </c>
      <c r="BF215" s="101">
        <f t="shared" si="291"/>
        <v>0.79285714285714282</v>
      </c>
      <c r="BG215" s="101">
        <f t="shared" si="292"/>
        <v>0.36999999999999994</v>
      </c>
      <c r="BH215" s="101">
        <f t="shared" si="293"/>
        <v>1.374656303334452E-2</v>
      </c>
      <c r="BI215" s="101">
        <f t="shared" si="320"/>
        <v>1.4638501094227998</v>
      </c>
      <c r="BJ215" s="101">
        <f t="shared" si="321"/>
        <v>0.1839911406347001</v>
      </c>
      <c r="BK215" s="101">
        <f t="shared" si="294"/>
        <v>7.9236355292252059</v>
      </c>
      <c r="BL215" s="101">
        <f t="shared" si="295"/>
        <v>13.384519475042579</v>
      </c>
      <c r="BM215" s="101">
        <f t="shared" si="322"/>
        <v>0.15915494309189535</v>
      </c>
      <c r="BN215" s="101">
        <f t="shared" si="323"/>
        <v>2.7594295857599452E-3</v>
      </c>
      <c r="BO215" s="101">
        <f t="shared" si="324"/>
        <v>5.9130633980570254E-3</v>
      </c>
      <c r="BP215" s="114">
        <f t="shared" si="296"/>
        <v>2.1878334572810994E-3</v>
      </c>
      <c r="BQ215" s="101">
        <f t="shared" si="297"/>
        <v>3.6956646237856407E-3</v>
      </c>
      <c r="BR215" s="101">
        <f t="shared" si="325"/>
        <v>9.6989447548106771</v>
      </c>
      <c r="BS215" s="101">
        <f t="shared" si="326"/>
        <v>2.5205847756679551</v>
      </c>
      <c r="BT215" s="101">
        <f t="shared" si="327"/>
        <v>1.6922103379845443</v>
      </c>
      <c r="BU215" s="101">
        <f t="shared" si="328"/>
        <v>5.7315243484224965</v>
      </c>
      <c r="BV215" s="125">
        <f t="shared" si="329"/>
        <v>1.4895221469158622</v>
      </c>
    </row>
    <row r="216" spans="1:384" ht="18.600000000000001" thickBot="1">
      <c r="A216" s="370"/>
      <c r="B216" s="28">
        <v>8</v>
      </c>
      <c r="C216" s="29">
        <v>0.4</v>
      </c>
      <c r="D216" s="30"/>
      <c r="E216" s="85">
        <f t="shared" si="298"/>
        <v>2.2369926804179441</v>
      </c>
      <c r="F216" s="376">
        <v>35</v>
      </c>
      <c r="G216" s="376"/>
      <c r="H216" s="31">
        <v>59</v>
      </c>
      <c r="I216" s="31">
        <v>79</v>
      </c>
      <c r="J216" s="31">
        <v>60</v>
      </c>
      <c r="K216" s="31">
        <v>80</v>
      </c>
      <c r="L216" s="31">
        <v>63</v>
      </c>
      <c r="M216" s="33">
        <v>80</v>
      </c>
      <c r="N216" s="34">
        <v>64</v>
      </c>
      <c r="O216" s="31">
        <v>78</v>
      </c>
      <c r="P216" s="31">
        <v>63</v>
      </c>
      <c r="Q216" s="31">
        <v>79</v>
      </c>
      <c r="R216" s="31">
        <v>62</v>
      </c>
      <c r="S216" s="31">
        <v>77</v>
      </c>
      <c r="T216" s="35"/>
      <c r="U216" s="36">
        <f t="shared" si="299"/>
        <v>20</v>
      </c>
      <c r="V216" s="36">
        <f t="shared" si="300"/>
        <v>20</v>
      </c>
      <c r="W216" s="36">
        <f t="shared" si="301"/>
        <v>17</v>
      </c>
      <c r="X216" s="36">
        <f t="shared" si="302"/>
        <v>14</v>
      </c>
      <c r="Y216" s="36">
        <f t="shared" si="303"/>
        <v>16</v>
      </c>
      <c r="Z216" s="36">
        <f t="shared" si="304"/>
        <v>15</v>
      </c>
      <c r="AA216" s="37">
        <f t="shared" si="305"/>
        <v>6</v>
      </c>
      <c r="AB216" s="37">
        <f t="shared" si="306"/>
        <v>4</v>
      </c>
      <c r="AC216" s="37">
        <f t="shared" si="307"/>
        <v>2</v>
      </c>
      <c r="AD216" s="3">
        <f t="shared" si="308"/>
        <v>0.19</v>
      </c>
      <c r="AE216" s="3">
        <f t="shared" si="309"/>
        <v>0.15</v>
      </c>
      <c r="AF216" s="3">
        <f t="shared" si="310"/>
        <v>0.04</v>
      </c>
      <c r="AG216" s="4">
        <f t="shared" si="311"/>
        <v>30.000000000000004</v>
      </c>
      <c r="AH216" s="4">
        <f t="shared" si="276"/>
        <v>19.999999999999996</v>
      </c>
      <c r="AI216" s="4">
        <f t="shared" si="277"/>
        <v>11.764705882352944</v>
      </c>
      <c r="AJ216" s="36">
        <f t="shared" si="312"/>
        <v>20.588235294117649</v>
      </c>
      <c r="AL216" s="120">
        <f t="shared" si="331"/>
        <v>441.45000000000005</v>
      </c>
      <c r="AM216" s="93">
        <f t="shared" si="278"/>
        <v>528.04814287500005</v>
      </c>
      <c r="AN216" s="93">
        <f t="shared" si="314"/>
        <v>7.8130079306134999</v>
      </c>
      <c r="AO216" s="93">
        <f t="shared" si="279"/>
        <v>0.19</v>
      </c>
      <c r="AP216" s="93">
        <f t="shared" si="280"/>
        <v>30</v>
      </c>
      <c r="AQ216" s="93">
        <f t="shared" si="281"/>
        <v>20</v>
      </c>
      <c r="AR216" s="93">
        <f t="shared" si="282"/>
        <v>11.76470588235294</v>
      </c>
      <c r="AS216" s="94">
        <f t="shared" si="315"/>
        <v>20.588235294117649</v>
      </c>
      <c r="AT216" s="100">
        <f t="shared" si="316"/>
        <v>2.4318418935110522E-2</v>
      </c>
      <c r="AU216" s="101">
        <f t="shared" si="317"/>
        <v>0.47499999999999998</v>
      </c>
      <c r="AV216" s="101">
        <f t="shared" si="318"/>
        <v>5.1196671442337943E-2</v>
      </c>
      <c r="AW216" s="101">
        <f t="shared" si="283"/>
        <v>3.1997919651461211E-2</v>
      </c>
      <c r="AX216" s="101">
        <f t="shared" si="319"/>
        <v>2.6878252507227422E-2</v>
      </c>
      <c r="AY216" s="101">
        <f t="shared" si="284"/>
        <v>0.84000000000000008</v>
      </c>
      <c r="AZ216" s="101">
        <f t="shared" si="285"/>
        <v>39.80530489796579</v>
      </c>
      <c r="BA216" s="101">
        <f t="shared" si="286"/>
        <v>18.907519826533747</v>
      </c>
      <c r="BB216" s="101">
        <f t="shared" si="287"/>
        <v>0.625</v>
      </c>
      <c r="BC216" s="101">
        <f t="shared" si="288"/>
        <v>0.20518900033185455</v>
      </c>
      <c r="BD216" s="101">
        <f t="shared" si="289"/>
        <v>0.90684531263751456</v>
      </c>
      <c r="BE216" s="101">
        <f t="shared" si="290"/>
        <v>0.13594851374944852</v>
      </c>
      <c r="BF216" s="101">
        <f t="shared" si="291"/>
        <v>0.77894736842105261</v>
      </c>
      <c r="BG216" s="101">
        <f t="shared" si="292"/>
        <v>0.36999999999999994</v>
      </c>
      <c r="BH216" s="101">
        <f t="shared" si="293"/>
        <v>1.8942768433665037E-2</v>
      </c>
      <c r="BI216" s="101">
        <f t="shared" si="320"/>
        <v>1.4509525002200234</v>
      </c>
      <c r="BJ216" s="101">
        <f t="shared" si="321"/>
        <v>0.25353985301161147</v>
      </c>
      <c r="BK216" s="101">
        <f t="shared" si="294"/>
        <v>7.9236355292252059</v>
      </c>
      <c r="BL216" s="101">
        <f t="shared" si="295"/>
        <v>13.384519475042579</v>
      </c>
      <c r="BM216" s="101">
        <f t="shared" si="322"/>
        <v>0.15915494309189535</v>
      </c>
      <c r="BN216" s="101">
        <f t="shared" si="323"/>
        <v>3.8703965817023854E-3</v>
      </c>
      <c r="BO216" s="101">
        <f t="shared" si="324"/>
        <v>8.1482033298997582E-3</v>
      </c>
      <c r="BP216" s="114">
        <f t="shared" si="296"/>
        <v>3.0148352320629106E-3</v>
      </c>
      <c r="BQ216" s="101">
        <f t="shared" si="297"/>
        <v>5.0926270811873491E-3</v>
      </c>
      <c r="BR216" s="101">
        <f t="shared" si="325"/>
        <v>9.6989447548106771</v>
      </c>
      <c r="BS216" s="101">
        <f t="shared" si="326"/>
        <v>2.5205847756679551</v>
      </c>
      <c r="BT216" s="101">
        <f t="shared" si="327"/>
        <v>1.7211580525096632</v>
      </c>
      <c r="BU216" s="101">
        <f t="shared" si="328"/>
        <v>5.6351273148148158</v>
      </c>
      <c r="BV216" s="125">
        <f t="shared" si="329"/>
        <v>1.4644702570996473</v>
      </c>
    </row>
    <row r="217" spans="1:384" s="54" customFormat="1" ht="18.600000000000001" thickBot="1">
      <c r="A217" s="378">
        <v>18</v>
      </c>
      <c r="B217" s="49">
        <v>1</v>
      </c>
      <c r="C217" s="50">
        <v>0.55000000000000004</v>
      </c>
      <c r="D217" s="50"/>
      <c r="E217" s="86">
        <f t="shared" si="298"/>
        <v>4.003355281584116</v>
      </c>
      <c r="F217" s="386">
        <v>20</v>
      </c>
      <c r="G217" s="386"/>
      <c r="H217" s="50">
        <v>43</v>
      </c>
      <c r="I217" s="50">
        <v>62</v>
      </c>
      <c r="J217" s="50">
        <v>43</v>
      </c>
      <c r="K217" s="50">
        <v>61</v>
      </c>
      <c r="L217" s="50">
        <v>45</v>
      </c>
      <c r="M217" s="51">
        <v>61</v>
      </c>
      <c r="N217" s="52">
        <v>45</v>
      </c>
      <c r="O217" s="50">
        <v>60</v>
      </c>
      <c r="P217" s="50">
        <v>46</v>
      </c>
      <c r="Q217" s="50">
        <v>60</v>
      </c>
      <c r="R217" s="50">
        <v>46</v>
      </c>
      <c r="S217" s="50">
        <v>61</v>
      </c>
      <c r="T217" s="57"/>
      <c r="U217" s="5">
        <f>I217-H217</f>
        <v>19</v>
      </c>
      <c r="V217" s="5">
        <f>K217-J217</f>
        <v>18</v>
      </c>
      <c r="W217" s="5">
        <f>M217-L217</f>
        <v>16</v>
      </c>
      <c r="X217" s="5">
        <f>O217-N217</f>
        <v>15</v>
      </c>
      <c r="Y217" s="5">
        <f>Q217-P217</f>
        <v>14</v>
      </c>
      <c r="Z217" s="5">
        <f>S217-R217</f>
        <v>15</v>
      </c>
      <c r="AA217" s="5">
        <f>U217-X217</f>
        <v>4</v>
      </c>
      <c r="AB217" s="5">
        <f>V217-Y217</f>
        <v>4</v>
      </c>
      <c r="AC217" s="5">
        <f>W217-Z217</f>
        <v>1</v>
      </c>
      <c r="AD217" s="5">
        <f t="shared" si="308"/>
        <v>0.17666666666666667</v>
      </c>
      <c r="AE217" s="5">
        <f t="shared" si="309"/>
        <v>0.14666666666666667</v>
      </c>
      <c r="AF217" s="5">
        <f t="shared" si="310"/>
        <v>0.03</v>
      </c>
      <c r="AG217" s="5">
        <f t="shared" ref="AG217:AG264" si="332">(1-(X217/U217))*100</f>
        <v>21.052631578947366</v>
      </c>
      <c r="AH217" s="5">
        <f t="shared" ref="AH217:AH264" si="333">(1-(Y217/V217))*100</f>
        <v>22.222222222222221</v>
      </c>
      <c r="AI217" s="5">
        <f t="shared" ref="AI217:AI264" si="334">(1-(Z217/W217))*100</f>
        <v>6.25</v>
      </c>
      <c r="AJ217" s="36">
        <f t="shared" si="312"/>
        <v>16.50828460038986</v>
      </c>
      <c r="AK217" s="7"/>
      <c r="AL217" s="120">
        <f>$A$217*9.81</f>
        <v>176.58</v>
      </c>
      <c r="AM217" s="93">
        <f t="shared" si="278"/>
        <v>662.26918962500008</v>
      </c>
      <c r="AN217" s="93">
        <f t="shared" si="314"/>
        <v>25.022886522097128</v>
      </c>
      <c r="AO217" s="93">
        <f t="shared" si="279"/>
        <v>0.17666666666666667</v>
      </c>
      <c r="AP217" s="93">
        <f t="shared" si="280"/>
        <v>21.052631578947366</v>
      </c>
      <c r="AQ217" s="93">
        <f t="shared" si="281"/>
        <v>22.222222222222221</v>
      </c>
      <c r="AR217" s="93">
        <f t="shared" si="282"/>
        <v>6.25</v>
      </c>
      <c r="AS217" s="94">
        <f t="shared" si="315"/>
        <v>16.50828460038986</v>
      </c>
      <c r="AT217" s="100">
        <f t="shared" si="316"/>
        <v>7.0602033266888072E-3</v>
      </c>
      <c r="AU217" s="101">
        <f t="shared" si="317"/>
        <v>0.32121212121212117</v>
      </c>
      <c r="AV217" s="101">
        <f t="shared" si="318"/>
        <v>2.1979878281201005E-2</v>
      </c>
      <c r="AW217" s="101">
        <f t="shared" si="283"/>
        <v>9.9908537641822739E-3</v>
      </c>
      <c r="AX217" s="101">
        <f t="shared" si="319"/>
        <v>1.4919674954512199E-2</v>
      </c>
      <c r="AY217" s="101">
        <f t="shared" si="284"/>
        <v>1.4933333333333336</v>
      </c>
      <c r="AZ217" s="101">
        <f t="shared" si="285"/>
        <v>140.22388597413467</v>
      </c>
      <c r="BA217" s="101">
        <f t="shared" si="286"/>
        <v>45.041611858358408</v>
      </c>
      <c r="BB217" s="101">
        <f t="shared" si="287"/>
        <v>0.45454545454545453</v>
      </c>
      <c r="BC217" s="101">
        <f t="shared" si="288"/>
        <v>0.11890332463683218</v>
      </c>
      <c r="BD217" s="101">
        <f t="shared" si="289"/>
        <v>0.8020129050261432</v>
      </c>
      <c r="BE217" s="101">
        <f t="shared" si="290"/>
        <v>7.0634342573992231E-2</v>
      </c>
      <c r="BF217" s="101">
        <f t="shared" si="291"/>
        <v>0.8377358490566037</v>
      </c>
      <c r="BG217" s="101">
        <f t="shared" si="292"/>
        <v>0.26909090909090905</v>
      </c>
      <c r="BH217" s="101">
        <f t="shared" si="293"/>
        <v>5.9145854283959064E-3</v>
      </c>
      <c r="BI217" s="101">
        <f t="shared" si="320"/>
        <v>1.7644283910575149</v>
      </c>
      <c r="BJ217" s="101">
        <f t="shared" si="321"/>
        <v>9.2827882108432735E-2</v>
      </c>
      <c r="BK217" s="101">
        <f t="shared" si="294"/>
        <v>9.2912862403436911</v>
      </c>
      <c r="BL217" s="101">
        <f t="shared" si="295"/>
        <v>15.694740270850831</v>
      </c>
      <c r="BM217" s="101">
        <f t="shared" si="322"/>
        <v>0.15915494309189535</v>
      </c>
      <c r="BN217" s="101">
        <f t="shared" si="323"/>
        <v>1.1236662586763674E-3</v>
      </c>
      <c r="BO217" s="101">
        <f t="shared" si="324"/>
        <v>3.4982062770113325E-3</v>
      </c>
      <c r="BP217" s="114">
        <f t="shared" si="296"/>
        <v>9.4133550726850385E-4</v>
      </c>
      <c r="BQ217" s="101">
        <f t="shared" si="297"/>
        <v>1.5900937622778783E-3</v>
      </c>
      <c r="BR217" s="101">
        <f t="shared" si="325"/>
        <v>3.8795779019242711</v>
      </c>
      <c r="BS217" s="101">
        <f t="shared" si="326"/>
        <v>1.008233910267182</v>
      </c>
      <c r="BT217" s="101">
        <f t="shared" si="327"/>
        <v>0.57879651323333825</v>
      </c>
      <c r="BU217" s="101">
        <f t="shared" si="328"/>
        <v>6.7028356481481479</v>
      </c>
      <c r="BV217" s="125">
        <f t="shared" si="329"/>
        <v>1.7419488321290539</v>
      </c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  <c r="IW217" s="7"/>
      <c r="IX217" s="7"/>
      <c r="IY217" s="7"/>
      <c r="IZ217" s="7"/>
      <c r="JA217" s="7"/>
      <c r="JB217" s="7"/>
      <c r="JC217" s="7"/>
      <c r="JD217" s="7"/>
      <c r="JE217" s="7"/>
      <c r="JF217" s="7"/>
      <c r="JG217" s="7"/>
      <c r="JH217" s="7"/>
      <c r="JI217" s="7"/>
      <c r="JJ217" s="7"/>
      <c r="JK217" s="7"/>
      <c r="JL217" s="7"/>
      <c r="JM217" s="7"/>
      <c r="JN217" s="7"/>
      <c r="JO217" s="7"/>
      <c r="JP217" s="7"/>
      <c r="JQ217" s="7"/>
      <c r="JR217" s="7"/>
      <c r="JS217" s="7"/>
      <c r="JT217" s="7"/>
      <c r="JU217" s="7"/>
      <c r="JV217" s="7"/>
      <c r="JW217" s="7"/>
      <c r="JX217" s="7"/>
      <c r="JY217" s="7"/>
      <c r="JZ217" s="7"/>
      <c r="KA217" s="7"/>
      <c r="KB217" s="7"/>
      <c r="KC217" s="7"/>
      <c r="KD217" s="7"/>
      <c r="KE217" s="7"/>
      <c r="KF217" s="7"/>
      <c r="KG217" s="7"/>
      <c r="KH217" s="7"/>
      <c r="KI217" s="7"/>
      <c r="KJ217" s="7"/>
      <c r="KK217" s="7"/>
      <c r="KL217" s="7"/>
      <c r="KM217" s="7"/>
      <c r="KN217" s="7"/>
      <c r="KO217" s="7"/>
      <c r="KP217" s="7"/>
      <c r="KQ217" s="7"/>
      <c r="KR217" s="7"/>
      <c r="KS217" s="7"/>
      <c r="KT217" s="7"/>
      <c r="KU217" s="7"/>
      <c r="KV217" s="7"/>
      <c r="KW217" s="7"/>
      <c r="KX217" s="7"/>
      <c r="KY217" s="7"/>
      <c r="KZ217" s="7"/>
      <c r="LA217" s="7"/>
      <c r="LB217" s="7"/>
      <c r="LC217" s="7"/>
      <c r="LD217" s="7"/>
      <c r="LE217" s="7"/>
      <c r="LF217" s="7"/>
      <c r="LG217" s="7"/>
      <c r="LH217" s="7"/>
      <c r="LI217" s="7"/>
      <c r="LJ217" s="7"/>
      <c r="LK217" s="7"/>
      <c r="LL217" s="7"/>
      <c r="LM217" s="7"/>
      <c r="LN217" s="7"/>
      <c r="LO217" s="7"/>
      <c r="LP217" s="7"/>
      <c r="LQ217" s="7"/>
      <c r="LR217" s="7"/>
      <c r="LS217" s="7"/>
      <c r="LT217" s="7"/>
      <c r="LU217" s="7"/>
      <c r="LV217" s="7"/>
      <c r="LW217" s="7"/>
      <c r="LX217" s="7"/>
      <c r="LY217" s="7"/>
      <c r="LZ217" s="7"/>
      <c r="MA217" s="7"/>
      <c r="MB217" s="7"/>
      <c r="MC217" s="7"/>
      <c r="MD217" s="7"/>
      <c r="ME217" s="7"/>
      <c r="MF217" s="7"/>
      <c r="MG217" s="7"/>
      <c r="MH217" s="7"/>
      <c r="MI217" s="7"/>
      <c r="MJ217" s="7"/>
      <c r="MK217" s="7"/>
      <c r="ML217" s="7"/>
      <c r="MM217" s="7"/>
      <c r="MN217" s="7"/>
      <c r="MO217" s="7"/>
      <c r="MP217" s="7"/>
      <c r="MQ217" s="7"/>
      <c r="MR217" s="7"/>
      <c r="MS217" s="7"/>
      <c r="MT217" s="7"/>
      <c r="MU217" s="7"/>
      <c r="MV217" s="7"/>
      <c r="MW217" s="7"/>
      <c r="MX217" s="7"/>
      <c r="MY217" s="7"/>
      <c r="MZ217" s="7"/>
      <c r="NA217" s="7"/>
      <c r="NB217" s="7"/>
      <c r="NC217" s="7"/>
      <c r="ND217" s="7"/>
      <c r="NE217" s="7"/>
      <c r="NF217" s="7"/>
      <c r="NG217" s="7"/>
      <c r="NH217" s="7"/>
      <c r="NI217" s="7"/>
      <c r="NJ217" s="7"/>
      <c r="NK217" s="7"/>
      <c r="NL217" s="7"/>
      <c r="NM217" s="7"/>
      <c r="NN217" s="7"/>
      <c r="NO217" s="7"/>
      <c r="NP217" s="7"/>
      <c r="NQ217" s="7"/>
      <c r="NR217" s="7"/>
      <c r="NS217" s="7"/>
      <c r="NT217" s="7"/>
    </row>
    <row r="218" spans="1:384" ht="18.600000000000001" thickBot="1">
      <c r="A218" s="364"/>
      <c r="B218" s="55">
        <v>2</v>
      </c>
      <c r="C218" s="30">
        <v>0.55000000000000004</v>
      </c>
      <c r="D218" s="30"/>
      <c r="E218" s="85">
        <f t="shared" si="298"/>
        <v>3.4617713531086367</v>
      </c>
      <c r="F218" s="381">
        <v>23</v>
      </c>
      <c r="G218" s="382"/>
      <c r="H218" s="31">
        <v>39</v>
      </c>
      <c r="I218" s="31">
        <v>61</v>
      </c>
      <c r="J218" s="31">
        <v>37</v>
      </c>
      <c r="K218" s="31">
        <v>62</v>
      </c>
      <c r="L218" s="31">
        <v>36</v>
      </c>
      <c r="M218" s="33">
        <v>61</v>
      </c>
      <c r="N218" s="34">
        <v>42</v>
      </c>
      <c r="O218" s="31">
        <v>58</v>
      </c>
      <c r="P218" s="31">
        <v>42</v>
      </c>
      <c r="Q218" s="31">
        <v>58</v>
      </c>
      <c r="R218" s="31">
        <v>43</v>
      </c>
      <c r="S218" s="31">
        <v>60</v>
      </c>
      <c r="T218" s="35"/>
      <c r="U218" s="36">
        <f t="shared" si="299"/>
        <v>22</v>
      </c>
      <c r="V218" s="36">
        <f t="shared" si="300"/>
        <v>25</v>
      </c>
      <c r="W218" s="36">
        <f t="shared" si="301"/>
        <v>25</v>
      </c>
      <c r="X218" s="36">
        <f t="shared" si="302"/>
        <v>16</v>
      </c>
      <c r="Y218" s="36">
        <f t="shared" si="303"/>
        <v>16</v>
      </c>
      <c r="Z218" s="36">
        <f t="shared" si="304"/>
        <v>17</v>
      </c>
      <c r="AA218" s="37">
        <f t="shared" si="305"/>
        <v>6</v>
      </c>
      <c r="AB218" s="37">
        <f t="shared" si="306"/>
        <v>9</v>
      </c>
      <c r="AC218" s="37">
        <f t="shared" si="307"/>
        <v>8</v>
      </c>
      <c r="AD218" s="5">
        <f t="shared" si="308"/>
        <v>0.24</v>
      </c>
      <c r="AE218" s="5">
        <f t="shared" si="309"/>
        <v>0.16333333333333333</v>
      </c>
      <c r="AF218" s="5">
        <f t="shared" si="310"/>
        <v>7.6666666666666661E-2</v>
      </c>
      <c r="AG218" s="4">
        <f t="shared" si="332"/>
        <v>27.27272727272727</v>
      </c>
      <c r="AH218" s="4">
        <f t="shared" si="333"/>
        <v>36</v>
      </c>
      <c r="AI218" s="4">
        <f t="shared" si="334"/>
        <v>31.999999999999996</v>
      </c>
      <c r="AJ218" s="36">
        <f t="shared" si="312"/>
        <v>31.757575757575754</v>
      </c>
      <c r="AL218" s="120">
        <f t="shared" ref="AL218:AL224" si="335">$A$217*9.81</f>
        <v>176.58</v>
      </c>
      <c r="AM218" s="93">
        <f t="shared" si="278"/>
        <v>788.26391100000012</v>
      </c>
      <c r="AN218" s="93">
        <f t="shared" si="314"/>
        <v>18.710521764569563</v>
      </c>
      <c r="AO218" s="93">
        <f t="shared" si="279"/>
        <v>0.24</v>
      </c>
      <c r="AP218" s="93">
        <f t="shared" si="280"/>
        <v>27.27272727272727</v>
      </c>
      <c r="AQ218" s="93">
        <f t="shared" si="281"/>
        <v>36</v>
      </c>
      <c r="AR218" s="93">
        <f t="shared" si="282"/>
        <v>32</v>
      </c>
      <c r="AS218" s="94">
        <f t="shared" si="315"/>
        <v>31.757575757575754</v>
      </c>
      <c r="AT218" s="100">
        <f t="shared" si="316"/>
        <v>1.2827007339499557E-2</v>
      </c>
      <c r="AU218" s="101">
        <f t="shared" si="317"/>
        <v>0.43636363636363629</v>
      </c>
      <c r="AV218" s="101">
        <f t="shared" si="318"/>
        <v>2.9395225153019823E-2</v>
      </c>
      <c r="AW218" s="101">
        <f t="shared" si="283"/>
        <v>1.3361465978645373E-2</v>
      </c>
      <c r="AX218" s="101">
        <f t="shared" si="319"/>
        <v>1.6568217813520265E-2</v>
      </c>
      <c r="AY218" s="101">
        <f t="shared" si="284"/>
        <v>1.2400000000000002</v>
      </c>
      <c r="AZ218" s="101">
        <f t="shared" si="285"/>
        <v>76.918840685706513</v>
      </c>
      <c r="BA218" s="101">
        <f t="shared" si="286"/>
        <v>33.564585026490114</v>
      </c>
      <c r="BB218" s="101">
        <f t="shared" si="287"/>
        <v>0.45454545454545453</v>
      </c>
      <c r="BC218" s="101">
        <f t="shared" si="288"/>
        <v>0.11797539458614072</v>
      </c>
      <c r="BD218" s="101">
        <f t="shared" si="289"/>
        <v>0.68810235320397528</v>
      </c>
      <c r="BE218" s="101">
        <f t="shared" si="290"/>
        <v>0.11096813527278708</v>
      </c>
      <c r="BF218" s="101">
        <f t="shared" si="291"/>
        <v>0.6166666666666667</v>
      </c>
      <c r="BG218" s="101">
        <f t="shared" si="292"/>
        <v>0.26909090909090905</v>
      </c>
      <c r="BH218" s="101">
        <f t="shared" si="293"/>
        <v>7.9099878593580607E-3</v>
      </c>
      <c r="BI218" s="101">
        <f t="shared" si="320"/>
        <v>1.5138251770487456</v>
      </c>
      <c r="BJ218" s="101">
        <f t="shared" si="321"/>
        <v>0.12414520499820809</v>
      </c>
      <c r="BK218" s="101">
        <f t="shared" si="294"/>
        <v>9.2912862403436911</v>
      </c>
      <c r="BL218" s="101">
        <f t="shared" si="295"/>
        <v>15.694740270850831</v>
      </c>
      <c r="BM218" s="101">
        <f t="shared" si="322"/>
        <v>0.15915494309189535</v>
      </c>
      <c r="BN218" s="101">
        <f t="shared" si="323"/>
        <v>2.0414816231573759E-3</v>
      </c>
      <c r="BO218" s="101">
        <f t="shared" si="324"/>
        <v>4.67839538640232E-3</v>
      </c>
      <c r="BP218" s="114">
        <f t="shared" si="296"/>
        <v>1.2589136676137151E-3</v>
      </c>
      <c r="BQ218" s="101">
        <f t="shared" si="297"/>
        <v>2.1265433574555997E-3</v>
      </c>
      <c r="BR218" s="101">
        <f t="shared" si="325"/>
        <v>3.8795779019242711</v>
      </c>
      <c r="BS218" s="101">
        <f t="shared" si="326"/>
        <v>1.008233910267182</v>
      </c>
      <c r="BT218" s="101">
        <f t="shared" si="327"/>
        <v>0.46914516249074378</v>
      </c>
      <c r="BU218" s="101">
        <f t="shared" si="328"/>
        <v>8.2694615912208516</v>
      </c>
      <c r="BV218" s="125">
        <f t="shared" si="329"/>
        <v>2.1490872993645636</v>
      </c>
    </row>
    <row r="219" spans="1:384" ht="18.600000000000001" thickBot="1">
      <c r="A219" s="364"/>
      <c r="B219" s="55">
        <v>3</v>
      </c>
      <c r="C219" s="30">
        <v>0.55000000000000004</v>
      </c>
      <c r="D219" s="30"/>
      <c r="E219" s="85">
        <f t="shared" si="298"/>
        <v>3.1742250903872287</v>
      </c>
      <c r="F219" s="381">
        <v>25</v>
      </c>
      <c r="G219" s="382"/>
      <c r="H219" s="31">
        <v>39</v>
      </c>
      <c r="I219" s="31">
        <v>62</v>
      </c>
      <c r="J219" s="31">
        <v>35</v>
      </c>
      <c r="K219" s="31">
        <v>64</v>
      </c>
      <c r="L219" s="31">
        <v>36</v>
      </c>
      <c r="M219" s="33">
        <v>59</v>
      </c>
      <c r="N219" s="34">
        <v>42</v>
      </c>
      <c r="O219" s="31">
        <v>60</v>
      </c>
      <c r="P219" s="31">
        <v>41</v>
      </c>
      <c r="Q219" s="31">
        <v>59</v>
      </c>
      <c r="R219" s="31">
        <v>37</v>
      </c>
      <c r="S219" s="31">
        <v>59</v>
      </c>
      <c r="T219" s="35"/>
      <c r="U219" s="36">
        <f t="shared" si="299"/>
        <v>23</v>
      </c>
      <c r="V219" s="36">
        <f t="shared" si="300"/>
        <v>29</v>
      </c>
      <c r="W219" s="36">
        <f t="shared" si="301"/>
        <v>23</v>
      </c>
      <c r="X219" s="36">
        <f t="shared" si="302"/>
        <v>18</v>
      </c>
      <c r="Y219" s="36">
        <f t="shared" si="303"/>
        <v>18</v>
      </c>
      <c r="Z219" s="36">
        <f t="shared" si="304"/>
        <v>22</v>
      </c>
      <c r="AA219" s="37">
        <f t="shared" si="305"/>
        <v>5</v>
      </c>
      <c r="AB219" s="37">
        <f t="shared" si="306"/>
        <v>11</v>
      </c>
      <c r="AC219" s="37">
        <f t="shared" si="307"/>
        <v>1</v>
      </c>
      <c r="AD219" s="5">
        <f t="shared" si="308"/>
        <v>0.25</v>
      </c>
      <c r="AE219" s="5">
        <f t="shared" si="309"/>
        <v>0.19333333333333333</v>
      </c>
      <c r="AF219" s="5">
        <f t="shared" si="310"/>
        <v>5.6666666666666664E-2</v>
      </c>
      <c r="AG219" s="4">
        <f t="shared" si="332"/>
        <v>21.739130434782606</v>
      </c>
      <c r="AH219" s="4">
        <f t="shared" si="333"/>
        <v>37.931034482758619</v>
      </c>
      <c r="AI219" s="4">
        <f t="shared" si="334"/>
        <v>4.3478260869565188</v>
      </c>
      <c r="AJ219" s="36">
        <f t="shared" si="312"/>
        <v>21.339330334832582</v>
      </c>
      <c r="AL219" s="120">
        <f t="shared" si="335"/>
        <v>176.58</v>
      </c>
      <c r="AM219" s="93">
        <f t="shared" si="278"/>
        <v>808.96264312500011</v>
      </c>
      <c r="AN219" s="93">
        <f t="shared" si="314"/>
        <v>15.731298772272332</v>
      </c>
      <c r="AO219" s="93">
        <f t="shared" si="279"/>
        <v>0.25</v>
      </c>
      <c r="AP219" s="93">
        <f t="shared" si="280"/>
        <v>21.739130434782609</v>
      </c>
      <c r="AQ219" s="93">
        <f t="shared" si="281"/>
        <v>37.931034482758619</v>
      </c>
      <c r="AR219" s="93">
        <f t="shared" si="282"/>
        <v>4.3478260869565215</v>
      </c>
      <c r="AS219" s="94">
        <f t="shared" si="315"/>
        <v>21.339330334832582</v>
      </c>
      <c r="AT219" s="100">
        <f t="shared" si="316"/>
        <v>1.5891885572769424E-2</v>
      </c>
      <c r="AU219" s="101">
        <f t="shared" si="317"/>
        <v>0.45454545454545453</v>
      </c>
      <c r="AV219" s="101">
        <f t="shared" si="318"/>
        <v>3.4962148260092731E-2</v>
      </c>
      <c r="AW219" s="101">
        <f t="shared" si="283"/>
        <v>1.5891885572769424E-2</v>
      </c>
      <c r="AX219" s="101">
        <f t="shared" si="319"/>
        <v>1.907026268732331E-2</v>
      </c>
      <c r="AY219" s="101">
        <f t="shared" si="284"/>
        <v>1.2000000000000002</v>
      </c>
      <c r="AZ219" s="101">
        <f t="shared" si="285"/>
        <v>61.925195089089328</v>
      </c>
      <c r="BA219" s="101">
        <f t="shared" si="286"/>
        <v>28.147815949586057</v>
      </c>
      <c r="BB219" s="101">
        <f t="shared" si="287"/>
        <v>0.45454545454545453</v>
      </c>
      <c r="BC219" s="101">
        <f t="shared" si="288"/>
        <v>0.12606302222606525</v>
      </c>
      <c r="BD219" s="101">
        <f t="shared" si="289"/>
        <v>0.67419986246324204</v>
      </c>
      <c r="BE219" s="101">
        <f t="shared" si="290"/>
        <v>0.12606302222606525</v>
      </c>
      <c r="BF219" s="101">
        <f t="shared" si="291"/>
        <v>0.59199999999999997</v>
      </c>
      <c r="BG219" s="101">
        <f t="shared" si="292"/>
        <v>0.26909090909090905</v>
      </c>
      <c r="BH219" s="101">
        <f t="shared" si="293"/>
        <v>9.4079962590794975E-3</v>
      </c>
      <c r="BI219" s="101">
        <f t="shared" si="320"/>
        <v>1.4832396974191326</v>
      </c>
      <c r="BJ219" s="101">
        <f t="shared" si="321"/>
        <v>0.14765605775538895</v>
      </c>
      <c r="BK219" s="101">
        <f t="shared" si="294"/>
        <v>9.2912862403436911</v>
      </c>
      <c r="BL219" s="101">
        <f t="shared" si="295"/>
        <v>15.694740270850831</v>
      </c>
      <c r="BM219" s="101">
        <f t="shared" si="322"/>
        <v>0.15915494309189535</v>
      </c>
      <c r="BN219" s="101">
        <f t="shared" si="323"/>
        <v>2.5292721439570298E-3</v>
      </c>
      <c r="BO219" s="101">
        <f t="shared" si="324"/>
        <v>5.5643987167054666E-3</v>
      </c>
      <c r="BP219" s="114">
        <f t="shared" si="296"/>
        <v>1.4973291092225617E-3</v>
      </c>
      <c r="BQ219" s="101">
        <f t="shared" si="297"/>
        <v>2.5292721439570298E-3</v>
      </c>
      <c r="BR219" s="101">
        <f t="shared" si="325"/>
        <v>3.8795779019242711</v>
      </c>
      <c r="BS219" s="101">
        <f t="shared" si="326"/>
        <v>1.008233910267182</v>
      </c>
      <c r="BT219" s="101">
        <f t="shared" si="327"/>
        <v>0.46219994405811465</v>
      </c>
      <c r="BU219" s="101">
        <f t="shared" si="328"/>
        <v>8.3937221364883428</v>
      </c>
      <c r="BV219" s="125">
        <f t="shared" si="329"/>
        <v>2.1813804247029762</v>
      </c>
    </row>
    <row r="220" spans="1:384" ht="18.600000000000001" thickBot="1">
      <c r="A220" s="364"/>
      <c r="B220" s="55">
        <v>4</v>
      </c>
      <c r="C220" s="30">
        <v>0.55000000000000004</v>
      </c>
      <c r="D220" s="30"/>
      <c r="E220" s="85">
        <f t="shared" si="298"/>
        <v>2.8899783707718116</v>
      </c>
      <c r="F220" s="381">
        <v>27.36</v>
      </c>
      <c r="G220" s="382"/>
      <c r="H220" s="31">
        <v>38</v>
      </c>
      <c r="I220" s="31">
        <v>61</v>
      </c>
      <c r="J220" s="31">
        <v>35</v>
      </c>
      <c r="K220" s="31">
        <v>61</v>
      </c>
      <c r="L220" s="31">
        <v>32</v>
      </c>
      <c r="M220" s="33">
        <v>60</v>
      </c>
      <c r="N220" s="34">
        <v>42</v>
      </c>
      <c r="O220" s="31">
        <v>60</v>
      </c>
      <c r="P220" s="31">
        <v>41</v>
      </c>
      <c r="Q220" s="31">
        <v>62</v>
      </c>
      <c r="R220" s="31">
        <v>41</v>
      </c>
      <c r="S220" s="31">
        <v>59</v>
      </c>
      <c r="T220" s="35"/>
      <c r="U220" s="36">
        <f t="shared" si="299"/>
        <v>23</v>
      </c>
      <c r="V220" s="36">
        <f t="shared" si="300"/>
        <v>26</v>
      </c>
      <c r="W220" s="36">
        <f t="shared" si="301"/>
        <v>28</v>
      </c>
      <c r="X220" s="36">
        <f t="shared" si="302"/>
        <v>18</v>
      </c>
      <c r="Y220" s="36">
        <f t="shared" si="303"/>
        <v>21</v>
      </c>
      <c r="Z220" s="36">
        <f t="shared" si="304"/>
        <v>18</v>
      </c>
      <c r="AA220" s="37">
        <f t="shared" si="305"/>
        <v>5</v>
      </c>
      <c r="AB220" s="37">
        <f t="shared" si="306"/>
        <v>5</v>
      </c>
      <c r="AC220" s="37">
        <f t="shared" si="307"/>
        <v>10</v>
      </c>
      <c r="AD220" s="5">
        <f t="shared" si="308"/>
        <v>0.25666666666666665</v>
      </c>
      <c r="AE220" s="5">
        <f t="shared" si="309"/>
        <v>0.19</v>
      </c>
      <c r="AF220" s="5">
        <f t="shared" si="310"/>
        <v>6.6666666666666666E-2</v>
      </c>
      <c r="AG220" s="4">
        <f t="shared" si="332"/>
        <v>21.739130434782606</v>
      </c>
      <c r="AH220" s="4">
        <f t="shared" si="333"/>
        <v>19.23076923076923</v>
      </c>
      <c r="AI220" s="4">
        <f t="shared" si="334"/>
        <v>35.714285714285708</v>
      </c>
      <c r="AJ220" s="36">
        <f t="shared" si="312"/>
        <v>25.561395126612513</v>
      </c>
      <c r="AL220" s="120">
        <f t="shared" si="335"/>
        <v>176.58</v>
      </c>
      <c r="AM220" s="93">
        <f t="shared" si="278"/>
        <v>822.88374162499997</v>
      </c>
      <c r="AN220" s="93">
        <f t="shared" si="314"/>
        <v>13.040021992475138</v>
      </c>
      <c r="AO220" s="93">
        <f t="shared" si="279"/>
        <v>0.25666666666666665</v>
      </c>
      <c r="AP220" s="93">
        <f t="shared" si="280"/>
        <v>21.739130434782609</v>
      </c>
      <c r="AQ220" s="93">
        <f t="shared" si="281"/>
        <v>19.230769230769234</v>
      </c>
      <c r="AR220" s="93">
        <f t="shared" si="282"/>
        <v>35.714285714285715</v>
      </c>
      <c r="AS220" s="94">
        <f t="shared" si="315"/>
        <v>25.561395126612521</v>
      </c>
      <c r="AT220" s="100">
        <f t="shared" si="316"/>
        <v>1.9682993388721159E-2</v>
      </c>
      <c r="AU220" s="101">
        <f t="shared" si="317"/>
        <v>0.46666666666666662</v>
      </c>
      <c r="AV220" s="101">
        <f t="shared" si="318"/>
        <v>4.2177842975831062E-2</v>
      </c>
      <c r="AW220" s="101">
        <f t="shared" si="283"/>
        <v>1.9171746807195935E-2</v>
      </c>
      <c r="AX220" s="101">
        <f t="shared" si="319"/>
        <v>2.24948495871099E-2</v>
      </c>
      <c r="AY220" s="101">
        <f t="shared" si="284"/>
        <v>1.1733333333333336</v>
      </c>
      <c r="AZ220" s="101">
        <f t="shared" si="285"/>
        <v>49.831254516136902</v>
      </c>
      <c r="BA220" s="101">
        <f t="shared" si="286"/>
        <v>23.254585440863885</v>
      </c>
      <c r="BB220" s="101">
        <f t="shared" si="287"/>
        <v>0.45454545454545453</v>
      </c>
      <c r="BC220" s="101">
        <f t="shared" si="288"/>
        <v>0.13665203751740543</v>
      </c>
      <c r="BD220" s="101">
        <f t="shared" si="289"/>
        <v>0.66538641337399984</v>
      </c>
      <c r="BE220" s="101">
        <f t="shared" si="290"/>
        <v>0.14215439920178477</v>
      </c>
      <c r="BF220" s="101">
        <f t="shared" si="291"/>
        <v>0.57662337662337659</v>
      </c>
      <c r="BG220" s="101">
        <f t="shared" si="292"/>
        <v>0.26909090909090905</v>
      </c>
      <c r="BH220" s="101">
        <f t="shared" si="293"/>
        <v>1.1349674109859993E-2</v>
      </c>
      <c r="BI220" s="101">
        <f t="shared" si="320"/>
        <v>1.4638501094227998</v>
      </c>
      <c r="BJ220" s="101">
        <f t="shared" si="321"/>
        <v>0.17813018731305269</v>
      </c>
      <c r="BK220" s="101">
        <f t="shared" si="294"/>
        <v>9.2912862403436911</v>
      </c>
      <c r="BL220" s="101">
        <f t="shared" si="295"/>
        <v>15.694740270850831</v>
      </c>
      <c r="BM220" s="101">
        <f t="shared" si="322"/>
        <v>0.15915494309189535</v>
      </c>
      <c r="BN220" s="101">
        <f t="shared" si="323"/>
        <v>3.1326456926600685E-3</v>
      </c>
      <c r="BO220" s="101">
        <f t="shared" si="324"/>
        <v>6.7128121985572907E-3</v>
      </c>
      <c r="BP220" s="114">
        <f t="shared" si="296"/>
        <v>1.8063567370663251E-3</v>
      </c>
      <c r="BQ220" s="101">
        <f t="shared" si="297"/>
        <v>3.0512782720714953E-3</v>
      </c>
      <c r="BR220" s="101">
        <f t="shared" si="325"/>
        <v>3.8795779019242711</v>
      </c>
      <c r="BS220" s="101">
        <f t="shared" si="326"/>
        <v>1.008233910267182</v>
      </c>
      <c r="BT220" s="101">
        <f t="shared" si="327"/>
        <v>0.46914516249074378</v>
      </c>
      <c r="BU220" s="101">
        <f t="shared" si="328"/>
        <v>8.2694615912208516</v>
      </c>
      <c r="BV220" s="125">
        <f t="shared" si="329"/>
        <v>2.1490872993645636</v>
      </c>
    </row>
    <row r="221" spans="1:384" ht="18.600000000000001" thickBot="1">
      <c r="A221" s="364"/>
      <c r="B221" s="55">
        <v>5</v>
      </c>
      <c r="C221" s="30">
        <v>0.55000000000000004</v>
      </c>
      <c r="D221" s="30"/>
      <c r="E221" s="85">
        <f t="shared" si="298"/>
        <v>2.8424232144011614</v>
      </c>
      <c r="F221" s="381">
        <v>27.8</v>
      </c>
      <c r="G221" s="382"/>
      <c r="H221" s="31">
        <v>35</v>
      </c>
      <c r="I221" s="31">
        <v>63</v>
      </c>
      <c r="J221" s="31">
        <v>36</v>
      </c>
      <c r="K221" s="31">
        <v>61</v>
      </c>
      <c r="L221" s="31">
        <v>37</v>
      </c>
      <c r="M221" s="33">
        <v>61</v>
      </c>
      <c r="N221" s="34">
        <v>43</v>
      </c>
      <c r="O221" s="31">
        <v>60</v>
      </c>
      <c r="P221" s="31">
        <v>41</v>
      </c>
      <c r="Q221" s="31">
        <v>61</v>
      </c>
      <c r="R221" s="31">
        <v>39</v>
      </c>
      <c r="S221" s="31">
        <v>59</v>
      </c>
      <c r="T221" s="35"/>
      <c r="U221" s="36">
        <f t="shared" si="299"/>
        <v>28</v>
      </c>
      <c r="V221" s="36">
        <f t="shared" si="300"/>
        <v>25</v>
      </c>
      <c r="W221" s="36">
        <f t="shared" si="301"/>
        <v>24</v>
      </c>
      <c r="X221" s="36">
        <f t="shared" si="302"/>
        <v>17</v>
      </c>
      <c r="Y221" s="36">
        <f t="shared" si="303"/>
        <v>20</v>
      </c>
      <c r="Z221" s="36">
        <f t="shared" si="304"/>
        <v>20</v>
      </c>
      <c r="AA221" s="37">
        <f t="shared" si="305"/>
        <v>11</v>
      </c>
      <c r="AB221" s="37">
        <f t="shared" si="306"/>
        <v>5</v>
      </c>
      <c r="AC221" s="37">
        <f t="shared" si="307"/>
        <v>4</v>
      </c>
      <c r="AD221" s="5">
        <f t="shared" si="308"/>
        <v>0.25666666666666665</v>
      </c>
      <c r="AE221" s="5">
        <f t="shared" si="309"/>
        <v>0.19</v>
      </c>
      <c r="AF221" s="5">
        <f t="shared" si="310"/>
        <v>6.6666666666666666E-2</v>
      </c>
      <c r="AG221" s="4">
        <f t="shared" si="332"/>
        <v>39.285714285714292</v>
      </c>
      <c r="AH221" s="4">
        <f t="shared" si="333"/>
        <v>19.999999999999996</v>
      </c>
      <c r="AI221" s="4">
        <f t="shared" si="334"/>
        <v>16.666666666666664</v>
      </c>
      <c r="AJ221" s="36">
        <f t="shared" si="312"/>
        <v>25.31746031746032</v>
      </c>
      <c r="AL221" s="120">
        <f t="shared" si="335"/>
        <v>176.58</v>
      </c>
      <c r="AM221" s="93">
        <f t="shared" si="278"/>
        <v>822.88374162499997</v>
      </c>
      <c r="AN221" s="93">
        <f t="shared" si="314"/>
        <v>12.614400685977616</v>
      </c>
      <c r="AO221" s="93">
        <f t="shared" si="279"/>
        <v>0.25666666666666665</v>
      </c>
      <c r="AP221" s="93">
        <f t="shared" si="280"/>
        <v>39.285714285714285</v>
      </c>
      <c r="AQ221" s="93">
        <f t="shared" si="281"/>
        <v>20</v>
      </c>
      <c r="AR221" s="93">
        <f t="shared" si="282"/>
        <v>16.666666666666664</v>
      </c>
      <c r="AS221" s="94">
        <f t="shared" si="315"/>
        <v>25.317460317460316</v>
      </c>
      <c r="AT221" s="100">
        <f t="shared" si="316"/>
        <v>2.0347115416428918E-2</v>
      </c>
      <c r="AU221" s="101">
        <f t="shared" si="317"/>
        <v>0.46666666666666662</v>
      </c>
      <c r="AV221" s="101">
        <f t="shared" si="318"/>
        <v>4.3600961606633397E-2</v>
      </c>
      <c r="AW221" s="101">
        <f t="shared" si="283"/>
        <v>1.9818618912106088E-2</v>
      </c>
      <c r="AX221" s="101">
        <f t="shared" si="319"/>
        <v>2.3253846190204482E-2</v>
      </c>
      <c r="AY221" s="101">
        <f t="shared" si="284"/>
        <v>1.1733333333333336</v>
      </c>
      <c r="AZ221" s="101">
        <f t="shared" si="285"/>
        <v>48.17298968562708</v>
      </c>
      <c r="BA221" s="101">
        <f t="shared" si="286"/>
        <v>22.4807285199593</v>
      </c>
      <c r="BB221" s="101">
        <f t="shared" si="287"/>
        <v>0.45454545454545453</v>
      </c>
      <c r="BC221" s="101">
        <f t="shared" si="288"/>
        <v>0.13893829418023573</v>
      </c>
      <c r="BD221" s="101">
        <f t="shared" si="289"/>
        <v>0.66538641337399984</v>
      </c>
      <c r="BE221" s="101">
        <f t="shared" si="290"/>
        <v>0.14453271311667479</v>
      </c>
      <c r="BF221" s="101">
        <f t="shared" si="291"/>
        <v>0.57662337662337659</v>
      </c>
      <c r="BG221" s="101">
        <f t="shared" si="292"/>
        <v>0.26909090909090905</v>
      </c>
      <c r="BH221" s="101">
        <f t="shared" si="293"/>
        <v>1.1732622395966804E-2</v>
      </c>
      <c r="BI221" s="101">
        <f t="shared" si="320"/>
        <v>1.4638501094227998</v>
      </c>
      <c r="BJ221" s="101">
        <f t="shared" si="321"/>
        <v>0.18414046120066654</v>
      </c>
      <c r="BK221" s="101">
        <f t="shared" si="294"/>
        <v>9.2912862403436911</v>
      </c>
      <c r="BL221" s="101">
        <f t="shared" si="295"/>
        <v>15.694740270850831</v>
      </c>
      <c r="BM221" s="101">
        <f t="shared" si="322"/>
        <v>0.15915494309189535</v>
      </c>
      <c r="BN221" s="101">
        <f t="shared" si="323"/>
        <v>3.2383439961859704E-3</v>
      </c>
      <c r="BO221" s="101">
        <f t="shared" si="324"/>
        <v>6.9393085632556521E-3</v>
      </c>
      <c r="BP221" s="114">
        <f t="shared" si="296"/>
        <v>1.8673048497487934E-3</v>
      </c>
      <c r="BQ221" s="101">
        <f t="shared" si="297"/>
        <v>3.1542311651162054E-3</v>
      </c>
      <c r="BR221" s="101">
        <f t="shared" si="325"/>
        <v>3.8795779019242711</v>
      </c>
      <c r="BS221" s="101">
        <f t="shared" si="326"/>
        <v>1.008233910267182</v>
      </c>
      <c r="BT221" s="101">
        <f t="shared" si="327"/>
        <v>0.42996243667675133</v>
      </c>
      <c r="BU221" s="101">
        <f t="shared" si="328"/>
        <v>9.0230624142661178</v>
      </c>
      <c r="BV221" s="125">
        <f t="shared" si="329"/>
        <v>2.3449348693341299</v>
      </c>
    </row>
    <row r="222" spans="1:384" ht="18.600000000000001" thickBot="1">
      <c r="A222" s="364"/>
      <c r="B222" s="55">
        <v>6</v>
      </c>
      <c r="C222" s="30">
        <v>0.55000000000000004</v>
      </c>
      <c r="D222" s="30"/>
      <c r="E222" s="85">
        <f t="shared" si="298"/>
        <v>2.821311093890853</v>
      </c>
      <c r="F222" s="381">
        <v>28</v>
      </c>
      <c r="G222" s="382"/>
      <c r="H222" s="31">
        <v>36</v>
      </c>
      <c r="I222" s="31">
        <v>61</v>
      </c>
      <c r="J222" s="31">
        <v>34</v>
      </c>
      <c r="K222" s="31">
        <v>61</v>
      </c>
      <c r="L222" s="31">
        <v>30</v>
      </c>
      <c r="M222" s="33">
        <v>62</v>
      </c>
      <c r="N222" s="34">
        <v>40</v>
      </c>
      <c r="O222" s="31">
        <v>61</v>
      </c>
      <c r="P222" s="31">
        <v>40</v>
      </c>
      <c r="Q222" s="31">
        <v>62</v>
      </c>
      <c r="R222" s="31">
        <v>39</v>
      </c>
      <c r="S222" s="31">
        <v>63</v>
      </c>
      <c r="T222" s="35"/>
      <c r="U222" s="36">
        <f t="shared" si="299"/>
        <v>25</v>
      </c>
      <c r="V222" s="36">
        <f t="shared" si="300"/>
        <v>27</v>
      </c>
      <c r="W222" s="36">
        <f t="shared" si="301"/>
        <v>32</v>
      </c>
      <c r="X222" s="36">
        <f t="shared" si="302"/>
        <v>21</v>
      </c>
      <c r="Y222" s="36">
        <f t="shared" si="303"/>
        <v>22</v>
      </c>
      <c r="Z222" s="36">
        <f t="shared" si="304"/>
        <v>24</v>
      </c>
      <c r="AA222" s="37">
        <f t="shared" si="305"/>
        <v>4</v>
      </c>
      <c r="AB222" s="37">
        <f t="shared" si="306"/>
        <v>5</v>
      </c>
      <c r="AC222" s="37">
        <f t="shared" si="307"/>
        <v>8</v>
      </c>
      <c r="AD222" s="5">
        <f t="shared" si="308"/>
        <v>0.28000000000000003</v>
      </c>
      <c r="AE222" s="5">
        <f t="shared" si="309"/>
        <v>0.22333333333333333</v>
      </c>
      <c r="AF222" s="5">
        <f t="shared" si="310"/>
        <v>5.6666666666666664E-2</v>
      </c>
      <c r="AG222" s="4">
        <f t="shared" si="332"/>
        <v>16.000000000000004</v>
      </c>
      <c r="AH222" s="4">
        <f t="shared" si="333"/>
        <v>18.518518518518523</v>
      </c>
      <c r="AI222" s="4">
        <f t="shared" si="334"/>
        <v>25</v>
      </c>
      <c r="AJ222" s="36">
        <f t="shared" si="312"/>
        <v>19.83950617283951</v>
      </c>
      <c r="AL222" s="120">
        <f t="shared" si="335"/>
        <v>176.58</v>
      </c>
      <c r="AM222" s="93">
        <f t="shared" si="278"/>
        <v>872.37583200000029</v>
      </c>
      <c r="AN222" s="93">
        <f t="shared" si="314"/>
        <v>12.42770947740042</v>
      </c>
      <c r="AO222" s="93">
        <f t="shared" si="279"/>
        <v>0.28000000000000003</v>
      </c>
      <c r="AP222" s="93">
        <f t="shared" si="280"/>
        <v>16</v>
      </c>
      <c r="AQ222" s="93">
        <f t="shared" si="281"/>
        <v>18.518518518518519</v>
      </c>
      <c r="AR222" s="93">
        <f t="shared" si="282"/>
        <v>25</v>
      </c>
      <c r="AS222" s="94">
        <f t="shared" si="315"/>
        <v>19.839506172839506</v>
      </c>
      <c r="AT222" s="100">
        <f t="shared" si="316"/>
        <v>2.2530298162278039E-2</v>
      </c>
      <c r="AU222" s="101">
        <f t="shared" si="317"/>
        <v>0.50909090909090915</v>
      </c>
      <c r="AV222" s="101">
        <f t="shared" si="318"/>
        <v>4.4255942818760427E-2</v>
      </c>
      <c r="AW222" s="101">
        <f t="shared" si="283"/>
        <v>2.0116337644891104E-2</v>
      </c>
      <c r="AX222" s="101">
        <f t="shared" si="319"/>
        <v>2.1725644656482392E-2</v>
      </c>
      <c r="AY222" s="101">
        <f t="shared" si="284"/>
        <v>1.08</v>
      </c>
      <c r="AZ222" s="101">
        <f t="shared" si="285"/>
        <v>43.49181956214435</v>
      </c>
      <c r="BA222" s="101">
        <f t="shared" si="286"/>
        <v>22.141289958909852</v>
      </c>
      <c r="BB222" s="101">
        <f t="shared" si="287"/>
        <v>0.45454545454545453</v>
      </c>
      <c r="BC222" s="101">
        <f t="shared" si="288"/>
        <v>0.13401871419457453</v>
      </c>
      <c r="BD222" s="101">
        <f t="shared" si="289"/>
        <v>0.63705898929703186</v>
      </c>
      <c r="BE222" s="101">
        <f t="shared" si="290"/>
        <v>0.15885192457679384</v>
      </c>
      <c r="BF222" s="101">
        <f t="shared" si="291"/>
        <v>0.52857142857142847</v>
      </c>
      <c r="BG222" s="101">
        <f t="shared" si="292"/>
        <v>0.26909090909090905</v>
      </c>
      <c r="BH222" s="101">
        <f t="shared" si="293"/>
        <v>1.1908871885775532E-2</v>
      </c>
      <c r="BI222" s="101">
        <f t="shared" si="320"/>
        <v>1.4015297764534702</v>
      </c>
      <c r="BJ222" s="101">
        <f t="shared" si="321"/>
        <v>0.18690665116608451</v>
      </c>
      <c r="BK222" s="101">
        <f t="shared" si="294"/>
        <v>9.2912862403436911</v>
      </c>
      <c r="BL222" s="101">
        <f t="shared" si="295"/>
        <v>15.694740270850831</v>
      </c>
      <c r="BM222" s="101">
        <f t="shared" si="322"/>
        <v>0.15915494309189535</v>
      </c>
      <c r="BN222" s="101">
        <f t="shared" si="323"/>
        <v>3.5858083218607956E-3</v>
      </c>
      <c r="BO222" s="101">
        <f t="shared" si="324"/>
        <v>7.0435520607979906E-3</v>
      </c>
      <c r="BP222" s="114">
        <f t="shared" si="296"/>
        <v>1.8953558272692772E-3</v>
      </c>
      <c r="BQ222" s="101">
        <f t="shared" si="297"/>
        <v>3.2016145730899958E-3</v>
      </c>
      <c r="BR222" s="101">
        <f t="shared" si="325"/>
        <v>3.8795779019242711</v>
      </c>
      <c r="BS222" s="101">
        <f t="shared" si="326"/>
        <v>1.008233910267182</v>
      </c>
      <c r="BT222" s="101">
        <f t="shared" si="327"/>
        <v>0.41812332315125594</v>
      </c>
      <c r="BU222" s="101">
        <f t="shared" si="328"/>
        <v>9.2785493827160543</v>
      </c>
      <c r="BV222" s="125">
        <f t="shared" si="329"/>
        <v>2.4113314288915038</v>
      </c>
    </row>
    <row r="223" spans="1:384" ht="18.600000000000001" thickBot="1">
      <c r="A223" s="364"/>
      <c r="B223" s="55">
        <v>7</v>
      </c>
      <c r="C223" s="30">
        <v>0.55000000000000004</v>
      </c>
      <c r="D223" s="30"/>
      <c r="E223" s="85">
        <f t="shared" si="298"/>
        <v>2.6259667592247009</v>
      </c>
      <c r="F223" s="381">
        <v>30</v>
      </c>
      <c r="G223" s="382"/>
      <c r="H223" s="31">
        <v>33</v>
      </c>
      <c r="I223" s="31">
        <v>63</v>
      </c>
      <c r="J223" s="31">
        <v>28</v>
      </c>
      <c r="K223" s="31">
        <v>63</v>
      </c>
      <c r="L223" s="31">
        <v>27</v>
      </c>
      <c r="M223" s="33">
        <v>62</v>
      </c>
      <c r="N223" s="34">
        <v>41</v>
      </c>
      <c r="O223" s="31">
        <v>63</v>
      </c>
      <c r="P223" s="31">
        <v>41</v>
      </c>
      <c r="Q223" s="31">
        <v>64</v>
      </c>
      <c r="R223" s="31">
        <v>40</v>
      </c>
      <c r="S223" s="31">
        <v>60</v>
      </c>
      <c r="T223" s="35"/>
      <c r="U223" s="36">
        <f t="shared" si="299"/>
        <v>30</v>
      </c>
      <c r="V223" s="36">
        <f t="shared" si="300"/>
        <v>35</v>
      </c>
      <c r="W223" s="36">
        <f t="shared" si="301"/>
        <v>35</v>
      </c>
      <c r="X223" s="36">
        <f t="shared" si="302"/>
        <v>22</v>
      </c>
      <c r="Y223" s="36">
        <f t="shared" si="303"/>
        <v>23</v>
      </c>
      <c r="Z223" s="36">
        <f t="shared" si="304"/>
        <v>20</v>
      </c>
      <c r="AA223" s="37">
        <f t="shared" si="305"/>
        <v>8</v>
      </c>
      <c r="AB223" s="37">
        <f t="shared" si="306"/>
        <v>12</v>
      </c>
      <c r="AC223" s="37">
        <f t="shared" si="307"/>
        <v>15</v>
      </c>
      <c r="AD223" s="5">
        <f t="shared" si="308"/>
        <v>0.33333333333333331</v>
      </c>
      <c r="AE223" s="5">
        <f t="shared" si="309"/>
        <v>0.21666666666666667</v>
      </c>
      <c r="AF223" s="5">
        <f t="shared" si="310"/>
        <v>0.11666666666666667</v>
      </c>
      <c r="AG223" s="4">
        <f t="shared" si="332"/>
        <v>26.666666666666671</v>
      </c>
      <c r="AH223" s="4">
        <f t="shared" si="333"/>
        <v>34.285714285714285</v>
      </c>
      <c r="AI223" s="4">
        <f t="shared" si="334"/>
        <v>42.857142857142861</v>
      </c>
      <c r="AJ223" s="36">
        <f t="shared" si="312"/>
        <v>34.603174603174608</v>
      </c>
      <c r="AL223" s="120">
        <f t="shared" si="335"/>
        <v>176.58</v>
      </c>
      <c r="AM223" s="93">
        <f t="shared" si="278"/>
        <v>989.98814000000027</v>
      </c>
      <c r="AN223" s="93">
        <f t="shared" si="314"/>
        <v>10.766327527906574</v>
      </c>
      <c r="AO223" s="93">
        <f t="shared" si="279"/>
        <v>0.33333333333333337</v>
      </c>
      <c r="AP223" s="93">
        <f t="shared" si="280"/>
        <v>26.666666666666668</v>
      </c>
      <c r="AQ223" s="93">
        <f t="shared" si="281"/>
        <v>34.285714285714285</v>
      </c>
      <c r="AR223" s="93">
        <f t="shared" si="282"/>
        <v>42.857142857142854</v>
      </c>
      <c r="AS223" s="94">
        <f t="shared" si="315"/>
        <v>34.603174603174601</v>
      </c>
      <c r="AT223" s="100">
        <f t="shared" si="316"/>
        <v>3.0960727552577751E-2</v>
      </c>
      <c r="AU223" s="101">
        <f t="shared" si="317"/>
        <v>0.60606060606060608</v>
      </c>
      <c r="AV223" s="101">
        <f t="shared" si="318"/>
        <v>5.1085200461753286E-2</v>
      </c>
      <c r="AW223" s="101">
        <f t="shared" si="283"/>
        <v>2.3220545664433309E-2</v>
      </c>
      <c r="AX223" s="101">
        <f t="shared" si="319"/>
        <v>2.0124472909175538E-2</v>
      </c>
      <c r="AY223" s="101">
        <f t="shared" si="284"/>
        <v>0.8666666666666667</v>
      </c>
      <c r="AZ223" s="101">
        <f t="shared" si="285"/>
        <v>31.54898258371972</v>
      </c>
      <c r="BA223" s="101">
        <f t="shared" si="286"/>
        <v>19.12059550528468</v>
      </c>
      <c r="BB223" s="101">
        <f t="shared" si="287"/>
        <v>0.45454545454545453</v>
      </c>
      <c r="BC223" s="101">
        <f t="shared" si="288"/>
        <v>0.13196745526198869</v>
      </c>
      <c r="BD223" s="101">
        <f t="shared" si="289"/>
        <v>0.5838742081211421</v>
      </c>
      <c r="BE223" s="101">
        <f t="shared" si="290"/>
        <v>0.20317718885274419</v>
      </c>
      <c r="BF223" s="101">
        <f t="shared" si="291"/>
        <v>0.44399999999999995</v>
      </c>
      <c r="BG223" s="101">
        <f t="shared" si="292"/>
        <v>0.26909090909090905</v>
      </c>
      <c r="BH223" s="101">
        <f t="shared" si="293"/>
        <v>1.374656303334452E-2</v>
      </c>
      <c r="BI223" s="101">
        <f t="shared" si="320"/>
        <v>1.2845232578665127</v>
      </c>
      <c r="BJ223" s="101">
        <f t="shared" si="321"/>
        <v>0.21574873642522158</v>
      </c>
      <c r="BK223" s="101">
        <f t="shared" si="294"/>
        <v>9.2912862403436911</v>
      </c>
      <c r="BL223" s="101">
        <f t="shared" si="295"/>
        <v>15.694740270850831</v>
      </c>
      <c r="BM223" s="101">
        <f t="shared" si="322"/>
        <v>0.15915494309189535</v>
      </c>
      <c r="BN223" s="101">
        <f t="shared" si="323"/>
        <v>4.9275528317141879E-3</v>
      </c>
      <c r="BO223" s="101">
        <f t="shared" si="324"/>
        <v>8.13046217232841E-3</v>
      </c>
      <c r="BP223" s="114">
        <f t="shared" si="296"/>
        <v>2.1878334572810994E-3</v>
      </c>
      <c r="BQ223" s="101">
        <f t="shared" si="297"/>
        <v>3.6956646237856407E-3</v>
      </c>
      <c r="BR223" s="101">
        <f t="shared" si="325"/>
        <v>3.8795779019242711</v>
      </c>
      <c r="BS223" s="101">
        <f t="shared" si="326"/>
        <v>1.008233910267182</v>
      </c>
      <c r="BT223" s="101">
        <f t="shared" si="327"/>
        <v>0.38572558196347179</v>
      </c>
      <c r="BU223" s="101">
        <f t="shared" si="328"/>
        <v>10.057870370370372</v>
      </c>
      <c r="BV223" s="125">
        <f t="shared" si="329"/>
        <v>2.6138632162661737</v>
      </c>
    </row>
    <row r="224" spans="1:384" ht="18.600000000000001" thickBot="1">
      <c r="A224" s="364"/>
      <c r="B224" s="55">
        <v>8</v>
      </c>
      <c r="C224" s="30">
        <v>0.55000000000000004</v>
      </c>
      <c r="D224" s="30"/>
      <c r="E224" s="85">
        <f t="shared" si="298"/>
        <v>2.2369926804179441</v>
      </c>
      <c r="F224" s="351">
        <v>35</v>
      </c>
      <c r="G224" s="352"/>
      <c r="H224" s="31">
        <v>37</v>
      </c>
      <c r="I224" s="31">
        <v>61</v>
      </c>
      <c r="J224" s="31">
        <v>27</v>
      </c>
      <c r="K224" s="31">
        <v>64</v>
      </c>
      <c r="L224" s="31">
        <v>36</v>
      </c>
      <c r="M224" s="33">
        <v>67</v>
      </c>
      <c r="N224" s="34">
        <v>39</v>
      </c>
      <c r="O224" s="31">
        <v>62</v>
      </c>
      <c r="P224" s="31">
        <v>39</v>
      </c>
      <c r="Q224" s="31">
        <v>64</v>
      </c>
      <c r="R224" s="31">
        <v>40</v>
      </c>
      <c r="S224" s="31">
        <v>65</v>
      </c>
      <c r="T224" s="35"/>
      <c r="U224" s="36">
        <f t="shared" si="299"/>
        <v>24</v>
      </c>
      <c r="V224" s="36">
        <f t="shared" si="300"/>
        <v>37</v>
      </c>
      <c r="W224" s="36">
        <f t="shared" si="301"/>
        <v>31</v>
      </c>
      <c r="X224" s="36">
        <f t="shared" si="302"/>
        <v>23</v>
      </c>
      <c r="Y224" s="36">
        <f t="shared" si="303"/>
        <v>25</v>
      </c>
      <c r="Z224" s="36">
        <f t="shared" si="304"/>
        <v>25</v>
      </c>
      <c r="AA224" s="37">
        <f t="shared" si="305"/>
        <v>1</v>
      </c>
      <c r="AB224" s="37">
        <f t="shared" si="306"/>
        <v>12</v>
      </c>
      <c r="AC224" s="37">
        <f t="shared" si="307"/>
        <v>6</v>
      </c>
      <c r="AD224" s="5">
        <f t="shared" si="308"/>
        <v>0.30666666666666664</v>
      </c>
      <c r="AE224" s="5">
        <f t="shared" si="309"/>
        <v>0.24333333333333335</v>
      </c>
      <c r="AF224" s="5">
        <f t="shared" si="310"/>
        <v>6.3333333333333339E-2</v>
      </c>
      <c r="AG224" s="4">
        <f t="shared" si="332"/>
        <v>4.1666666666666625</v>
      </c>
      <c r="AH224" s="4">
        <f t="shared" si="333"/>
        <v>32.432432432432435</v>
      </c>
      <c r="AI224" s="4">
        <f t="shared" si="334"/>
        <v>19.354838709677423</v>
      </c>
      <c r="AJ224" s="36">
        <f t="shared" si="312"/>
        <v>18.651312602925508</v>
      </c>
      <c r="AL224" s="120">
        <f t="shared" si="335"/>
        <v>176.58</v>
      </c>
      <c r="AM224" s="93">
        <f t="shared" si="278"/>
        <v>930.40154600000017</v>
      </c>
      <c r="AN224" s="93">
        <f t="shared" si="314"/>
        <v>7.8130079306134999</v>
      </c>
      <c r="AO224" s="93">
        <f t="shared" si="279"/>
        <v>0.3066666666666667</v>
      </c>
      <c r="AP224" s="93">
        <f t="shared" si="280"/>
        <v>4.1666666666666661</v>
      </c>
      <c r="AQ224" s="93">
        <f t="shared" si="281"/>
        <v>32.432432432432435</v>
      </c>
      <c r="AR224" s="93">
        <f t="shared" si="282"/>
        <v>19.35483870967742</v>
      </c>
      <c r="AS224" s="94">
        <f t="shared" si="315"/>
        <v>18.651312602925504</v>
      </c>
      <c r="AT224" s="100">
        <f t="shared" si="316"/>
        <v>3.9250781439125755E-2</v>
      </c>
      <c r="AU224" s="101">
        <f t="shared" si="317"/>
        <v>0.55757575757575761</v>
      </c>
      <c r="AV224" s="101">
        <f t="shared" si="318"/>
        <v>7.0395423233214668E-2</v>
      </c>
      <c r="AW224" s="101">
        <f t="shared" si="283"/>
        <v>3.1997919651461211E-2</v>
      </c>
      <c r="AX224" s="101">
        <f t="shared" si="319"/>
        <v>3.1144641794088913E-2</v>
      </c>
      <c r="AY224" s="101">
        <f t="shared" si="284"/>
        <v>0.97333333333333338</v>
      </c>
      <c r="AZ224" s="101">
        <f t="shared" si="285"/>
        <v>24.661982382435323</v>
      </c>
      <c r="BA224" s="101">
        <f t="shared" si="286"/>
        <v>13.750923510206363</v>
      </c>
      <c r="BB224" s="101">
        <f t="shared" si="287"/>
        <v>0.45454545454545453</v>
      </c>
      <c r="BC224" s="101">
        <f t="shared" si="288"/>
        <v>0.16150932042897814</v>
      </c>
      <c r="BD224" s="101">
        <f t="shared" si="289"/>
        <v>0.60873094194709243</v>
      </c>
      <c r="BE224" s="101">
        <f t="shared" si="290"/>
        <v>0.2194256713148994</v>
      </c>
      <c r="BF224" s="101">
        <f t="shared" si="291"/>
        <v>0.48260869565217385</v>
      </c>
      <c r="BG224" s="101">
        <f t="shared" si="292"/>
        <v>0.26909090909090905</v>
      </c>
      <c r="BH224" s="101">
        <f t="shared" si="293"/>
        <v>1.8942768433665037E-2</v>
      </c>
      <c r="BI224" s="101">
        <f t="shared" si="320"/>
        <v>1.3392080722836033</v>
      </c>
      <c r="BJ224" s="101">
        <f t="shared" si="321"/>
        <v>0.29730183057724457</v>
      </c>
      <c r="BK224" s="101">
        <f t="shared" si="294"/>
        <v>9.2912862403436911</v>
      </c>
      <c r="BL224" s="101">
        <f t="shared" si="295"/>
        <v>15.694740270850831</v>
      </c>
      <c r="BM224" s="101">
        <f t="shared" si="322"/>
        <v>0.15915494309189535</v>
      </c>
      <c r="BN224" s="101">
        <f t="shared" si="323"/>
        <v>6.2469558862564825E-3</v>
      </c>
      <c r="BO224" s="101">
        <f t="shared" si="324"/>
        <v>1.1203779578612169E-2</v>
      </c>
      <c r="BP224" s="114">
        <f t="shared" si="296"/>
        <v>3.0148352320629106E-3</v>
      </c>
      <c r="BQ224" s="101">
        <f t="shared" si="297"/>
        <v>5.0926270811873491E-3</v>
      </c>
      <c r="BR224" s="101">
        <f t="shared" si="325"/>
        <v>3.8795779019242711</v>
      </c>
      <c r="BS224" s="101">
        <f t="shared" si="326"/>
        <v>1.008233910267182</v>
      </c>
      <c r="BT224" s="101">
        <f t="shared" si="327"/>
        <v>0.3573513120749009</v>
      </c>
      <c r="BU224" s="101">
        <f t="shared" si="328"/>
        <v>10.856481481481481</v>
      </c>
      <c r="BV224" s="125">
        <f t="shared" si="329"/>
        <v>2.8214081666946731</v>
      </c>
    </row>
    <row r="225" spans="1:384" s="54" customFormat="1" ht="18.600000000000001" thickBot="1">
      <c r="A225" s="377">
        <v>36</v>
      </c>
      <c r="B225" s="49">
        <v>1</v>
      </c>
      <c r="C225" s="50">
        <v>0.55000000000000004</v>
      </c>
      <c r="D225" s="50"/>
      <c r="E225" s="86">
        <f t="shared" si="298"/>
        <v>4.003355281584116</v>
      </c>
      <c r="F225" s="386">
        <v>20</v>
      </c>
      <c r="G225" s="386"/>
      <c r="H225" s="50">
        <v>42</v>
      </c>
      <c r="I225" s="50">
        <v>61</v>
      </c>
      <c r="J225" s="50">
        <v>40</v>
      </c>
      <c r="K225" s="50">
        <v>61</v>
      </c>
      <c r="L225" s="50">
        <v>39</v>
      </c>
      <c r="M225" s="51">
        <v>62</v>
      </c>
      <c r="N225" s="52">
        <v>44</v>
      </c>
      <c r="O225" s="50">
        <v>59</v>
      </c>
      <c r="P225" s="50">
        <v>44</v>
      </c>
      <c r="Q225" s="50">
        <v>59</v>
      </c>
      <c r="R225" s="50">
        <v>43</v>
      </c>
      <c r="S225" s="50">
        <v>59</v>
      </c>
      <c r="T225" s="57"/>
      <c r="U225" s="5">
        <f t="shared" si="299"/>
        <v>19</v>
      </c>
      <c r="V225" s="5">
        <f t="shared" si="300"/>
        <v>21</v>
      </c>
      <c r="W225" s="5">
        <f t="shared" si="301"/>
        <v>23</v>
      </c>
      <c r="X225" s="5">
        <f t="shared" si="302"/>
        <v>15</v>
      </c>
      <c r="Y225" s="5">
        <f t="shared" si="303"/>
        <v>15</v>
      </c>
      <c r="Z225" s="5">
        <f t="shared" si="304"/>
        <v>16</v>
      </c>
      <c r="AA225" s="5">
        <f t="shared" si="305"/>
        <v>4</v>
      </c>
      <c r="AB225" s="5">
        <f t="shared" si="306"/>
        <v>6</v>
      </c>
      <c r="AC225" s="5">
        <f t="shared" si="307"/>
        <v>7</v>
      </c>
      <c r="AD225" s="5">
        <f t="shared" si="308"/>
        <v>0.21</v>
      </c>
      <c r="AE225" s="5">
        <f t="shared" si="309"/>
        <v>0.15333333333333332</v>
      </c>
      <c r="AF225" s="5">
        <f t="shared" si="310"/>
        <v>5.6666666666666664E-2</v>
      </c>
      <c r="AG225" s="5">
        <f t="shared" si="332"/>
        <v>21.052631578947366</v>
      </c>
      <c r="AH225" s="5">
        <f t="shared" si="333"/>
        <v>28.571428571428569</v>
      </c>
      <c r="AI225" s="5">
        <f t="shared" si="334"/>
        <v>30.434782608695656</v>
      </c>
      <c r="AJ225" s="36">
        <f t="shared" si="312"/>
        <v>26.686280919690532</v>
      </c>
      <c r="AK225" s="7"/>
      <c r="AL225" s="120">
        <f>$A$225*9.81</f>
        <v>353.16</v>
      </c>
      <c r="AM225" s="93">
        <f t="shared" ref="AM225:AM256" si="336">0.5*1000*($AS$189+AO225/2)*(0.115*5+0.08*4)*(C225+AO225/2)*9.81</f>
        <v>727.48470712500011</v>
      </c>
      <c r="AN225" s="93">
        <f t="shared" si="314"/>
        <v>25.022886522097128</v>
      </c>
      <c r="AO225" s="93">
        <f t="shared" ref="AO225:AO256" si="337">AVERAGE(U225:W225)/100</f>
        <v>0.21</v>
      </c>
      <c r="AP225" s="93">
        <f t="shared" ref="AP225:AP256" si="338">AA225/U225*100</f>
        <v>21.052631578947366</v>
      </c>
      <c r="AQ225" s="93">
        <f t="shared" ref="AQ225:AQ256" si="339">AB225/V225*100</f>
        <v>28.571428571428569</v>
      </c>
      <c r="AR225" s="93">
        <f t="shared" ref="AR225:AR256" si="340">AC225/W225*100</f>
        <v>30.434782608695656</v>
      </c>
      <c r="AS225" s="94">
        <f t="shared" si="315"/>
        <v>26.686280919690532</v>
      </c>
      <c r="AT225" s="100">
        <f t="shared" si="316"/>
        <v>8.3923171619131112E-3</v>
      </c>
      <c r="AU225" s="101">
        <f t="shared" si="317"/>
        <v>0.38181818181818178</v>
      </c>
      <c r="AV225" s="101">
        <f t="shared" si="318"/>
        <v>2.1979878281201005E-2</v>
      </c>
      <c r="AW225" s="101">
        <f t="shared" ref="AW225:AW256" si="341">$AS$188/AN225</f>
        <v>9.9908537641822739E-3</v>
      </c>
      <c r="AX225" s="101">
        <f t="shared" si="319"/>
        <v>1.3587561119287897E-2</v>
      </c>
      <c r="AY225" s="101">
        <f t="shared" ref="AY225:AY256" si="342">(C225-AO225)/$AS$188</f>
        <v>1.3600000000000003</v>
      </c>
      <c r="AZ225" s="101">
        <f t="shared" ref="AZ225:AZ256" si="343">(AN225-$AS$188)/AO225</f>
        <v>117.96612629570062</v>
      </c>
      <c r="BA225" s="101">
        <f t="shared" ref="BA225:BA256" si="344">(AN225-$AS$188)/C225</f>
        <v>45.041611858358408</v>
      </c>
      <c r="BB225" s="101">
        <f t="shared" ref="BB225:BB256" si="345">$AS$188/C225</f>
        <v>0.45454545454545453</v>
      </c>
      <c r="BC225" s="101">
        <f t="shared" ref="BC225:BC256" si="346">$AS$188/(AN225*AO225)^0.5</f>
        <v>0.10905903689648293</v>
      </c>
      <c r="BD225" s="101">
        <f t="shared" ref="BD225:BD256" si="347">$AS$188/(C225*AO225)^0.5</f>
        <v>0.73561235792062452</v>
      </c>
      <c r="BE225" s="101">
        <f t="shared" ref="BE225:BE256" si="348">AO225/($AS$188*AN225)^0.5</f>
        <v>8.3961577021915285E-2</v>
      </c>
      <c r="BF225" s="101">
        <f t="shared" ref="BF225:BF256" si="349">$AS$189/AO225</f>
        <v>0.7047619047619047</v>
      </c>
      <c r="BG225" s="101">
        <f t="shared" ref="BG225:BG256" si="350">$AS$189/C225</f>
        <v>0.26909090909090905</v>
      </c>
      <c r="BH225" s="101">
        <f t="shared" ref="BH225:BH256" si="351">$AS$189/AN225</f>
        <v>5.9145854283959064E-3</v>
      </c>
      <c r="BI225" s="101">
        <f t="shared" si="320"/>
        <v>1.6183471874253741</v>
      </c>
      <c r="BJ225" s="101">
        <f t="shared" si="321"/>
        <v>9.2827882108432735E-2</v>
      </c>
      <c r="BK225" s="101">
        <f t="shared" ref="BK225:BK256" si="352">(9.81*C225)^0.5/$AS$188</f>
        <v>9.2912862403436911</v>
      </c>
      <c r="BL225" s="101">
        <f t="shared" ref="BL225:BL256" si="353">(9.81*C225)^0.5/$AS$189</f>
        <v>15.694740270850831</v>
      </c>
      <c r="BM225" s="101">
        <f t="shared" si="322"/>
        <v>0.15915494309189535</v>
      </c>
      <c r="BN225" s="101">
        <f t="shared" si="323"/>
        <v>1.3356787603134178E-3</v>
      </c>
      <c r="BO225" s="101">
        <f t="shared" si="324"/>
        <v>3.4982062770113325E-3</v>
      </c>
      <c r="BP225" s="114">
        <f t="shared" ref="BP225:BP256" si="354">$AS$189/(9.81*E225^2)</f>
        <v>9.4133550726850385E-4</v>
      </c>
      <c r="BQ225" s="101">
        <f t="shared" ref="BQ225:BQ256" si="355">$AS$188/(9.81*E225^2)</f>
        <v>1.5900937622778783E-3</v>
      </c>
      <c r="BR225" s="101">
        <f t="shared" si="325"/>
        <v>7.7591558038485422</v>
      </c>
      <c r="BS225" s="101">
        <f t="shared" si="326"/>
        <v>2.016467820534364</v>
      </c>
      <c r="BT225" s="101">
        <f t="shared" si="327"/>
        <v>1.0297279929012333</v>
      </c>
      <c r="BU225" s="101">
        <f t="shared" si="328"/>
        <v>7.5351508916323731</v>
      </c>
      <c r="BV225" s="125">
        <f t="shared" si="329"/>
        <v>1.9582528924488258</v>
      </c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  <c r="IW225" s="7"/>
      <c r="IX225" s="7"/>
      <c r="IY225" s="7"/>
      <c r="IZ225" s="7"/>
      <c r="JA225" s="7"/>
      <c r="JB225" s="7"/>
      <c r="JC225" s="7"/>
      <c r="JD225" s="7"/>
      <c r="JE225" s="7"/>
      <c r="JF225" s="7"/>
      <c r="JG225" s="7"/>
      <c r="JH225" s="7"/>
      <c r="JI225" s="7"/>
      <c r="JJ225" s="7"/>
      <c r="JK225" s="7"/>
      <c r="JL225" s="7"/>
      <c r="JM225" s="7"/>
      <c r="JN225" s="7"/>
      <c r="JO225" s="7"/>
      <c r="JP225" s="7"/>
      <c r="JQ225" s="7"/>
      <c r="JR225" s="7"/>
      <c r="JS225" s="7"/>
      <c r="JT225" s="7"/>
      <c r="JU225" s="7"/>
      <c r="JV225" s="7"/>
      <c r="JW225" s="7"/>
      <c r="JX225" s="7"/>
      <c r="JY225" s="7"/>
      <c r="JZ225" s="7"/>
      <c r="KA225" s="7"/>
      <c r="KB225" s="7"/>
      <c r="KC225" s="7"/>
      <c r="KD225" s="7"/>
      <c r="KE225" s="7"/>
      <c r="KF225" s="7"/>
      <c r="KG225" s="7"/>
      <c r="KH225" s="7"/>
      <c r="KI225" s="7"/>
      <c r="KJ225" s="7"/>
      <c r="KK225" s="7"/>
      <c r="KL225" s="7"/>
      <c r="KM225" s="7"/>
      <c r="KN225" s="7"/>
      <c r="KO225" s="7"/>
      <c r="KP225" s="7"/>
      <c r="KQ225" s="7"/>
      <c r="KR225" s="7"/>
      <c r="KS225" s="7"/>
      <c r="KT225" s="7"/>
      <c r="KU225" s="7"/>
      <c r="KV225" s="7"/>
      <c r="KW225" s="7"/>
      <c r="KX225" s="7"/>
      <c r="KY225" s="7"/>
      <c r="KZ225" s="7"/>
      <c r="LA225" s="7"/>
      <c r="LB225" s="7"/>
      <c r="LC225" s="7"/>
      <c r="LD225" s="7"/>
      <c r="LE225" s="7"/>
      <c r="LF225" s="7"/>
      <c r="LG225" s="7"/>
      <c r="LH225" s="7"/>
      <c r="LI225" s="7"/>
      <c r="LJ225" s="7"/>
      <c r="LK225" s="7"/>
      <c r="LL225" s="7"/>
      <c r="LM225" s="7"/>
      <c r="LN225" s="7"/>
      <c r="LO225" s="7"/>
      <c r="LP225" s="7"/>
      <c r="LQ225" s="7"/>
      <c r="LR225" s="7"/>
      <c r="LS225" s="7"/>
      <c r="LT225" s="7"/>
      <c r="LU225" s="7"/>
      <c r="LV225" s="7"/>
      <c r="LW225" s="7"/>
      <c r="LX225" s="7"/>
      <c r="LY225" s="7"/>
      <c r="LZ225" s="7"/>
      <c r="MA225" s="7"/>
      <c r="MB225" s="7"/>
      <c r="MC225" s="7"/>
      <c r="MD225" s="7"/>
      <c r="ME225" s="7"/>
      <c r="MF225" s="7"/>
      <c r="MG225" s="7"/>
      <c r="MH225" s="7"/>
      <c r="MI225" s="7"/>
      <c r="MJ225" s="7"/>
      <c r="MK225" s="7"/>
      <c r="ML225" s="7"/>
      <c r="MM225" s="7"/>
      <c r="MN225" s="7"/>
      <c r="MO225" s="7"/>
      <c r="MP225" s="7"/>
      <c r="MQ225" s="7"/>
      <c r="MR225" s="7"/>
      <c r="MS225" s="7"/>
      <c r="MT225" s="7"/>
      <c r="MU225" s="7"/>
      <c r="MV225" s="7"/>
      <c r="MW225" s="7"/>
      <c r="MX225" s="7"/>
      <c r="MY225" s="7"/>
      <c r="MZ225" s="7"/>
      <c r="NA225" s="7"/>
      <c r="NB225" s="7"/>
      <c r="NC225" s="7"/>
      <c r="ND225" s="7"/>
      <c r="NE225" s="7"/>
      <c r="NF225" s="7"/>
      <c r="NG225" s="7"/>
      <c r="NH225" s="7"/>
      <c r="NI225" s="7"/>
      <c r="NJ225" s="7"/>
      <c r="NK225" s="7"/>
      <c r="NL225" s="7"/>
      <c r="NM225" s="7"/>
      <c r="NN225" s="7"/>
      <c r="NO225" s="7"/>
      <c r="NP225" s="7"/>
      <c r="NQ225" s="7"/>
      <c r="NR225" s="7"/>
      <c r="NS225" s="7"/>
      <c r="NT225" s="7"/>
    </row>
    <row r="226" spans="1:384" ht="18.600000000000001" thickBot="1">
      <c r="A226" s="364"/>
      <c r="B226" s="55">
        <v>2</v>
      </c>
      <c r="C226" s="30">
        <v>0.55000000000000004</v>
      </c>
      <c r="D226" s="30"/>
      <c r="E226" s="85">
        <f t="shared" si="298"/>
        <v>3.4617713531086367</v>
      </c>
      <c r="F226" s="376">
        <v>23</v>
      </c>
      <c r="G226" s="376"/>
      <c r="H226" s="31">
        <v>41</v>
      </c>
      <c r="I226" s="31">
        <v>60</v>
      </c>
      <c r="J226" s="31">
        <v>37</v>
      </c>
      <c r="K226" s="31">
        <v>61</v>
      </c>
      <c r="L226" s="31">
        <v>38</v>
      </c>
      <c r="M226" s="33">
        <v>61</v>
      </c>
      <c r="N226" s="34">
        <v>43</v>
      </c>
      <c r="O226" s="31">
        <v>59</v>
      </c>
      <c r="P226" s="31">
        <v>42</v>
      </c>
      <c r="Q226" s="31">
        <v>59</v>
      </c>
      <c r="R226" s="31">
        <v>40</v>
      </c>
      <c r="S226" s="31">
        <v>59</v>
      </c>
      <c r="T226" s="35"/>
      <c r="U226" s="36">
        <f t="shared" si="299"/>
        <v>19</v>
      </c>
      <c r="V226" s="36">
        <f t="shared" si="300"/>
        <v>24</v>
      </c>
      <c r="W226" s="36">
        <f t="shared" si="301"/>
        <v>23</v>
      </c>
      <c r="X226" s="36">
        <f t="shared" si="302"/>
        <v>16</v>
      </c>
      <c r="Y226" s="36">
        <f t="shared" si="303"/>
        <v>17</v>
      </c>
      <c r="Z226" s="36">
        <f t="shared" si="304"/>
        <v>19</v>
      </c>
      <c r="AA226" s="37">
        <f t="shared" si="305"/>
        <v>3</v>
      </c>
      <c r="AB226" s="37">
        <f t="shared" si="306"/>
        <v>7</v>
      </c>
      <c r="AC226" s="37">
        <f t="shared" si="307"/>
        <v>4</v>
      </c>
      <c r="AD226" s="5">
        <f t="shared" si="308"/>
        <v>0.22</v>
      </c>
      <c r="AE226" s="5">
        <f t="shared" si="309"/>
        <v>0.17333333333333334</v>
      </c>
      <c r="AF226" s="5">
        <f t="shared" si="310"/>
        <v>4.6666666666666669E-2</v>
      </c>
      <c r="AG226" s="4">
        <f t="shared" si="332"/>
        <v>15.789473684210531</v>
      </c>
      <c r="AH226" s="4">
        <f t="shared" si="333"/>
        <v>29.166666666666664</v>
      </c>
      <c r="AI226" s="4">
        <f t="shared" si="334"/>
        <v>17.391304347826086</v>
      </c>
      <c r="AJ226" s="36">
        <f t="shared" si="312"/>
        <v>20.782481566234427</v>
      </c>
      <c r="AL226" s="120">
        <f t="shared" ref="AL226:AL232" si="356">$A$225*9.81</f>
        <v>353.16</v>
      </c>
      <c r="AM226" s="93">
        <f t="shared" si="336"/>
        <v>747.52494300000001</v>
      </c>
      <c r="AN226" s="93">
        <f t="shared" si="314"/>
        <v>18.710521764569563</v>
      </c>
      <c r="AO226" s="93">
        <f t="shared" si="337"/>
        <v>0.22</v>
      </c>
      <c r="AP226" s="93">
        <f t="shared" si="338"/>
        <v>15.789473684210526</v>
      </c>
      <c r="AQ226" s="93">
        <f t="shared" si="339"/>
        <v>29.166666666666668</v>
      </c>
      <c r="AR226" s="93">
        <f t="shared" si="340"/>
        <v>17.391304347826086</v>
      </c>
      <c r="AS226" s="94">
        <f t="shared" si="315"/>
        <v>20.782481566234427</v>
      </c>
      <c r="AT226" s="100">
        <f t="shared" si="316"/>
        <v>1.1758090061207928E-2</v>
      </c>
      <c r="AU226" s="101">
        <f t="shared" si="317"/>
        <v>0.39999999999999997</v>
      </c>
      <c r="AV226" s="101">
        <f t="shared" si="318"/>
        <v>2.9395225153019823E-2</v>
      </c>
      <c r="AW226" s="101">
        <f t="shared" si="341"/>
        <v>1.3361465978645373E-2</v>
      </c>
      <c r="AX226" s="101">
        <f t="shared" si="319"/>
        <v>1.7637135091811897E-2</v>
      </c>
      <c r="AY226" s="101">
        <f t="shared" si="342"/>
        <v>1.3200000000000003</v>
      </c>
      <c r="AZ226" s="101">
        <f t="shared" si="343"/>
        <v>83.911462566225282</v>
      </c>
      <c r="BA226" s="101">
        <f t="shared" si="344"/>
        <v>33.564585026490114</v>
      </c>
      <c r="BB226" s="101">
        <f t="shared" si="345"/>
        <v>0.45454545454545453</v>
      </c>
      <c r="BC226" s="101">
        <f t="shared" si="346"/>
        <v>0.12322128090002338</v>
      </c>
      <c r="BD226" s="101">
        <f t="shared" si="347"/>
        <v>0.71869946822008623</v>
      </c>
      <c r="BE226" s="101">
        <f t="shared" si="348"/>
        <v>0.10172079066672149</v>
      </c>
      <c r="BF226" s="101">
        <f t="shared" si="349"/>
        <v>0.67272727272727273</v>
      </c>
      <c r="BG226" s="101">
        <f t="shared" si="350"/>
        <v>0.26909090909090905</v>
      </c>
      <c r="BH226" s="101">
        <f t="shared" si="351"/>
        <v>7.9099878593580607E-3</v>
      </c>
      <c r="BI226" s="101">
        <f t="shared" si="320"/>
        <v>1.5811388300841898</v>
      </c>
      <c r="BJ226" s="101">
        <f t="shared" si="321"/>
        <v>0.12414520499820809</v>
      </c>
      <c r="BK226" s="101">
        <f t="shared" si="352"/>
        <v>9.2912862403436911</v>
      </c>
      <c r="BL226" s="101">
        <f t="shared" si="353"/>
        <v>15.694740270850831</v>
      </c>
      <c r="BM226" s="101">
        <f t="shared" si="322"/>
        <v>0.15915494309189535</v>
      </c>
      <c r="BN226" s="101">
        <f t="shared" si="323"/>
        <v>1.8713581545609279E-3</v>
      </c>
      <c r="BO226" s="101">
        <f t="shared" si="324"/>
        <v>4.67839538640232E-3</v>
      </c>
      <c r="BP226" s="114">
        <f t="shared" si="354"/>
        <v>1.2589136676137151E-3</v>
      </c>
      <c r="BQ226" s="101">
        <f t="shared" si="355"/>
        <v>2.1265433574555997E-3</v>
      </c>
      <c r="BR226" s="101">
        <f t="shared" si="325"/>
        <v>7.7591558038485422</v>
      </c>
      <c r="BS226" s="101">
        <f t="shared" si="326"/>
        <v>2.016467820534364</v>
      </c>
      <c r="BT226" s="101">
        <f t="shared" si="327"/>
        <v>0.99760574620909825</v>
      </c>
      <c r="BU226" s="101">
        <f t="shared" si="328"/>
        <v>7.7777777777777777</v>
      </c>
      <c r="BV226" s="125">
        <f t="shared" si="329"/>
        <v>2.0213073433036461</v>
      </c>
    </row>
    <row r="227" spans="1:384" ht="18.600000000000001" thickBot="1">
      <c r="A227" s="364"/>
      <c r="B227" s="55">
        <v>3</v>
      </c>
      <c r="C227" s="30">
        <v>0.55000000000000004</v>
      </c>
      <c r="D227" s="30"/>
      <c r="E227" s="85">
        <f t="shared" si="298"/>
        <v>3.1742250903872287</v>
      </c>
      <c r="F227" s="376">
        <v>25</v>
      </c>
      <c r="G227" s="376"/>
      <c r="H227" s="31">
        <v>38</v>
      </c>
      <c r="I227" s="31">
        <v>61</v>
      </c>
      <c r="J227" s="31">
        <v>34</v>
      </c>
      <c r="K227" s="31">
        <v>62</v>
      </c>
      <c r="L227" s="31">
        <v>35</v>
      </c>
      <c r="M227" s="33">
        <v>60</v>
      </c>
      <c r="N227" s="34">
        <v>42</v>
      </c>
      <c r="O227" s="31">
        <v>60</v>
      </c>
      <c r="P227" s="31">
        <v>39</v>
      </c>
      <c r="Q227" s="31">
        <v>60</v>
      </c>
      <c r="R227" s="31">
        <v>33</v>
      </c>
      <c r="S227" s="31">
        <v>60</v>
      </c>
      <c r="T227" s="35"/>
      <c r="U227" s="36">
        <f t="shared" si="299"/>
        <v>23</v>
      </c>
      <c r="V227" s="36">
        <f t="shared" si="300"/>
        <v>28</v>
      </c>
      <c r="W227" s="36">
        <f t="shared" si="301"/>
        <v>25</v>
      </c>
      <c r="X227" s="36">
        <f t="shared" si="302"/>
        <v>18</v>
      </c>
      <c r="Y227" s="36">
        <f t="shared" si="303"/>
        <v>21</v>
      </c>
      <c r="Z227" s="36">
        <f t="shared" si="304"/>
        <v>27</v>
      </c>
      <c r="AA227" s="37">
        <f>U227-X227</f>
        <v>5</v>
      </c>
      <c r="AB227" s="37">
        <f t="shared" si="306"/>
        <v>7</v>
      </c>
      <c r="AC227" s="5">
        <f>W227-Z227</f>
        <v>-2</v>
      </c>
      <c r="AD227" s="5">
        <f t="shared" si="308"/>
        <v>0.25333333333333335</v>
      </c>
      <c r="AE227" s="5">
        <f t="shared" si="309"/>
        <v>0.22</v>
      </c>
      <c r="AF227" s="5">
        <f t="shared" si="310"/>
        <v>3.3333333333333333E-2</v>
      </c>
      <c r="AG227" s="4">
        <f t="shared" si="332"/>
        <v>21.739130434782606</v>
      </c>
      <c r="AH227" s="4">
        <f t="shared" si="333"/>
        <v>25</v>
      </c>
      <c r="AI227" s="4">
        <f t="shared" si="334"/>
        <v>-8.0000000000000071</v>
      </c>
      <c r="AJ227" s="36">
        <f t="shared" si="312"/>
        <v>12.913043478260867</v>
      </c>
      <c r="AL227" s="120">
        <f t="shared" si="356"/>
        <v>353.16</v>
      </c>
      <c r="AM227" s="93">
        <f t="shared" si="336"/>
        <v>815.91099799999995</v>
      </c>
      <c r="AN227" s="93">
        <f t="shared" si="314"/>
        <v>15.731298772272332</v>
      </c>
      <c r="AO227" s="93">
        <f t="shared" si="337"/>
        <v>0.2533333333333333</v>
      </c>
      <c r="AP227" s="93">
        <f t="shared" si="338"/>
        <v>21.739130434782609</v>
      </c>
      <c r="AQ227" s="93">
        <f t="shared" si="339"/>
        <v>25</v>
      </c>
      <c r="AR227" s="95">
        <f t="shared" si="340"/>
        <v>-8</v>
      </c>
      <c r="AS227" s="94">
        <f>(AP227+AQ227)/2</f>
        <v>23.369565217391305</v>
      </c>
      <c r="AT227" s="100">
        <f t="shared" si="316"/>
        <v>1.6103777380406345E-2</v>
      </c>
      <c r="AU227" s="101">
        <f t="shared" si="317"/>
        <v>0.46060606060606052</v>
      </c>
      <c r="AV227" s="101">
        <f t="shared" si="318"/>
        <v>3.4962148260092731E-2</v>
      </c>
      <c r="AW227" s="101">
        <f t="shared" si="341"/>
        <v>1.5891885572769424E-2</v>
      </c>
      <c r="AX227" s="101">
        <f t="shared" si="319"/>
        <v>1.8858370879686386E-2</v>
      </c>
      <c r="AY227" s="101">
        <f t="shared" si="342"/>
        <v>1.186666666666667</v>
      </c>
      <c r="AZ227" s="101">
        <f t="shared" si="343"/>
        <v>61.110389890548689</v>
      </c>
      <c r="BA227" s="101">
        <f t="shared" si="344"/>
        <v>28.147815949586057</v>
      </c>
      <c r="BB227" s="101">
        <f t="shared" si="345"/>
        <v>0.45454545454545453</v>
      </c>
      <c r="BC227" s="101">
        <f t="shared" si="346"/>
        <v>0.12523091397587494</v>
      </c>
      <c r="BD227" s="101">
        <f t="shared" si="347"/>
        <v>0.6697496497210248</v>
      </c>
      <c r="BE227" s="101">
        <f t="shared" si="348"/>
        <v>0.12774386252241277</v>
      </c>
      <c r="BF227" s="101">
        <f t="shared" si="349"/>
        <v>0.58421052631578951</v>
      </c>
      <c r="BG227" s="101">
        <f t="shared" si="350"/>
        <v>0.26909090909090905</v>
      </c>
      <c r="BH227" s="101">
        <f t="shared" si="351"/>
        <v>9.4079962590794975E-3</v>
      </c>
      <c r="BI227" s="101">
        <f t="shared" si="320"/>
        <v>1.4734492293862547</v>
      </c>
      <c r="BJ227" s="101">
        <f t="shared" si="321"/>
        <v>0.14765605775538895</v>
      </c>
      <c r="BK227" s="101">
        <f t="shared" si="352"/>
        <v>9.2912862403436911</v>
      </c>
      <c r="BL227" s="101">
        <f t="shared" si="353"/>
        <v>15.694740270850831</v>
      </c>
      <c r="BM227" s="101">
        <f t="shared" si="322"/>
        <v>0.15915494309189535</v>
      </c>
      <c r="BN227" s="101">
        <f t="shared" si="323"/>
        <v>2.5629957725431234E-3</v>
      </c>
      <c r="BO227" s="101">
        <f t="shared" si="324"/>
        <v>5.5643987167054666E-3</v>
      </c>
      <c r="BP227" s="114">
        <f t="shared" si="354"/>
        <v>1.4973291092225617E-3</v>
      </c>
      <c r="BQ227" s="101">
        <f t="shared" si="355"/>
        <v>2.5292721439570298E-3</v>
      </c>
      <c r="BR227" s="101">
        <f t="shared" si="325"/>
        <v>7.7591558038485422</v>
      </c>
      <c r="BS227" s="101">
        <f t="shared" si="326"/>
        <v>2.016467820534364</v>
      </c>
      <c r="BT227" s="101">
        <f t="shared" si="327"/>
        <v>0.85992487335350265</v>
      </c>
      <c r="BU227" s="101">
        <f t="shared" si="328"/>
        <v>9.0230624142661178</v>
      </c>
      <c r="BV227" s="125">
        <f t="shared" si="329"/>
        <v>2.3449348693341299</v>
      </c>
    </row>
    <row r="228" spans="1:384" ht="18.600000000000001" thickBot="1">
      <c r="A228" s="364"/>
      <c r="B228" s="55">
        <v>4</v>
      </c>
      <c r="C228" s="30">
        <v>0.55000000000000004</v>
      </c>
      <c r="D228" s="30"/>
      <c r="E228" s="85">
        <f t="shared" si="298"/>
        <v>2.8899783707718116</v>
      </c>
      <c r="F228" s="376">
        <v>27.36</v>
      </c>
      <c r="G228" s="376"/>
      <c r="H228" s="31">
        <v>34</v>
      </c>
      <c r="I228" s="31">
        <v>62</v>
      </c>
      <c r="J228" s="31">
        <v>30</v>
      </c>
      <c r="K228" s="31">
        <v>61</v>
      </c>
      <c r="L228" s="31">
        <v>32</v>
      </c>
      <c r="M228" s="33">
        <v>61</v>
      </c>
      <c r="N228" s="34">
        <v>39</v>
      </c>
      <c r="O228" s="31">
        <v>62</v>
      </c>
      <c r="P228" s="31">
        <v>41</v>
      </c>
      <c r="Q228" s="31">
        <v>62</v>
      </c>
      <c r="R228" s="31">
        <v>38</v>
      </c>
      <c r="S228" s="31">
        <v>62</v>
      </c>
      <c r="T228" s="35"/>
      <c r="U228" s="36">
        <f t="shared" si="299"/>
        <v>28</v>
      </c>
      <c r="V228" s="36">
        <f t="shared" si="300"/>
        <v>31</v>
      </c>
      <c r="W228" s="36">
        <f t="shared" si="301"/>
        <v>29</v>
      </c>
      <c r="X228" s="36">
        <f t="shared" si="302"/>
        <v>23</v>
      </c>
      <c r="Y228" s="36">
        <f t="shared" si="303"/>
        <v>21</v>
      </c>
      <c r="Z228" s="36">
        <f t="shared" si="304"/>
        <v>24</v>
      </c>
      <c r="AA228" s="37">
        <f t="shared" si="305"/>
        <v>5</v>
      </c>
      <c r="AB228" s="37">
        <f t="shared" si="306"/>
        <v>10</v>
      </c>
      <c r="AC228" s="37">
        <f t="shared" si="307"/>
        <v>5</v>
      </c>
      <c r="AD228" s="5">
        <f t="shared" si="308"/>
        <v>0.29333333333333333</v>
      </c>
      <c r="AE228" s="5">
        <f t="shared" si="309"/>
        <v>0.22666666666666666</v>
      </c>
      <c r="AF228" s="5">
        <f t="shared" si="310"/>
        <v>6.6666666666666666E-2</v>
      </c>
      <c r="AG228" s="4">
        <f t="shared" si="332"/>
        <v>17.857142857142861</v>
      </c>
      <c r="AH228" s="4">
        <f t="shared" si="333"/>
        <v>32.258064516129039</v>
      </c>
      <c r="AI228" s="4">
        <f t="shared" si="334"/>
        <v>17.241379310344829</v>
      </c>
      <c r="AJ228" s="36">
        <f t="shared" si="312"/>
        <v>22.452195561205574</v>
      </c>
      <c r="AL228" s="120">
        <f t="shared" si="356"/>
        <v>353.16</v>
      </c>
      <c r="AM228" s="93">
        <f t="shared" si="336"/>
        <v>901.19357900000011</v>
      </c>
      <c r="AN228" s="93">
        <f t="shared" si="314"/>
        <v>13.040021992475138</v>
      </c>
      <c r="AO228" s="93">
        <f t="shared" si="337"/>
        <v>0.29333333333333333</v>
      </c>
      <c r="AP228" s="93">
        <f t="shared" si="338"/>
        <v>17.857142857142858</v>
      </c>
      <c r="AQ228" s="93">
        <f t="shared" si="339"/>
        <v>32.258064516129032</v>
      </c>
      <c r="AR228" s="93">
        <f t="shared" si="340"/>
        <v>17.241379310344829</v>
      </c>
      <c r="AS228" s="94">
        <f t="shared" si="315"/>
        <v>22.452195561205571</v>
      </c>
      <c r="AT228" s="100">
        <f t="shared" si="316"/>
        <v>2.2494849587109896E-2</v>
      </c>
      <c r="AU228" s="101">
        <f t="shared" si="317"/>
        <v>0.53333333333333333</v>
      </c>
      <c r="AV228" s="101">
        <f t="shared" si="318"/>
        <v>4.2177842975831062E-2</v>
      </c>
      <c r="AW228" s="101">
        <f t="shared" si="341"/>
        <v>1.9171746807195935E-2</v>
      </c>
      <c r="AX228" s="101">
        <f t="shared" si="319"/>
        <v>1.9682993388721162E-2</v>
      </c>
      <c r="AY228" s="101">
        <f t="shared" si="342"/>
        <v>1.0266666666666668</v>
      </c>
      <c r="AZ228" s="101">
        <f t="shared" si="343"/>
        <v>43.602347701619792</v>
      </c>
      <c r="BA228" s="101">
        <f t="shared" si="344"/>
        <v>23.254585440863885</v>
      </c>
      <c r="BB228" s="101">
        <f t="shared" si="345"/>
        <v>0.45454545454545453</v>
      </c>
      <c r="BC228" s="101">
        <f t="shared" si="346"/>
        <v>0.12782627639867744</v>
      </c>
      <c r="BD228" s="101">
        <f t="shared" si="347"/>
        <v>0.62241199716496143</v>
      </c>
      <c r="BE228" s="101">
        <f t="shared" si="348"/>
        <v>0.16246217051632547</v>
      </c>
      <c r="BF228" s="101">
        <f t="shared" si="349"/>
        <v>0.50454545454545452</v>
      </c>
      <c r="BG228" s="101">
        <f t="shared" si="350"/>
        <v>0.26909090909090905</v>
      </c>
      <c r="BH228" s="101">
        <f t="shared" si="351"/>
        <v>1.1349674109859993E-2</v>
      </c>
      <c r="BI228" s="101">
        <f t="shared" si="320"/>
        <v>1.3693063937629153</v>
      </c>
      <c r="BJ228" s="101">
        <f t="shared" si="321"/>
        <v>0.17813018731305269</v>
      </c>
      <c r="BK228" s="101">
        <f t="shared" si="352"/>
        <v>9.2912862403436911</v>
      </c>
      <c r="BL228" s="101">
        <f t="shared" si="353"/>
        <v>15.694740270850831</v>
      </c>
      <c r="BM228" s="101">
        <f t="shared" si="322"/>
        <v>0.15915494309189535</v>
      </c>
      <c r="BN228" s="101">
        <f t="shared" si="323"/>
        <v>3.5801665058972213E-3</v>
      </c>
      <c r="BO228" s="101">
        <f t="shared" si="324"/>
        <v>6.7128121985572907E-3</v>
      </c>
      <c r="BP228" s="114">
        <f t="shared" si="354"/>
        <v>1.8063567370663251E-3</v>
      </c>
      <c r="BQ228" s="101">
        <f t="shared" si="355"/>
        <v>3.0512782720714953E-3</v>
      </c>
      <c r="BR228" s="101">
        <f t="shared" si="325"/>
        <v>7.7591558038485422</v>
      </c>
      <c r="BS228" s="101">
        <f t="shared" si="326"/>
        <v>2.016467820534364</v>
      </c>
      <c r="BT228" s="101">
        <f t="shared" si="327"/>
        <v>0.83624664630251189</v>
      </c>
      <c r="BU228" s="101">
        <f t="shared" si="328"/>
        <v>9.2785493827160543</v>
      </c>
      <c r="BV228" s="125">
        <f t="shared" si="329"/>
        <v>2.4113314288915038</v>
      </c>
    </row>
    <row r="229" spans="1:384" ht="18.600000000000001" thickBot="1">
      <c r="A229" s="364"/>
      <c r="B229" s="55">
        <v>5</v>
      </c>
      <c r="C229" s="30">
        <v>0.55000000000000004</v>
      </c>
      <c r="D229" s="30"/>
      <c r="E229" s="85">
        <f t="shared" si="298"/>
        <v>2.8424232144011614</v>
      </c>
      <c r="F229" s="376">
        <v>27.8</v>
      </c>
      <c r="G229" s="376"/>
      <c r="H229" s="31">
        <v>39</v>
      </c>
      <c r="I229" s="31">
        <v>61</v>
      </c>
      <c r="J229" s="31">
        <v>35</v>
      </c>
      <c r="K229" s="31">
        <v>61</v>
      </c>
      <c r="L229" s="31">
        <v>34</v>
      </c>
      <c r="M229" s="33">
        <v>62</v>
      </c>
      <c r="N229" s="34">
        <v>42</v>
      </c>
      <c r="O229" s="31">
        <v>60</v>
      </c>
      <c r="P229" s="31">
        <v>40</v>
      </c>
      <c r="Q229" s="31">
        <v>61</v>
      </c>
      <c r="R229" s="31">
        <v>41</v>
      </c>
      <c r="S229" s="31">
        <v>62</v>
      </c>
      <c r="T229" s="35"/>
      <c r="U229" s="36">
        <f t="shared" si="299"/>
        <v>22</v>
      </c>
      <c r="V229" s="36">
        <f t="shared" si="300"/>
        <v>26</v>
      </c>
      <c r="W229" s="36">
        <f t="shared" si="301"/>
        <v>28</v>
      </c>
      <c r="X229" s="36">
        <f t="shared" si="302"/>
        <v>18</v>
      </c>
      <c r="Y229" s="36">
        <f t="shared" si="303"/>
        <v>21</v>
      </c>
      <c r="Z229" s="36">
        <f t="shared" si="304"/>
        <v>21</v>
      </c>
      <c r="AA229" s="37">
        <f t="shared" si="305"/>
        <v>4</v>
      </c>
      <c r="AB229" s="37">
        <f t="shared" si="306"/>
        <v>5</v>
      </c>
      <c r="AC229" s="37">
        <f t="shared" si="307"/>
        <v>7</v>
      </c>
      <c r="AD229" s="5">
        <f t="shared" si="308"/>
        <v>0.25333333333333335</v>
      </c>
      <c r="AE229" s="5">
        <f t="shared" si="309"/>
        <v>0.2</v>
      </c>
      <c r="AF229" s="5">
        <f t="shared" si="310"/>
        <v>5.3333333333333337E-2</v>
      </c>
      <c r="AG229" s="4">
        <f t="shared" si="332"/>
        <v>18.181818181818176</v>
      </c>
      <c r="AH229" s="4">
        <f t="shared" si="333"/>
        <v>19.23076923076923</v>
      </c>
      <c r="AI229" s="4">
        <f t="shared" si="334"/>
        <v>25</v>
      </c>
      <c r="AJ229" s="36">
        <f t="shared" si="312"/>
        <v>20.804195804195803</v>
      </c>
      <c r="AL229" s="120">
        <f t="shared" si="356"/>
        <v>353.16</v>
      </c>
      <c r="AM229" s="93">
        <f t="shared" si="336"/>
        <v>815.91099799999995</v>
      </c>
      <c r="AN229" s="93">
        <f t="shared" si="314"/>
        <v>12.614400685977616</v>
      </c>
      <c r="AO229" s="93">
        <f t="shared" si="337"/>
        <v>0.2533333333333333</v>
      </c>
      <c r="AP229" s="93">
        <f t="shared" si="338"/>
        <v>18.181818181818183</v>
      </c>
      <c r="AQ229" s="93">
        <f t="shared" si="339"/>
        <v>19.230769230769234</v>
      </c>
      <c r="AR229" s="93">
        <f t="shared" si="340"/>
        <v>25</v>
      </c>
      <c r="AS229" s="94">
        <f t="shared" si="315"/>
        <v>20.804195804195803</v>
      </c>
      <c r="AT229" s="100">
        <f t="shared" si="316"/>
        <v>2.00828671642675E-2</v>
      </c>
      <c r="AU229" s="101">
        <f t="shared" si="317"/>
        <v>0.46060606060606052</v>
      </c>
      <c r="AV229" s="101">
        <f t="shared" si="318"/>
        <v>4.3600961606633397E-2</v>
      </c>
      <c r="AW229" s="101">
        <f t="shared" si="341"/>
        <v>1.9818618912106088E-2</v>
      </c>
      <c r="AX229" s="101">
        <f t="shared" si="319"/>
        <v>2.3518094442365897E-2</v>
      </c>
      <c r="AY229" s="101">
        <f t="shared" si="342"/>
        <v>1.186666666666667</v>
      </c>
      <c r="AZ229" s="101">
        <f t="shared" si="343"/>
        <v>48.806844813069546</v>
      </c>
      <c r="BA229" s="101">
        <f t="shared" si="344"/>
        <v>22.4807285199593</v>
      </c>
      <c r="BB229" s="101">
        <f t="shared" si="345"/>
        <v>0.45454545454545453</v>
      </c>
      <c r="BC229" s="101">
        <f t="shared" si="346"/>
        <v>0.13984937472377562</v>
      </c>
      <c r="BD229" s="101">
        <f t="shared" si="347"/>
        <v>0.6697496497210248</v>
      </c>
      <c r="BE229" s="101">
        <f t="shared" si="348"/>
        <v>0.14265566489438031</v>
      </c>
      <c r="BF229" s="101">
        <f t="shared" si="349"/>
        <v>0.58421052631578951</v>
      </c>
      <c r="BG229" s="101">
        <f t="shared" si="350"/>
        <v>0.26909090909090905</v>
      </c>
      <c r="BH229" s="101">
        <f t="shared" si="351"/>
        <v>1.1732622395966804E-2</v>
      </c>
      <c r="BI229" s="101">
        <f t="shared" si="320"/>
        <v>1.4734492293862547</v>
      </c>
      <c r="BJ229" s="101">
        <f t="shared" si="321"/>
        <v>0.18414046120066654</v>
      </c>
      <c r="BK229" s="101">
        <f t="shared" si="352"/>
        <v>9.2912862403436911</v>
      </c>
      <c r="BL229" s="101">
        <f t="shared" si="353"/>
        <v>15.694740270850831</v>
      </c>
      <c r="BM229" s="101">
        <f t="shared" si="322"/>
        <v>0.15915494309189535</v>
      </c>
      <c r="BN229" s="101">
        <f t="shared" si="323"/>
        <v>3.1962875806510875E-3</v>
      </c>
      <c r="BO229" s="101">
        <f t="shared" si="324"/>
        <v>6.9393085632556521E-3</v>
      </c>
      <c r="BP229" s="114">
        <f t="shared" si="354"/>
        <v>1.8673048497487934E-3</v>
      </c>
      <c r="BQ229" s="101">
        <f t="shared" si="355"/>
        <v>3.1542311651162054E-3</v>
      </c>
      <c r="BR229" s="101">
        <f t="shared" si="325"/>
        <v>7.7591558038485422</v>
      </c>
      <c r="BS229" s="101">
        <f t="shared" si="326"/>
        <v>2.016467820534364</v>
      </c>
      <c r="BT229" s="101">
        <f t="shared" si="327"/>
        <v>0.83624664630251189</v>
      </c>
      <c r="BU229" s="101">
        <f t="shared" si="328"/>
        <v>9.2785493827160543</v>
      </c>
      <c r="BV229" s="125">
        <f t="shared" si="329"/>
        <v>2.4113314288915038</v>
      </c>
    </row>
    <row r="230" spans="1:384" ht="18.600000000000001" thickBot="1">
      <c r="A230" s="364"/>
      <c r="B230" s="55">
        <v>6</v>
      </c>
      <c r="C230" s="30">
        <v>0.55000000000000004</v>
      </c>
      <c r="D230" s="30"/>
      <c r="E230" s="85">
        <f t="shared" si="298"/>
        <v>2.821311093890853</v>
      </c>
      <c r="F230" s="376">
        <v>28</v>
      </c>
      <c r="G230" s="376"/>
      <c r="H230" s="31">
        <v>35</v>
      </c>
      <c r="I230" s="31">
        <v>61</v>
      </c>
      <c r="J230" s="31">
        <v>33</v>
      </c>
      <c r="K230" s="31">
        <v>62</v>
      </c>
      <c r="L230" s="31">
        <v>30</v>
      </c>
      <c r="M230" s="33">
        <v>62</v>
      </c>
      <c r="N230" s="34">
        <v>39</v>
      </c>
      <c r="O230" s="31">
        <v>62</v>
      </c>
      <c r="P230" s="31">
        <v>40</v>
      </c>
      <c r="Q230" s="31">
        <v>63</v>
      </c>
      <c r="R230" s="31">
        <v>40</v>
      </c>
      <c r="S230" s="31">
        <v>62</v>
      </c>
      <c r="T230" s="35"/>
      <c r="U230" s="36">
        <f t="shared" si="299"/>
        <v>26</v>
      </c>
      <c r="V230" s="36">
        <f t="shared" si="300"/>
        <v>29</v>
      </c>
      <c r="W230" s="36">
        <f t="shared" si="301"/>
        <v>32</v>
      </c>
      <c r="X230" s="36">
        <f t="shared" si="302"/>
        <v>23</v>
      </c>
      <c r="Y230" s="36">
        <f t="shared" si="303"/>
        <v>23</v>
      </c>
      <c r="Z230" s="36">
        <f t="shared" si="304"/>
        <v>22</v>
      </c>
      <c r="AA230" s="37">
        <f t="shared" si="305"/>
        <v>3</v>
      </c>
      <c r="AB230" s="37">
        <f t="shared" si="306"/>
        <v>6</v>
      </c>
      <c r="AC230" s="37">
        <f t="shared" si="307"/>
        <v>10</v>
      </c>
      <c r="AD230" s="5">
        <f t="shared" si="308"/>
        <v>0.28999999999999998</v>
      </c>
      <c r="AE230" s="5">
        <f t="shared" si="309"/>
        <v>0.22666666666666666</v>
      </c>
      <c r="AF230" s="5">
        <f t="shared" si="310"/>
        <v>6.3333333333333339E-2</v>
      </c>
      <c r="AG230" s="4">
        <f t="shared" si="332"/>
        <v>11.538461538461542</v>
      </c>
      <c r="AH230" s="4">
        <f t="shared" si="333"/>
        <v>20.68965517241379</v>
      </c>
      <c r="AI230" s="4">
        <f t="shared" si="334"/>
        <v>31.25</v>
      </c>
      <c r="AJ230" s="36">
        <f t="shared" si="312"/>
        <v>21.159372236958443</v>
      </c>
      <c r="AL230" s="120">
        <f t="shared" si="356"/>
        <v>353.16</v>
      </c>
      <c r="AM230" s="93">
        <f t="shared" si="336"/>
        <v>893.95255912500011</v>
      </c>
      <c r="AN230" s="93">
        <f t="shared" si="314"/>
        <v>12.42770947740042</v>
      </c>
      <c r="AO230" s="93">
        <f t="shared" si="337"/>
        <v>0.28999999999999998</v>
      </c>
      <c r="AP230" s="93">
        <f t="shared" si="338"/>
        <v>11.538461538461538</v>
      </c>
      <c r="AQ230" s="93">
        <f t="shared" si="339"/>
        <v>20.689655172413794</v>
      </c>
      <c r="AR230" s="93">
        <f t="shared" si="340"/>
        <v>31.25</v>
      </c>
      <c r="AS230" s="94">
        <f t="shared" si="315"/>
        <v>21.159372236958443</v>
      </c>
      <c r="AT230" s="100">
        <f t="shared" si="316"/>
        <v>2.3334951668073679E-2</v>
      </c>
      <c r="AU230" s="101">
        <f t="shared" si="317"/>
        <v>0.52727272727272723</v>
      </c>
      <c r="AV230" s="101">
        <f t="shared" si="318"/>
        <v>4.4255942818760427E-2</v>
      </c>
      <c r="AW230" s="101">
        <f t="shared" si="341"/>
        <v>2.0116337644891104E-2</v>
      </c>
      <c r="AX230" s="101">
        <f t="shared" si="319"/>
        <v>2.0920991150686751E-2</v>
      </c>
      <c r="AY230" s="101">
        <f t="shared" si="342"/>
        <v>1.0400000000000003</v>
      </c>
      <c r="AZ230" s="101">
        <f t="shared" si="343"/>
        <v>41.992101646208347</v>
      </c>
      <c r="BA230" s="101">
        <f t="shared" si="344"/>
        <v>22.141289958909852</v>
      </c>
      <c r="BB230" s="101">
        <f t="shared" si="345"/>
        <v>0.45454545454545453</v>
      </c>
      <c r="BC230" s="101">
        <f t="shared" si="346"/>
        <v>0.1316877761355503</v>
      </c>
      <c r="BD230" s="101">
        <f t="shared" si="347"/>
        <v>0.625978857295168</v>
      </c>
      <c r="BE230" s="101">
        <f t="shared" si="348"/>
        <v>0.16452520759739361</v>
      </c>
      <c r="BF230" s="101">
        <f t="shared" si="349"/>
        <v>0.51034482758620692</v>
      </c>
      <c r="BG230" s="101">
        <f t="shared" si="350"/>
        <v>0.26909090909090905</v>
      </c>
      <c r="BH230" s="101">
        <f t="shared" si="351"/>
        <v>1.1908871885775532E-2</v>
      </c>
      <c r="BI230" s="101">
        <f t="shared" si="320"/>
        <v>1.3771534860493695</v>
      </c>
      <c r="BJ230" s="101">
        <f t="shared" si="321"/>
        <v>0.18690665116608451</v>
      </c>
      <c r="BK230" s="101">
        <f t="shared" si="352"/>
        <v>9.2912862403436911</v>
      </c>
      <c r="BL230" s="101">
        <f t="shared" si="353"/>
        <v>15.694740270850831</v>
      </c>
      <c r="BM230" s="101">
        <f t="shared" si="322"/>
        <v>0.15915494309189535</v>
      </c>
      <c r="BN230" s="101">
        <f t="shared" si="323"/>
        <v>3.7138729047843945E-3</v>
      </c>
      <c r="BO230" s="101">
        <f t="shared" si="324"/>
        <v>7.0435520607979906E-3</v>
      </c>
      <c r="BP230" s="114">
        <f t="shared" si="354"/>
        <v>1.8953558272692772E-3</v>
      </c>
      <c r="BQ230" s="101">
        <f t="shared" si="355"/>
        <v>3.2016145730899958E-3</v>
      </c>
      <c r="BR230" s="101">
        <f t="shared" si="325"/>
        <v>7.7591558038485422</v>
      </c>
      <c r="BS230" s="101">
        <f t="shared" si="326"/>
        <v>2.016467820534364</v>
      </c>
      <c r="BT230" s="101">
        <f t="shared" si="327"/>
        <v>0.85992487335350265</v>
      </c>
      <c r="BU230" s="101">
        <f t="shared" si="328"/>
        <v>9.0230624142661178</v>
      </c>
      <c r="BV230" s="125">
        <f t="shared" si="329"/>
        <v>2.3449348693341299</v>
      </c>
    </row>
    <row r="231" spans="1:384" ht="18.600000000000001" thickBot="1">
      <c r="A231" s="364"/>
      <c r="B231" s="55">
        <v>7</v>
      </c>
      <c r="C231" s="30">
        <v>0.55000000000000004</v>
      </c>
      <c r="D231" s="30"/>
      <c r="E231" s="85">
        <f t="shared" si="298"/>
        <v>2.6259667592247009</v>
      </c>
      <c r="F231" s="376">
        <v>30</v>
      </c>
      <c r="G231" s="376"/>
      <c r="H231" s="31">
        <v>40</v>
      </c>
      <c r="I231" s="31">
        <v>62</v>
      </c>
      <c r="J231" s="31">
        <v>35</v>
      </c>
      <c r="K231" s="31">
        <v>63</v>
      </c>
      <c r="L231" s="31">
        <v>30</v>
      </c>
      <c r="M231" s="33">
        <v>64</v>
      </c>
      <c r="N231" s="34">
        <v>41</v>
      </c>
      <c r="O231" s="31">
        <v>60</v>
      </c>
      <c r="P231" s="31">
        <v>38</v>
      </c>
      <c r="Q231" s="31">
        <v>62</v>
      </c>
      <c r="R231" s="31">
        <v>40</v>
      </c>
      <c r="S231" s="31">
        <v>65</v>
      </c>
      <c r="T231" s="35"/>
      <c r="U231" s="36">
        <f t="shared" si="299"/>
        <v>22</v>
      </c>
      <c r="V231" s="36">
        <f t="shared" si="300"/>
        <v>28</v>
      </c>
      <c r="W231" s="36">
        <f t="shared" si="301"/>
        <v>34</v>
      </c>
      <c r="X231" s="36">
        <f t="shared" si="302"/>
        <v>19</v>
      </c>
      <c r="Y231" s="36">
        <f t="shared" si="303"/>
        <v>24</v>
      </c>
      <c r="Z231" s="36">
        <f t="shared" si="304"/>
        <v>25</v>
      </c>
      <c r="AA231" s="37">
        <f t="shared" si="305"/>
        <v>3</v>
      </c>
      <c r="AB231" s="37">
        <f t="shared" si="306"/>
        <v>4</v>
      </c>
      <c r="AC231" s="37">
        <f t="shared" si="307"/>
        <v>9</v>
      </c>
      <c r="AD231" s="5">
        <f t="shared" si="308"/>
        <v>0.28000000000000003</v>
      </c>
      <c r="AE231" s="5">
        <f t="shared" si="309"/>
        <v>0.22666666666666666</v>
      </c>
      <c r="AF231" s="5">
        <f t="shared" si="310"/>
        <v>5.3333333333333337E-2</v>
      </c>
      <c r="AG231" s="4">
        <f t="shared" si="332"/>
        <v>13.636363636363635</v>
      </c>
      <c r="AH231" s="4">
        <f t="shared" si="333"/>
        <v>14.28571428571429</v>
      </c>
      <c r="AI231" s="4">
        <f t="shared" si="334"/>
        <v>26.470588235294112</v>
      </c>
      <c r="AJ231" s="36">
        <f t="shared" si="312"/>
        <v>18.130888719124012</v>
      </c>
      <c r="AL231" s="120">
        <f t="shared" si="356"/>
        <v>353.16</v>
      </c>
      <c r="AM231" s="93">
        <f t="shared" si="336"/>
        <v>872.37583200000029</v>
      </c>
      <c r="AN231" s="93">
        <f t="shared" si="314"/>
        <v>10.766327527906574</v>
      </c>
      <c r="AO231" s="93">
        <f t="shared" si="337"/>
        <v>0.28000000000000003</v>
      </c>
      <c r="AP231" s="93">
        <f t="shared" si="338"/>
        <v>13.636363636363635</v>
      </c>
      <c r="AQ231" s="93">
        <f t="shared" si="339"/>
        <v>14.285714285714285</v>
      </c>
      <c r="AR231" s="93">
        <f t="shared" si="340"/>
        <v>26.47058823529412</v>
      </c>
      <c r="AS231" s="94">
        <f t="shared" si="315"/>
        <v>18.130888719124012</v>
      </c>
      <c r="AT231" s="100">
        <f t="shared" si="316"/>
        <v>2.6007011144165312E-2</v>
      </c>
      <c r="AU231" s="101">
        <f t="shared" si="317"/>
        <v>0.50909090909090915</v>
      </c>
      <c r="AV231" s="101">
        <f t="shared" si="318"/>
        <v>5.1085200461753286E-2</v>
      </c>
      <c r="AW231" s="101">
        <f t="shared" si="341"/>
        <v>2.3220545664433309E-2</v>
      </c>
      <c r="AX231" s="101">
        <f t="shared" si="319"/>
        <v>2.5078189317587977E-2</v>
      </c>
      <c r="AY231" s="101">
        <f t="shared" si="342"/>
        <v>1.08</v>
      </c>
      <c r="AZ231" s="101">
        <f t="shared" si="343"/>
        <v>37.55831259966633</v>
      </c>
      <c r="BA231" s="101">
        <f t="shared" si="344"/>
        <v>19.12059550528468</v>
      </c>
      <c r="BB231" s="101">
        <f t="shared" si="345"/>
        <v>0.45454545454545453</v>
      </c>
      <c r="BC231" s="101">
        <f t="shared" si="346"/>
        <v>0.1439882983354194</v>
      </c>
      <c r="BD231" s="101">
        <f t="shared" si="347"/>
        <v>0.63705898929703186</v>
      </c>
      <c r="BE231" s="101">
        <f t="shared" si="348"/>
        <v>0.17066883863630511</v>
      </c>
      <c r="BF231" s="101">
        <f t="shared" si="349"/>
        <v>0.52857142857142847</v>
      </c>
      <c r="BG231" s="101">
        <f t="shared" si="350"/>
        <v>0.26909090909090905</v>
      </c>
      <c r="BH231" s="101">
        <f t="shared" si="351"/>
        <v>1.374656303334452E-2</v>
      </c>
      <c r="BI231" s="101">
        <f t="shared" si="320"/>
        <v>1.4015297764534702</v>
      </c>
      <c r="BJ231" s="101">
        <f t="shared" si="321"/>
        <v>0.21574873642522158</v>
      </c>
      <c r="BK231" s="101">
        <f t="shared" si="352"/>
        <v>9.2912862403436911</v>
      </c>
      <c r="BL231" s="101">
        <f t="shared" si="353"/>
        <v>15.694740270850831</v>
      </c>
      <c r="BM231" s="101">
        <f t="shared" si="322"/>
        <v>0.15915494309189535</v>
      </c>
      <c r="BN231" s="101">
        <f t="shared" si="323"/>
        <v>4.139144378639918E-3</v>
      </c>
      <c r="BO231" s="101">
        <f t="shared" si="324"/>
        <v>8.13046217232841E-3</v>
      </c>
      <c r="BP231" s="114">
        <f t="shared" si="354"/>
        <v>2.1878334572810994E-3</v>
      </c>
      <c r="BQ231" s="101">
        <f t="shared" si="355"/>
        <v>3.6956646237856407E-3</v>
      </c>
      <c r="BR231" s="101">
        <f t="shared" si="325"/>
        <v>7.7591558038485422</v>
      </c>
      <c r="BS231" s="101">
        <f t="shared" si="326"/>
        <v>2.016467820534364</v>
      </c>
      <c r="BT231" s="101">
        <f t="shared" si="327"/>
        <v>0.77145116392694357</v>
      </c>
      <c r="BU231" s="101">
        <f t="shared" si="328"/>
        <v>10.057870370370372</v>
      </c>
      <c r="BV231" s="125">
        <f t="shared" si="329"/>
        <v>2.6138632162661737</v>
      </c>
    </row>
    <row r="232" spans="1:384" ht="18.600000000000001" thickBot="1">
      <c r="A232" s="364"/>
      <c r="B232" s="55">
        <v>8</v>
      </c>
      <c r="C232" s="30">
        <v>0.55000000000000004</v>
      </c>
      <c r="D232" s="30"/>
      <c r="E232" s="85">
        <f t="shared" si="298"/>
        <v>2.2369926804179441</v>
      </c>
      <c r="F232" s="376">
        <v>35</v>
      </c>
      <c r="G232" s="376"/>
      <c r="H232" s="31">
        <v>31</v>
      </c>
      <c r="I232" s="31">
        <v>64</v>
      </c>
      <c r="J232" s="31">
        <v>30</v>
      </c>
      <c r="K232" s="31">
        <v>64</v>
      </c>
      <c r="L232" s="31">
        <v>29</v>
      </c>
      <c r="M232" s="33">
        <v>65</v>
      </c>
      <c r="N232" s="34">
        <v>38</v>
      </c>
      <c r="O232" s="31">
        <v>65</v>
      </c>
      <c r="P232" s="31">
        <v>39</v>
      </c>
      <c r="Q232" s="31">
        <v>65</v>
      </c>
      <c r="R232" s="31">
        <v>38</v>
      </c>
      <c r="S232" s="31">
        <v>64</v>
      </c>
      <c r="T232" s="35"/>
      <c r="U232" s="36">
        <f t="shared" si="299"/>
        <v>33</v>
      </c>
      <c r="V232" s="36">
        <f t="shared" si="300"/>
        <v>34</v>
      </c>
      <c r="W232" s="36">
        <f t="shared" si="301"/>
        <v>36</v>
      </c>
      <c r="X232" s="36">
        <f t="shared" si="302"/>
        <v>27</v>
      </c>
      <c r="Y232" s="36">
        <f t="shared" si="303"/>
        <v>26</v>
      </c>
      <c r="Z232" s="36">
        <f t="shared" si="304"/>
        <v>26</v>
      </c>
      <c r="AA232" s="37">
        <f t="shared" si="305"/>
        <v>6</v>
      </c>
      <c r="AB232" s="37">
        <f t="shared" si="306"/>
        <v>8</v>
      </c>
      <c r="AC232" s="37">
        <f t="shared" si="307"/>
        <v>10</v>
      </c>
      <c r="AD232" s="5">
        <f t="shared" si="308"/>
        <v>0.34333333333333332</v>
      </c>
      <c r="AE232" s="5">
        <f t="shared" si="309"/>
        <v>0.26333333333333331</v>
      </c>
      <c r="AF232" s="5">
        <f t="shared" si="310"/>
        <v>0.08</v>
      </c>
      <c r="AG232" s="4">
        <f t="shared" si="332"/>
        <v>18.181818181818176</v>
      </c>
      <c r="AH232" s="4">
        <f t="shared" si="333"/>
        <v>23.529411764705888</v>
      </c>
      <c r="AI232" s="4">
        <f t="shared" si="334"/>
        <v>27.777777777777779</v>
      </c>
      <c r="AJ232" s="36">
        <f t="shared" si="312"/>
        <v>23.16300257476728</v>
      </c>
      <c r="AL232" s="120">
        <f t="shared" si="356"/>
        <v>353.16</v>
      </c>
      <c r="AM232" s="93">
        <f t="shared" si="336"/>
        <v>1012.735527125</v>
      </c>
      <c r="AN232" s="93">
        <f t="shared" si="314"/>
        <v>7.8130079306134999</v>
      </c>
      <c r="AO232" s="93">
        <f t="shared" si="337"/>
        <v>0.34333333333333338</v>
      </c>
      <c r="AP232" s="93">
        <f t="shared" si="338"/>
        <v>18.181818181818183</v>
      </c>
      <c r="AQ232" s="93">
        <f t="shared" si="339"/>
        <v>23.52941176470588</v>
      </c>
      <c r="AR232" s="93">
        <f t="shared" si="340"/>
        <v>27.777777777777779</v>
      </c>
      <c r="AS232" s="94">
        <f t="shared" si="315"/>
        <v>23.16300257476728</v>
      </c>
      <c r="AT232" s="100">
        <f t="shared" si="316"/>
        <v>4.3943809654673406E-2</v>
      </c>
      <c r="AU232" s="101">
        <f t="shared" si="317"/>
        <v>0.62424242424242427</v>
      </c>
      <c r="AV232" s="101">
        <f t="shared" si="318"/>
        <v>7.0395423233214668E-2</v>
      </c>
      <c r="AW232" s="101">
        <f t="shared" si="341"/>
        <v>3.1997919651461211E-2</v>
      </c>
      <c r="AX232" s="101">
        <f t="shared" si="319"/>
        <v>2.6451613578541269E-2</v>
      </c>
      <c r="AY232" s="101">
        <f t="shared" si="342"/>
        <v>0.82666666666666666</v>
      </c>
      <c r="AZ232" s="101">
        <f t="shared" si="343"/>
        <v>22.028178438680094</v>
      </c>
      <c r="BA232" s="101">
        <f t="shared" si="344"/>
        <v>13.750923510206363</v>
      </c>
      <c r="BB232" s="101">
        <f t="shared" si="345"/>
        <v>0.45454545454545453</v>
      </c>
      <c r="BC232" s="101">
        <f t="shared" si="346"/>
        <v>0.15264159346943817</v>
      </c>
      <c r="BD232" s="101">
        <f t="shared" si="347"/>
        <v>0.57530835202675334</v>
      </c>
      <c r="BE232" s="101">
        <f t="shared" si="348"/>
        <v>0.24566134940689827</v>
      </c>
      <c r="BF232" s="101">
        <f t="shared" si="349"/>
        <v>0.43106796116504847</v>
      </c>
      <c r="BG232" s="101">
        <f t="shared" si="350"/>
        <v>0.26909090909090905</v>
      </c>
      <c r="BH232" s="101">
        <f t="shared" si="351"/>
        <v>1.8942768433665037E-2</v>
      </c>
      <c r="BI232" s="101">
        <f t="shared" si="320"/>
        <v>1.2656783744588573</v>
      </c>
      <c r="BJ232" s="101">
        <f t="shared" si="321"/>
        <v>0.29730183057724457</v>
      </c>
      <c r="BK232" s="101">
        <f t="shared" si="352"/>
        <v>9.2912862403436911</v>
      </c>
      <c r="BL232" s="101">
        <f t="shared" si="353"/>
        <v>15.694740270850831</v>
      </c>
      <c r="BM232" s="101">
        <f t="shared" si="322"/>
        <v>0.15915494309189535</v>
      </c>
      <c r="BN232" s="101">
        <f t="shared" si="323"/>
        <v>6.9938745248306266E-3</v>
      </c>
      <c r="BO232" s="101">
        <f t="shared" si="324"/>
        <v>1.1203779578612169E-2</v>
      </c>
      <c r="BP232" s="114">
        <f t="shared" si="354"/>
        <v>3.0148352320629106E-3</v>
      </c>
      <c r="BQ232" s="101">
        <f t="shared" si="355"/>
        <v>5.0926270811873491E-3</v>
      </c>
      <c r="BR232" s="101">
        <f t="shared" si="325"/>
        <v>7.7591558038485422</v>
      </c>
      <c r="BS232" s="101">
        <f t="shared" si="326"/>
        <v>2.016467820534364</v>
      </c>
      <c r="BT232" s="101">
        <f t="shared" si="327"/>
        <v>0.73281614004930673</v>
      </c>
      <c r="BU232" s="101">
        <f t="shared" si="328"/>
        <v>10.588134430727024</v>
      </c>
      <c r="BV232" s="125">
        <f t="shared" si="329"/>
        <v>2.7516694984347478</v>
      </c>
    </row>
    <row r="233" spans="1:384" s="54" customFormat="1" ht="18.600000000000001" thickBot="1">
      <c r="A233" s="377">
        <v>45</v>
      </c>
      <c r="B233" s="49">
        <v>1</v>
      </c>
      <c r="C233" s="50">
        <v>0.55000000000000004</v>
      </c>
      <c r="D233" s="50"/>
      <c r="E233" s="86">
        <f t="shared" si="298"/>
        <v>4.003355281584116</v>
      </c>
      <c r="F233" s="386">
        <v>20</v>
      </c>
      <c r="G233" s="386"/>
      <c r="H233" s="50">
        <v>43</v>
      </c>
      <c r="I233" s="50">
        <v>61</v>
      </c>
      <c r="J233" s="50">
        <v>41</v>
      </c>
      <c r="K233" s="50">
        <v>62</v>
      </c>
      <c r="L233" s="50">
        <v>42</v>
      </c>
      <c r="M233" s="51">
        <v>60</v>
      </c>
      <c r="N233" s="52">
        <v>46</v>
      </c>
      <c r="O233" s="50">
        <v>60</v>
      </c>
      <c r="P233" s="50">
        <v>44</v>
      </c>
      <c r="Q233" s="50">
        <v>59</v>
      </c>
      <c r="R233" s="50">
        <v>43</v>
      </c>
      <c r="S233" s="50">
        <v>62</v>
      </c>
      <c r="T233" s="57"/>
      <c r="U233" s="5">
        <f t="shared" si="299"/>
        <v>18</v>
      </c>
      <c r="V233" s="5">
        <f t="shared" si="300"/>
        <v>21</v>
      </c>
      <c r="W233" s="5">
        <f t="shared" si="301"/>
        <v>18</v>
      </c>
      <c r="X233" s="5">
        <f t="shared" si="302"/>
        <v>14</v>
      </c>
      <c r="Y233" s="5">
        <f t="shared" si="303"/>
        <v>15</v>
      </c>
      <c r="Z233" s="5">
        <f t="shared" si="304"/>
        <v>19</v>
      </c>
      <c r="AA233" s="5">
        <f t="shared" si="305"/>
        <v>4</v>
      </c>
      <c r="AB233" s="5">
        <f t="shared" si="306"/>
        <v>6</v>
      </c>
      <c r="AC233" s="5">
        <f t="shared" si="307"/>
        <v>-1</v>
      </c>
      <c r="AD233" s="5">
        <f t="shared" si="308"/>
        <v>0.19</v>
      </c>
      <c r="AE233" s="5">
        <f t="shared" si="309"/>
        <v>0.16</v>
      </c>
      <c r="AF233" s="5">
        <f t="shared" si="310"/>
        <v>0.03</v>
      </c>
      <c r="AG233" s="5">
        <f t="shared" si="332"/>
        <v>22.222222222222221</v>
      </c>
      <c r="AH233" s="5">
        <f t="shared" si="333"/>
        <v>28.571428571428569</v>
      </c>
      <c r="AI233" s="5">
        <f t="shared" si="334"/>
        <v>-5.555555555555558</v>
      </c>
      <c r="AJ233" s="36">
        <f t="shared" si="312"/>
        <v>15.079365079365077</v>
      </c>
      <c r="AK233" s="7"/>
      <c r="AL233" s="120">
        <f>$A$233*9.81</f>
        <v>441.45000000000005</v>
      </c>
      <c r="AM233" s="93">
        <f t="shared" si="336"/>
        <v>688.06273162500008</v>
      </c>
      <c r="AN233" s="93">
        <f t="shared" si="314"/>
        <v>25.022886522097128</v>
      </c>
      <c r="AO233" s="93">
        <f t="shared" si="337"/>
        <v>0.19</v>
      </c>
      <c r="AP233" s="93">
        <f t="shared" si="338"/>
        <v>22.222222222222221</v>
      </c>
      <c r="AQ233" s="93">
        <f t="shared" si="339"/>
        <v>28.571428571428569</v>
      </c>
      <c r="AR233" s="95">
        <f t="shared" si="340"/>
        <v>-5.5555555555555554</v>
      </c>
      <c r="AS233" s="94">
        <f t="shared" si="315"/>
        <v>15.079365079365077</v>
      </c>
      <c r="AT233" s="100">
        <f t="shared" si="316"/>
        <v>7.593048860778529E-3</v>
      </c>
      <c r="AU233" s="101">
        <f t="shared" si="317"/>
        <v>0.3454545454545454</v>
      </c>
      <c r="AV233" s="101">
        <f t="shared" si="318"/>
        <v>2.1979878281201005E-2</v>
      </c>
      <c r="AW233" s="101">
        <f t="shared" si="341"/>
        <v>9.9908537641822739E-3</v>
      </c>
      <c r="AX233" s="101">
        <f t="shared" si="319"/>
        <v>1.4386829420422477E-2</v>
      </c>
      <c r="AY233" s="101">
        <f t="shared" si="342"/>
        <v>1.4400000000000002</v>
      </c>
      <c r="AZ233" s="101">
        <f t="shared" si="343"/>
        <v>130.3836132741954</v>
      </c>
      <c r="BA233" s="101">
        <f t="shared" si="344"/>
        <v>45.041611858358408</v>
      </c>
      <c r="BB233" s="101">
        <f t="shared" si="345"/>
        <v>0.45454545454545453</v>
      </c>
      <c r="BC233" s="101">
        <f t="shared" si="346"/>
        <v>0.11465539767507375</v>
      </c>
      <c r="BD233" s="101">
        <f t="shared" si="347"/>
        <v>0.77336028111218247</v>
      </c>
      <c r="BE233" s="101">
        <f t="shared" si="348"/>
        <v>7.596523635316145E-2</v>
      </c>
      <c r="BF233" s="101">
        <f t="shared" si="349"/>
        <v>0.77894736842105261</v>
      </c>
      <c r="BG233" s="101">
        <f t="shared" si="350"/>
        <v>0.26909090909090905</v>
      </c>
      <c r="BH233" s="101">
        <f t="shared" si="351"/>
        <v>5.9145854283959064E-3</v>
      </c>
      <c r="BI233" s="101">
        <f t="shared" si="320"/>
        <v>1.7013926184468016</v>
      </c>
      <c r="BJ233" s="101">
        <f t="shared" si="321"/>
        <v>9.2827882108432735E-2</v>
      </c>
      <c r="BK233" s="101">
        <f t="shared" si="352"/>
        <v>9.2912862403436911</v>
      </c>
      <c r="BL233" s="101">
        <f t="shared" si="353"/>
        <v>15.694740270850831</v>
      </c>
      <c r="BM233" s="101">
        <f t="shared" si="322"/>
        <v>0.15915494309189535</v>
      </c>
      <c r="BN233" s="101">
        <f t="shared" si="323"/>
        <v>1.2084712593311876E-3</v>
      </c>
      <c r="BO233" s="101">
        <f t="shared" si="324"/>
        <v>3.4982062770113325E-3</v>
      </c>
      <c r="BP233" s="114">
        <f t="shared" si="354"/>
        <v>9.4133550726850385E-4</v>
      </c>
      <c r="BQ233" s="101">
        <f t="shared" si="355"/>
        <v>1.5900937622778783E-3</v>
      </c>
      <c r="BR233" s="101">
        <f t="shared" si="325"/>
        <v>9.6989447548106771</v>
      </c>
      <c r="BS233" s="101">
        <f t="shared" si="326"/>
        <v>2.5205847756679551</v>
      </c>
      <c r="BT233" s="101">
        <f t="shared" si="327"/>
        <v>1.351726097905104</v>
      </c>
      <c r="BU233" s="101">
        <f t="shared" si="328"/>
        <v>7.1752293381344323</v>
      </c>
      <c r="BV233" s="125">
        <f t="shared" si="329"/>
        <v>1.864715625136143</v>
      </c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  <c r="IW233" s="7"/>
      <c r="IX233" s="7"/>
      <c r="IY233" s="7"/>
      <c r="IZ233" s="7"/>
      <c r="JA233" s="7"/>
      <c r="JB233" s="7"/>
      <c r="JC233" s="7"/>
      <c r="JD233" s="7"/>
      <c r="JE233" s="7"/>
      <c r="JF233" s="7"/>
      <c r="JG233" s="7"/>
      <c r="JH233" s="7"/>
      <c r="JI233" s="7"/>
      <c r="JJ233" s="7"/>
      <c r="JK233" s="7"/>
      <c r="JL233" s="7"/>
      <c r="JM233" s="7"/>
      <c r="JN233" s="7"/>
      <c r="JO233" s="7"/>
      <c r="JP233" s="7"/>
      <c r="JQ233" s="7"/>
      <c r="JR233" s="7"/>
      <c r="JS233" s="7"/>
      <c r="JT233" s="7"/>
      <c r="JU233" s="7"/>
      <c r="JV233" s="7"/>
      <c r="JW233" s="7"/>
      <c r="JX233" s="7"/>
      <c r="JY233" s="7"/>
      <c r="JZ233" s="7"/>
      <c r="KA233" s="7"/>
      <c r="KB233" s="7"/>
      <c r="KC233" s="7"/>
      <c r="KD233" s="7"/>
      <c r="KE233" s="7"/>
      <c r="KF233" s="7"/>
      <c r="KG233" s="7"/>
      <c r="KH233" s="7"/>
      <c r="KI233" s="7"/>
      <c r="KJ233" s="7"/>
      <c r="KK233" s="7"/>
      <c r="KL233" s="7"/>
      <c r="KM233" s="7"/>
      <c r="KN233" s="7"/>
      <c r="KO233" s="7"/>
      <c r="KP233" s="7"/>
      <c r="KQ233" s="7"/>
      <c r="KR233" s="7"/>
      <c r="KS233" s="7"/>
      <c r="KT233" s="7"/>
      <c r="KU233" s="7"/>
      <c r="KV233" s="7"/>
      <c r="KW233" s="7"/>
      <c r="KX233" s="7"/>
      <c r="KY233" s="7"/>
      <c r="KZ233" s="7"/>
      <c r="LA233" s="7"/>
      <c r="LB233" s="7"/>
      <c r="LC233" s="7"/>
      <c r="LD233" s="7"/>
      <c r="LE233" s="7"/>
      <c r="LF233" s="7"/>
      <c r="LG233" s="7"/>
      <c r="LH233" s="7"/>
      <c r="LI233" s="7"/>
      <c r="LJ233" s="7"/>
      <c r="LK233" s="7"/>
      <c r="LL233" s="7"/>
      <c r="LM233" s="7"/>
      <c r="LN233" s="7"/>
      <c r="LO233" s="7"/>
      <c r="LP233" s="7"/>
      <c r="LQ233" s="7"/>
      <c r="LR233" s="7"/>
      <c r="LS233" s="7"/>
      <c r="LT233" s="7"/>
      <c r="LU233" s="7"/>
      <c r="LV233" s="7"/>
      <c r="LW233" s="7"/>
      <c r="LX233" s="7"/>
      <c r="LY233" s="7"/>
      <c r="LZ233" s="7"/>
      <c r="MA233" s="7"/>
      <c r="MB233" s="7"/>
      <c r="MC233" s="7"/>
      <c r="MD233" s="7"/>
      <c r="ME233" s="7"/>
      <c r="MF233" s="7"/>
      <c r="MG233" s="7"/>
      <c r="MH233" s="7"/>
      <c r="MI233" s="7"/>
      <c r="MJ233" s="7"/>
      <c r="MK233" s="7"/>
      <c r="ML233" s="7"/>
      <c r="MM233" s="7"/>
      <c r="MN233" s="7"/>
      <c r="MO233" s="7"/>
      <c r="MP233" s="7"/>
      <c r="MQ233" s="7"/>
      <c r="MR233" s="7"/>
      <c r="MS233" s="7"/>
      <c r="MT233" s="7"/>
      <c r="MU233" s="7"/>
      <c r="MV233" s="7"/>
      <c r="MW233" s="7"/>
      <c r="MX233" s="7"/>
      <c r="MY233" s="7"/>
      <c r="MZ233" s="7"/>
      <c r="NA233" s="7"/>
      <c r="NB233" s="7"/>
      <c r="NC233" s="7"/>
      <c r="ND233" s="7"/>
      <c r="NE233" s="7"/>
      <c r="NF233" s="7"/>
      <c r="NG233" s="7"/>
      <c r="NH233" s="7"/>
      <c r="NI233" s="7"/>
      <c r="NJ233" s="7"/>
      <c r="NK233" s="7"/>
      <c r="NL233" s="7"/>
      <c r="NM233" s="7"/>
      <c r="NN233" s="7"/>
      <c r="NO233" s="7"/>
      <c r="NP233" s="7"/>
      <c r="NQ233" s="7"/>
      <c r="NR233" s="7"/>
      <c r="NS233" s="7"/>
      <c r="NT233" s="7"/>
    </row>
    <row r="234" spans="1:384" ht="18.600000000000001" thickBot="1">
      <c r="A234" s="364"/>
      <c r="B234" s="55">
        <v>2</v>
      </c>
      <c r="C234" s="30">
        <v>0.55000000000000004</v>
      </c>
      <c r="D234" s="30"/>
      <c r="E234" s="85">
        <f t="shared" si="298"/>
        <v>3.4617713531086367</v>
      </c>
      <c r="F234" s="376">
        <v>23</v>
      </c>
      <c r="G234" s="376"/>
      <c r="H234" s="31">
        <v>40</v>
      </c>
      <c r="I234" s="31">
        <v>62</v>
      </c>
      <c r="J234" s="31">
        <v>37</v>
      </c>
      <c r="K234" s="31">
        <v>62</v>
      </c>
      <c r="L234" s="31">
        <v>38</v>
      </c>
      <c r="M234" s="33">
        <v>60</v>
      </c>
      <c r="N234" s="34">
        <v>43</v>
      </c>
      <c r="O234" s="31">
        <v>60</v>
      </c>
      <c r="P234" s="31">
        <v>44</v>
      </c>
      <c r="Q234" s="31">
        <v>60</v>
      </c>
      <c r="R234" s="31">
        <v>43</v>
      </c>
      <c r="S234" s="31">
        <v>61</v>
      </c>
      <c r="T234" s="35"/>
      <c r="U234" s="36">
        <f t="shared" si="299"/>
        <v>22</v>
      </c>
      <c r="V234" s="36">
        <f t="shared" si="300"/>
        <v>25</v>
      </c>
      <c r="W234" s="36">
        <f t="shared" si="301"/>
        <v>22</v>
      </c>
      <c r="X234" s="36">
        <f t="shared" si="302"/>
        <v>17</v>
      </c>
      <c r="Y234" s="36">
        <f t="shared" si="303"/>
        <v>16</v>
      </c>
      <c r="Z234" s="36">
        <f t="shared" si="304"/>
        <v>18</v>
      </c>
      <c r="AA234" s="37">
        <f t="shared" si="305"/>
        <v>5</v>
      </c>
      <c r="AB234" s="37">
        <f t="shared" si="306"/>
        <v>9</v>
      </c>
      <c r="AC234" s="37">
        <f t="shared" si="307"/>
        <v>4</v>
      </c>
      <c r="AD234" s="5">
        <f t="shared" si="308"/>
        <v>0.23</v>
      </c>
      <c r="AE234" s="5">
        <f t="shared" si="309"/>
        <v>0.17</v>
      </c>
      <c r="AF234" s="5">
        <f t="shared" si="310"/>
        <v>0.06</v>
      </c>
      <c r="AG234" s="4">
        <f t="shared" si="332"/>
        <v>22.72727272727273</v>
      </c>
      <c r="AH234" s="4">
        <f t="shared" si="333"/>
        <v>36</v>
      </c>
      <c r="AI234" s="4">
        <f t="shared" si="334"/>
        <v>18.181818181818176</v>
      </c>
      <c r="AJ234" s="36">
        <f t="shared" si="312"/>
        <v>25.636363636363637</v>
      </c>
      <c r="AL234" s="120">
        <f t="shared" ref="AL234:AL240" si="357">$A$233*9.81</f>
        <v>441.45000000000005</v>
      </c>
      <c r="AM234" s="93">
        <f t="shared" si="336"/>
        <v>767.78467762500009</v>
      </c>
      <c r="AN234" s="93">
        <f t="shared" si="314"/>
        <v>18.710521764569563</v>
      </c>
      <c r="AO234" s="93">
        <f t="shared" si="337"/>
        <v>0.23</v>
      </c>
      <c r="AP234" s="93">
        <f t="shared" si="338"/>
        <v>22.727272727272727</v>
      </c>
      <c r="AQ234" s="93">
        <f t="shared" si="339"/>
        <v>36</v>
      </c>
      <c r="AR234" s="93">
        <f t="shared" si="340"/>
        <v>18.181818181818183</v>
      </c>
      <c r="AS234" s="94">
        <f t="shared" si="315"/>
        <v>25.636363636363637</v>
      </c>
      <c r="AT234" s="100">
        <f t="shared" si="316"/>
        <v>1.2292548700353742E-2</v>
      </c>
      <c r="AU234" s="101">
        <f t="shared" si="317"/>
        <v>0.41818181818181815</v>
      </c>
      <c r="AV234" s="101">
        <f t="shared" si="318"/>
        <v>2.9395225153019823E-2</v>
      </c>
      <c r="AW234" s="101">
        <f t="shared" si="341"/>
        <v>1.3361465978645373E-2</v>
      </c>
      <c r="AX234" s="101">
        <f t="shared" si="319"/>
        <v>1.7102676452666079E-2</v>
      </c>
      <c r="AY234" s="101">
        <f t="shared" si="342"/>
        <v>1.2800000000000002</v>
      </c>
      <c r="AZ234" s="101">
        <f t="shared" si="343"/>
        <v>80.263138106824186</v>
      </c>
      <c r="BA234" s="101">
        <f t="shared" si="344"/>
        <v>33.564585026490114</v>
      </c>
      <c r="BB234" s="101">
        <f t="shared" si="345"/>
        <v>0.45454545454545453</v>
      </c>
      <c r="BC234" s="101">
        <f t="shared" si="346"/>
        <v>0.12051279013235111</v>
      </c>
      <c r="BD234" s="101">
        <f t="shared" si="347"/>
        <v>0.7029019463944165</v>
      </c>
      <c r="BE234" s="101">
        <f t="shared" si="348"/>
        <v>0.10634446296975429</v>
      </c>
      <c r="BF234" s="101">
        <f t="shared" si="349"/>
        <v>0.64347826086956517</v>
      </c>
      <c r="BG234" s="101">
        <f t="shared" si="350"/>
        <v>0.26909090909090905</v>
      </c>
      <c r="BH234" s="101">
        <f t="shared" si="351"/>
        <v>7.9099878593580607E-3</v>
      </c>
      <c r="BI234" s="101">
        <f t="shared" si="320"/>
        <v>1.5463842820677165</v>
      </c>
      <c r="BJ234" s="101">
        <f t="shared" si="321"/>
        <v>0.12414520499820809</v>
      </c>
      <c r="BK234" s="101">
        <f t="shared" si="352"/>
        <v>9.2912862403436911</v>
      </c>
      <c r="BL234" s="101">
        <f t="shared" si="353"/>
        <v>15.694740270850831</v>
      </c>
      <c r="BM234" s="101">
        <f t="shared" si="322"/>
        <v>0.15915494309189535</v>
      </c>
      <c r="BN234" s="101">
        <f t="shared" si="323"/>
        <v>1.9564198888591521E-3</v>
      </c>
      <c r="BO234" s="101">
        <f t="shared" si="324"/>
        <v>4.67839538640232E-3</v>
      </c>
      <c r="BP234" s="114">
        <f t="shared" si="354"/>
        <v>1.2589136676137151E-3</v>
      </c>
      <c r="BQ234" s="101">
        <f t="shared" si="355"/>
        <v>2.1265433574555997E-3</v>
      </c>
      <c r="BR234" s="101">
        <f t="shared" si="325"/>
        <v>9.6989447548106771</v>
      </c>
      <c r="BS234" s="101">
        <f t="shared" si="326"/>
        <v>2.5205847756679551</v>
      </c>
      <c r="BT234" s="101">
        <f t="shared" si="327"/>
        <v>1.2089606371371808</v>
      </c>
      <c r="BU234" s="101">
        <f t="shared" si="328"/>
        <v>8.0225480109739404</v>
      </c>
      <c r="BV234" s="125">
        <f t="shared" si="329"/>
        <v>2.0849188122755598</v>
      </c>
    </row>
    <row r="235" spans="1:384" ht="18.600000000000001" thickBot="1">
      <c r="A235" s="364"/>
      <c r="B235" s="55">
        <v>3</v>
      </c>
      <c r="C235" s="30">
        <v>0.55000000000000004</v>
      </c>
      <c r="D235" s="30"/>
      <c r="E235" s="85">
        <f t="shared" si="298"/>
        <v>3.1742250903872287</v>
      </c>
      <c r="F235" s="376">
        <v>25</v>
      </c>
      <c r="G235" s="376"/>
      <c r="H235" s="31">
        <v>39</v>
      </c>
      <c r="I235" s="31">
        <v>62</v>
      </c>
      <c r="J235" s="31">
        <v>37</v>
      </c>
      <c r="K235" s="31">
        <v>61</v>
      </c>
      <c r="L235" s="31">
        <v>33</v>
      </c>
      <c r="M235" s="33">
        <v>60</v>
      </c>
      <c r="N235" s="34">
        <v>41</v>
      </c>
      <c r="O235" s="31">
        <v>59</v>
      </c>
      <c r="P235" s="31">
        <v>39.5</v>
      </c>
      <c r="Q235" s="31">
        <v>60</v>
      </c>
      <c r="R235" s="31">
        <v>35.5</v>
      </c>
      <c r="S235" s="31">
        <v>60</v>
      </c>
      <c r="T235" s="35"/>
      <c r="U235" s="36">
        <f t="shared" si="299"/>
        <v>23</v>
      </c>
      <c r="V235" s="36">
        <f t="shared" si="300"/>
        <v>24</v>
      </c>
      <c r="W235" s="36">
        <f t="shared" si="301"/>
        <v>27</v>
      </c>
      <c r="X235" s="36">
        <f t="shared" si="302"/>
        <v>18</v>
      </c>
      <c r="Y235" s="36">
        <f t="shared" si="303"/>
        <v>20.5</v>
      </c>
      <c r="Z235" s="36">
        <f t="shared" si="304"/>
        <v>24.5</v>
      </c>
      <c r="AA235" s="37">
        <f t="shared" si="305"/>
        <v>5</v>
      </c>
      <c r="AB235" s="37">
        <f t="shared" si="306"/>
        <v>3.5</v>
      </c>
      <c r="AC235" s="37">
        <f t="shared" si="307"/>
        <v>2.5</v>
      </c>
      <c r="AD235" s="5">
        <f t="shared" si="308"/>
        <v>0.24666666666666667</v>
      </c>
      <c r="AE235" s="5">
        <f t="shared" si="309"/>
        <v>0.21</v>
      </c>
      <c r="AF235" s="5">
        <f t="shared" si="310"/>
        <v>3.6666666666666667E-2</v>
      </c>
      <c r="AG235" s="4">
        <f t="shared" si="332"/>
        <v>21.739130434782606</v>
      </c>
      <c r="AH235" s="4">
        <f t="shared" si="333"/>
        <v>14.583333333333337</v>
      </c>
      <c r="AI235" s="4">
        <f t="shared" si="334"/>
        <v>9.259259259259256</v>
      </c>
      <c r="AJ235" s="36">
        <f t="shared" si="312"/>
        <v>15.193907675791735</v>
      </c>
      <c r="AL235" s="120">
        <f t="shared" si="357"/>
        <v>441.45000000000005</v>
      </c>
      <c r="AM235" s="93">
        <f t="shared" si="336"/>
        <v>802.03867700000012</v>
      </c>
      <c r="AN235" s="93">
        <f t="shared" si="314"/>
        <v>15.731298772272332</v>
      </c>
      <c r="AO235" s="93">
        <f t="shared" si="337"/>
        <v>0.24666666666666667</v>
      </c>
      <c r="AP235" s="93">
        <f t="shared" si="338"/>
        <v>21.739130434782609</v>
      </c>
      <c r="AQ235" s="93">
        <f t="shared" si="339"/>
        <v>14.583333333333334</v>
      </c>
      <c r="AR235" s="93">
        <f t="shared" si="340"/>
        <v>9.2592592592592595</v>
      </c>
      <c r="AS235" s="94">
        <f>(AP235+AQ235+AR235)/3</f>
        <v>15.193907675791735</v>
      </c>
      <c r="AT235" s="100">
        <f t="shared" si="316"/>
        <v>1.5679993765132499E-2</v>
      </c>
      <c r="AU235" s="101">
        <f t="shared" si="317"/>
        <v>0.44848484848484849</v>
      </c>
      <c r="AV235" s="101">
        <f t="shared" si="318"/>
        <v>3.4962148260092731E-2</v>
      </c>
      <c r="AW235" s="101">
        <f t="shared" si="341"/>
        <v>1.5891885572769424E-2</v>
      </c>
      <c r="AX235" s="101">
        <f t="shared" si="319"/>
        <v>1.9282154494960232E-2</v>
      </c>
      <c r="AY235" s="101">
        <f t="shared" si="342"/>
        <v>1.2133333333333334</v>
      </c>
      <c r="AZ235" s="101">
        <f t="shared" si="343"/>
        <v>62.762022049752694</v>
      </c>
      <c r="BA235" s="101">
        <f t="shared" si="344"/>
        <v>28.147815949586057</v>
      </c>
      <c r="BB235" s="101">
        <f t="shared" si="345"/>
        <v>0.45454545454545453</v>
      </c>
      <c r="BC235" s="101">
        <f t="shared" si="346"/>
        <v>0.12691194105840573</v>
      </c>
      <c r="BD235" s="101">
        <f t="shared" si="347"/>
        <v>0.67873998017500092</v>
      </c>
      <c r="BE235" s="101">
        <f t="shared" si="348"/>
        <v>0.12438218192971771</v>
      </c>
      <c r="BF235" s="101">
        <f t="shared" si="349"/>
        <v>0.6</v>
      </c>
      <c r="BG235" s="101">
        <f t="shared" si="350"/>
        <v>0.26909090909090905</v>
      </c>
      <c r="BH235" s="101">
        <f t="shared" si="351"/>
        <v>9.4079962590794975E-3</v>
      </c>
      <c r="BI235" s="101">
        <f t="shared" si="320"/>
        <v>1.4932279563850019</v>
      </c>
      <c r="BJ235" s="101">
        <f t="shared" si="321"/>
        <v>0.14765605775538895</v>
      </c>
      <c r="BK235" s="101">
        <f t="shared" si="352"/>
        <v>9.2912862403436911</v>
      </c>
      <c r="BL235" s="101">
        <f t="shared" si="353"/>
        <v>15.694740270850831</v>
      </c>
      <c r="BM235" s="101">
        <f t="shared" si="322"/>
        <v>0.15915494309189535</v>
      </c>
      <c r="BN235" s="101">
        <f t="shared" si="323"/>
        <v>2.4955485153709362E-3</v>
      </c>
      <c r="BO235" s="101">
        <f t="shared" si="324"/>
        <v>5.5643987167054666E-3</v>
      </c>
      <c r="BP235" s="114">
        <f t="shared" si="354"/>
        <v>1.4973291092225617E-3</v>
      </c>
      <c r="BQ235" s="101">
        <f t="shared" si="355"/>
        <v>2.5292721439570298E-3</v>
      </c>
      <c r="BR235" s="101">
        <f t="shared" si="325"/>
        <v>9.6989447548106771</v>
      </c>
      <c r="BS235" s="101">
        <f t="shared" si="326"/>
        <v>2.5205847756679551</v>
      </c>
      <c r="BT235" s="101">
        <f t="shared" si="327"/>
        <v>1.1059584672999483</v>
      </c>
      <c r="BU235" s="101">
        <f t="shared" si="328"/>
        <v>8.7697187928669429</v>
      </c>
      <c r="BV235" s="125">
        <f t="shared" si="329"/>
        <v>2.2790953278938493</v>
      </c>
    </row>
    <row r="236" spans="1:384" ht="18.600000000000001" thickBot="1">
      <c r="A236" s="364"/>
      <c r="B236" s="55">
        <v>4</v>
      </c>
      <c r="C236" s="30">
        <v>0.55000000000000004</v>
      </c>
      <c r="D236" s="30"/>
      <c r="E236" s="85">
        <f t="shared" si="298"/>
        <v>2.8899783707718116</v>
      </c>
      <c r="F236" s="376">
        <v>27.36</v>
      </c>
      <c r="G236" s="376"/>
      <c r="H236" s="31">
        <v>35</v>
      </c>
      <c r="I236" s="31">
        <v>61</v>
      </c>
      <c r="J236" s="31">
        <v>34</v>
      </c>
      <c r="K236" s="31">
        <v>62</v>
      </c>
      <c r="L236" s="31">
        <v>32</v>
      </c>
      <c r="M236" s="33">
        <v>62</v>
      </c>
      <c r="N236" s="34">
        <v>38</v>
      </c>
      <c r="O236" s="31">
        <v>62</v>
      </c>
      <c r="P236" s="31">
        <v>38</v>
      </c>
      <c r="Q236" s="31">
        <v>62</v>
      </c>
      <c r="R236" s="31">
        <v>37</v>
      </c>
      <c r="S236" s="31">
        <v>61</v>
      </c>
      <c r="T236" s="35"/>
      <c r="U236" s="36">
        <f t="shared" si="299"/>
        <v>26</v>
      </c>
      <c r="V236" s="36">
        <f t="shared" si="300"/>
        <v>28</v>
      </c>
      <c r="W236" s="36">
        <f t="shared" si="301"/>
        <v>30</v>
      </c>
      <c r="X236" s="36">
        <f t="shared" si="302"/>
        <v>24</v>
      </c>
      <c r="Y236" s="36">
        <f t="shared" si="303"/>
        <v>24</v>
      </c>
      <c r="Z236" s="36">
        <f t="shared" si="304"/>
        <v>24</v>
      </c>
      <c r="AA236" s="37">
        <f t="shared" si="305"/>
        <v>2</v>
      </c>
      <c r="AB236" s="37">
        <f t="shared" si="306"/>
        <v>4</v>
      </c>
      <c r="AC236" s="37">
        <f t="shared" si="307"/>
        <v>6</v>
      </c>
      <c r="AD236" s="5">
        <f t="shared" si="308"/>
        <v>0.28000000000000003</v>
      </c>
      <c r="AE236" s="5">
        <f t="shared" si="309"/>
        <v>0.24</v>
      </c>
      <c r="AF236" s="5">
        <f t="shared" si="310"/>
        <v>0.04</v>
      </c>
      <c r="AG236" s="4">
        <f t="shared" si="332"/>
        <v>7.6923076923076872</v>
      </c>
      <c r="AH236" s="4">
        <f t="shared" si="333"/>
        <v>14.28571428571429</v>
      </c>
      <c r="AI236" s="4">
        <f t="shared" si="334"/>
        <v>19.999999999999996</v>
      </c>
      <c r="AJ236" s="36">
        <f t="shared" si="312"/>
        <v>13.992673992673991</v>
      </c>
      <c r="AL236" s="120">
        <f t="shared" si="357"/>
        <v>441.45000000000005</v>
      </c>
      <c r="AM236" s="93">
        <f t="shared" si="336"/>
        <v>872.37583200000029</v>
      </c>
      <c r="AN236" s="93">
        <f t="shared" si="314"/>
        <v>13.040021992475138</v>
      </c>
      <c r="AO236" s="93">
        <f t="shared" si="337"/>
        <v>0.28000000000000003</v>
      </c>
      <c r="AP236" s="93">
        <f t="shared" si="338"/>
        <v>7.6923076923076925</v>
      </c>
      <c r="AQ236" s="93">
        <f t="shared" si="339"/>
        <v>14.285714285714285</v>
      </c>
      <c r="AR236" s="93">
        <f t="shared" si="340"/>
        <v>20</v>
      </c>
      <c r="AS236" s="94">
        <f t="shared" si="315"/>
        <v>13.992673992673993</v>
      </c>
      <c r="AT236" s="100">
        <f t="shared" si="316"/>
        <v>2.1472356424059449E-2</v>
      </c>
      <c r="AU236" s="101">
        <f t="shared" si="317"/>
        <v>0.50909090909090915</v>
      </c>
      <c r="AV236" s="101">
        <f t="shared" si="318"/>
        <v>4.2177842975831062E-2</v>
      </c>
      <c r="AW236" s="101">
        <f t="shared" si="341"/>
        <v>1.9171746807195935E-2</v>
      </c>
      <c r="AX236" s="101">
        <f t="shared" si="319"/>
        <v>2.070548655177161E-2</v>
      </c>
      <c r="AY236" s="101">
        <f t="shared" si="342"/>
        <v>1.08</v>
      </c>
      <c r="AZ236" s="101">
        <f t="shared" si="343"/>
        <v>45.678649973125488</v>
      </c>
      <c r="BA236" s="101">
        <f t="shared" si="344"/>
        <v>23.254585440863885</v>
      </c>
      <c r="BB236" s="101">
        <f t="shared" si="345"/>
        <v>0.45454545454545453</v>
      </c>
      <c r="BC236" s="101">
        <f t="shared" si="346"/>
        <v>0.13083436504930007</v>
      </c>
      <c r="BD236" s="101">
        <f t="shared" si="347"/>
        <v>0.63705898929703186</v>
      </c>
      <c r="BE236" s="101">
        <f t="shared" si="348"/>
        <v>0.15507752640194705</v>
      </c>
      <c r="BF236" s="101">
        <f t="shared" si="349"/>
        <v>0.52857142857142847</v>
      </c>
      <c r="BG236" s="101">
        <f t="shared" si="350"/>
        <v>0.26909090909090905</v>
      </c>
      <c r="BH236" s="101">
        <f t="shared" si="351"/>
        <v>1.1349674109859993E-2</v>
      </c>
      <c r="BI236" s="101">
        <f t="shared" si="320"/>
        <v>1.4015297764534702</v>
      </c>
      <c r="BJ236" s="101">
        <f t="shared" si="321"/>
        <v>0.17813018731305269</v>
      </c>
      <c r="BK236" s="101">
        <f t="shared" si="352"/>
        <v>9.2912862403436911</v>
      </c>
      <c r="BL236" s="101">
        <f t="shared" si="353"/>
        <v>15.694740270850831</v>
      </c>
      <c r="BM236" s="101">
        <f t="shared" si="322"/>
        <v>0.15915494309189535</v>
      </c>
      <c r="BN236" s="101">
        <f t="shared" si="323"/>
        <v>3.4174316647200753E-3</v>
      </c>
      <c r="BO236" s="101">
        <f t="shared" si="324"/>
        <v>6.7128121985572907E-3</v>
      </c>
      <c r="BP236" s="114">
        <f t="shared" si="354"/>
        <v>1.8063567370663251E-3</v>
      </c>
      <c r="BQ236" s="101">
        <f t="shared" si="355"/>
        <v>3.0512782720714953E-3</v>
      </c>
      <c r="BR236" s="101">
        <f t="shared" si="325"/>
        <v>9.6989447548106771</v>
      </c>
      <c r="BS236" s="101">
        <f t="shared" si="326"/>
        <v>2.5205847756679551</v>
      </c>
      <c r="BT236" s="101">
        <f t="shared" si="327"/>
        <v>1.1059584672999483</v>
      </c>
      <c r="BU236" s="101">
        <f t="shared" si="328"/>
        <v>8.7697187928669429</v>
      </c>
      <c r="BV236" s="125">
        <f t="shared" si="329"/>
        <v>2.2790953278938493</v>
      </c>
    </row>
    <row r="237" spans="1:384" ht="18.600000000000001" thickBot="1">
      <c r="A237" s="364"/>
      <c r="B237" s="55">
        <v>5</v>
      </c>
      <c r="C237" s="30">
        <v>0.55000000000000004</v>
      </c>
      <c r="D237" s="30"/>
      <c r="E237" s="85">
        <f t="shared" si="298"/>
        <v>2.8424232144011614</v>
      </c>
      <c r="F237" s="376">
        <v>27.8</v>
      </c>
      <c r="G237" s="376"/>
      <c r="H237" s="31">
        <v>34</v>
      </c>
      <c r="I237" s="31">
        <v>61</v>
      </c>
      <c r="J237" s="31">
        <v>35</v>
      </c>
      <c r="K237" s="29">
        <v>62</v>
      </c>
      <c r="L237" s="31">
        <v>32</v>
      </c>
      <c r="M237" s="33">
        <v>61</v>
      </c>
      <c r="N237" s="34">
        <v>39</v>
      </c>
      <c r="O237" s="31">
        <v>62</v>
      </c>
      <c r="P237" s="31">
        <v>40</v>
      </c>
      <c r="Q237" s="31">
        <v>61</v>
      </c>
      <c r="R237" s="31">
        <v>36</v>
      </c>
      <c r="S237" s="31">
        <v>61</v>
      </c>
      <c r="T237" s="35"/>
      <c r="U237" s="36">
        <f t="shared" si="299"/>
        <v>27</v>
      </c>
      <c r="V237" s="36">
        <f t="shared" si="300"/>
        <v>27</v>
      </c>
      <c r="W237" s="36">
        <f t="shared" si="301"/>
        <v>29</v>
      </c>
      <c r="X237" s="36">
        <f t="shared" si="302"/>
        <v>23</v>
      </c>
      <c r="Y237" s="36">
        <f t="shared" si="303"/>
        <v>21</v>
      </c>
      <c r="Z237" s="36">
        <f t="shared" si="304"/>
        <v>25</v>
      </c>
      <c r="AA237" s="37">
        <f t="shared" si="305"/>
        <v>4</v>
      </c>
      <c r="AB237" s="37">
        <f t="shared" si="306"/>
        <v>6</v>
      </c>
      <c r="AC237" s="37">
        <f t="shared" si="307"/>
        <v>4</v>
      </c>
      <c r="AD237" s="5">
        <f t="shared" si="308"/>
        <v>0.27666666666666667</v>
      </c>
      <c r="AE237" s="5">
        <f t="shared" si="309"/>
        <v>0.23</v>
      </c>
      <c r="AF237" s="5">
        <f t="shared" si="310"/>
        <v>4.6666666666666669E-2</v>
      </c>
      <c r="AG237" s="4">
        <f t="shared" si="332"/>
        <v>14.814814814814813</v>
      </c>
      <c r="AH237" s="4">
        <f t="shared" si="333"/>
        <v>22.222222222222221</v>
      </c>
      <c r="AI237" s="4">
        <f t="shared" si="334"/>
        <v>13.793103448275868</v>
      </c>
      <c r="AJ237" s="36">
        <f t="shared" si="312"/>
        <v>16.943380161770971</v>
      </c>
      <c r="AL237" s="120">
        <f t="shared" si="357"/>
        <v>441.45000000000005</v>
      </c>
      <c r="AM237" s="93">
        <f t="shared" si="336"/>
        <v>865.232367125</v>
      </c>
      <c r="AN237" s="93">
        <f t="shared" si="314"/>
        <v>12.614400685977616</v>
      </c>
      <c r="AO237" s="93">
        <f t="shared" si="337"/>
        <v>0.27666666666666667</v>
      </c>
      <c r="AP237" s="93">
        <f t="shared" si="338"/>
        <v>14.814814814814813</v>
      </c>
      <c r="AQ237" s="93">
        <f t="shared" si="339"/>
        <v>22.222222222222221</v>
      </c>
      <c r="AR237" s="93">
        <f t="shared" si="340"/>
        <v>13.793103448275861</v>
      </c>
      <c r="AS237" s="94">
        <f t="shared" si="315"/>
        <v>16.943380161770964</v>
      </c>
      <c r="AT237" s="100">
        <f t="shared" si="316"/>
        <v>2.1932604929397404E-2</v>
      </c>
      <c r="AU237" s="101">
        <f t="shared" si="317"/>
        <v>0.50303030303030305</v>
      </c>
      <c r="AV237" s="101">
        <f t="shared" si="318"/>
        <v>4.3600961606633397E-2</v>
      </c>
      <c r="AW237" s="101">
        <f t="shared" si="341"/>
        <v>1.9818618912106088E-2</v>
      </c>
      <c r="AX237" s="101">
        <f t="shared" si="319"/>
        <v>2.1668356677235993E-2</v>
      </c>
      <c r="AY237" s="101">
        <f t="shared" si="342"/>
        <v>1.0933333333333335</v>
      </c>
      <c r="AZ237" s="101">
        <f t="shared" si="343"/>
        <v>44.690604889075722</v>
      </c>
      <c r="BA237" s="101">
        <f t="shared" si="344"/>
        <v>22.4807285199593</v>
      </c>
      <c r="BB237" s="101">
        <f t="shared" si="345"/>
        <v>0.45454545454545453</v>
      </c>
      <c r="BC237" s="101">
        <f t="shared" si="346"/>
        <v>0.13382223501058557</v>
      </c>
      <c r="BD237" s="101">
        <f t="shared" si="347"/>
        <v>0.64088520381483627</v>
      </c>
      <c r="BE237" s="101">
        <f t="shared" si="348"/>
        <v>0.15579500245044167</v>
      </c>
      <c r="BF237" s="101">
        <f t="shared" si="349"/>
        <v>0.53493975903614455</v>
      </c>
      <c r="BG237" s="101">
        <f t="shared" si="350"/>
        <v>0.26909090909090905</v>
      </c>
      <c r="BH237" s="101">
        <f t="shared" si="351"/>
        <v>1.1732622395966804E-2</v>
      </c>
      <c r="BI237" s="101">
        <f t="shared" si="320"/>
        <v>1.4099474483926397</v>
      </c>
      <c r="BJ237" s="101">
        <f t="shared" si="321"/>
        <v>0.18414046120066654</v>
      </c>
      <c r="BK237" s="101">
        <f t="shared" si="352"/>
        <v>9.2912862403436911</v>
      </c>
      <c r="BL237" s="101">
        <f t="shared" si="353"/>
        <v>15.694740270850831</v>
      </c>
      <c r="BM237" s="101">
        <f t="shared" si="322"/>
        <v>0.15915494309189535</v>
      </c>
      <c r="BN237" s="101">
        <f t="shared" si="323"/>
        <v>3.4906824893952671E-3</v>
      </c>
      <c r="BO237" s="101">
        <f t="shared" si="324"/>
        <v>6.9393085632556521E-3</v>
      </c>
      <c r="BP237" s="114">
        <f t="shared" si="354"/>
        <v>1.8673048497487934E-3</v>
      </c>
      <c r="BQ237" s="101">
        <f t="shared" si="355"/>
        <v>3.1542311651162054E-3</v>
      </c>
      <c r="BR237" s="101">
        <f t="shared" si="325"/>
        <v>9.6989447548106771</v>
      </c>
      <c r="BS237" s="101">
        <f t="shared" si="326"/>
        <v>2.5205847756679551</v>
      </c>
      <c r="BT237" s="101">
        <f t="shared" si="327"/>
        <v>1.0310242516315242</v>
      </c>
      <c r="BU237" s="101">
        <f t="shared" si="328"/>
        <v>9.4070966220850494</v>
      </c>
      <c r="BV237" s="125">
        <f t="shared" si="329"/>
        <v>2.4447385904640986</v>
      </c>
    </row>
    <row r="238" spans="1:384" ht="18.600000000000001" thickBot="1">
      <c r="A238" s="364"/>
      <c r="B238" s="55">
        <v>6</v>
      </c>
      <c r="C238" s="30">
        <v>0.55000000000000004</v>
      </c>
      <c r="D238" s="30"/>
      <c r="E238" s="85">
        <f t="shared" si="298"/>
        <v>2.821311093890853</v>
      </c>
      <c r="F238" s="376">
        <v>28</v>
      </c>
      <c r="G238" s="376"/>
      <c r="H238" s="31">
        <v>34</v>
      </c>
      <c r="I238" s="31">
        <v>61</v>
      </c>
      <c r="J238" s="31">
        <v>32</v>
      </c>
      <c r="K238" s="31">
        <v>61</v>
      </c>
      <c r="L238" s="31">
        <v>33</v>
      </c>
      <c r="M238" s="33">
        <v>61</v>
      </c>
      <c r="N238" s="34">
        <v>39</v>
      </c>
      <c r="O238" s="31">
        <v>62</v>
      </c>
      <c r="P238" s="31">
        <v>35</v>
      </c>
      <c r="Q238" s="31">
        <v>61</v>
      </c>
      <c r="R238" s="31">
        <v>39</v>
      </c>
      <c r="S238" s="31">
        <v>62</v>
      </c>
      <c r="T238" s="35"/>
      <c r="U238" s="36">
        <f t="shared" si="299"/>
        <v>27</v>
      </c>
      <c r="V238" s="36">
        <f t="shared" si="300"/>
        <v>29</v>
      </c>
      <c r="W238" s="36">
        <f t="shared" si="301"/>
        <v>28</v>
      </c>
      <c r="X238" s="36">
        <f t="shared" si="302"/>
        <v>23</v>
      </c>
      <c r="Y238" s="36">
        <f t="shared" si="303"/>
        <v>26</v>
      </c>
      <c r="Z238" s="36">
        <f t="shared" si="304"/>
        <v>23</v>
      </c>
      <c r="AA238" s="37">
        <f t="shared" si="305"/>
        <v>4</v>
      </c>
      <c r="AB238" s="37">
        <f t="shared" si="306"/>
        <v>3</v>
      </c>
      <c r="AC238" s="37">
        <f t="shared" si="307"/>
        <v>5</v>
      </c>
      <c r="AD238" s="5">
        <f t="shared" si="308"/>
        <v>0.28000000000000003</v>
      </c>
      <c r="AE238" s="5">
        <f t="shared" si="309"/>
        <v>0.24</v>
      </c>
      <c r="AF238" s="5">
        <f t="shared" si="310"/>
        <v>0.04</v>
      </c>
      <c r="AG238" s="4">
        <f t="shared" si="332"/>
        <v>14.814814814814813</v>
      </c>
      <c r="AH238" s="4">
        <f t="shared" si="333"/>
        <v>10.344827586206895</v>
      </c>
      <c r="AI238" s="4">
        <f t="shared" si="334"/>
        <v>17.857142857142861</v>
      </c>
      <c r="AJ238" s="36">
        <f t="shared" si="312"/>
        <v>14.338928419388189</v>
      </c>
      <c r="AL238" s="120">
        <f t="shared" si="357"/>
        <v>441.45000000000005</v>
      </c>
      <c r="AM238" s="93">
        <f t="shared" si="336"/>
        <v>872.37583200000029</v>
      </c>
      <c r="AN238" s="93">
        <f t="shared" si="314"/>
        <v>12.42770947740042</v>
      </c>
      <c r="AO238" s="93">
        <f t="shared" si="337"/>
        <v>0.28000000000000003</v>
      </c>
      <c r="AP238" s="93">
        <f t="shared" si="338"/>
        <v>14.814814814814813</v>
      </c>
      <c r="AQ238" s="93">
        <f t="shared" si="339"/>
        <v>10.344827586206897</v>
      </c>
      <c r="AR238" s="93">
        <f t="shared" si="340"/>
        <v>17.857142857142858</v>
      </c>
      <c r="AS238" s="94">
        <f t="shared" si="315"/>
        <v>14.338928419388189</v>
      </c>
      <c r="AT238" s="100">
        <f t="shared" si="316"/>
        <v>2.2530298162278039E-2</v>
      </c>
      <c r="AU238" s="101">
        <f t="shared" si="317"/>
        <v>0.50909090909090915</v>
      </c>
      <c r="AV238" s="101">
        <f t="shared" si="318"/>
        <v>4.4255942818760427E-2</v>
      </c>
      <c r="AW238" s="101">
        <f t="shared" si="341"/>
        <v>2.0116337644891104E-2</v>
      </c>
      <c r="AX238" s="101">
        <f t="shared" si="319"/>
        <v>2.1725644656482392E-2</v>
      </c>
      <c r="AY238" s="101">
        <f t="shared" si="342"/>
        <v>1.08</v>
      </c>
      <c r="AZ238" s="101">
        <f t="shared" si="343"/>
        <v>43.49181956214435</v>
      </c>
      <c r="BA238" s="101">
        <f t="shared" si="344"/>
        <v>22.141289958909852</v>
      </c>
      <c r="BB238" s="101">
        <f t="shared" si="345"/>
        <v>0.45454545454545453</v>
      </c>
      <c r="BC238" s="101">
        <f t="shared" si="346"/>
        <v>0.13401871419457453</v>
      </c>
      <c r="BD238" s="101">
        <f t="shared" si="347"/>
        <v>0.63705898929703186</v>
      </c>
      <c r="BE238" s="101">
        <f t="shared" si="348"/>
        <v>0.15885192457679384</v>
      </c>
      <c r="BF238" s="101">
        <f t="shared" si="349"/>
        <v>0.52857142857142847</v>
      </c>
      <c r="BG238" s="101">
        <f t="shared" si="350"/>
        <v>0.26909090909090905</v>
      </c>
      <c r="BH238" s="101">
        <f t="shared" si="351"/>
        <v>1.1908871885775532E-2</v>
      </c>
      <c r="BI238" s="101">
        <f t="shared" si="320"/>
        <v>1.4015297764534702</v>
      </c>
      <c r="BJ238" s="101">
        <f t="shared" si="321"/>
        <v>0.18690665116608451</v>
      </c>
      <c r="BK238" s="101">
        <f t="shared" si="352"/>
        <v>9.2912862403436911</v>
      </c>
      <c r="BL238" s="101">
        <f t="shared" si="353"/>
        <v>15.694740270850831</v>
      </c>
      <c r="BM238" s="101">
        <f t="shared" si="322"/>
        <v>0.15915494309189535</v>
      </c>
      <c r="BN238" s="101">
        <f t="shared" si="323"/>
        <v>3.5858083218607956E-3</v>
      </c>
      <c r="BO238" s="101">
        <f t="shared" si="324"/>
        <v>7.0435520607979906E-3</v>
      </c>
      <c r="BP238" s="114">
        <f t="shared" si="354"/>
        <v>1.8953558272692772E-3</v>
      </c>
      <c r="BQ238" s="101">
        <f t="shared" si="355"/>
        <v>3.2016145730899958E-3</v>
      </c>
      <c r="BR238" s="101">
        <f t="shared" si="325"/>
        <v>9.6989447548106771</v>
      </c>
      <c r="BS238" s="101">
        <f t="shared" si="326"/>
        <v>2.5205847756679551</v>
      </c>
      <c r="BT238" s="101">
        <f t="shared" si="327"/>
        <v>1.122062961238439</v>
      </c>
      <c r="BU238" s="101">
        <f t="shared" si="328"/>
        <v>8.6438507373113858</v>
      </c>
      <c r="BV238" s="125">
        <f t="shared" si="329"/>
        <v>2.2463844389676182</v>
      </c>
    </row>
    <row r="239" spans="1:384" ht="18.600000000000001" thickBot="1">
      <c r="A239" s="364"/>
      <c r="B239" s="55">
        <v>7</v>
      </c>
      <c r="C239" s="30">
        <v>0.55000000000000004</v>
      </c>
      <c r="D239" s="30"/>
      <c r="E239" s="85">
        <f t="shared" si="298"/>
        <v>2.6259667592247009</v>
      </c>
      <c r="F239" s="376">
        <v>30</v>
      </c>
      <c r="G239" s="376"/>
      <c r="H239" s="31">
        <v>34</v>
      </c>
      <c r="I239" s="31">
        <v>61</v>
      </c>
      <c r="J239" s="31">
        <v>29</v>
      </c>
      <c r="K239" s="31">
        <v>62</v>
      </c>
      <c r="L239" s="31">
        <v>33</v>
      </c>
      <c r="M239" s="33">
        <v>63</v>
      </c>
      <c r="N239" s="34">
        <v>38</v>
      </c>
      <c r="O239" s="31">
        <v>64</v>
      </c>
      <c r="P239" s="31">
        <v>39</v>
      </c>
      <c r="Q239" s="31">
        <v>63</v>
      </c>
      <c r="R239" s="31">
        <v>40</v>
      </c>
      <c r="S239" s="31">
        <v>64</v>
      </c>
      <c r="T239" s="35"/>
      <c r="U239" s="36">
        <f t="shared" si="299"/>
        <v>27</v>
      </c>
      <c r="V239" s="36">
        <f t="shared" si="300"/>
        <v>33</v>
      </c>
      <c r="W239" s="36">
        <f t="shared" si="301"/>
        <v>30</v>
      </c>
      <c r="X239" s="36">
        <f t="shared" si="302"/>
        <v>26</v>
      </c>
      <c r="Y239" s="36">
        <f t="shared" si="303"/>
        <v>24</v>
      </c>
      <c r="Z239" s="36">
        <f t="shared" si="304"/>
        <v>24</v>
      </c>
      <c r="AA239" s="37">
        <f t="shared" si="305"/>
        <v>1</v>
      </c>
      <c r="AB239" s="37">
        <f t="shared" si="306"/>
        <v>9</v>
      </c>
      <c r="AC239" s="37">
        <f t="shared" si="307"/>
        <v>6</v>
      </c>
      <c r="AD239" s="5">
        <f t="shared" si="308"/>
        <v>0.3</v>
      </c>
      <c r="AE239" s="5">
        <f t="shared" si="309"/>
        <v>0.24666666666666667</v>
      </c>
      <c r="AF239" s="5">
        <f t="shared" si="310"/>
        <v>5.3333333333333337E-2</v>
      </c>
      <c r="AG239" s="4">
        <f t="shared" si="332"/>
        <v>3.703703703703709</v>
      </c>
      <c r="AH239" s="4">
        <f t="shared" si="333"/>
        <v>27.27272727272727</v>
      </c>
      <c r="AI239" s="4">
        <f t="shared" si="334"/>
        <v>19.999999999999996</v>
      </c>
      <c r="AJ239" s="36">
        <f t="shared" si="312"/>
        <v>16.992143658810324</v>
      </c>
      <c r="AL239" s="120">
        <f t="shared" si="357"/>
        <v>441.45000000000005</v>
      </c>
      <c r="AM239" s="93">
        <f t="shared" si="336"/>
        <v>915.74878500000011</v>
      </c>
      <c r="AN239" s="93">
        <f t="shared" si="314"/>
        <v>10.766327527906574</v>
      </c>
      <c r="AO239" s="93">
        <f t="shared" si="337"/>
        <v>0.3</v>
      </c>
      <c r="AP239" s="93">
        <f t="shared" si="338"/>
        <v>3.7037037037037033</v>
      </c>
      <c r="AQ239" s="93">
        <f t="shared" si="339"/>
        <v>27.27272727272727</v>
      </c>
      <c r="AR239" s="93">
        <f t="shared" si="340"/>
        <v>20</v>
      </c>
      <c r="AS239" s="94">
        <f t="shared" si="315"/>
        <v>16.992143658810324</v>
      </c>
      <c r="AT239" s="100">
        <f t="shared" si="316"/>
        <v>2.7864654797319973E-2</v>
      </c>
      <c r="AU239" s="101">
        <f t="shared" si="317"/>
        <v>0.54545454545454541</v>
      </c>
      <c r="AV239" s="101">
        <f t="shared" si="318"/>
        <v>5.1085200461753286E-2</v>
      </c>
      <c r="AW239" s="101">
        <f t="shared" si="341"/>
        <v>2.3220545664433309E-2</v>
      </c>
      <c r="AX239" s="101">
        <f t="shared" si="319"/>
        <v>2.3220545664433316E-2</v>
      </c>
      <c r="AY239" s="101">
        <f t="shared" si="342"/>
        <v>1.0000000000000002</v>
      </c>
      <c r="AZ239" s="101">
        <f t="shared" si="343"/>
        <v>35.054425093021912</v>
      </c>
      <c r="BA239" s="101">
        <f t="shared" si="344"/>
        <v>19.12059550528468</v>
      </c>
      <c r="BB239" s="101">
        <f t="shared" si="345"/>
        <v>0.45454545454545453</v>
      </c>
      <c r="BC239" s="101">
        <f t="shared" si="346"/>
        <v>0.13910591188141894</v>
      </c>
      <c r="BD239" s="101">
        <f t="shared" si="347"/>
        <v>0.6154574548966637</v>
      </c>
      <c r="BE239" s="101">
        <f t="shared" si="348"/>
        <v>0.18285946996746974</v>
      </c>
      <c r="BF239" s="101">
        <f t="shared" si="349"/>
        <v>0.49333333333333335</v>
      </c>
      <c r="BG239" s="101">
        <f t="shared" si="350"/>
        <v>0.26909090909090905</v>
      </c>
      <c r="BH239" s="101">
        <f t="shared" si="351"/>
        <v>1.374656303334452E-2</v>
      </c>
      <c r="BI239" s="101">
        <f t="shared" si="320"/>
        <v>1.3540064007726602</v>
      </c>
      <c r="BJ239" s="101">
        <f t="shared" si="321"/>
        <v>0.21574873642522158</v>
      </c>
      <c r="BK239" s="101">
        <f t="shared" si="352"/>
        <v>9.2912862403436911</v>
      </c>
      <c r="BL239" s="101">
        <f t="shared" si="353"/>
        <v>15.694740270850831</v>
      </c>
      <c r="BM239" s="101">
        <f t="shared" si="322"/>
        <v>0.15915494309189535</v>
      </c>
      <c r="BN239" s="101">
        <f t="shared" si="323"/>
        <v>4.4347975485427684E-3</v>
      </c>
      <c r="BO239" s="101">
        <f t="shared" si="324"/>
        <v>8.13046217232841E-3</v>
      </c>
      <c r="BP239" s="114">
        <f t="shared" si="354"/>
        <v>2.1878334572810994E-3</v>
      </c>
      <c r="BQ239" s="101">
        <f t="shared" si="355"/>
        <v>3.6956646237856407E-3</v>
      </c>
      <c r="BR239" s="101">
        <f t="shared" si="325"/>
        <v>9.6989447548106771</v>
      </c>
      <c r="BS239" s="101">
        <f t="shared" si="326"/>
        <v>2.5205847756679551</v>
      </c>
      <c r="BT239" s="101">
        <f t="shared" si="327"/>
        <v>0.95184439976324886</v>
      </c>
      <c r="BU239" s="101">
        <f t="shared" si="328"/>
        <v>10.189632630315506</v>
      </c>
      <c r="BV239" s="125">
        <f t="shared" si="329"/>
        <v>2.6481059050144089</v>
      </c>
    </row>
    <row r="240" spans="1:384" ht="18.600000000000001" thickBot="1">
      <c r="A240" s="364"/>
      <c r="B240" s="55">
        <v>8</v>
      </c>
      <c r="C240" s="30">
        <v>0.55000000000000004</v>
      </c>
      <c r="D240" s="30"/>
      <c r="E240" s="85">
        <f t="shared" si="298"/>
        <v>2.2369926804179441</v>
      </c>
      <c r="F240" s="376">
        <v>35</v>
      </c>
      <c r="G240" s="376"/>
      <c r="H240" s="31">
        <v>32</v>
      </c>
      <c r="I240" s="31">
        <v>63</v>
      </c>
      <c r="J240" s="31">
        <v>29</v>
      </c>
      <c r="K240" s="31">
        <v>64</v>
      </c>
      <c r="L240" s="31">
        <v>30</v>
      </c>
      <c r="M240" s="33">
        <v>66</v>
      </c>
      <c r="N240" s="34">
        <v>35</v>
      </c>
      <c r="O240" s="31">
        <v>65</v>
      </c>
      <c r="P240" s="31">
        <v>40</v>
      </c>
      <c r="Q240" s="31">
        <v>63</v>
      </c>
      <c r="R240" s="31">
        <v>41</v>
      </c>
      <c r="S240" s="31">
        <v>64</v>
      </c>
      <c r="T240" s="35"/>
      <c r="U240" s="36">
        <f t="shared" si="299"/>
        <v>31</v>
      </c>
      <c r="V240" s="36">
        <f t="shared" si="300"/>
        <v>35</v>
      </c>
      <c r="W240" s="36">
        <f t="shared" si="301"/>
        <v>36</v>
      </c>
      <c r="X240" s="36">
        <f t="shared" si="302"/>
        <v>30</v>
      </c>
      <c r="Y240" s="36">
        <f t="shared" si="303"/>
        <v>23</v>
      </c>
      <c r="Z240" s="36">
        <f t="shared" si="304"/>
        <v>23</v>
      </c>
      <c r="AA240" s="37">
        <f t="shared" si="305"/>
        <v>1</v>
      </c>
      <c r="AB240" s="37">
        <f t="shared" si="306"/>
        <v>12</v>
      </c>
      <c r="AC240" s="37">
        <f t="shared" si="307"/>
        <v>13</v>
      </c>
      <c r="AD240" s="5">
        <f t="shared" si="308"/>
        <v>0.34</v>
      </c>
      <c r="AE240" s="5">
        <f t="shared" si="309"/>
        <v>0.25333333333333335</v>
      </c>
      <c r="AF240" s="5">
        <f t="shared" si="310"/>
        <v>8.666666666666667E-2</v>
      </c>
      <c r="AG240" s="4">
        <f t="shared" si="332"/>
        <v>3.2258064516129004</v>
      </c>
      <c r="AH240" s="4">
        <f t="shared" si="333"/>
        <v>34.285714285714285</v>
      </c>
      <c r="AI240" s="4">
        <f t="shared" si="334"/>
        <v>36.111111111111114</v>
      </c>
      <c r="AJ240" s="36">
        <f t="shared" si="312"/>
        <v>24.540877282812769</v>
      </c>
      <c r="AL240" s="120">
        <f t="shared" si="357"/>
        <v>441.45000000000005</v>
      </c>
      <c r="AM240" s="93">
        <f t="shared" si="336"/>
        <v>1005.1286760000003</v>
      </c>
      <c r="AN240" s="93">
        <f t="shared" si="314"/>
        <v>7.8130079306134999</v>
      </c>
      <c r="AO240" s="93">
        <f t="shared" si="337"/>
        <v>0.34</v>
      </c>
      <c r="AP240" s="93">
        <f t="shared" si="338"/>
        <v>3.225806451612903</v>
      </c>
      <c r="AQ240" s="93">
        <f t="shared" si="339"/>
        <v>34.285714285714285</v>
      </c>
      <c r="AR240" s="93">
        <f t="shared" si="340"/>
        <v>36.111111111111107</v>
      </c>
      <c r="AS240" s="94">
        <f t="shared" si="315"/>
        <v>24.540877282812762</v>
      </c>
      <c r="AT240" s="100">
        <f t="shared" si="316"/>
        <v>4.351717072598725E-2</v>
      </c>
      <c r="AU240" s="101">
        <f t="shared" si="317"/>
        <v>0.61818181818181817</v>
      </c>
      <c r="AV240" s="101">
        <f t="shared" si="318"/>
        <v>7.0395423233214668E-2</v>
      </c>
      <c r="AW240" s="101">
        <f t="shared" si="341"/>
        <v>3.1997919651461211E-2</v>
      </c>
      <c r="AX240" s="101">
        <f t="shared" si="319"/>
        <v>2.6878252507227422E-2</v>
      </c>
      <c r="AY240" s="101">
        <f t="shared" si="342"/>
        <v>0.84000000000000008</v>
      </c>
      <c r="AZ240" s="101">
        <f t="shared" si="343"/>
        <v>22.244140972392646</v>
      </c>
      <c r="BA240" s="101">
        <f t="shared" si="344"/>
        <v>13.750923510206363</v>
      </c>
      <c r="BB240" s="101">
        <f t="shared" si="345"/>
        <v>0.45454545454545453</v>
      </c>
      <c r="BC240" s="101">
        <f t="shared" si="346"/>
        <v>0.15338801158064033</v>
      </c>
      <c r="BD240" s="101">
        <f t="shared" si="347"/>
        <v>0.5781216125786004</v>
      </c>
      <c r="BE240" s="101">
        <f t="shared" si="348"/>
        <v>0.24327628776217108</v>
      </c>
      <c r="BF240" s="101">
        <f t="shared" si="349"/>
        <v>0.43529411764705878</v>
      </c>
      <c r="BG240" s="101">
        <f t="shared" si="350"/>
        <v>0.26909090909090905</v>
      </c>
      <c r="BH240" s="101">
        <f t="shared" si="351"/>
        <v>1.8942768433665037E-2</v>
      </c>
      <c r="BI240" s="101">
        <f t="shared" si="320"/>
        <v>1.2718675476729207</v>
      </c>
      <c r="BJ240" s="101">
        <f t="shared" si="321"/>
        <v>0.29730183057724457</v>
      </c>
      <c r="BK240" s="101">
        <f t="shared" si="352"/>
        <v>9.2912862403436911</v>
      </c>
      <c r="BL240" s="101">
        <f t="shared" si="353"/>
        <v>15.694740270850831</v>
      </c>
      <c r="BM240" s="101">
        <f t="shared" si="322"/>
        <v>0.15915494309189535</v>
      </c>
      <c r="BN240" s="101">
        <f t="shared" si="323"/>
        <v>6.9259728304147949E-3</v>
      </c>
      <c r="BO240" s="101">
        <f t="shared" si="324"/>
        <v>1.1203779578612169E-2</v>
      </c>
      <c r="BP240" s="114">
        <f t="shared" si="354"/>
        <v>3.0148352320629106E-3</v>
      </c>
      <c r="BQ240" s="101">
        <f t="shared" si="355"/>
        <v>5.0926270811873491E-3</v>
      </c>
      <c r="BR240" s="101">
        <f t="shared" si="325"/>
        <v>9.6989447548106771</v>
      </c>
      <c r="BS240" s="101">
        <f t="shared" si="326"/>
        <v>2.5205847756679551</v>
      </c>
      <c r="BT240" s="101">
        <f t="shared" si="327"/>
        <v>0.90458016577883316</v>
      </c>
      <c r="BU240" s="101">
        <f t="shared" si="328"/>
        <v>10.722040037722911</v>
      </c>
      <c r="BV240" s="125">
        <f t="shared" si="329"/>
        <v>2.7864692053000746</v>
      </c>
    </row>
    <row r="241" spans="1:384" s="77" customFormat="1" ht="18.600000000000001" thickBot="1">
      <c r="A241" s="380">
        <v>18</v>
      </c>
      <c r="B241" s="71">
        <v>1</v>
      </c>
      <c r="C241" s="72">
        <v>0.65</v>
      </c>
      <c r="D241" s="72"/>
      <c r="E241" s="87">
        <f t="shared" si="298"/>
        <v>4.003355281584116</v>
      </c>
      <c r="F241" s="387">
        <v>20</v>
      </c>
      <c r="G241" s="387"/>
      <c r="H241" s="72">
        <v>30</v>
      </c>
      <c r="I241" s="72">
        <v>53</v>
      </c>
      <c r="J241" s="72">
        <v>32</v>
      </c>
      <c r="K241" s="72">
        <v>54</v>
      </c>
      <c r="L241" s="72">
        <v>28</v>
      </c>
      <c r="M241" s="73">
        <v>58</v>
      </c>
      <c r="N241" s="74">
        <v>34</v>
      </c>
      <c r="O241" s="72">
        <v>54</v>
      </c>
      <c r="P241" s="72">
        <v>36</v>
      </c>
      <c r="Q241" s="72">
        <v>49</v>
      </c>
      <c r="R241" s="72">
        <v>35</v>
      </c>
      <c r="S241" s="72">
        <v>52</v>
      </c>
      <c r="T241" s="75"/>
      <c r="U241" s="76">
        <f t="shared" si="299"/>
        <v>23</v>
      </c>
      <c r="V241" s="76">
        <f t="shared" si="300"/>
        <v>22</v>
      </c>
      <c r="W241" s="76">
        <f t="shared" si="301"/>
        <v>30</v>
      </c>
      <c r="X241" s="76">
        <f t="shared" si="302"/>
        <v>20</v>
      </c>
      <c r="Y241" s="76">
        <f t="shared" si="303"/>
        <v>13</v>
      </c>
      <c r="Z241" s="76">
        <f t="shared" si="304"/>
        <v>17</v>
      </c>
      <c r="AA241" s="76">
        <f t="shared" si="305"/>
        <v>3</v>
      </c>
      <c r="AB241" s="76">
        <f t="shared" si="306"/>
        <v>9</v>
      </c>
      <c r="AC241" s="76">
        <f t="shared" si="307"/>
        <v>13</v>
      </c>
      <c r="AD241" s="76">
        <f t="shared" si="308"/>
        <v>0.25</v>
      </c>
      <c r="AE241" s="76">
        <f t="shared" si="309"/>
        <v>0.16666666666666666</v>
      </c>
      <c r="AF241" s="76">
        <f t="shared" si="310"/>
        <v>8.3333333333333329E-2</v>
      </c>
      <c r="AG241" s="76">
        <f t="shared" si="332"/>
        <v>13.043478260869568</v>
      </c>
      <c r="AH241" s="76">
        <f t="shared" si="333"/>
        <v>40.909090909090907</v>
      </c>
      <c r="AI241" s="76">
        <f t="shared" si="334"/>
        <v>43.333333333333336</v>
      </c>
      <c r="AJ241" s="36">
        <f t="shared" si="312"/>
        <v>32.428634167764606</v>
      </c>
      <c r="AK241" s="7"/>
      <c r="AL241" s="120">
        <f>$A$241*9.81</f>
        <v>176.58</v>
      </c>
      <c r="AM241" s="93">
        <f t="shared" si="336"/>
        <v>928.80896062500017</v>
      </c>
      <c r="AN241" s="93">
        <f t="shared" si="314"/>
        <v>25.022886522097128</v>
      </c>
      <c r="AO241" s="93">
        <f t="shared" si="337"/>
        <v>0.25</v>
      </c>
      <c r="AP241" s="93">
        <f t="shared" si="338"/>
        <v>13.043478260869565</v>
      </c>
      <c r="AQ241" s="93">
        <f t="shared" si="339"/>
        <v>40.909090909090914</v>
      </c>
      <c r="AR241" s="93">
        <f t="shared" si="340"/>
        <v>43.333333333333336</v>
      </c>
      <c r="AS241" s="94">
        <f t="shared" si="315"/>
        <v>32.428634167764606</v>
      </c>
      <c r="AT241" s="100">
        <f t="shared" si="316"/>
        <v>9.9908537641822739E-3</v>
      </c>
      <c r="AU241" s="101">
        <f t="shared" si="317"/>
        <v>0.38461538461538458</v>
      </c>
      <c r="AV241" s="101">
        <f t="shared" si="318"/>
        <v>2.5976219786873915E-2</v>
      </c>
      <c r="AW241" s="101">
        <f t="shared" si="341"/>
        <v>9.9908537641822739E-3</v>
      </c>
      <c r="AX241" s="101">
        <f t="shared" si="319"/>
        <v>1.5985366022691641E-2</v>
      </c>
      <c r="AY241" s="101">
        <f t="shared" si="342"/>
        <v>1.6</v>
      </c>
      <c r="AZ241" s="101">
        <f t="shared" si="343"/>
        <v>99.091546088388512</v>
      </c>
      <c r="BA241" s="101">
        <f t="shared" si="344"/>
        <v>38.112133110918656</v>
      </c>
      <c r="BB241" s="101">
        <f t="shared" si="345"/>
        <v>0.38461538461538458</v>
      </c>
      <c r="BC241" s="101">
        <f t="shared" si="346"/>
        <v>9.9954258359422968E-2</v>
      </c>
      <c r="BD241" s="101">
        <f t="shared" si="347"/>
        <v>0.6201736729460422</v>
      </c>
      <c r="BE241" s="101">
        <f t="shared" si="348"/>
        <v>9.9954258359422968E-2</v>
      </c>
      <c r="BF241" s="101">
        <f t="shared" si="349"/>
        <v>0.59199999999999997</v>
      </c>
      <c r="BG241" s="101">
        <f t="shared" si="350"/>
        <v>0.22769230769230767</v>
      </c>
      <c r="BH241" s="101">
        <f t="shared" si="351"/>
        <v>5.9145854283959064E-3</v>
      </c>
      <c r="BI241" s="101">
        <f t="shared" si="320"/>
        <v>1.6124515496597098</v>
      </c>
      <c r="BJ241" s="101">
        <f t="shared" si="321"/>
        <v>0.10091454713477417</v>
      </c>
      <c r="BK241" s="101">
        <f t="shared" si="352"/>
        <v>10.100693045529104</v>
      </c>
      <c r="BL241" s="101">
        <f t="shared" si="353"/>
        <v>17.061981495826188</v>
      </c>
      <c r="BM241" s="101">
        <f t="shared" si="322"/>
        <v>0.15915494309189535</v>
      </c>
      <c r="BN241" s="101">
        <f t="shared" si="323"/>
        <v>1.5900937622778783E-3</v>
      </c>
      <c r="BO241" s="101">
        <f t="shared" si="324"/>
        <v>4.1342437819224835E-3</v>
      </c>
      <c r="BP241" s="114">
        <f t="shared" si="354"/>
        <v>9.4133550726850385E-4</v>
      </c>
      <c r="BQ241" s="101">
        <f t="shared" si="355"/>
        <v>1.5900937622778783E-3</v>
      </c>
      <c r="BR241" s="101">
        <f t="shared" si="325"/>
        <v>3.8795779019242711</v>
      </c>
      <c r="BS241" s="101">
        <f t="shared" si="326"/>
        <v>1.008233910267182</v>
      </c>
      <c r="BT241" s="101">
        <f t="shared" si="327"/>
        <v>0.28971091679019617</v>
      </c>
      <c r="BU241" s="101">
        <f t="shared" si="328"/>
        <v>13.391203703703704</v>
      </c>
      <c r="BV241" s="125">
        <f t="shared" si="329"/>
        <v>3.4801377919677363</v>
      </c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  <c r="IW241" s="7"/>
      <c r="IX241" s="7"/>
      <c r="IY241" s="7"/>
      <c r="IZ241" s="7"/>
      <c r="JA241" s="7"/>
      <c r="JB241" s="7"/>
      <c r="JC241" s="7"/>
      <c r="JD241" s="7"/>
      <c r="JE241" s="7"/>
      <c r="JF241" s="7"/>
      <c r="JG241" s="7"/>
      <c r="JH241" s="7"/>
      <c r="JI241" s="7"/>
      <c r="JJ241" s="7"/>
      <c r="JK241" s="7"/>
      <c r="JL241" s="7"/>
      <c r="JM241" s="7"/>
      <c r="JN241" s="7"/>
      <c r="JO241" s="7"/>
      <c r="JP241" s="7"/>
      <c r="JQ241" s="7"/>
      <c r="JR241" s="7"/>
      <c r="JS241" s="7"/>
      <c r="JT241" s="7"/>
      <c r="JU241" s="7"/>
      <c r="JV241" s="7"/>
      <c r="JW241" s="7"/>
      <c r="JX241" s="7"/>
      <c r="JY241" s="7"/>
      <c r="JZ241" s="7"/>
      <c r="KA241" s="7"/>
      <c r="KB241" s="7"/>
      <c r="KC241" s="7"/>
      <c r="KD241" s="7"/>
      <c r="KE241" s="7"/>
      <c r="KF241" s="7"/>
      <c r="KG241" s="7"/>
      <c r="KH241" s="7"/>
      <c r="KI241" s="7"/>
      <c r="KJ241" s="7"/>
      <c r="KK241" s="7"/>
      <c r="KL241" s="7"/>
      <c r="KM241" s="7"/>
      <c r="KN241" s="7"/>
      <c r="KO241" s="7"/>
      <c r="KP241" s="7"/>
      <c r="KQ241" s="7"/>
      <c r="KR241" s="7"/>
      <c r="KS241" s="7"/>
      <c r="KT241" s="7"/>
      <c r="KU241" s="7"/>
      <c r="KV241" s="7"/>
      <c r="KW241" s="7"/>
      <c r="KX241" s="7"/>
      <c r="KY241" s="7"/>
      <c r="KZ241" s="7"/>
      <c r="LA241" s="7"/>
      <c r="LB241" s="7"/>
      <c r="LC241" s="7"/>
      <c r="LD241" s="7"/>
      <c r="LE241" s="7"/>
      <c r="LF241" s="7"/>
      <c r="LG241" s="7"/>
      <c r="LH241" s="7"/>
      <c r="LI241" s="7"/>
      <c r="LJ241" s="7"/>
      <c r="LK241" s="7"/>
      <c r="LL241" s="7"/>
      <c r="LM241" s="7"/>
      <c r="LN241" s="7"/>
      <c r="LO241" s="7"/>
      <c r="LP241" s="7"/>
      <c r="LQ241" s="7"/>
      <c r="LR241" s="7"/>
      <c r="LS241" s="7"/>
      <c r="LT241" s="7"/>
      <c r="LU241" s="7"/>
      <c r="LV241" s="7"/>
      <c r="LW241" s="7"/>
      <c r="LX241" s="7"/>
      <c r="LY241" s="7"/>
      <c r="LZ241" s="7"/>
      <c r="MA241" s="7"/>
      <c r="MB241" s="7"/>
      <c r="MC241" s="7"/>
      <c r="MD241" s="7"/>
      <c r="ME241" s="7"/>
      <c r="MF241" s="7"/>
      <c r="MG241" s="7"/>
      <c r="MH241" s="7"/>
      <c r="MI241" s="7"/>
      <c r="MJ241" s="7"/>
      <c r="MK241" s="7"/>
      <c r="ML241" s="7"/>
      <c r="MM241" s="7"/>
      <c r="MN241" s="7"/>
      <c r="MO241" s="7"/>
      <c r="MP241" s="7"/>
      <c r="MQ241" s="7"/>
      <c r="MR241" s="7"/>
      <c r="MS241" s="7"/>
      <c r="MT241" s="7"/>
      <c r="MU241" s="7"/>
      <c r="MV241" s="7"/>
      <c r="MW241" s="7"/>
      <c r="MX241" s="7"/>
      <c r="MY241" s="7"/>
      <c r="MZ241" s="7"/>
      <c r="NA241" s="7"/>
      <c r="NB241" s="7"/>
      <c r="NC241" s="7"/>
      <c r="ND241" s="7"/>
      <c r="NE241" s="7"/>
      <c r="NF241" s="7"/>
      <c r="NG241" s="7"/>
      <c r="NH241" s="7"/>
      <c r="NI241" s="7"/>
      <c r="NJ241" s="7"/>
      <c r="NK241" s="7"/>
      <c r="NL241" s="7"/>
      <c r="NM241" s="7"/>
      <c r="NN241" s="7"/>
      <c r="NO241" s="7"/>
      <c r="NP241" s="7"/>
      <c r="NQ241" s="7"/>
      <c r="NR241" s="7"/>
      <c r="NS241" s="7"/>
      <c r="NT241" s="7"/>
    </row>
    <row r="242" spans="1:384" ht="18.600000000000001" thickBot="1">
      <c r="A242" s="378"/>
      <c r="B242" s="55">
        <v>2</v>
      </c>
      <c r="C242" s="30">
        <v>0.65</v>
      </c>
      <c r="D242" s="30"/>
      <c r="E242" s="85">
        <f t="shared" si="298"/>
        <v>3.4617713531086367</v>
      </c>
      <c r="F242" s="376">
        <v>23</v>
      </c>
      <c r="G242" s="376"/>
      <c r="H242" s="31">
        <v>34</v>
      </c>
      <c r="I242" s="31">
        <v>55</v>
      </c>
      <c r="J242" s="31">
        <v>29</v>
      </c>
      <c r="K242" s="31">
        <v>55</v>
      </c>
      <c r="L242" s="31">
        <v>27</v>
      </c>
      <c r="M242" s="33">
        <v>56</v>
      </c>
      <c r="N242" s="34">
        <v>34</v>
      </c>
      <c r="O242" s="31">
        <v>54</v>
      </c>
      <c r="P242" s="31">
        <v>35</v>
      </c>
      <c r="Q242" s="31">
        <v>50</v>
      </c>
      <c r="R242" s="31">
        <v>34</v>
      </c>
      <c r="S242" s="31">
        <v>52</v>
      </c>
      <c r="T242" s="35"/>
      <c r="U242" s="36">
        <f t="shared" si="299"/>
        <v>21</v>
      </c>
      <c r="V242" s="36">
        <f t="shared" si="300"/>
        <v>26</v>
      </c>
      <c r="W242" s="36">
        <f t="shared" si="301"/>
        <v>29</v>
      </c>
      <c r="X242" s="36">
        <f t="shared" si="302"/>
        <v>20</v>
      </c>
      <c r="Y242" s="36">
        <f t="shared" si="303"/>
        <v>15</v>
      </c>
      <c r="Z242" s="36">
        <f t="shared" si="304"/>
        <v>18</v>
      </c>
      <c r="AA242" s="37">
        <f t="shared" si="305"/>
        <v>1</v>
      </c>
      <c r="AB242" s="37">
        <f t="shared" si="306"/>
        <v>11</v>
      </c>
      <c r="AC242" s="37">
        <f t="shared" si="307"/>
        <v>11</v>
      </c>
      <c r="AD242" s="76">
        <f t="shared" si="308"/>
        <v>0.25333333333333335</v>
      </c>
      <c r="AE242" s="76">
        <f t="shared" si="309"/>
        <v>0.17666666666666667</v>
      </c>
      <c r="AF242" s="76">
        <f t="shared" si="310"/>
        <v>7.6666666666666661E-2</v>
      </c>
      <c r="AG242" s="4">
        <f t="shared" si="332"/>
        <v>4.7619047619047672</v>
      </c>
      <c r="AH242" s="4">
        <f t="shared" si="333"/>
        <v>42.307692307692314</v>
      </c>
      <c r="AI242" s="4">
        <f t="shared" si="334"/>
        <v>37.931034482758619</v>
      </c>
      <c r="AJ242" s="36">
        <f t="shared" si="312"/>
        <v>28.333543850785233</v>
      </c>
      <c r="AL242" s="120">
        <f t="shared" ref="AL242:AL248" si="358">$A$241*9.81</f>
        <v>176.58</v>
      </c>
      <c r="AM242" s="93">
        <f t="shared" si="336"/>
        <v>936.48897799999975</v>
      </c>
      <c r="AN242" s="93">
        <f t="shared" si="314"/>
        <v>18.710521764569563</v>
      </c>
      <c r="AO242" s="93">
        <f t="shared" si="337"/>
        <v>0.2533333333333333</v>
      </c>
      <c r="AP242" s="93">
        <f t="shared" si="338"/>
        <v>4.7619047619047619</v>
      </c>
      <c r="AQ242" s="93">
        <f t="shared" si="339"/>
        <v>42.307692307692307</v>
      </c>
      <c r="AR242" s="93">
        <f t="shared" si="340"/>
        <v>37.931034482758619</v>
      </c>
      <c r="AS242" s="94">
        <f t="shared" si="315"/>
        <v>28.33354385078523</v>
      </c>
      <c r="AT242" s="100">
        <f t="shared" si="316"/>
        <v>1.3539618858360643E-2</v>
      </c>
      <c r="AU242" s="101">
        <f t="shared" si="317"/>
        <v>0.38974358974358969</v>
      </c>
      <c r="AV242" s="101">
        <f t="shared" si="318"/>
        <v>3.4739811544477972E-2</v>
      </c>
      <c r="AW242" s="101">
        <f t="shared" si="341"/>
        <v>1.3361465978645373E-2</v>
      </c>
      <c r="AX242" s="101">
        <f t="shared" si="319"/>
        <v>2.1200192686117326E-2</v>
      </c>
      <c r="AY242" s="101">
        <f t="shared" si="342"/>
        <v>1.5866666666666669</v>
      </c>
      <c r="AZ242" s="101">
        <f t="shared" si="343"/>
        <v>72.870480649616709</v>
      </c>
      <c r="BA242" s="101">
        <f t="shared" si="344"/>
        <v>28.400802714722403</v>
      </c>
      <c r="BB242" s="101">
        <f t="shared" si="345"/>
        <v>0.38461538461538458</v>
      </c>
      <c r="BC242" s="101">
        <f t="shared" si="346"/>
        <v>0.11482881700935728</v>
      </c>
      <c r="BD242" s="101">
        <f t="shared" si="347"/>
        <v>0.61608007261268027</v>
      </c>
      <c r="BE242" s="101">
        <f t="shared" si="348"/>
        <v>0.1171330316768308</v>
      </c>
      <c r="BF242" s="101">
        <f t="shared" si="349"/>
        <v>0.58421052631578951</v>
      </c>
      <c r="BG242" s="101">
        <f t="shared" si="350"/>
        <v>0.22769230769230767</v>
      </c>
      <c r="BH242" s="101">
        <f t="shared" si="351"/>
        <v>7.9099878593580607E-3</v>
      </c>
      <c r="BI242" s="101">
        <f t="shared" si="320"/>
        <v>1.6018081887929687</v>
      </c>
      <c r="BJ242" s="101">
        <f t="shared" si="321"/>
        <v>0.13496006648857703</v>
      </c>
      <c r="BK242" s="101">
        <f t="shared" si="352"/>
        <v>10.100693045529104</v>
      </c>
      <c r="BL242" s="101">
        <f t="shared" si="353"/>
        <v>17.061981495826188</v>
      </c>
      <c r="BM242" s="101">
        <f t="shared" si="322"/>
        <v>0.15915494309189535</v>
      </c>
      <c r="BN242" s="101">
        <f t="shared" si="323"/>
        <v>2.1548972688883411E-3</v>
      </c>
      <c r="BO242" s="101">
        <f t="shared" si="324"/>
        <v>5.5290127293845595E-3</v>
      </c>
      <c r="BP242" s="114">
        <f t="shared" si="354"/>
        <v>1.2589136676137151E-3</v>
      </c>
      <c r="BQ242" s="101">
        <f t="shared" si="355"/>
        <v>2.1265433574555997E-3</v>
      </c>
      <c r="BR242" s="101">
        <f t="shared" si="325"/>
        <v>3.8795779019242711</v>
      </c>
      <c r="BS242" s="101">
        <f t="shared" si="326"/>
        <v>1.008233910267182</v>
      </c>
      <c r="BT242" s="101">
        <f t="shared" si="327"/>
        <v>0.3072226261499128</v>
      </c>
      <c r="BU242" s="101">
        <f t="shared" si="328"/>
        <v>12.627904235253773</v>
      </c>
      <c r="BV242" s="125">
        <f t="shared" si="329"/>
        <v>3.2817697150183287</v>
      </c>
    </row>
    <row r="243" spans="1:384" ht="18.600000000000001" thickBot="1">
      <c r="A243" s="378"/>
      <c r="B243" s="55">
        <v>3</v>
      </c>
      <c r="C243" s="30">
        <v>0.65</v>
      </c>
      <c r="D243" s="30"/>
      <c r="E243" s="85">
        <f t="shared" si="298"/>
        <v>3.1742250903872287</v>
      </c>
      <c r="F243" s="376">
        <v>25</v>
      </c>
      <c r="G243" s="376"/>
      <c r="H243" s="31">
        <v>33</v>
      </c>
      <c r="I243" s="31">
        <v>55</v>
      </c>
      <c r="J243" s="31">
        <v>29</v>
      </c>
      <c r="K243" s="31">
        <v>56</v>
      </c>
      <c r="L243" s="31">
        <v>26</v>
      </c>
      <c r="M243" s="33">
        <v>54</v>
      </c>
      <c r="N243" s="34">
        <v>35</v>
      </c>
      <c r="O243" s="31">
        <v>54</v>
      </c>
      <c r="P243" s="31">
        <v>34</v>
      </c>
      <c r="Q243" s="31">
        <v>54</v>
      </c>
      <c r="R243" s="31">
        <v>34</v>
      </c>
      <c r="S243" s="31">
        <v>55</v>
      </c>
      <c r="T243" s="35"/>
      <c r="U243" s="36">
        <f t="shared" si="299"/>
        <v>22</v>
      </c>
      <c r="V243" s="36">
        <f t="shared" si="300"/>
        <v>27</v>
      </c>
      <c r="W243" s="36">
        <f t="shared" si="301"/>
        <v>28</v>
      </c>
      <c r="X243" s="36">
        <f t="shared" si="302"/>
        <v>19</v>
      </c>
      <c r="Y243" s="36">
        <f t="shared" si="303"/>
        <v>20</v>
      </c>
      <c r="Z243" s="36">
        <f t="shared" si="304"/>
        <v>21</v>
      </c>
      <c r="AA243" s="37">
        <f t="shared" si="305"/>
        <v>3</v>
      </c>
      <c r="AB243" s="37">
        <f t="shared" si="306"/>
        <v>7</v>
      </c>
      <c r="AC243" s="37">
        <f t="shared" si="307"/>
        <v>7</v>
      </c>
      <c r="AD243" s="76">
        <f t="shared" si="308"/>
        <v>0.25666666666666665</v>
      </c>
      <c r="AE243" s="76">
        <f t="shared" si="309"/>
        <v>0.2</v>
      </c>
      <c r="AF243" s="76">
        <f t="shared" si="310"/>
        <v>5.6666666666666664E-2</v>
      </c>
      <c r="AG243" s="4">
        <f t="shared" si="332"/>
        <v>13.636363636363635</v>
      </c>
      <c r="AH243" s="4">
        <f t="shared" si="333"/>
        <v>25.925925925925931</v>
      </c>
      <c r="AI243" s="4">
        <f t="shared" si="334"/>
        <v>25</v>
      </c>
      <c r="AJ243" s="36">
        <f t="shared" si="312"/>
        <v>21.520763187429854</v>
      </c>
      <c r="AL243" s="120">
        <f t="shared" si="358"/>
        <v>176.58</v>
      </c>
      <c r="AM243" s="93">
        <f t="shared" si="336"/>
        <v>944.19338412499997</v>
      </c>
      <c r="AN243" s="93">
        <f t="shared" si="314"/>
        <v>15.731298772272332</v>
      </c>
      <c r="AO243" s="93">
        <f t="shared" si="337"/>
        <v>0.25666666666666665</v>
      </c>
      <c r="AP243" s="93">
        <f t="shared" si="338"/>
        <v>13.636363636363635</v>
      </c>
      <c r="AQ243" s="93">
        <f t="shared" si="339"/>
        <v>25.925925925925924</v>
      </c>
      <c r="AR243" s="93">
        <f t="shared" si="340"/>
        <v>25</v>
      </c>
      <c r="AS243" s="94">
        <f t="shared" si="315"/>
        <v>21.52076318742985</v>
      </c>
      <c r="AT243" s="100">
        <f t="shared" si="316"/>
        <v>1.6315669188043273E-2</v>
      </c>
      <c r="AU243" s="101">
        <f t="shared" si="317"/>
        <v>0.39487179487179486</v>
      </c>
      <c r="AV243" s="101">
        <f t="shared" si="318"/>
        <v>4.1318902489200497E-2</v>
      </c>
      <c r="AW243" s="101">
        <f t="shared" si="341"/>
        <v>1.5891885572769424E-2</v>
      </c>
      <c r="AX243" s="101">
        <f t="shared" si="319"/>
        <v>2.5003233301157227E-2</v>
      </c>
      <c r="AY243" s="101">
        <f t="shared" si="342"/>
        <v>1.5733333333333335</v>
      </c>
      <c r="AZ243" s="101">
        <f t="shared" si="343"/>
        <v>60.316748463398696</v>
      </c>
      <c r="BA243" s="101">
        <f t="shared" si="344"/>
        <v>23.817382726572816</v>
      </c>
      <c r="BB243" s="101">
        <f t="shared" si="345"/>
        <v>0.38461538461538458</v>
      </c>
      <c r="BC243" s="101">
        <f t="shared" si="346"/>
        <v>0.124415068718086</v>
      </c>
      <c r="BD243" s="101">
        <f t="shared" si="347"/>
        <v>0.61206647892641086</v>
      </c>
      <c r="BE243" s="101">
        <f t="shared" si="348"/>
        <v>0.12942470281876031</v>
      </c>
      <c r="BF243" s="101">
        <f t="shared" si="349"/>
        <v>0.57662337662337659</v>
      </c>
      <c r="BG243" s="101">
        <f t="shared" si="350"/>
        <v>0.22769230769230767</v>
      </c>
      <c r="BH243" s="101">
        <f t="shared" si="351"/>
        <v>9.4079962590794975E-3</v>
      </c>
      <c r="BI243" s="101">
        <f t="shared" si="320"/>
        <v>1.5913728452086684</v>
      </c>
      <c r="BJ243" s="101">
        <f t="shared" si="321"/>
        <v>0.16051905808521641</v>
      </c>
      <c r="BK243" s="101">
        <f t="shared" si="352"/>
        <v>10.100693045529104</v>
      </c>
      <c r="BL243" s="101">
        <f t="shared" si="353"/>
        <v>17.061981495826188</v>
      </c>
      <c r="BM243" s="101">
        <f t="shared" si="322"/>
        <v>0.15915494309189535</v>
      </c>
      <c r="BN243" s="101">
        <f t="shared" si="323"/>
        <v>2.5967194011292175E-3</v>
      </c>
      <c r="BO243" s="101">
        <f t="shared" si="324"/>
        <v>6.5761075742882778E-3</v>
      </c>
      <c r="BP243" s="114">
        <f t="shared" si="354"/>
        <v>1.4973291092225617E-3</v>
      </c>
      <c r="BQ243" s="101">
        <f t="shared" si="355"/>
        <v>2.5292721439570298E-3</v>
      </c>
      <c r="BR243" s="101">
        <f t="shared" si="325"/>
        <v>3.8795779019242711</v>
      </c>
      <c r="BS243" s="101">
        <f t="shared" si="326"/>
        <v>1.008233910267182</v>
      </c>
      <c r="BT243" s="101">
        <f t="shared" si="327"/>
        <v>0.30000718767220463</v>
      </c>
      <c r="BU243" s="101">
        <f t="shared" si="328"/>
        <v>12.931616512345681</v>
      </c>
      <c r="BV243" s="125">
        <f t="shared" si="329"/>
        <v>3.360699182210273</v>
      </c>
    </row>
    <row r="244" spans="1:384" ht="18.600000000000001" thickBot="1">
      <c r="A244" s="378"/>
      <c r="B244" s="55">
        <v>4</v>
      </c>
      <c r="C244" s="30">
        <v>0.65</v>
      </c>
      <c r="D244" s="30"/>
      <c r="E244" s="85">
        <f t="shared" si="298"/>
        <v>2.8899783707718116</v>
      </c>
      <c r="F244" s="376">
        <v>27.36</v>
      </c>
      <c r="G244" s="376"/>
      <c r="H244" s="31">
        <v>24</v>
      </c>
      <c r="I244" s="31">
        <v>57</v>
      </c>
      <c r="J244" s="31">
        <v>26</v>
      </c>
      <c r="K244" s="31">
        <v>56</v>
      </c>
      <c r="L244" s="31">
        <v>23</v>
      </c>
      <c r="M244" s="33">
        <v>55</v>
      </c>
      <c r="N244" s="34">
        <v>35</v>
      </c>
      <c r="O244" s="31">
        <v>51</v>
      </c>
      <c r="P244" s="31">
        <v>31</v>
      </c>
      <c r="Q244" s="31">
        <v>57</v>
      </c>
      <c r="R244" s="31">
        <v>34</v>
      </c>
      <c r="S244" s="31">
        <v>57</v>
      </c>
      <c r="T244" s="35"/>
      <c r="U244" s="36">
        <f t="shared" si="299"/>
        <v>33</v>
      </c>
      <c r="V244" s="36">
        <f t="shared" si="300"/>
        <v>30</v>
      </c>
      <c r="W244" s="36">
        <f t="shared" si="301"/>
        <v>32</v>
      </c>
      <c r="X244" s="36">
        <f t="shared" si="302"/>
        <v>16</v>
      </c>
      <c r="Y244" s="36">
        <f t="shared" si="303"/>
        <v>26</v>
      </c>
      <c r="Z244" s="36">
        <f t="shared" si="304"/>
        <v>23</v>
      </c>
      <c r="AA244" s="37">
        <f t="shared" si="305"/>
        <v>17</v>
      </c>
      <c r="AB244" s="37">
        <f t="shared" si="306"/>
        <v>4</v>
      </c>
      <c r="AC244" s="37">
        <f t="shared" si="307"/>
        <v>9</v>
      </c>
      <c r="AD244" s="76">
        <f t="shared" si="308"/>
        <v>0.31666666666666665</v>
      </c>
      <c r="AE244" s="76">
        <f t="shared" si="309"/>
        <v>0.21666666666666667</v>
      </c>
      <c r="AF244" s="76">
        <f t="shared" si="310"/>
        <v>0.1</v>
      </c>
      <c r="AG244" s="4">
        <f t="shared" si="332"/>
        <v>51.515151515151516</v>
      </c>
      <c r="AH244" s="4">
        <f t="shared" si="333"/>
        <v>13.33333333333333</v>
      </c>
      <c r="AI244" s="4">
        <f t="shared" si="334"/>
        <v>28.125</v>
      </c>
      <c r="AJ244" s="36">
        <f t="shared" si="312"/>
        <v>30.991161616161616</v>
      </c>
      <c r="AL244" s="120">
        <f t="shared" si="358"/>
        <v>176.58</v>
      </c>
      <c r="AM244" s="93">
        <f t="shared" si="336"/>
        <v>1087.0431706250001</v>
      </c>
      <c r="AN244" s="93">
        <f t="shared" si="314"/>
        <v>13.040021992475138</v>
      </c>
      <c r="AO244" s="93">
        <f t="shared" si="337"/>
        <v>0.31666666666666665</v>
      </c>
      <c r="AP244" s="93">
        <f t="shared" si="338"/>
        <v>51.515151515151516</v>
      </c>
      <c r="AQ244" s="93">
        <f t="shared" si="339"/>
        <v>13.333333333333334</v>
      </c>
      <c r="AR244" s="93">
        <f t="shared" si="340"/>
        <v>28.125</v>
      </c>
      <c r="AS244" s="94">
        <f t="shared" si="315"/>
        <v>30.991161616161616</v>
      </c>
      <c r="AT244" s="100">
        <f t="shared" si="316"/>
        <v>2.4284212622448183E-2</v>
      </c>
      <c r="AU244" s="101">
        <f t="shared" si="317"/>
        <v>0.48717948717948711</v>
      </c>
      <c r="AV244" s="101">
        <f t="shared" si="318"/>
        <v>4.9846541698709432E-2</v>
      </c>
      <c r="AW244" s="101">
        <f t="shared" si="341"/>
        <v>1.9171746807195935E-2</v>
      </c>
      <c r="AX244" s="101">
        <f t="shared" si="319"/>
        <v>2.5562329076261249E-2</v>
      </c>
      <c r="AY244" s="101">
        <f t="shared" si="342"/>
        <v>1.3333333333333335</v>
      </c>
      <c r="AZ244" s="101">
        <f t="shared" si="343"/>
        <v>40.389543134132019</v>
      </c>
      <c r="BA244" s="101">
        <f t="shared" si="344"/>
        <v>19.676956911500213</v>
      </c>
      <c r="BB244" s="101">
        <f t="shared" si="345"/>
        <v>0.38461538461538458</v>
      </c>
      <c r="BC244" s="101">
        <f t="shared" si="346"/>
        <v>0.1230267840131911</v>
      </c>
      <c r="BD244" s="101">
        <f t="shared" si="347"/>
        <v>0.55103876877798375</v>
      </c>
      <c r="BE244" s="101">
        <f t="shared" si="348"/>
        <v>0.17538529771648773</v>
      </c>
      <c r="BF244" s="101">
        <f t="shared" si="349"/>
        <v>0.4673684210526316</v>
      </c>
      <c r="BG244" s="101">
        <f t="shared" si="350"/>
        <v>0.22769230769230767</v>
      </c>
      <c r="BH244" s="101">
        <f t="shared" si="351"/>
        <v>1.1349674109859993E-2</v>
      </c>
      <c r="BI244" s="101">
        <f t="shared" si="320"/>
        <v>1.4327007988227578</v>
      </c>
      <c r="BJ244" s="101">
        <f t="shared" si="321"/>
        <v>0.19364792964608879</v>
      </c>
      <c r="BK244" s="101">
        <f t="shared" si="352"/>
        <v>10.100693045529104</v>
      </c>
      <c r="BL244" s="101">
        <f t="shared" si="353"/>
        <v>17.061981495826188</v>
      </c>
      <c r="BM244" s="101">
        <f t="shared" si="322"/>
        <v>0.15915494309189535</v>
      </c>
      <c r="BN244" s="101">
        <f t="shared" si="323"/>
        <v>3.8649524779572272E-3</v>
      </c>
      <c r="BO244" s="101">
        <f t="shared" si="324"/>
        <v>7.9333235073858876E-3</v>
      </c>
      <c r="BP244" s="114">
        <f t="shared" si="354"/>
        <v>1.8063567370663251E-3</v>
      </c>
      <c r="BQ244" s="101">
        <f t="shared" si="355"/>
        <v>3.0512782720714953E-3</v>
      </c>
      <c r="BR244" s="101">
        <f t="shared" si="325"/>
        <v>3.8795779019242711</v>
      </c>
      <c r="BS244" s="101">
        <f t="shared" si="326"/>
        <v>1.008233910267182</v>
      </c>
      <c r="BT244" s="101">
        <f t="shared" si="327"/>
        <v>0.29650687447527901</v>
      </c>
      <c r="BU244" s="101">
        <f t="shared" si="328"/>
        <v>13.084276406035661</v>
      </c>
      <c r="BV244" s="125">
        <f t="shared" si="329"/>
        <v>3.400372797600153</v>
      </c>
    </row>
    <row r="245" spans="1:384" ht="18.600000000000001" thickBot="1">
      <c r="A245" s="378"/>
      <c r="B245" s="55">
        <v>5</v>
      </c>
      <c r="C245" s="30">
        <v>0.65</v>
      </c>
      <c r="D245" s="30"/>
      <c r="E245" s="85">
        <f t="shared" si="298"/>
        <v>2.8424232144011614</v>
      </c>
      <c r="F245" s="376">
        <v>27.8</v>
      </c>
      <c r="G245" s="376"/>
      <c r="H245" s="31">
        <v>26</v>
      </c>
      <c r="I245" s="31">
        <v>58</v>
      </c>
      <c r="J245" s="31">
        <v>27</v>
      </c>
      <c r="K245" s="31">
        <v>54</v>
      </c>
      <c r="L245" s="31">
        <v>30</v>
      </c>
      <c r="M245" s="33">
        <v>53</v>
      </c>
      <c r="N245" s="34">
        <v>33</v>
      </c>
      <c r="O245" s="31">
        <v>60</v>
      </c>
      <c r="P245" s="31">
        <v>35</v>
      </c>
      <c r="Q245" s="31">
        <v>55</v>
      </c>
      <c r="R245" s="31">
        <v>31</v>
      </c>
      <c r="S245" s="31">
        <v>55</v>
      </c>
      <c r="T245" s="35"/>
      <c r="U245" s="36">
        <f t="shared" si="299"/>
        <v>32</v>
      </c>
      <c r="V245" s="36">
        <f t="shared" si="300"/>
        <v>27</v>
      </c>
      <c r="W245" s="36">
        <f t="shared" si="301"/>
        <v>23</v>
      </c>
      <c r="X245" s="36">
        <f t="shared" si="302"/>
        <v>27</v>
      </c>
      <c r="Y245" s="36">
        <f t="shared" si="303"/>
        <v>20</v>
      </c>
      <c r="Z245" s="36">
        <f t="shared" si="304"/>
        <v>24</v>
      </c>
      <c r="AA245" s="37">
        <f t="shared" si="305"/>
        <v>5</v>
      </c>
      <c r="AB245" s="37">
        <f t="shared" si="306"/>
        <v>7</v>
      </c>
      <c r="AC245" s="5">
        <f t="shared" si="307"/>
        <v>-1</v>
      </c>
      <c r="AD245" s="76">
        <f t="shared" si="308"/>
        <v>0.27333333333333332</v>
      </c>
      <c r="AE245" s="76">
        <f t="shared" si="309"/>
        <v>0.23666666666666666</v>
      </c>
      <c r="AF245" s="76">
        <f t="shared" si="310"/>
        <v>3.6666666666666667E-2</v>
      </c>
      <c r="AG245" s="4">
        <f t="shared" si="332"/>
        <v>15.625</v>
      </c>
      <c r="AH245" s="4">
        <f t="shared" si="333"/>
        <v>25.925925925925931</v>
      </c>
      <c r="AI245" s="4">
        <f t="shared" si="334"/>
        <v>-4.3478260869565188</v>
      </c>
      <c r="AJ245" s="36">
        <f t="shared" si="312"/>
        <v>12.401033279656472</v>
      </c>
      <c r="AL245" s="120">
        <f t="shared" si="358"/>
        <v>176.58</v>
      </c>
      <c r="AM245" s="93">
        <f t="shared" si="336"/>
        <v>983.08124599999985</v>
      </c>
      <c r="AN245" s="93">
        <f t="shared" si="314"/>
        <v>12.614400685977616</v>
      </c>
      <c r="AO245" s="93">
        <f t="shared" si="337"/>
        <v>0.27333333333333332</v>
      </c>
      <c r="AP245" s="93">
        <f t="shared" si="338"/>
        <v>15.625</v>
      </c>
      <c r="AQ245" s="93">
        <f t="shared" si="339"/>
        <v>25.925925925925924</v>
      </c>
      <c r="AR245" s="95">
        <f t="shared" si="340"/>
        <v>-4.3478260869565215</v>
      </c>
      <c r="AS245" s="94">
        <f t="shared" si="315"/>
        <v>12.401033279656467</v>
      </c>
      <c r="AT245" s="100">
        <f t="shared" si="316"/>
        <v>2.1668356677235989E-2</v>
      </c>
      <c r="AU245" s="101">
        <f t="shared" si="317"/>
        <v>0.42051282051282046</v>
      </c>
      <c r="AV245" s="101">
        <f t="shared" si="318"/>
        <v>5.1528409171475831E-2</v>
      </c>
      <c r="AW245" s="101">
        <f t="shared" si="341"/>
        <v>1.9818618912106088E-2</v>
      </c>
      <c r="AX245" s="101">
        <f t="shared" si="319"/>
        <v>2.9860052494239845E-2</v>
      </c>
      <c r="AY245" s="101">
        <f t="shared" si="342"/>
        <v>1.5066666666666668</v>
      </c>
      <c r="AZ245" s="101">
        <f t="shared" si="343"/>
        <v>45.235612265771771</v>
      </c>
      <c r="BA245" s="101">
        <f t="shared" si="344"/>
        <v>19.022154901504024</v>
      </c>
      <c r="BB245" s="101">
        <f t="shared" si="345"/>
        <v>0.38461538461538458</v>
      </c>
      <c r="BC245" s="101">
        <f t="shared" si="346"/>
        <v>0.13463575153108825</v>
      </c>
      <c r="BD245" s="101">
        <f t="shared" si="347"/>
        <v>0.59311243788803303</v>
      </c>
      <c r="BE245" s="101">
        <f t="shared" si="348"/>
        <v>0.15391795422814719</v>
      </c>
      <c r="BF245" s="101">
        <f t="shared" si="349"/>
        <v>0.54146341463414638</v>
      </c>
      <c r="BG245" s="101">
        <f t="shared" si="350"/>
        <v>0.22769230769230767</v>
      </c>
      <c r="BH245" s="101">
        <f t="shared" si="351"/>
        <v>1.1732622395966804E-2</v>
      </c>
      <c r="BI245" s="101">
        <f t="shared" si="320"/>
        <v>1.5420923385088861</v>
      </c>
      <c r="BJ245" s="101">
        <f t="shared" si="321"/>
        <v>0.20018178621750154</v>
      </c>
      <c r="BK245" s="101">
        <f t="shared" si="352"/>
        <v>10.100693045529104</v>
      </c>
      <c r="BL245" s="101">
        <f t="shared" si="353"/>
        <v>17.061981495826188</v>
      </c>
      <c r="BM245" s="101">
        <f t="shared" si="322"/>
        <v>0.15915494309189535</v>
      </c>
      <c r="BN245" s="101">
        <f t="shared" si="323"/>
        <v>3.4486260738603842E-3</v>
      </c>
      <c r="BO245" s="101">
        <f t="shared" si="324"/>
        <v>8.2010010293021331E-3</v>
      </c>
      <c r="BP245" s="114">
        <f t="shared" si="354"/>
        <v>1.8673048497487934E-3</v>
      </c>
      <c r="BQ245" s="101">
        <f t="shared" si="355"/>
        <v>3.1542311651162054E-3</v>
      </c>
      <c r="BR245" s="101">
        <f t="shared" si="325"/>
        <v>3.8795779019242711</v>
      </c>
      <c r="BS245" s="101">
        <f t="shared" si="326"/>
        <v>1.008233910267182</v>
      </c>
      <c r="BT245" s="101">
        <f t="shared" si="327"/>
        <v>0.23874325550303199</v>
      </c>
      <c r="BU245" s="101">
        <f t="shared" si="328"/>
        <v>16.250000000000004</v>
      </c>
      <c r="BV245" s="125">
        <f t="shared" si="329"/>
        <v>4.2230885565451191</v>
      </c>
    </row>
    <row r="246" spans="1:384" ht="18.600000000000001" thickBot="1">
      <c r="A246" s="378"/>
      <c r="B246" s="55">
        <v>6</v>
      </c>
      <c r="C246" s="30">
        <v>0.65</v>
      </c>
      <c r="D246" s="30"/>
      <c r="E246" s="85">
        <f t="shared" si="298"/>
        <v>2.821311093890853</v>
      </c>
      <c r="F246" s="376">
        <v>28</v>
      </c>
      <c r="G246" s="376"/>
      <c r="H246" s="31">
        <v>28</v>
      </c>
      <c r="I246" s="31">
        <v>53</v>
      </c>
      <c r="J246" s="31">
        <v>27</v>
      </c>
      <c r="K246" s="31">
        <v>57</v>
      </c>
      <c r="L246" s="31">
        <v>25</v>
      </c>
      <c r="M246" s="33">
        <v>57</v>
      </c>
      <c r="N246" s="34">
        <v>31</v>
      </c>
      <c r="O246" s="31">
        <v>55</v>
      </c>
      <c r="P246" s="31">
        <v>32</v>
      </c>
      <c r="Q246" s="31">
        <v>55</v>
      </c>
      <c r="R246" s="31">
        <v>31</v>
      </c>
      <c r="S246" s="31">
        <v>57</v>
      </c>
      <c r="T246" s="35"/>
      <c r="U246" s="36">
        <f t="shared" si="299"/>
        <v>25</v>
      </c>
      <c r="V246" s="36">
        <f t="shared" si="300"/>
        <v>30</v>
      </c>
      <c r="W246" s="36">
        <f t="shared" si="301"/>
        <v>32</v>
      </c>
      <c r="X246" s="36">
        <f t="shared" si="302"/>
        <v>24</v>
      </c>
      <c r="Y246" s="36">
        <f t="shared" si="303"/>
        <v>23</v>
      </c>
      <c r="Z246" s="36">
        <f t="shared" si="304"/>
        <v>26</v>
      </c>
      <c r="AA246" s="37">
        <f t="shared" si="305"/>
        <v>1</v>
      </c>
      <c r="AB246" s="37">
        <f t="shared" si="306"/>
        <v>7</v>
      </c>
      <c r="AC246" s="37">
        <f t="shared" si="307"/>
        <v>6</v>
      </c>
      <c r="AD246" s="76">
        <f t="shared" si="308"/>
        <v>0.28999999999999998</v>
      </c>
      <c r="AE246" s="76">
        <f t="shared" si="309"/>
        <v>0.24333333333333335</v>
      </c>
      <c r="AF246" s="76">
        <f t="shared" si="310"/>
        <v>4.6666666666666669E-2</v>
      </c>
      <c r="AG246" s="4">
        <f t="shared" si="332"/>
        <v>4.0000000000000036</v>
      </c>
      <c r="AH246" s="4">
        <f t="shared" si="333"/>
        <v>23.333333333333329</v>
      </c>
      <c r="AI246" s="4">
        <f t="shared" si="334"/>
        <v>18.75</v>
      </c>
      <c r="AJ246" s="36">
        <f t="shared" si="312"/>
        <v>15.361111111111109</v>
      </c>
      <c r="AL246" s="120">
        <f t="shared" si="358"/>
        <v>176.58</v>
      </c>
      <c r="AM246" s="93">
        <f t="shared" si="336"/>
        <v>1022.5788266250001</v>
      </c>
      <c r="AN246" s="93">
        <f t="shared" si="314"/>
        <v>12.42770947740042</v>
      </c>
      <c r="AO246" s="93">
        <f t="shared" si="337"/>
        <v>0.28999999999999998</v>
      </c>
      <c r="AP246" s="93">
        <f t="shared" si="338"/>
        <v>4</v>
      </c>
      <c r="AQ246" s="93">
        <f t="shared" si="339"/>
        <v>23.333333333333332</v>
      </c>
      <c r="AR246" s="93">
        <f t="shared" si="340"/>
        <v>18.75</v>
      </c>
      <c r="AS246" s="94">
        <f t="shared" si="315"/>
        <v>15.361111111111109</v>
      </c>
      <c r="AT246" s="100">
        <f t="shared" si="316"/>
        <v>2.3334951668073679E-2</v>
      </c>
      <c r="AU246" s="101">
        <f t="shared" si="317"/>
        <v>0.44615384615384612</v>
      </c>
      <c r="AV246" s="101">
        <f t="shared" si="318"/>
        <v>5.2302477876716873E-2</v>
      </c>
      <c r="AW246" s="101">
        <f t="shared" si="341"/>
        <v>2.0116337644891104E-2</v>
      </c>
      <c r="AX246" s="101">
        <f t="shared" si="319"/>
        <v>2.8967526208643193E-2</v>
      </c>
      <c r="AY246" s="101">
        <f t="shared" si="342"/>
        <v>1.4400000000000002</v>
      </c>
      <c r="AZ246" s="101">
        <f t="shared" si="343"/>
        <v>41.992101646208347</v>
      </c>
      <c r="BA246" s="101">
        <f t="shared" si="344"/>
        <v>18.734937657539106</v>
      </c>
      <c r="BB246" s="101">
        <f t="shared" si="345"/>
        <v>0.38461538461538458</v>
      </c>
      <c r="BC246" s="101">
        <f t="shared" si="346"/>
        <v>0.1316877761355503</v>
      </c>
      <c r="BD246" s="101">
        <f t="shared" si="347"/>
        <v>0.57581679963109833</v>
      </c>
      <c r="BE246" s="101">
        <f t="shared" si="348"/>
        <v>0.16452520759739361</v>
      </c>
      <c r="BF246" s="101">
        <f t="shared" si="349"/>
        <v>0.51034482758620692</v>
      </c>
      <c r="BG246" s="101">
        <f t="shared" si="350"/>
        <v>0.22769230769230767</v>
      </c>
      <c r="BH246" s="101">
        <f t="shared" si="351"/>
        <v>1.1908871885775532E-2</v>
      </c>
      <c r="BI246" s="101">
        <f t="shared" si="320"/>
        <v>1.4971236790408557</v>
      </c>
      <c r="BJ246" s="101">
        <f t="shared" si="321"/>
        <v>0.20318895175126686</v>
      </c>
      <c r="BK246" s="101">
        <f t="shared" si="352"/>
        <v>10.100693045529104</v>
      </c>
      <c r="BL246" s="101">
        <f t="shared" si="353"/>
        <v>17.061981495826188</v>
      </c>
      <c r="BM246" s="101">
        <f t="shared" si="322"/>
        <v>0.15915494309189535</v>
      </c>
      <c r="BN246" s="101">
        <f t="shared" si="323"/>
        <v>3.7138729047843945E-3</v>
      </c>
      <c r="BO246" s="101">
        <f t="shared" si="324"/>
        <v>8.3241978900339894E-3</v>
      </c>
      <c r="BP246" s="114">
        <f t="shared" si="354"/>
        <v>1.8953558272692772E-3</v>
      </c>
      <c r="BQ246" s="101">
        <f t="shared" si="355"/>
        <v>3.2016145730899958E-3</v>
      </c>
      <c r="BR246" s="101">
        <f t="shared" si="325"/>
        <v>3.8795779019242711</v>
      </c>
      <c r="BS246" s="101">
        <f t="shared" si="326"/>
        <v>1.008233910267182</v>
      </c>
      <c r="BT246" s="101">
        <f t="shared" si="327"/>
        <v>0.25393600812595224</v>
      </c>
      <c r="BU246" s="101">
        <f t="shared" si="328"/>
        <v>15.27777777777778</v>
      </c>
      <c r="BV246" s="125">
        <f t="shared" si="329"/>
        <v>3.9704251386321627</v>
      </c>
    </row>
    <row r="247" spans="1:384" ht="18.600000000000001" thickBot="1">
      <c r="A247" s="378"/>
      <c r="B247" s="55">
        <v>7</v>
      </c>
      <c r="C247" s="30">
        <v>0.65</v>
      </c>
      <c r="D247" s="30"/>
      <c r="E247" s="85">
        <f t="shared" si="298"/>
        <v>2.6259667592247009</v>
      </c>
      <c r="F247" s="376">
        <v>30</v>
      </c>
      <c r="G247" s="376"/>
      <c r="H247" s="31">
        <v>22</v>
      </c>
      <c r="I247" s="31">
        <v>56</v>
      </c>
      <c r="J247" s="31">
        <v>27</v>
      </c>
      <c r="K247" s="31">
        <v>55</v>
      </c>
      <c r="L247" s="31">
        <v>26</v>
      </c>
      <c r="M247" s="33">
        <v>57</v>
      </c>
      <c r="N247" s="34">
        <v>34</v>
      </c>
      <c r="O247" s="31">
        <v>55</v>
      </c>
      <c r="P247" s="31">
        <v>33</v>
      </c>
      <c r="Q247" s="31">
        <v>56</v>
      </c>
      <c r="R247" s="31">
        <v>32</v>
      </c>
      <c r="S247" s="31">
        <v>57</v>
      </c>
      <c r="T247" s="35"/>
      <c r="U247" s="36">
        <f t="shared" si="299"/>
        <v>34</v>
      </c>
      <c r="V247" s="36">
        <f t="shared" si="300"/>
        <v>28</v>
      </c>
      <c r="W247" s="36">
        <f t="shared" si="301"/>
        <v>31</v>
      </c>
      <c r="X247" s="36">
        <f t="shared" si="302"/>
        <v>21</v>
      </c>
      <c r="Y247" s="36">
        <f t="shared" si="303"/>
        <v>23</v>
      </c>
      <c r="Z247" s="36">
        <f t="shared" si="304"/>
        <v>25</v>
      </c>
      <c r="AA247" s="37">
        <f t="shared" si="305"/>
        <v>13</v>
      </c>
      <c r="AB247" s="37">
        <f t="shared" si="306"/>
        <v>5</v>
      </c>
      <c r="AC247" s="37">
        <f t="shared" si="307"/>
        <v>6</v>
      </c>
      <c r="AD247" s="76">
        <f t="shared" si="308"/>
        <v>0.31</v>
      </c>
      <c r="AE247" s="76">
        <f t="shared" si="309"/>
        <v>0.23</v>
      </c>
      <c r="AF247" s="76">
        <f t="shared" si="310"/>
        <v>0.08</v>
      </c>
      <c r="AG247" s="4">
        <f t="shared" si="332"/>
        <v>38.235294117647058</v>
      </c>
      <c r="AH247" s="4">
        <f t="shared" si="333"/>
        <v>17.857142857142861</v>
      </c>
      <c r="AI247" s="4">
        <f t="shared" si="334"/>
        <v>19.354838709677423</v>
      </c>
      <c r="AJ247" s="36">
        <f t="shared" si="312"/>
        <v>25.149091894822448</v>
      </c>
      <c r="AL247" s="120">
        <f t="shared" si="358"/>
        <v>176.58</v>
      </c>
      <c r="AM247" s="93">
        <f t="shared" si="336"/>
        <v>1070.7807521250002</v>
      </c>
      <c r="AN247" s="93">
        <f t="shared" si="314"/>
        <v>10.766327527906574</v>
      </c>
      <c r="AO247" s="93">
        <f t="shared" si="337"/>
        <v>0.31</v>
      </c>
      <c r="AP247" s="93">
        <f t="shared" si="338"/>
        <v>38.235294117647058</v>
      </c>
      <c r="AQ247" s="93">
        <f t="shared" si="339"/>
        <v>17.857142857142858</v>
      </c>
      <c r="AR247" s="93">
        <f t="shared" si="340"/>
        <v>19.35483870967742</v>
      </c>
      <c r="AS247" s="94">
        <f t="shared" si="315"/>
        <v>25.149091894822448</v>
      </c>
      <c r="AT247" s="100">
        <f t="shared" si="316"/>
        <v>2.8793476623897304E-2</v>
      </c>
      <c r="AU247" s="101">
        <f t="shared" si="317"/>
        <v>0.47692307692307689</v>
      </c>
      <c r="AV247" s="101">
        <f t="shared" si="318"/>
        <v>6.0373418727526607E-2</v>
      </c>
      <c r="AW247" s="101">
        <f t="shared" si="341"/>
        <v>2.3220545664433309E-2</v>
      </c>
      <c r="AX247" s="101">
        <f t="shared" si="319"/>
        <v>3.1579942103629306E-2</v>
      </c>
      <c r="AY247" s="101">
        <f t="shared" si="342"/>
        <v>1.36</v>
      </c>
      <c r="AZ247" s="101">
        <f t="shared" si="343"/>
        <v>33.923637186795403</v>
      </c>
      <c r="BA247" s="101">
        <f t="shared" si="344"/>
        <v>16.178965427548576</v>
      </c>
      <c r="BB247" s="101">
        <f t="shared" si="345"/>
        <v>0.38461538461538458</v>
      </c>
      <c r="BC247" s="101">
        <f t="shared" si="346"/>
        <v>0.13684387638318074</v>
      </c>
      <c r="BD247" s="101">
        <f t="shared" si="347"/>
        <v>0.55693239919264115</v>
      </c>
      <c r="BE247" s="101">
        <f t="shared" si="348"/>
        <v>0.18895478563305207</v>
      </c>
      <c r="BF247" s="101">
        <f t="shared" si="349"/>
        <v>0.47741935483870968</v>
      </c>
      <c r="BG247" s="101">
        <f t="shared" si="350"/>
        <v>0.22769230769230767</v>
      </c>
      <c r="BH247" s="101">
        <f t="shared" si="351"/>
        <v>1.374656303334452E-2</v>
      </c>
      <c r="BI247" s="101">
        <f t="shared" si="320"/>
        <v>1.4480242379008672</v>
      </c>
      <c r="BJ247" s="101">
        <f t="shared" si="321"/>
        <v>0.23454360410613254</v>
      </c>
      <c r="BK247" s="101">
        <f t="shared" si="352"/>
        <v>10.100693045529104</v>
      </c>
      <c r="BL247" s="101">
        <f t="shared" si="353"/>
        <v>17.061981495826188</v>
      </c>
      <c r="BM247" s="101">
        <f t="shared" si="322"/>
        <v>0.15915494309189535</v>
      </c>
      <c r="BN247" s="101">
        <f t="shared" si="323"/>
        <v>4.5826241334941944E-3</v>
      </c>
      <c r="BO247" s="101">
        <f t="shared" si="324"/>
        <v>9.608728021842667E-3</v>
      </c>
      <c r="BP247" s="114">
        <f t="shared" si="354"/>
        <v>2.1878334572810994E-3</v>
      </c>
      <c r="BQ247" s="101">
        <f t="shared" si="355"/>
        <v>3.6956646237856407E-3</v>
      </c>
      <c r="BR247" s="101">
        <f t="shared" si="325"/>
        <v>3.8795779019242711</v>
      </c>
      <c r="BS247" s="101">
        <f t="shared" si="326"/>
        <v>1.008233910267182</v>
      </c>
      <c r="BT247" s="101">
        <f t="shared" si="327"/>
        <v>0.25662629997012559</v>
      </c>
      <c r="BU247" s="101">
        <f t="shared" si="328"/>
        <v>15.117616169410155</v>
      </c>
      <c r="BV247" s="125">
        <f t="shared" si="329"/>
        <v>3.9288019598324597</v>
      </c>
    </row>
    <row r="248" spans="1:384" ht="18.600000000000001" thickBot="1">
      <c r="A248" s="379"/>
      <c r="B248" s="55">
        <v>8</v>
      </c>
      <c r="C248" s="30">
        <v>0.65</v>
      </c>
      <c r="D248" s="30"/>
      <c r="E248" s="85">
        <f t="shared" si="298"/>
        <v>2.2369926804179441</v>
      </c>
      <c r="F248" s="376">
        <v>35</v>
      </c>
      <c r="G248" s="376"/>
      <c r="H248" s="31">
        <v>28</v>
      </c>
      <c r="I248" s="31">
        <v>55</v>
      </c>
      <c r="J248" s="31">
        <v>19</v>
      </c>
      <c r="K248" s="31">
        <v>57</v>
      </c>
      <c r="L248" s="31">
        <v>26</v>
      </c>
      <c r="M248" s="33">
        <v>59</v>
      </c>
      <c r="N248" s="34">
        <v>32</v>
      </c>
      <c r="O248" s="31">
        <v>56</v>
      </c>
      <c r="P248" s="31">
        <v>30</v>
      </c>
      <c r="Q248" s="31">
        <v>58</v>
      </c>
      <c r="R248" s="31">
        <v>32</v>
      </c>
      <c r="S248" s="31">
        <v>59</v>
      </c>
      <c r="T248" s="35"/>
      <c r="U248" s="36">
        <f t="shared" si="299"/>
        <v>27</v>
      </c>
      <c r="V248" s="36">
        <f t="shared" si="300"/>
        <v>38</v>
      </c>
      <c r="W248" s="36">
        <f t="shared" si="301"/>
        <v>33</v>
      </c>
      <c r="X248" s="36">
        <f t="shared" si="302"/>
        <v>24</v>
      </c>
      <c r="Y248" s="36">
        <f t="shared" si="303"/>
        <v>28</v>
      </c>
      <c r="Z248" s="36">
        <f t="shared" si="304"/>
        <v>27</v>
      </c>
      <c r="AA248" s="37">
        <f t="shared" si="305"/>
        <v>3</v>
      </c>
      <c r="AB248" s="37">
        <f t="shared" si="306"/>
        <v>10</v>
      </c>
      <c r="AC248" s="37">
        <f t="shared" si="307"/>
        <v>6</v>
      </c>
      <c r="AD248" s="76">
        <f t="shared" si="308"/>
        <v>0.32666666666666666</v>
      </c>
      <c r="AE248" s="76">
        <f t="shared" si="309"/>
        <v>0.26333333333333331</v>
      </c>
      <c r="AF248" s="76">
        <f t="shared" si="310"/>
        <v>6.3333333333333339E-2</v>
      </c>
      <c r="AG248" s="4">
        <f t="shared" si="332"/>
        <v>11.111111111111116</v>
      </c>
      <c r="AH248" s="4">
        <f t="shared" si="333"/>
        <v>26.315789473684216</v>
      </c>
      <c r="AI248" s="4">
        <f t="shared" si="334"/>
        <v>18.181818181818176</v>
      </c>
      <c r="AJ248" s="36">
        <f t="shared" si="312"/>
        <v>18.536239588871169</v>
      </c>
      <c r="AL248" s="120">
        <f t="shared" si="358"/>
        <v>176.58</v>
      </c>
      <c r="AM248" s="93">
        <f t="shared" si="336"/>
        <v>1111.6197140000002</v>
      </c>
      <c r="AN248" s="93">
        <f t="shared" si="314"/>
        <v>7.8130079306134999</v>
      </c>
      <c r="AO248" s="93">
        <f t="shared" si="337"/>
        <v>0.32666666666666666</v>
      </c>
      <c r="AP248" s="93">
        <f t="shared" si="338"/>
        <v>11.111111111111111</v>
      </c>
      <c r="AQ248" s="93">
        <f t="shared" si="339"/>
        <v>26.315789473684209</v>
      </c>
      <c r="AR248" s="93">
        <f t="shared" si="340"/>
        <v>18.181818181818183</v>
      </c>
      <c r="AS248" s="94">
        <f t="shared" si="315"/>
        <v>18.536239588871169</v>
      </c>
      <c r="AT248" s="100">
        <f t="shared" si="316"/>
        <v>4.1810615011242648E-2</v>
      </c>
      <c r="AU248" s="101">
        <f t="shared" si="317"/>
        <v>0.50256410256410255</v>
      </c>
      <c r="AV248" s="101">
        <f t="shared" si="318"/>
        <v>8.3194591093799147E-2</v>
      </c>
      <c r="AW248" s="101">
        <f t="shared" si="341"/>
        <v>3.1997919651461211E-2</v>
      </c>
      <c r="AX248" s="101">
        <f t="shared" si="319"/>
        <v>4.1383976082556506E-2</v>
      </c>
      <c r="AY248" s="101">
        <f t="shared" si="342"/>
        <v>1.2933333333333334</v>
      </c>
      <c r="AZ248" s="101">
        <f t="shared" si="343"/>
        <v>23.152065093714796</v>
      </c>
      <c r="BA248" s="101">
        <f t="shared" si="344"/>
        <v>11.635396816328461</v>
      </c>
      <c r="BB248" s="101">
        <f t="shared" si="345"/>
        <v>0.38461538461538458</v>
      </c>
      <c r="BC248" s="101">
        <f t="shared" si="346"/>
        <v>0.15648707235709211</v>
      </c>
      <c r="BD248" s="101">
        <f t="shared" si="347"/>
        <v>0.54253894665196423</v>
      </c>
      <c r="BE248" s="101">
        <f t="shared" si="348"/>
        <v>0.23373604118326238</v>
      </c>
      <c r="BF248" s="101">
        <f t="shared" si="349"/>
        <v>0.45306122448979591</v>
      </c>
      <c r="BG248" s="101">
        <f t="shared" si="350"/>
        <v>0.22769230769230767</v>
      </c>
      <c r="BH248" s="101">
        <f t="shared" si="351"/>
        <v>1.8942768433665037E-2</v>
      </c>
      <c r="BI248" s="101">
        <f t="shared" si="320"/>
        <v>1.4106012612951071</v>
      </c>
      <c r="BJ248" s="101">
        <f t="shared" si="321"/>
        <v>0.32320116449491332</v>
      </c>
      <c r="BK248" s="101">
        <f t="shared" si="352"/>
        <v>10.100693045529104</v>
      </c>
      <c r="BL248" s="101">
        <f t="shared" si="353"/>
        <v>17.061981495826188</v>
      </c>
      <c r="BM248" s="101">
        <f t="shared" si="322"/>
        <v>0.15915494309189535</v>
      </c>
      <c r="BN248" s="101">
        <f t="shared" si="323"/>
        <v>6.6543660527514691E-3</v>
      </c>
      <c r="BO248" s="101">
        <f t="shared" si="324"/>
        <v>1.3240830411087107E-2</v>
      </c>
      <c r="BP248" s="114">
        <f t="shared" si="354"/>
        <v>3.0148352320629106E-3</v>
      </c>
      <c r="BQ248" s="101">
        <f t="shared" si="355"/>
        <v>5.0926270811873491E-3</v>
      </c>
      <c r="BR248" s="101">
        <f t="shared" si="325"/>
        <v>3.8795779019242711</v>
      </c>
      <c r="BS248" s="101">
        <f t="shared" si="326"/>
        <v>1.008233910267182</v>
      </c>
      <c r="BT248" s="101">
        <f t="shared" si="327"/>
        <v>0.21863548681696343</v>
      </c>
      <c r="BU248" s="101">
        <f t="shared" si="328"/>
        <v>17.744502314814813</v>
      </c>
      <c r="BV248" s="125">
        <f t="shared" si="329"/>
        <v>4.6114833641404802</v>
      </c>
    </row>
    <row r="249" spans="1:384" s="77" customFormat="1" ht="18.600000000000001" thickBot="1">
      <c r="A249" s="380">
        <v>36</v>
      </c>
      <c r="B249" s="71">
        <v>1</v>
      </c>
      <c r="C249" s="72">
        <v>0.65</v>
      </c>
      <c r="D249" s="72"/>
      <c r="E249" s="87">
        <f t="shared" si="298"/>
        <v>4.003355281584116</v>
      </c>
      <c r="F249" s="387">
        <v>20</v>
      </c>
      <c r="G249" s="387"/>
      <c r="H249" s="72">
        <v>23</v>
      </c>
      <c r="I249" s="72">
        <v>53</v>
      </c>
      <c r="J249" s="72">
        <v>23</v>
      </c>
      <c r="K249" s="72">
        <v>54</v>
      </c>
      <c r="L249" s="72">
        <v>28</v>
      </c>
      <c r="M249" s="73">
        <v>57</v>
      </c>
      <c r="N249" s="74">
        <v>35</v>
      </c>
      <c r="O249" s="72">
        <v>53</v>
      </c>
      <c r="P249" s="72">
        <v>36</v>
      </c>
      <c r="Q249" s="72">
        <v>47</v>
      </c>
      <c r="R249" s="72">
        <v>36</v>
      </c>
      <c r="S249" s="72">
        <v>55</v>
      </c>
      <c r="T249" s="75"/>
      <c r="U249" s="76">
        <f t="shared" si="299"/>
        <v>30</v>
      </c>
      <c r="V249" s="76">
        <f t="shared" si="300"/>
        <v>31</v>
      </c>
      <c r="W249" s="76">
        <f t="shared" si="301"/>
        <v>29</v>
      </c>
      <c r="X249" s="76">
        <f t="shared" si="302"/>
        <v>18</v>
      </c>
      <c r="Y249" s="76">
        <f t="shared" si="303"/>
        <v>11</v>
      </c>
      <c r="Z249" s="76">
        <f t="shared" si="304"/>
        <v>19</v>
      </c>
      <c r="AA249" s="76">
        <f t="shared" si="305"/>
        <v>12</v>
      </c>
      <c r="AB249" s="76">
        <f t="shared" si="306"/>
        <v>20</v>
      </c>
      <c r="AC249" s="76">
        <f t="shared" si="307"/>
        <v>10</v>
      </c>
      <c r="AD249" s="76">
        <f t="shared" si="308"/>
        <v>0.3</v>
      </c>
      <c r="AE249" s="76">
        <f t="shared" si="309"/>
        <v>0.16</v>
      </c>
      <c r="AF249" s="76">
        <f t="shared" si="310"/>
        <v>0.14000000000000001</v>
      </c>
      <c r="AG249" s="76">
        <f t="shared" si="332"/>
        <v>40</v>
      </c>
      <c r="AH249" s="76">
        <f t="shared" si="333"/>
        <v>64.516129032258064</v>
      </c>
      <c r="AI249" s="76">
        <f t="shared" si="334"/>
        <v>34.482758620689658</v>
      </c>
      <c r="AJ249" s="36">
        <f t="shared" si="312"/>
        <v>46.332962550982579</v>
      </c>
      <c r="AK249" s="7"/>
      <c r="AL249" s="120">
        <f>$A$249*9.81</f>
        <v>353.16</v>
      </c>
      <c r="AM249" s="93">
        <f t="shared" si="336"/>
        <v>1046.5700400000001</v>
      </c>
      <c r="AN249" s="93">
        <f t="shared" si="314"/>
        <v>25.022886522097128</v>
      </c>
      <c r="AO249" s="93">
        <f t="shared" si="337"/>
        <v>0.3</v>
      </c>
      <c r="AP249" s="93">
        <f t="shared" si="338"/>
        <v>40</v>
      </c>
      <c r="AQ249" s="93">
        <f t="shared" si="339"/>
        <v>64.516129032258064</v>
      </c>
      <c r="AR249" s="93">
        <f t="shared" si="340"/>
        <v>34.482758620689658</v>
      </c>
      <c r="AS249" s="94">
        <f t="shared" si="315"/>
        <v>46.332962550982579</v>
      </c>
      <c r="AT249" s="100">
        <f t="shared" si="316"/>
        <v>1.1989024517018729E-2</v>
      </c>
      <c r="AU249" s="101">
        <f t="shared" si="317"/>
        <v>0.46153846153846151</v>
      </c>
      <c r="AV249" s="101">
        <f t="shared" si="318"/>
        <v>2.5976219786873915E-2</v>
      </c>
      <c r="AW249" s="101">
        <f t="shared" si="341"/>
        <v>9.9908537641822739E-3</v>
      </c>
      <c r="AX249" s="101">
        <f t="shared" si="319"/>
        <v>1.3987195269855186E-2</v>
      </c>
      <c r="AY249" s="101">
        <f t="shared" si="342"/>
        <v>1.4000000000000001</v>
      </c>
      <c r="AZ249" s="101">
        <f t="shared" si="343"/>
        <v>82.576288406990429</v>
      </c>
      <c r="BA249" s="101">
        <f t="shared" si="344"/>
        <v>38.112133110918656</v>
      </c>
      <c r="BB249" s="101">
        <f t="shared" si="345"/>
        <v>0.38461538461538458</v>
      </c>
      <c r="BC249" s="101">
        <f t="shared" si="346"/>
        <v>9.1245336703592125E-2</v>
      </c>
      <c r="BD249" s="101">
        <f t="shared" si="347"/>
        <v>0.5661385170722979</v>
      </c>
      <c r="BE249" s="101">
        <f t="shared" si="348"/>
        <v>0.11994511003130756</v>
      </c>
      <c r="BF249" s="101">
        <f t="shared" si="349"/>
        <v>0.49333333333333335</v>
      </c>
      <c r="BG249" s="101">
        <f t="shared" si="350"/>
        <v>0.22769230769230767</v>
      </c>
      <c r="BH249" s="101">
        <f t="shared" si="351"/>
        <v>5.9145854283959064E-3</v>
      </c>
      <c r="BI249" s="101">
        <f t="shared" si="320"/>
        <v>1.4719601443879746</v>
      </c>
      <c r="BJ249" s="101">
        <f t="shared" si="321"/>
        <v>0.10091454713477417</v>
      </c>
      <c r="BK249" s="101">
        <f t="shared" si="352"/>
        <v>10.100693045529104</v>
      </c>
      <c r="BL249" s="101">
        <f t="shared" si="353"/>
        <v>17.061981495826188</v>
      </c>
      <c r="BM249" s="101">
        <f t="shared" si="322"/>
        <v>0.15915494309189535</v>
      </c>
      <c r="BN249" s="101">
        <f t="shared" si="323"/>
        <v>1.9081125147334538E-3</v>
      </c>
      <c r="BO249" s="101">
        <f t="shared" si="324"/>
        <v>4.1342437819224835E-3</v>
      </c>
      <c r="BP249" s="114">
        <f t="shared" si="354"/>
        <v>9.4133550726850385E-4</v>
      </c>
      <c r="BQ249" s="101">
        <f t="shared" si="355"/>
        <v>1.5900937622778783E-3</v>
      </c>
      <c r="BR249" s="101">
        <f t="shared" si="325"/>
        <v>7.7591558038485422</v>
      </c>
      <c r="BS249" s="101">
        <f t="shared" si="326"/>
        <v>2.016467820534364</v>
      </c>
      <c r="BT249" s="101">
        <f t="shared" si="327"/>
        <v>0.75512204791196946</v>
      </c>
      <c r="BU249" s="101">
        <f t="shared" si="328"/>
        <v>10.275366512345682</v>
      </c>
      <c r="BV249" s="125">
        <f t="shared" si="329"/>
        <v>2.6703866296980903</v>
      </c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  <c r="IW249" s="7"/>
      <c r="IX249" s="7"/>
      <c r="IY249" s="7"/>
      <c r="IZ249" s="7"/>
      <c r="JA249" s="7"/>
      <c r="JB249" s="7"/>
      <c r="JC249" s="7"/>
      <c r="JD249" s="7"/>
      <c r="JE249" s="7"/>
      <c r="JF249" s="7"/>
      <c r="JG249" s="7"/>
      <c r="JH249" s="7"/>
      <c r="JI249" s="7"/>
      <c r="JJ249" s="7"/>
      <c r="JK249" s="7"/>
      <c r="JL249" s="7"/>
      <c r="JM249" s="7"/>
      <c r="JN249" s="7"/>
      <c r="JO249" s="7"/>
      <c r="JP249" s="7"/>
      <c r="JQ249" s="7"/>
      <c r="JR249" s="7"/>
      <c r="JS249" s="7"/>
      <c r="JT249" s="7"/>
      <c r="JU249" s="7"/>
      <c r="JV249" s="7"/>
      <c r="JW249" s="7"/>
      <c r="JX249" s="7"/>
      <c r="JY249" s="7"/>
      <c r="JZ249" s="7"/>
      <c r="KA249" s="7"/>
      <c r="KB249" s="7"/>
      <c r="KC249" s="7"/>
      <c r="KD249" s="7"/>
      <c r="KE249" s="7"/>
      <c r="KF249" s="7"/>
      <c r="KG249" s="7"/>
      <c r="KH249" s="7"/>
      <c r="KI249" s="7"/>
      <c r="KJ249" s="7"/>
      <c r="KK249" s="7"/>
      <c r="KL249" s="7"/>
      <c r="KM249" s="7"/>
      <c r="KN249" s="7"/>
      <c r="KO249" s="7"/>
      <c r="KP249" s="7"/>
      <c r="KQ249" s="7"/>
      <c r="KR249" s="7"/>
      <c r="KS249" s="7"/>
      <c r="KT249" s="7"/>
      <c r="KU249" s="7"/>
      <c r="KV249" s="7"/>
      <c r="KW249" s="7"/>
      <c r="KX249" s="7"/>
      <c r="KY249" s="7"/>
      <c r="KZ249" s="7"/>
      <c r="LA249" s="7"/>
      <c r="LB249" s="7"/>
      <c r="LC249" s="7"/>
      <c r="LD249" s="7"/>
      <c r="LE249" s="7"/>
      <c r="LF249" s="7"/>
      <c r="LG249" s="7"/>
      <c r="LH249" s="7"/>
      <c r="LI249" s="7"/>
      <c r="LJ249" s="7"/>
      <c r="LK249" s="7"/>
      <c r="LL249" s="7"/>
      <c r="LM249" s="7"/>
      <c r="LN249" s="7"/>
      <c r="LO249" s="7"/>
      <c r="LP249" s="7"/>
      <c r="LQ249" s="7"/>
      <c r="LR249" s="7"/>
      <c r="LS249" s="7"/>
      <c r="LT249" s="7"/>
      <c r="LU249" s="7"/>
      <c r="LV249" s="7"/>
      <c r="LW249" s="7"/>
      <c r="LX249" s="7"/>
      <c r="LY249" s="7"/>
      <c r="LZ249" s="7"/>
      <c r="MA249" s="7"/>
      <c r="MB249" s="7"/>
      <c r="MC249" s="7"/>
      <c r="MD249" s="7"/>
      <c r="ME249" s="7"/>
      <c r="MF249" s="7"/>
      <c r="MG249" s="7"/>
      <c r="MH249" s="7"/>
      <c r="MI249" s="7"/>
      <c r="MJ249" s="7"/>
      <c r="MK249" s="7"/>
      <c r="ML249" s="7"/>
      <c r="MM249" s="7"/>
      <c r="MN249" s="7"/>
      <c r="MO249" s="7"/>
      <c r="MP249" s="7"/>
      <c r="MQ249" s="7"/>
      <c r="MR249" s="7"/>
      <c r="MS249" s="7"/>
      <c r="MT249" s="7"/>
      <c r="MU249" s="7"/>
      <c r="MV249" s="7"/>
      <c r="MW249" s="7"/>
      <c r="MX249" s="7"/>
      <c r="MY249" s="7"/>
      <c r="MZ249" s="7"/>
      <c r="NA249" s="7"/>
      <c r="NB249" s="7"/>
      <c r="NC249" s="7"/>
      <c r="ND249" s="7"/>
      <c r="NE249" s="7"/>
      <c r="NF249" s="7"/>
      <c r="NG249" s="7"/>
      <c r="NH249" s="7"/>
      <c r="NI249" s="7"/>
      <c r="NJ249" s="7"/>
      <c r="NK249" s="7"/>
      <c r="NL249" s="7"/>
      <c r="NM249" s="7"/>
      <c r="NN249" s="7"/>
      <c r="NO249" s="7"/>
      <c r="NP249" s="7"/>
      <c r="NQ249" s="7"/>
      <c r="NR249" s="7"/>
      <c r="NS249" s="7"/>
      <c r="NT249" s="7"/>
    </row>
    <row r="250" spans="1:384" ht="18.600000000000001" thickBot="1">
      <c r="A250" s="378"/>
      <c r="B250" s="55">
        <v>2</v>
      </c>
      <c r="C250" s="30">
        <v>0.65</v>
      </c>
      <c r="D250" s="30"/>
      <c r="E250" s="85">
        <f t="shared" si="298"/>
        <v>3.4617713531086367</v>
      </c>
      <c r="F250" s="376">
        <v>23</v>
      </c>
      <c r="G250" s="376"/>
      <c r="H250" s="31">
        <v>23</v>
      </c>
      <c r="I250" s="31">
        <v>54</v>
      </c>
      <c r="J250" s="31">
        <v>29</v>
      </c>
      <c r="K250" s="31">
        <v>55</v>
      </c>
      <c r="L250" s="31">
        <v>30</v>
      </c>
      <c r="M250" s="33">
        <v>57</v>
      </c>
      <c r="N250" s="34">
        <v>33</v>
      </c>
      <c r="O250" s="31">
        <v>52</v>
      </c>
      <c r="P250" s="31">
        <v>33</v>
      </c>
      <c r="Q250" s="31">
        <v>52</v>
      </c>
      <c r="R250" s="31">
        <v>33</v>
      </c>
      <c r="S250" s="31">
        <v>53</v>
      </c>
      <c r="T250" s="35"/>
      <c r="U250" s="36">
        <f t="shared" si="299"/>
        <v>31</v>
      </c>
      <c r="V250" s="36">
        <f t="shared" si="300"/>
        <v>26</v>
      </c>
      <c r="W250" s="36">
        <f t="shared" si="301"/>
        <v>27</v>
      </c>
      <c r="X250" s="36">
        <f t="shared" si="302"/>
        <v>19</v>
      </c>
      <c r="Y250" s="36">
        <f t="shared" si="303"/>
        <v>19</v>
      </c>
      <c r="Z250" s="36">
        <f t="shared" si="304"/>
        <v>20</v>
      </c>
      <c r="AA250" s="37">
        <f t="shared" si="305"/>
        <v>12</v>
      </c>
      <c r="AB250" s="37">
        <f t="shared" si="306"/>
        <v>7</v>
      </c>
      <c r="AC250" s="37">
        <f t="shared" si="307"/>
        <v>7</v>
      </c>
      <c r="AD250" s="76">
        <f t="shared" si="308"/>
        <v>0.28000000000000003</v>
      </c>
      <c r="AE250" s="76">
        <f t="shared" si="309"/>
        <v>0.19333333333333333</v>
      </c>
      <c r="AF250" s="76">
        <f t="shared" si="310"/>
        <v>8.666666666666667E-2</v>
      </c>
      <c r="AG250" s="4">
        <f t="shared" si="332"/>
        <v>38.70967741935484</v>
      </c>
      <c r="AH250" s="4">
        <f t="shared" si="333"/>
        <v>26.923076923076927</v>
      </c>
      <c r="AI250" s="4">
        <f t="shared" si="334"/>
        <v>25.925925925925931</v>
      </c>
      <c r="AJ250" s="36">
        <f t="shared" si="312"/>
        <v>30.519560089452568</v>
      </c>
      <c r="AL250" s="120">
        <f t="shared" ref="AL250:AL256" si="359">$A$249*9.81</f>
        <v>353.16</v>
      </c>
      <c r="AM250" s="93">
        <f t="shared" si="336"/>
        <v>998.80711200000019</v>
      </c>
      <c r="AN250" s="93">
        <f t="shared" si="314"/>
        <v>18.710521764569563</v>
      </c>
      <c r="AO250" s="93">
        <f t="shared" si="337"/>
        <v>0.28000000000000003</v>
      </c>
      <c r="AP250" s="93">
        <f t="shared" si="338"/>
        <v>38.70967741935484</v>
      </c>
      <c r="AQ250" s="93">
        <f t="shared" si="339"/>
        <v>26.923076923076923</v>
      </c>
      <c r="AR250" s="93">
        <f t="shared" si="340"/>
        <v>25.925925925925924</v>
      </c>
      <c r="AS250" s="94">
        <f t="shared" si="315"/>
        <v>30.519560089452565</v>
      </c>
      <c r="AT250" s="100">
        <f t="shared" si="316"/>
        <v>1.4964841896082819E-2</v>
      </c>
      <c r="AU250" s="101">
        <f t="shared" si="317"/>
        <v>0.43076923076923079</v>
      </c>
      <c r="AV250" s="101">
        <f t="shared" si="318"/>
        <v>3.4739811544477972E-2</v>
      </c>
      <c r="AW250" s="101">
        <f t="shared" si="341"/>
        <v>1.3361465978645373E-2</v>
      </c>
      <c r="AX250" s="101">
        <f t="shared" si="319"/>
        <v>1.977496964839515E-2</v>
      </c>
      <c r="AY250" s="101">
        <f t="shared" si="342"/>
        <v>1.48</v>
      </c>
      <c r="AZ250" s="101">
        <f t="shared" si="343"/>
        <v>65.930434873462715</v>
      </c>
      <c r="BA250" s="101">
        <f t="shared" si="344"/>
        <v>28.400802714722403</v>
      </c>
      <c r="BB250" s="101">
        <f t="shared" si="345"/>
        <v>0.38461538461538458</v>
      </c>
      <c r="BC250" s="101">
        <f t="shared" si="346"/>
        <v>0.10922399158644691</v>
      </c>
      <c r="BD250" s="101">
        <f t="shared" si="347"/>
        <v>0.58600903867311926</v>
      </c>
      <c r="BE250" s="101">
        <f t="shared" si="348"/>
        <v>0.12946282448491828</v>
      </c>
      <c r="BF250" s="101">
        <f t="shared" si="349"/>
        <v>0.52857142857142847</v>
      </c>
      <c r="BG250" s="101">
        <f t="shared" si="350"/>
        <v>0.22769230769230767</v>
      </c>
      <c r="BH250" s="101">
        <f t="shared" si="351"/>
        <v>7.9099878593580607E-3</v>
      </c>
      <c r="BI250" s="101">
        <f t="shared" si="320"/>
        <v>1.5236235005501102</v>
      </c>
      <c r="BJ250" s="101">
        <f t="shared" si="321"/>
        <v>0.13496006648857703</v>
      </c>
      <c r="BK250" s="101">
        <f t="shared" si="352"/>
        <v>10.100693045529104</v>
      </c>
      <c r="BL250" s="101">
        <f t="shared" si="353"/>
        <v>17.061981495826188</v>
      </c>
      <c r="BM250" s="101">
        <f t="shared" si="322"/>
        <v>0.15915494309189535</v>
      </c>
      <c r="BN250" s="101">
        <f t="shared" si="323"/>
        <v>2.3817285603502719E-3</v>
      </c>
      <c r="BO250" s="101">
        <f t="shared" si="324"/>
        <v>5.5290127293845595E-3</v>
      </c>
      <c r="BP250" s="114">
        <f t="shared" si="354"/>
        <v>1.2589136676137151E-3</v>
      </c>
      <c r="BQ250" s="101">
        <f t="shared" si="355"/>
        <v>2.1265433574555997E-3</v>
      </c>
      <c r="BR250" s="101">
        <f t="shared" si="325"/>
        <v>7.7591558038485422</v>
      </c>
      <c r="BS250" s="101">
        <f t="shared" si="326"/>
        <v>2.016467820534364</v>
      </c>
      <c r="BT250" s="101">
        <f t="shared" si="327"/>
        <v>0.60715680461619081</v>
      </c>
      <c r="BU250" s="101">
        <f t="shared" si="328"/>
        <v>12.779492455418382</v>
      </c>
      <c r="BV250" s="125">
        <f t="shared" si="329"/>
        <v>3.3211648213496638</v>
      </c>
    </row>
    <row r="251" spans="1:384" ht="18.600000000000001" thickBot="1">
      <c r="A251" s="378"/>
      <c r="B251" s="55">
        <v>3</v>
      </c>
      <c r="C251" s="30">
        <v>0.65</v>
      </c>
      <c r="D251" s="30"/>
      <c r="E251" s="85">
        <f t="shared" si="298"/>
        <v>3.1742250903872287</v>
      </c>
      <c r="F251" s="376">
        <v>25</v>
      </c>
      <c r="G251" s="376"/>
      <c r="H251" s="31">
        <v>26</v>
      </c>
      <c r="I251" s="31">
        <v>55</v>
      </c>
      <c r="J251" s="31">
        <v>27</v>
      </c>
      <c r="K251" s="31">
        <v>54</v>
      </c>
      <c r="L251" s="31">
        <v>28</v>
      </c>
      <c r="M251" s="33">
        <v>55</v>
      </c>
      <c r="N251" s="34">
        <v>35</v>
      </c>
      <c r="O251" s="31">
        <v>52</v>
      </c>
      <c r="P251" s="31">
        <v>34</v>
      </c>
      <c r="Q251" s="31">
        <v>52</v>
      </c>
      <c r="R251" s="31">
        <v>33</v>
      </c>
      <c r="S251" s="31">
        <v>52</v>
      </c>
      <c r="T251" s="35"/>
      <c r="U251" s="36">
        <f t="shared" si="299"/>
        <v>29</v>
      </c>
      <c r="V251" s="36">
        <f t="shared" si="300"/>
        <v>27</v>
      </c>
      <c r="W251" s="36">
        <f t="shared" si="301"/>
        <v>27</v>
      </c>
      <c r="X251" s="36">
        <f t="shared" si="302"/>
        <v>17</v>
      </c>
      <c r="Y251" s="36">
        <f t="shared" si="303"/>
        <v>18</v>
      </c>
      <c r="Z251" s="36">
        <f t="shared" si="304"/>
        <v>19</v>
      </c>
      <c r="AA251" s="37">
        <f t="shared" si="305"/>
        <v>12</v>
      </c>
      <c r="AB251" s="37">
        <f t="shared" si="306"/>
        <v>9</v>
      </c>
      <c r="AC251" s="37">
        <f t="shared" si="307"/>
        <v>8</v>
      </c>
      <c r="AD251" s="76">
        <f t="shared" si="308"/>
        <v>0.27666666666666667</v>
      </c>
      <c r="AE251" s="76">
        <f t="shared" si="309"/>
        <v>0.18</v>
      </c>
      <c r="AF251" s="76">
        <f t="shared" si="310"/>
        <v>9.6666666666666665E-2</v>
      </c>
      <c r="AG251" s="4">
        <f t="shared" si="332"/>
        <v>41.379310344827594</v>
      </c>
      <c r="AH251" s="4">
        <f t="shared" si="333"/>
        <v>33.333333333333336</v>
      </c>
      <c r="AI251" s="4">
        <f t="shared" si="334"/>
        <v>29.629629629629626</v>
      </c>
      <c r="AJ251" s="36">
        <f t="shared" si="312"/>
        <v>34.780757769263516</v>
      </c>
      <c r="AL251" s="120">
        <f t="shared" si="359"/>
        <v>353.16</v>
      </c>
      <c r="AM251" s="93">
        <f t="shared" si="336"/>
        <v>990.93198462499993</v>
      </c>
      <c r="AN251" s="93">
        <f t="shared" si="314"/>
        <v>15.731298772272332</v>
      </c>
      <c r="AO251" s="93">
        <f t="shared" si="337"/>
        <v>0.27666666666666667</v>
      </c>
      <c r="AP251" s="93">
        <f t="shared" si="338"/>
        <v>41.379310344827587</v>
      </c>
      <c r="AQ251" s="93">
        <f t="shared" si="339"/>
        <v>33.333333333333329</v>
      </c>
      <c r="AR251" s="93">
        <f t="shared" si="340"/>
        <v>29.629629629629626</v>
      </c>
      <c r="AS251" s="94">
        <f t="shared" si="315"/>
        <v>34.780757769263516</v>
      </c>
      <c r="AT251" s="100">
        <f t="shared" si="316"/>
        <v>1.7587020033864826E-2</v>
      </c>
      <c r="AU251" s="101">
        <f t="shared" si="317"/>
        <v>0.42564102564102563</v>
      </c>
      <c r="AV251" s="101">
        <f t="shared" si="318"/>
        <v>4.1318902489200497E-2</v>
      </c>
      <c r="AW251" s="101">
        <f t="shared" si="341"/>
        <v>1.5891885572769424E-2</v>
      </c>
      <c r="AX251" s="101">
        <f t="shared" si="319"/>
        <v>2.3731882455335671E-2</v>
      </c>
      <c r="AY251" s="101">
        <f t="shared" si="342"/>
        <v>1.4933333333333334</v>
      </c>
      <c r="AZ251" s="101">
        <f t="shared" si="343"/>
        <v>55.9565015865265</v>
      </c>
      <c r="BA251" s="101">
        <f t="shared" si="344"/>
        <v>23.817382726572816</v>
      </c>
      <c r="BB251" s="101">
        <f t="shared" si="345"/>
        <v>0.38461538461538458</v>
      </c>
      <c r="BC251" s="101">
        <f t="shared" si="346"/>
        <v>0.11983379141859569</v>
      </c>
      <c r="BD251" s="101">
        <f t="shared" si="347"/>
        <v>0.58952864412411499</v>
      </c>
      <c r="BE251" s="101">
        <f t="shared" si="348"/>
        <v>0.13950974459684554</v>
      </c>
      <c r="BF251" s="101">
        <f t="shared" si="349"/>
        <v>0.53493975903614455</v>
      </c>
      <c r="BG251" s="101">
        <f t="shared" si="350"/>
        <v>0.22769230769230767</v>
      </c>
      <c r="BH251" s="101">
        <f t="shared" si="351"/>
        <v>9.4079962590794975E-3</v>
      </c>
      <c r="BI251" s="101">
        <f t="shared" si="320"/>
        <v>1.5327744747226988</v>
      </c>
      <c r="BJ251" s="101">
        <f t="shared" si="321"/>
        <v>0.16051905808521641</v>
      </c>
      <c r="BK251" s="101">
        <f t="shared" si="352"/>
        <v>10.100693045529104</v>
      </c>
      <c r="BL251" s="101">
        <f t="shared" si="353"/>
        <v>17.061981495826188</v>
      </c>
      <c r="BM251" s="101">
        <f t="shared" si="322"/>
        <v>0.15915494309189535</v>
      </c>
      <c r="BN251" s="101">
        <f t="shared" si="323"/>
        <v>2.7990611726457799E-3</v>
      </c>
      <c r="BO251" s="101">
        <f t="shared" si="324"/>
        <v>6.5761075742882778E-3</v>
      </c>
      <c r="BP251" s="114">
        <f t="shared" si="354"/>
        <v>1.4973291092225617E-3</v>
      </c>
      <c r="BQ251" s="101">
        <f t="shared" si="355"/>
        <v>2.5292721439570298E-3</v>
      </c>
      <c r="BR251" s="101">
        <f t="shared" si="325"/>
        <v>7.7591558038485422</v>
      </c>
      <c r="BS251" s="101">
        <f t="shared" si="326"/>
        <v>2.016467820534364</v>
      </c>
      <c r="BT251" s="101">
        <f t="shared" si="327"/>
        <v>0.62188410153294438</v>
      </c>
      <c r="BU251" s="101">
        <f t="shared" si="328"/>
        <v>12.476851851851851</v>
      </c>
      <c r="BV251" s="125">
        <f t="shared" si="329"/>
        <v>3.2425138632162658</v>
      </c>
    </row>
    <row r="252" spans="1:384" ht="18.600000000000001" thickBot="1">
      <c r="A252" s="378"/>
      <c r="B252" s="55">
        <v>4</v>
      </c>
      <c r="C252" s="30">
        <v>0.65</v>
      </c>
      <c r="D252" s="30"/>
      <c r="E252" s="85">
        <f t="shared" si="298"/>
        <v>2.8899783707718116</v>
      </c>
      <c r="F252" s="376">
        <v>27.36</v>
      </c>
      <c r="G252" s="376"/>
      <c r="H252" s="31">
        <v>27</v>
      </c>
      <c r="I252" s="31">
        <v>53</v>
      </c>
      <c r="J252" s="31">
        <v>26</v>
      </c>
      <c r="K252" s="31">
        <v>55</v>
      </c>
      <c r="L252" s="31">
        <v>25</v>
      </c>
      <c r="M252" s="33">
        <v>53</v>
      </c>
      <c r="N252" s="34">
        <v>35</v>
      </c>
      <c r="O252" s="31">
        <v>55</v>
      </c>
      <c r="P252" s="31">
        <v>34</v>
      </c>
      <c r="Q252" s="31">
        <v>54</v>
      </c>
      <c r="R252" s="31">
        <v>26</v>
      </c>
      <c r="S252" s="31">
        <v>56</v>
      </c>
      <c r="T252" s="35"/>
      <c r="U252" s="36">
        <f t="shared" si="299"/>
        <v>26</v>
      </c>
      <c r="V252" s="36">
        <f t="shared" si="300"/>
        <v>29</v>
      </c>
      <c r="W252" s="36">
        <f t="shared" si="301"/>
        <v>28</v>
      </c>
      <c r="X252" s="36">
        <f t="shared" si="302"/>
        <v>20</v>
      </c>
      <c r="Y252" s="36">
        <f t="shared" si="303"/>
        <v>20</v>
      </c>
      <c r="Z252" s="36">
        <f t="shared" si="304"/>
        <v>30</v>
      </c>
      <c r="AA252" s="37">
        <f t="shared" si="305"/>
        <v>6</v>
      </c>
      <c r="AB252" s="37">
        <f t="shared" si="306"/>
        <v>9</v>
      </c>
      <c r="AC252" s="5">
        <f t="shared" si="307"/>
        <v>-2</v>
      </c>
      <c r="AD252" s="76">
        <f t="shared" si="308"/>
        <v>0.27666666666666667</v>
      </c>
      <c r="AE252" s="76">
        <f t="shared" si="309"/>
        <v>0.23333333333333334</v>
      </c>
      <c r="AF252" s="76">
        <f t="shared" si="310"/>
        <v>4.3333333333333335E-2</v>
      </c>
      <c r="AG252" s="4">
        <f t="shared" si="332"/>
        <v>23.076923076923073</v>
      </c>
      <c r="AH252" s="4">
        <f t="shared" si="333"/>
        <v>31.034482758620683</v>
      </c>
      <c r="AI252" s="4">
        <f t="shared" si="334"/>
        <v>-7.1428571428571397</v>
      </c>
      <c r="AJ252" s="36">
        <f t="shared" si="312"/>
        <v>15.656182897562205</v>
      </c>
      <c r="AL252" s="120">
        <f t="shared" si="359"/>
        <v>353.16</v>
      </c>
      <c r="AM252" s="93">
        <f t="shared" si="336"/>
        <v>990.93198462499993</v>
      </c>
      <c r="AN252" s="93">
        <f t="shared" si="314"/>
        <v>13.040021992475138</v>
      </c>
      <c r="AO252" s="93">
        <f t="shared" si="337"/>
        <v>0.27666666666666667</v>
      </c>
      <c r="AP252" s="93">
        <f t="shared" si="338"/>
        <v>23.076923076923077</v>
      </c>
      <c r="AQ252" s="93">
        <f t="shared" si="339"/>
        <v>31.03448275862069</v>
      </c>
      <c r="AR252" s="95">
        <f t="shared" si="340"/>
        <v>-7.1428571428571423</v>
      </c>
      <c r="AS252" s="94">
        <f>(AP252+AQ252)/2</f>
        <v>27.055702917771882</v>
      </c>
      <c r="AT252" s="100">
        <f t="shared" si="316"/>
        <v>2.1216733133296833E-2</v>
      </c>
      <c r="AU252" s="101">
        <f t="shared" si="317"/>
        <v>0.42564102564102563</v>
      </c>
      <c r="AV252" s="101">
        <f t="shared" si="318"/>
        <v>4.9846541698709432E-2</v>
      </c>
      <c r="AW252" s="101">
        <f t="shared" si="341"/>
        <v>1.9171746807195935E-2</v>
      </c>
      <c r="AX252" s="101">
        <f t="shared" si="319"/>
        <v>2.8629808565412598E-2</v>
      </c>
      <c r="AY252" s="101">
        <f t="shared" si="342"/>
        <v>1.4933333333333334</v>
      </c>
      <c r="AZ252" s="101">
        <f t="shared" si="343"/>
        <v>46.228995153524593</v>
      </c>
      <c r="BA252" s="101">
        <f t="shared" si="344"/>
        <v>19.676956911500213</v>
      </c>
      <c r="BB252" s="101">
        <f t="shared" si="345"/>
        <v>0.38461538461538458</v>
      </c>
      <c r="BC252" s="101">
        <f t="shared" si="346"/>
        <v>0.1316201640967819</v>
      </c>
      <c r="BD252" s="101">
        <f t="shared" si="347"/>
        <v>0.58952864412411499</v>
      </c>
      <c r="BE252" s="101">
        <f t="shared" si="348"/>
        <v>0.15323136537335244</v>
      </c>
      <c r="BF252" s="101">
        <f t="shared" si="349"/>
        <v>0.53493975903614455</v>
      </c>
      <c r="BG252" s="101">
        <f t="shared" si="350"/>
        <v>0.22769230769230767</v>
      </c>
      <c r="BH252" s="101">
        <f t="shared" si="351"/>
        <v>1.1349674109859993E-2</v>
      </c>
      <c r="BI252" s="101">
        <f t="shared" si="320"/>
        <v>1.5327744747226988</v>
      </c>
      <c r="BJ252" s="101">
        <f t="shared" si="321"/>
        <v>0.19364792964608879</v>
      </c>
      <c r="BK252" s="101">
        <f t="shared" si="352"/>
        <v>10.100693045529104</v>
      </c>
      <c r="BL252" s="101">
        <f t="shared" si="353"/>
        <v>17.061981495826188</v>
      </c>
      <c r="BM252" s="101">
        <f t="shared" si="322"/>
        <v>0.15915494309189535</v>
      </c>
      <c r="BN252" s="101">
        <f t="shared" si="323"/>
        <v>3.3767479544257882E-3</v>
      </c>
      <c r="BO252" s="101">
        <f t="shared" si="324"/>
        <v>7.9333235073858876E-3</v>
      </c>
      <c r="BP252" s="114">
        <f t="shared" si="354"/>
        <v>1.8063567370663251E-3</v>
      </c>
      <c r="BQ252" s="101">
        <f t="shared" si="355"/>
        <v>3.0512782720714953E-3</v>
      </c>
      <c r="BR252" s="101">
        <f t="shared" si="325"/>
        <v>7.7591558038485422</v>
      </c>
      <c r="BS252" s="101">
        <f t="shared" si="326"/>
        <v>2.016467820534364</v>
      </c>
      <c r="BT252" s="101">
        <f t="shared" si="327"/>
        <v>0.62188410153294438</v>
      </c>
      <c r="BU252" s="101">
        <f t="shared" si="328"/>
        <v>12.476851851851851</v>
      </c>
      <c r="BV252" s="125">
        <f t="shared" si="329"/>
        <v>3.2425138632162658</v>
      </c>
    </row>
    <row r="253" spans="1:384" ht="18.600000000000001" thickBot="1">
      <c r="A253" s="378"/>
      <c r="B253" s="55">
        <v>5</v>
      </c>
      <c r="C253" s="30">
        <v>0.65</v>
      </c>
      <c r="D253" s="30"/>
      <c r="E253" s="85">
        <f t="shared" si="298"/>
        <v>2.8424232144011614</v>
      </c>
      <c r="F253" s="376">
        <v>27.8</v>
      </c>
      <c r="G253" s="376"/>
      <c r="H253" s="31">
        <v>29</v>
      </c>
      <c r="I253" s="31">
        <v>54</v>
      </c>
      <c r="J253" s="31">
        <v>27</v>
      </c>
      <c r="K253" s="31">
        <v>55</v>
      </c>
      <c r="L253" s="31">
        <v>26</v>
      </c>
      <c r="M253" s="33">
        <v>54</v>
      </c>
      <c r="N253" s="34">
        <v>34</v>
      </c>
      <c r="O253" s="31">
        <v>54</v>
      </c>
      <c r="P253" s="31">
        <v>30</v>
      </c>
      <c r="Q253" s="31">
        <v>54</v>
      </c>
      <c r="R253" s="31">
        <v>26</v>
      </c>
      <c r="S253" s="31">
        <v>56</v>
      </c>
      <c r="T253" s="35"/>
      <c r="U253" s="36">
        <f t="shared" si="299"/>
        <v>25</v>
      </c>
      <c r="V253" s="36">
        <f t="shared" si="300"/>
        <v>28</v>
      </c>
      <c r="W253" s="36">
        <f t="shared" si="301"/>
        <v>28</v>
      </c>
      <c r="X253" s="36">
        <f t="shared" si="302"/>
        <v>20</v>
      </c>
      <c r="Y253" s="36">
        <f t="shared" si="303"/>
        <v>24</v>
      </c>
      <c r="Z253" s="36">
        <f t="shared" si="304"/>
        <v>30</v>
      </c>
      <c r="AA253" s="37">
        <f t="shared" si="305"/>
        <v>5</v>
      </c>
      <c r="AB253" s="37">
        <f t="shared" si="306"/>
        <v>4</v>
      </c>
      <c r="AC253" s="5">
        <f t="shared" si="307"/>
        <v>-2</v>
      </c>
      <c r="AD253" s="76">
        <f t="shared" si="308"/>
        <v>0.27</v>
      </c>
      <c r="AE253" s="76">
        <f t="shared" si="309"/>
        <v>0.24666666666666667</v>
      </c>
      <c r="AF253" s="76">
        <f t="shared" si="310"/>
        <v>2.3333333333333334E-2</v>
      </c>
      <c r="AG253" s="4">
        <f t="shared" si="332"/>
        <v>19.999999999999996</v>
      </c>
      <c r="AH253" s="4">
        <f t="shared" si="333"/>
        <v>14.28571428571429</v>
      </c>
      <c r="AI253" s="4">
        <f t="shared" si="334"/>
        <v>-7.1428571428571397</v>
      </c>
      <c r="AJ253" s="36">
        <f t="shared" si="312"/>
        <v>9.0476190476190492</v>
      </c>
      <c r="AL253" s="120">
        <f t="shared" si="359"/>
        <v>353.16</v>
      </c>
      <c r="AM253" s="93">
        <f t="shared" si="336"/>
        <v>975.2548961250003</v>
      </c>
      <c r="AN253" s="93">
        <f t="shared" si="314"/>
        <v>12.614400685977616</v>
      </c>
      <c r="AO253" s="93">
        <f t="shared" si="337"/>
        <v>0.27</v>
      </c>
      <c r="AP253" s="93">
        <f t="shared" si="338"/>
        <v>20</v>
      </c>
      <c r="AQ253" s="93">
        <f t="shared" si="339"/>
        <v>14.285714285714285</v>
      </c>
      <c r="AR253" s="95">
        <f t="shared" si="340"/>
        <v>-7.1428571428571423</v>
      </c>
      <c r="AS253" s="94">
        <f>(AP253+AQ253)/2</f>
        <v>17.142857142857142</v>
      </c>
      <c r="AT253" s="100">
        <f t="shared" si="316"/>
        <v>2.1404108425074578E-2</v>
      </c>
      <c r="AU253" s="101">
        <f t="shared" si="317"/>
        <v>0.41538461538461541</v>
      </c>
      <c r="AV253" s="101">
        <f t="shared" si="318"/>
        <v>5.1528409171475831E-2</v>
      </c>
      <c r="AW253" s="101">
        <f t="shared" si="341"/>
        <v>1.9818618912106088E-2</v>
      </c>
      <c r="AX253" s="101">
        <f t="shared" si="319"/>
        <v>3.0124300746401256E-2</v>
      </c>
      <c r="AY253" s="101">
        <f t="shared" si="342"/>
        <v>1.52</v>
      </c>
      <c r="AZ253" s="101">
        <f t="shared" si="343"/>
        <v>45.794076614731907</v>
      </c>
      <c r="BA253" s="101">
        <f t="shared" si="344"/>
        <v>19.022154901504024</v>
      </c>
      <c r="BB253" s="101">
        <f t="shared" si="345"/>
        <v>0.38461538461538458</v>
      </c>
      <c r="BC253" s="101">
        <f t="shared" si="346"/>
        <v>0.13546428705295319</v>
      </c>
      <c r="BD253" s="101">
        <f t="shared" si="347"/>
        <v>0.59676239503286066</v>
      </c>
      <c r="BE253" s="101">
        <f t="shared" si="348"/>
        <v>0.15204090600585274</v>
      </c>
      <c r="BF253" s="101">
        <f t="shared" si="349"/>
        <v>0.54814814814814805</v>
      </c>
      <c r="BG253" s="101">
        <f t="shared" si="350"/>
        <v>0.22769230769230767</v>
      </c>
      <c r="BH253" s="101">
        <f t="shared" si="351"/>
        <v>1.1732622395966804E-2</v>
      </c>
      <c r="BI253" s="101">
        <f t="shared" si="320"/>
        <v>1.5515822270854378</v>
      </c>
      <c r="BJ253" s="101">
        <f t="shared" si="321"/>
        <v>0.20018178621750154</v>
      </c>
      <c r="BK253" s="101">
        <f t="shared" si="352"/>
        <v>10.100693045529104</v>
      </c>
      <c r="BL253" s="101">
        <f t="shared" si="353"/>
        <v>17.061981495826188</v>
      </c>
      <c r="BM253" s="101">
        <f t="shared" si="322"/>
        <v>0.15915494309189535</v>
      </c>
      <c r="BN253" s="101">
        <f t="shared" si="323"/>
        <v>3.4065696583255021E-3</v>
      </c>
      <c r="BO253" s="101">
        <f t="shared" si="324"/>
        <v>8.2010010293021331E-3</v>
      </c>
      <c r="BP253" s="114">
        <f t="shared" si="354"/>
        <v>1.8673048497487934E-3</v>
      </c>
      <c r="BQ253" s="101">
        <f t="shared" si="355"/>
        <v>3.1542311651162054E-3</v>
      </c>
      <c r="BR253" s="101">
        <f t="shared" si="325"/>
        <v>7.7591558038485422</v>
      </c>
      <c r="BS253" s="101">
        <f t="shared" si="326"/>
        <v>2.016467820534364</v>
      </c>
      <c r="BT253" s="101">
        <f t="shared" si="327"/>
        <v>0.57942183358039234</v>
      </c>
      <c r="BU253" s="101">
        <f t="shared" si="328"/>
        <v>13.391203703703704</v>
      </c>
      <c r="BV253" s="125">
        <f t="shared" si="329"/>
        <v>3.4801377919677363</v>
      </c>
    </row>
    <row r="254" spans="1:384" ht="18.600000000000001" thickBot="1">
      <c r="A254" s="378"/>
      <c r="B254" s="55">
        <v>6</v>
      </c>
      <c r="C254" s="30">
        <v>0.65</v>
      </c>
      <c r="D254" s="30"/>
      <c r="E254" s="85">
        <f t="shared" si="298"/>
        <v>2.821311093890853</v>
      </c>
      <c r="F254" s="376">
        <v>28</v>
      </c>
      <c r="G254" s="376"/>
      <c r="H254" s="31">
        <v>26</v>
      </c>
      <c r="I254" s="31">
        <v>54</v>
      </c>
      <c r="J254" s="31">
        <v>27</v>
      </c>
      <c r="K254" s="31">
        <v>56</v>
      </c>
      <c r="L254" s="31">
        <v>24</v>
      </c>
      <c r="M254" s="33">
        <v>55</v>
      </c>
      <c r="N254" s="34">
        <v>30</v>
      </c>
      <c r="O254" s="31">
        <v>55</v>
      </c>
      <c r="P254" s="31">
        <v>30</v>
      </c>
      <c r="Q254" s="31">
        <v>55</v>
      </c>
      <c r="R254" s="31">
        <v>27</v>
      </c>
      <c r="S254" s="31">
        <v>55</v>
      </c>
      <c r="T254" s="35"/>
      <c r="U254" s="36">
        <f t="shared" si="299"/>
        <v>28</v>
      </c>
      <c r="V254" s="36">
        <f t="shared" si="300"/>
        <v>29</v>
      </c>
      <c r="W254" s="36">
        <f t="shared" si="301"/>
        <v>31</v>
      </c>
      <c r="X254" s="36">
        <f t="shared" si="302"/>
        <v>25</v>
      </c>
      <c r="Y254" s="36">
        <f t="shared" si="303"/>
        <v>25</v>
      </c>
      <c r="Z254" s="36">
        <f t="shared" si="304"/>
        <v>28</v>
      </c>
      <c r="AA254" s="37">
        <f t="shared" si="305"/>
        <v>3</v>
      </c>
      <c r="AB254" s="37">
        <f t="shared" si="306"/>
        <v>4</v>
      </c>
      <c r="AC254" s="37">
        <f t="shared" si="307"/>
        <v>3</v>
      </c>
      <c r="AD254" s="76">
        <f t="shared" si="308"/>
        <v>0.29333333333333333</v>
      </c>
      <c r="AE254" s="76">
        <f t="shared" si="309"/>
        <v>0.26</v>
      </c>
      <c r="AF254" s="76">
        <f t="shared" si="310"/>
        <v>3.3333333333333333E-2</v>
      </c>
      <c r="AG254" s="4">
        <f t="shared" si="332"/>
        <v>10.71428571428571</v>
      </c>
      <c r="AH254" s="4">
        <f t="shared" si="333"/>
        <v>13.793103448275868</v>
      </c>
      <c r="AI254" s="4">
        <f t="shared" si="334"/>
        <v>9.6774193548387117</v>
      </c>
      <c r="AJ254" s="36">
        <f t="shared" si="312"/>
        <v>11.394936172466764</v>
      </c>
      <c r="AL254" s="120">
        <f t="shared" si="359"/>
        <v>353.16</v>
      </c>
      <c r="AM254" s="93">
        <f t="shared" si="336"/>
        <v>1030.5515089999999</v>
      </c>
      <c r="AN254" s="93">
        <f t="shared" si="314"/>
        <v>12.42770947740042</v>
      </c>
      <c r="AO254" s="93">
        <f t="shared" si="337"/>
        <v>0.29333333333333333</v>
      </c>
      <c r="AP254" s="93">
        <f t="shared" si="338"/>
        <v>10.714285714285714</v>
      </c>
      <c r="AQ254" s="93">
        <f t="shared" si="339"/>
        <v>13.793103448275861</v>
      </c>
      <c r="AR254" s="93">
        <f t="shared" si="340"/>
        <v>9.67741935483871</v>
      </c>
      <c r="AS254" s="94">
        <f t="shared" si="315"/>
        <v>11.394936172466762</v>
      </c>
      <c r="AT254" s="100">
        <f t="shared" si="316"/>
        <v>2.3603169503338895E-2</v>
      </c>
      <c r="AU254" s="101">
        <f t="shared" si="317"/>
        <v>0.45128205128205129</v>
      </c>
      <c r="AV254" s="101">
        <f t="shared" si="318"/>
        <v>5.2302477876716873E-2</v>
      </c>
      <c r="AW254" s="101">
        <f t="shared" si="341"/>
        <v>2.0116337644891104E-2</v>
      </c>
      <c r="AX254" s="101">
        <f t="shared" si="319"/>
        <v>2.8699308373377974E-2</v>
      </c>
      <c r="AY254" s="101">
        <f t="shared" si="342"/>
        <v>1.4266666666666667</v>
      </c>
      <c r="AZ254" s="101">
        <f t="shared" si="343"/>
        <v>41.514918672955979</v>
      </c>
      <c r="BA254" s="101">
        <f t="shared" si="344"/>
        <v>18.734937657539106</v>
      </c>
      <c r="BB254" s="101">
        <f t="shared" si="345"/>
        <v>0.38461538461538458</v>
      </c>
      <c r="BC254" s="101">
        <f t="shared" si="346"/>
        <v>0.13093741232875489</v>
      </c>
      <c r="BD254" s="101">
        <f t="shared" si="347"/>
        <v>0.57253576551793062</v>
      </c>
      <c r="BE254" s="101">
        <f t="shared" si="348"/>
        <v>0.16641630193759355</v>
      </c>
      <c r="BF254" s="101">
        <f t="shared" si="349"/>
        <v>0.50454545454545452</v>
      </c>
      <c r="BG254" s="101">
        <f t="shared" si="350"/>
        <v>0.22769230769230767</v>
      </c>
      <c r="BH254" s="101">
        <f t="shared" si="351"/>
        <v>1.1908871885775532E-2</v>
      </c>
      <c r="BI254" s="101">
        <f t="shared" si="320"/>
        <v>1.4885929903466195</v>
      </c>
      <c r="BJ254" s="101">
        <f t="shared" si="321"/>
        <v>0.20318895175126686</v>
      </c>
      <c r="BK254" s="101">
        <f t="shared" si="352"/>
        <v>10.100693045529104</v>
      </c>
      <c r="BL254" s="101">
        <f t="shared" si="353"/>
        <v>17.061981495826188</v>
      </c>
      <c r="BM254" s="101">
        <f t="shared" si="322"/>
        <v>0.15915494309189535</v>
      </c>
      <c r="BN254" s="101">
        <f t="shared" si="323"/>
        <v>3.7565610990922616E-3</v>
      </c>
      <c r="BO254" s="101">
        <f t="shared" si="324"/>
        <v>8.3241978900339894E-3</v>
      </c>
      <c r="BP254" s="114">
        <f t="shared" si="354"/>
        <v>1.8953558272692772E-3</v>
      </c>
      <c r="BQ254" s="101">
        <f t="shared" si="355"/>
        <v>3.2016145730899958E-3</v>
      </c>
      <c r="BR254" s="101">
        <f t="shared" si="325"/>
        <v>7.7591558038485422</v>
      </c>
      <c r="BS254" s="101">
        <f t="shared" si="326"/>
        <v>2.016467820534364</v>
      </c>
      <c r="BT254" s="101">
        <f t="shared" si="327"/>
        <v>0.52998444233941022</v>
      </c>
      <c r="BU254" s="101">
        <f t="shared" si="328"/>
        <v>14.640346364883403</v>
      </c>
      <c r="BV254" s="125">
        <f t="shared" si="329"/>
        <v>3.8047679506089858</v>
      </c>
    </row>
    <row r="255" spans="1:384" ht="18.600000000000001" thickBot="1">
      <c r="A255" s="378"/>
      <c r="B255" s="55">
        <v>7</v>
      </c>
      <c r="C255" s="30">
        <v>0.65</v>
      </c>
      <c r="D255" s="30"/>
      <c r="E255" s="85">
        <f t="shared" si="298"/>
        <v>2.6259667592247009</v>
      </c>
      <c r="F255" s="376">
        <v>30</v>
      </c>
      <c r="G255" s="376"/>
      <c r="H255" s="31">
        <v>27</v>
      </c>
      <c r="I255" s="31">
        <v>55</v>
      </c>
      <c r="J255" s="31">
        <v>26</v>
      </c>
      <c r="K255" s="31">
        <v>57</v>
      </c>
      <c r="L255" s="31">
        <v>25</v>
      </c>
      <c r="M255" s="33">
        <v>56</v>
      </c>
      <c r="N255" s="34">
        <v>32</v>
      </c>
      <c r="O255" s="31">
        <v>55</v>
      </c>
      <c r="P255" s="31">
        <v>31</v>
      </c>
      <c r="Q255" s="31">
        <v>55</v>
      </c>
      <c r="R255" s="31">
        <v>28</v>
      </c>
      <c r="S255" s="31">
        <v>55</v>
      </c>
      <c r="T255" s="35"/>
      <c r="U255" s="36">
        <f t="shared" si="299"/>
        <v>28</v>
      </c>
      <c r="V255" s="36">
        <f t="shared" si="300"/>
        <v>31</v>
      </c>
      <c r="W255" s="36">
        <f t="shared" si="301"/>
        <v>31</v>
      </c>
      <c r="X255" s="36">
        <f t="shared" si="302"/>
        <v>23</v>
      </c>
      <c r="Y255" s="36">
        <f t="shared" si="303"/>
        <v>24</v>
      </c>
      <c r="Z255" s="36">
        <f t="shared" si="304"/>
        <v>27</v>
      </c>
      <c r="AA255" s="37">
        <f t="shared" si="305"/>
        <v>5</v>
      </c>
      <c r="AB255" s="37">
        <f t="shared" si="306"/>
        <v>7</v>
      </c>
      <c r="AC255" s="37">
        <f t="shared" si="307"/>
        <v>4</v>
      </c>
      <c r="AD255" s="76">
        <f t="shared" si="308"/>
        <v>0.3</v>
      </c>
      <c r="AE255" s="76">
        <f t="shared" si="309"/>
        <v>0.24666666666666667</v>
      </c>
      <c r="AF255" s="76">
        <f t="shared" si="310"/>
        <v>5.3333333333333337E-2</v>
      </c>
      <c r="AG255" s="4">
        <f t="shared" si="332"/>
        <v>17.857142857142861</v>
      </c>
      <c r="AH255" s="4">
        <f t="shared" si="333"/>
        <v>22.580645161290324</v>
      </c>
      <c r="AI255" s="4">
        <f t="shared" si="334"/>
        <v>12.903225806451612</v>
      </c>
      <c r="AJ255" s="36">
        <f t="shared" si="312"/>
        <v>17.780337941628265</v>
      </c>
      <c r="AL255" s="120">
        <f t="shared" si="359"/>
        <v>353.16</v>
      </c>
      <c r="AM255" s="93">
        <f t="shared" si="336"/>
        <v>1046.5700400000001</v>
      </c>
      <c r="AN255" s="93">
        <f t="shared" si="314"/>
        <v>10.766327527906574</v>
      </c>
      <c r="AO255" s="93">
        <f t="shared" si="337"/>
        <v>0.3</v>
      </c>
      <c r="AP255" s="93">
        <f t="shared" si="338"/>
        <v>17.857142857142858</v>
      </c>
      <c r="AQ255" s="93">
        <f t="shared" si="339"/>
        <v>22.58064516129032</v>
      </c>
      <c r="AR255" s="93">
        <f t="shared" si="340"/>
        <v>12.903225806451612</v>
      </c>
      <c r="AS255" s="94">
        <f t="shared" si="315"/>
        <v>17.780337941628265</v>
      </c>
      <c r="AT255" s="100">
        <f t="shared" si="316"/>
        <v>2.7864654797319973E-2</v>
      </c>
      <c r="AU255" s="101">
        <f t="shared" si="317"/>
        <v>0.46153846153846151</v>
      </c>
      <c r="AV255" s="101">
        <f t="shared" si="318"/>
        <v>6.0373418727526607E-2</v>
      </c>
      <c r="AW255" s="101">
        <f t="shared" si="341"/>
        <v>2.3220545664433309E-2</v>
      </c>
      <c r="AX255" s="101">
        <f t="shared" si="319"/>
        <v>3.2508763930206637E-2</v>
      </c>
      <c r="AY255" s="101">
        <f t="shared" si="342"/>
        <v>1.4000000000000001</v>
      </c>
      <c r="AZ255" s="101">
        <f t="shared" si="343"/>
        <v>35.054425093021912</v>
      </c>
      <c r="BA255" s="101">
        <f t="shared" si="344"/>
        <v>16.178965427548576</v>
      </c>
      <c r="BB255" s="101">
        <f t="shared" si="345"/>
        <v>0.38461538461538458</v>
      </c>
      <c r="BC255" s="101">
        <f t="shared" si="346"/>
        <v>0.13910591188141894</v>
      </c>
      <c r="BD255" s="101">
        <f t="shared" si="347"/>
        <v>0.5661385170722979</v>
      </c>
      <c r="BE255" s="101">
        <f t="shared" si="348"/>
        <v>0.18285946996746974</v>
      </c>
      <c r="BF255" s="101">
        <f t="shared" si="349"/>
        <v>0.49333333333333335</v>
      </c>
      <c r="BG255" s="101">
        <f t="shared" si="350"/>
        <v>0.22769230769230767</v>
      </c>
      <c r="BH255" s="101">
        <f t="shared" si="351"/>
        <v>1.374656303334452E-2</v>
      </c>
      <c r="BI255" s="101">
        <f t="shared" si="320"/>
        <v>1.4719601443879746</v>
      </c>
      <c r="BJ255" s="101">
        <f t="shared" si="321"/>
        <v>0.23454360410613254</v>
      </c>
      <c r="BK255" s="101">
        <f t="shared" si="352"/>
        <v>10.100693045529104</v>
      </c>
      <c r="BL255" s="101">
        <f t="shared" si="353"/>
        <v>17.061981495826188</v>
      </c>
      <c r="BM255" s="101">
        <f t="shared" si="322"/>
        <v>0.15915494309189535</v>
      </c>
      <c r="BN255" s="101">
        <f t="shared" si="323"/>
        <v>4.4347975485427684E-3</v>
      </c>
      <c r="BO255" s="101">
        <f t="shared" si="324"/>
        <v>9.608728021842667E-3</v>
      </c>
      <c r="BP255" s="114">
        <f t="shared" si="354"/>
        <v>2.1878334572810994E-3</v>
      </c>
      <c r="BQ255" s="101">
        <f t="shared" si="355"/>
        <v>3.6956646237856407E-3</v>
      </c>
      <c r="BR255" s="101">
        <f t="shared" si="325"/>
        <v>7.7591558038485422</v>
      </c>
      <c r="BS255" s="101">
        <f t="shared" si="326"/>
        <v>2.016467820534364</v>
      </c>
      <c r="BT255" s="101">
        <f t="shared" si="327"/>
        <v>0.54765747228228845</v>
      </c>
      <c r="BU255" s="101">
        <f t="shared" si="328"/>
        <v>14.16789909122085</v>
      </c>
      <c r="BV255" s="125">
        <f t="shared" si="329"/>
        <v>3.6819872321489693</v>
      </c>
    </row>
    <row r="256" spans="1:384" ht="18.600000000000001" thickBot="1">
      <c r="A256" s="379"/>
      <c r="B256" s="55">
        <v>8</v>
      </c>
      <c r="C256" s="30">
        <v>0.65</v>
      </c>
      <c r="D256" s="30"/>
      <c r="E256" s="85">
        <f t="shared" si="298"/>
        <v>2.2369926804179441</v>
      </c>
      <c r="F256" s="376">
        <v>35</v>
      </c>
      <c r="G256" s="376"/>
      <c r="H256" s="31">
        <v>26</v>
      </c>
      <c r="I256" s="31">
        <v>55</v>
      </c>
      <c r="J256" s="31">
        <v>19</v>
      </c>
      <c r="K256" s="31">
        <v>57</v>
      </c>
      <c r="L256" s="31">
        <v>25</v>
      </c>
      <c r="M256" s="33">
        <v>58</v>
      </c>
      <c r="N256" s="34">
        <v>31</v>
      </c>
      <c r="O256" s="31">
        <v>57</v>
      </c>
      <c r="P256" s="31">
        <v>31</v>
      </c>
      <c r="Q256" s="31">
        <v>58</v>
      </c>
      <c r="R256" s="31">
        <v>31</v>
      </c>
      <c r="S256" s="31">
        <v>59</v>
      </c>
      <c r="T256" s="58"/>
      <c r="U256" s="36">
        <f t="shared" si="299"/>
        <v>29</v>
      </c>
      <c r="V256" s="36">
        <f t="shared" si="300"/>
        <v>38</v>
      </c>
      <c r="W256" s="36">
        <f t="shared" si="301"/>
        <v>33</v>
      </c>
      <c r="X256" s="36">
        <f t="shared" si="302"/>
        <v>26</v>
      </c>
      <c r="Y256" s="36">
        <f t="shared" si="303"/>
        <v>27</v>
      </c>
      <c r="Z256" s="36">
        <f t="shared" si="304"/>
        <v>28</v>
      </c>
      <c r="AA256" s="37">
        <f t="shared" si="305"/>
        <v>3</v>
      </c>
      <c r="AB256" s="37">
        <f t="shared" si="306"/>
        <v>11</v>
      </c>
      <c r="AC256" s="37">
        <f t="shared" si="307"/>
        <v>5</v>
      </c>
      <c r="AD256" s="76">
        <f t="shared" si="308"/>
        <v>0.33333333333333331</v>
      </c>
      <c r="AE256" s="76">
        <f t="shared" si="309"/>
        <v>0.27</v>
      </c>
      <c r="AF256" s="76">
        <f t="shared" si="310"/>
        <v>6.3333333333333339E-2</v>
      </c>
      <c r="AG256" s="4">
        <f t="shared" si="332"/>
        <v>10.344827586206895</v>
      </c>
      <c r="AH256" s="4">
        <f t="shared" si="333"/>
        <v>28.947368421052634</v>
      </c>
      <c r="AI256" s="4">
        <f t="shared" si="334"/>
        <v>15.151515151515149</v>
      </c>
      <c r="AJ256" s="36">
        <f t="shared" si="312"/>
        <v>18.147903719591557</v>
      </c>
      <c r="AL256" s="120">
        <f t="shared" si="359"/>
        <v>353.16</v>
      </c>
      <c r="AM256" s="93">
        <f t="shared" si="336"/>
        <v>1128.1260199999999</v>
      </c>
      <c r="AN256" s="93">
        <f t="shared" si="314"/>
        <v>7.8130079306134999</v>
      </c>
      <c r="AO256" s="93">
        <f t="shared" si="337"/>
        <v>0.33333333333333337</v>
      </c>
      <c r="AP256" s="93">
        <f t="shared" si="338"/>
        <v>10.344827586206897</v>
      </c>
      <c r="AQ256" s="93">
        <f t="shared" si="339"/>
        <v>28.947368421052634</v>
      </c>
      <c r="AR256" s="93">
        <f t="shared" si="340"/>
        <v>15.151515151515152</v>
      </c>
      <c r="AS256" s="94">
        <f t="shared" si="315"/>
        <v>18.147903719591564</v>
      </c>
      <c r="AT256" s="100">
        <f t="shared" si="316"/>
        <v>4.2663892868614953E-2</v>
      </c>
      <c r="AU256" s="101">
        <f t="shared" si="317"/>
        <v>0.51282051282051289</v>
      </c>
      <c r="AV256" s="101">
        <f t="shared" si="318"/>
        <v>8.3194591093799147E-2</v>
      </c>
      <c r="AW256" s="101">
        <f t="shared" si="341"/>
        <v>3.1997919651461211E-2</v>
      </c>
      <c r="AX256" s="101">
        <f t="shared" si="319"/>
        <v>4.0530698225184202E-2</v>
      </c>
      <c r="AY256" s="101">
        <f t="shared" si="342"/>
        <v>1.2666666666666666</v>
      </c>
      <c r="AZ256" s="101">
        <f t="shared" si="343"/>
        <v>22.689023791840498</v>
      </c>
      <c r="BA256" s="101">
        <f t="shared" si="344"/>
        <v>11.635396816328461</v>
      </c>
      <c r="BB256" s="101">
        <f t="shared" si="345"/>
        <v>0.38461538461538458</v>
      </c>
      <c r="BC256" s="101">
        <f t="shared" si="346"/>
        <v>0.15491429804442167</v>
      </c>
      <c r="BD256" s="101">
        <f t="shared" si="347"/>
        <v>0.53708615552957462</v>
      </c>
      <c r="BE256" s="101">
        <f t="shared" si="348"/>
        <v>0.23850616447271675</v>
      </c>
      <c r="BF256" s="101">
        <f t="shared" si="349"/>
        <v>0.44399999999999995</v>
      </c>
      <c r="BG256" s="101">
        <f t="shared" si="350"/>
        <v>0.22769230769230767</v>
      </c>
      <c r="BH256" s="101">
        <f t="shared" si="351"/>
        <v>1.8942768433665037E-2</v>
      </c>
      <c r="BI256" s="101">
        <f t="shared" si="320"/>
        <v>1.3964240043768938</v>
      </c>
      <c r="BJ256" s="101">
        <f t="shared" si="321"/>
        <v>0.32320116449491332</v>
      </c>
      <c r="BK256" s="101">
        <f t="shared" si="352"/>
        <v>10.100693045529104</v>
      </c>
      <c r="BL256" s="101">
        <f t="shared" si="353"/>
        <v>17.061981495826188</v>
      </c>
      <c r="BM256" s="101">
        <f t="shared" si="322"/>
        <v>0.15915494309189535</v>
      </c>
      <c r="BN256" s="101">
        <f t="shared" si="323"/>
        <v>6.7901694415831325E-3</v>
      </c>
      <c r="BO256" s="101">
        <f t="shared" si="324"/>
        <v>1.3240830411087107E-2</v>
      </c>
      <c r="BP256" s="114">
        <f t="shared" si="354"/>
        <v>3.0148352320629106E-3</v>
      </c>
      <c r="BQ256" s="101">
        <f t="shared" si="355"/>
        <v>5.0926270811873491E-3</v>
      </c>
      <c r="BR256" s="101">
        <f t="shared" si="325"/>
        <v>7.7591558038485422</v>
      </c>
      <c r="BS256" s="101">
        <f t="shared" si="326"/>
        <v>2.016467820534364</v>
      </c>
      <c r="BT256" s="101">
        <f t="shared" si="327"/>
        <v>0.46802913221331849</v>
      </c>
      <c r="BU256" s="101">
        <f t="shared" si="328"/>
        <v>16.578360768175582</v>
      </c>
      <c r="BV256" s="125">
        <f t="shared" si="329"/>
        <v>4.3084237320836207</v>
      </c>
    </row>
    <row r="257" spans="1:384" s="77" customFormat="1" ht="18.600000000000001" thickBot="1">
      <c r="A257" s="380">
        <v>45</v>
      </c>
      <c r="B257" s="71">
        <v>1</v>
      </c>
      <c r="C257" s="72">
        <v>0.65</v>
      </c>
      <c r="D257" s="72"/>
      <c r="E257" s="87">
        <f t="shared" si="298"/>
        <v>4.003355281584116</v>
      </c>
      <c r="F257" s="387">
        <v>20</v>
      </c>
      <c r="G257" s="387"/>
      <c r="H257" s="78">
        <v>40</v>
      </c>
      <c r="I257" s="78">
        <v>56</v>
      </c>
      <c r="J257" s="78">
        <v>39</v>
      </c>
      <c r="K257" s="78">
        <v>57</v>
      </c>
      <c r="L257" s="78">
        <v>39</v>
      </c>
      <c r="M257" s="79">
        <v>54</v>
      </c>
      <c r="N257" s="80">
        <v>40</v>
      </c>
      <c r="O257" s="78">
        <v>55</v>
      </c>
      <c r="P257" s="78">
        <v>39</v>
      </c>
      <c r="Q257" s="78">
        <v>55</v>
      </c>
      <c r="R257" s="78">
        <v>37</v>
      </c>
      <c r="S257" s="78">
        <v>56</v>
      </c>
      <c r="T257" s="81"/>
      <c r="U257" s="76">
        <f t="shared" si="299"/>
        <v>16</v>
      </c>
      <c r="V257" s="76">
        <f t="shared" si="300"/>
        <v>18</v>
      </c>
      <c r="W257" s="76">
        <f t="shared" si="301"/>
        <v>15</v>
      </c>
      <c r="X257" s="76">
        <f t="shared" si="302"/>
        <v>15</v>
      </c>
      <c r="Y257" s="76">
        <f t="shared" si="303"/>
        <v>16</v>
      </c>
      <c r="Z257" s="76">
        <f t="shared" si="304"/>
        <v>19</v>
      </c>
      <c r="AA257" s="76">
        <f t="shared" si="305"/>
        <v>1</v>
      </c>
      <c r="AB257" s="76">
        <f t="shared" si="306"/>
        <v>2</v>
      </c>
      <c r="AC257" s="76">
        <f t="shared" si="307"/>
        <v>-4</v>
      </c>
      <c r="AD257" s="76">
        <f t="shared" si="308"/>
        <v>0.16333333333333333</v>
      </c>
      <c r="AE257" s="76">
        <f t="shared" si="309"/>
        <v>0.16666666666666666</v>
      </c>
      <c r="AF257" s="76">
        <f t="shared" si="310"/>
        <v>-3.3333333333333335E-3</v>
      </c>
      <c r="AG257" s="76">
        <f t="shared" si="332"/>
        <v>6.25</v>
      </c>
      <c r="AH257" s="76">
        <f t="shared" si="333"/>
        <v>11.111111111111116</v>
      </c>
      <c r="AI257" s="76">
        <f t="shared" si="334"/>
        <v>-26.666666666666661</v>
      </c>
      <c r="AJ257" s="36">
        <f t="shared" si="312"/>
        <v>-3.101851851851849</v>
      </c>
      <c r="AK257" s="7"/>
      <c r="AL257" s="120">
        <f>$A$257*9.81</f>
        <v>441.45000000000005</v>
      </c>
      <c r="AM257" s="93">
        <f t="shared" ref="AM257:AM264" si="360">0.5*1000*($AS$189+AO257/2)*(0.115*5+0.08*4)*(C257+AO257/2)*9.81</f>
        <v>737.68896012499999</v>
      </c>
      <c r="AN257" s="93">
        <f t="shared" si="314"/>
        <v>25.022886522097128</v>
      </c>
      <c r="AO257" s="93">
        <f t="shared" ref="AO257:AO264" si="361">AVERAGE(U257:W257)/100</f>
        <v>0.16333333333333333</v>
      </c>
      <c r="AP257" s="93">
        <f t="shared" ref="AP257:AP264" si="362">AA257/U257*100</f>
        <v>6.25</v>
      </c>
      <c r="AQ257" s="93">
        <f t="shared" ref="AQ257:AQ264" si="363">AB257/V257*100</f>
        <v>11.111111111111111</v>
      </c>
      <c r="AR257" s="95">
        <f t="shared" ref="AR257:AR264" si="364">AC257/W257*100</f>
        <v>-26.666666666666668</v>
      </c>
      <c r="AS257" s="94">
        <f>(AP257+AQ257)/2</f>
        <v>8.6805555555555554</v>
      </c>
      <c r="AT257" s="100">
        <f t="shared" si="316"/>
        <v>6.5273577925990863E-3</v>
      </c>
      <c r="AU257" s="101">
        <f t="shared" si="317"/>
        <v>0.25128205128205128</v>
      </c>
      <c r="AV257" s="101">
        <f t="shared" si="318"/>
        <v>2.5976219786873915E-2</v>
      </c>
      <c r="AW257" s="101">
        <f t="shared" ref="AW257:AW264" si="365">$AS$188/AN257</f>
        <v>9.9908537641822739E-3</v>
      </c>
      <c r="AX257" s="101">
        <f t="shared" si="319"/>
        <v>1.944886199427483E-2</v>
      </c>
      <c r="AY257" s="101">
        <f t="shared" ref="AY257:AY264" si="366">(C257-AO257)/$AS$188</f>
        <v>1.9466666666666668</v>
      </c>
      <c r="AZ257" s="101">
        <f t="shared" ref="AZ257:AZ264" si="367">(AN257-$AS$188)/AO257</f>
        <v>151.67073380875792</v>
      </c>
      <c r="BA257" s="101">
        <f t="shared" ref="BA257:BA264" si="368">(AN257-$AS$188)/C257</f>
        <v>38.112133110918656</v>
      </c>
      <c r="BB257" s="101">
        <f t="shared" ref="BB257:BB264" si="369">$AS$188/C257</f>
        <v>0.38461538461538458</v>
      </c>
      <c r="BC257" s="101">
        <f t="shared" ref="BC257:BC264" si="370">$AS$188/(AN257*AO257)^0.5</f>
        <v>0.1236613242224191</v>
      </c>
      <c r="BD257" s="101">
        <f t="shared" ref="BD257:BD264" si="371">$AS$188/(C257*AO257)^0.5</f>
        <v>0.76726593647082086</v>
      </c>
      <c r="BE257" s="101">
        <f t="shared" ref="BE257:BE264" si="372">AO257/($AS$188*AN257)^0.5</f>
        <v>6.5303448794822999E-2</v>
      </c>
      <c r="BF257" s="101">
        <f t="shared" ref="BF257:BF264" si="373">$AS$189/AO257</f>
        <v>0.90612244897959182</v>
      </c>
      <c r="BG257" s="101">
        <f t="shared" ref="BG257:BG264" si="374">$AS$189/C257</f>
        <v>0.22769230769230767</v>
      </c>
      <c r="BH257" s="101">
        <f t="shared" ref="BH257:BH264" si="375">$AS$189/AN257</f>
        <v>5.9145854283959064E-3</v>
      </c>
      <c r="BI257" s="101">
        <f t="shared" si="320"/>
        <v>1.9948914348241344</v>
      </c>
      <c r="BJ257" s="101">
        <f t="shared" si="321"/>
        <v>0.10091454713477417</v>
      </c>
      <c r="BK257" s="101">
        <f t="shared" ref="BK257:BK264" si="376">(9.81*C257)^0.5/$AS$188</f>
        <v>10.100693045529104</v>
      </c>
      <c r="BL257" s="101">
        <f t="shared" ref="BL257:BL264" si="377">(9.81*C257)^0.5/$AS$189</f>
        <v>17.061981495826188</v>
      </c>
      <c r="BM257" s="101">
        <f t="shared" si="322"/>
        <v>0.15915494309189535</v>
      </c>
      <c r="BN257" s="101">
        <f t="shared" si="323"/>
        <v>1.0388612580215471E-3</v>
      </c>
      <c r="BO257" s="101">
        <f t="shared" si="324"/>
        <v>4.1342437819224835E-3</v>
      </c>
      <c r="BP257" s="114">
        <f t="shared" ref="BP257:BP264" si="378">$AS$189/(9.81*E257^2)</f>
        <v>9.4133550726850385E-4</v>
      </c>
      <c r="BQ257" s="101">
        <f t="shared" ref="BQ257:BQ264" si="379">$AS$188/(9.81*E257^2)</f>
        <v>1.5900937622778783E-3</v>
      </c>
      <c r="BR257" s="101">
        <f t="shared" si="325"/>
        <v>9.6989447548106771</v>
      </c>
      <c r="BS257" s="101">
        <f t="shared" si="326"/>
        <v>2.5205847756679551</v>
      </c>
      <c r="BT257" s="101">
        <f t="shared" si="327"/>
        <v>0.99899875041906283</v>
      </c>
      <c r="BU257" s="101">
        <f t="shared" si="328"/>
        <v>9.7086655521262024</v>
      </c>
      <c r="BV257" s="125">
        <f t="shared" si="329"/>
        <v>2.5231110395389513</v>
      </c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  <c r="IQ257" s="7"/>
      <c r="IR257" s="7"/>
      <c r="IS257" s="7"/>
      <c r="IT257" s="7"/>
      <c r="IU257" s="7"/>
      <c r="IV257" s="7"/>
      <c r="IW257" s="7"/>
      <c r="IX257" s="7"/>
      <c r="IY257" s="7"/>
      <c r="IZ257" s="7"/>
      <c r="JA257" s="7"/>
      <c r="JB257" s="7"/>
      <c r="JC257" s="7"/>
      <c r="JD257" s="7"/>
      <c r="JE257" s="7"/>
      <c r="JF257" s="7"/>
      <c r="JG257" s="7"/>
      <c r="JH257" s="7"/>
      <c r="JI257" s="7"/>
      <c r="JJ257" s="7"/>
      <c r="JK257" s="7"/>
      <c r="JL257" s="7"/>
      <c r="JM257" s="7"/>
      <c r="JN257" s="7"/>
      <c r="JO257" s="7"/>
      <c r="JP257" s="7"/>
      <c r="JQ257" s="7"/>
      <c r="JR257" s="7"/>
      <c r="JS257" s="7"/>
      <c r="JT257" s="7"/>
      <c r="JU257" s="7"/>
      <c r="JV257" s="7"/>
      <c r="JW257" s="7"/>
      <c r="JX257" s="7"/>
      <c r="JY257" s="7"/>
      <c r="JZ257" s="7"/>
      <c r="KA257" s="7"/>
      <c r="KB257" s="7"/>
      <c r="KC257" s="7"/>
      <c r="KD257" s="7"/>
      <c r="KE257" s="7"/>
      <c r="KF257" s="7"/>
      <c r="KG257" s="7"/>
      <c r="KH257" s="7"/>
      <c r="KI257" s="7"/>
      <c r="KJ257" s="7"/>
      <c r="KK257" s="7"/>
      <c r="KL257" s="7"/>
      <c r="KM257" s="7"/>
      <c r="KN257" s="7"/>
      <c r="KO257" s="7"/>
      <c r="KP257" s="7"/>
      <c r="KQ257" s="7"/>
      <c r="KR257" s="7"/>
      <c r="KS257" s="7"/>
      <c r="KT257" s="7"/>
      <c r="KU257" s="7"/>
      <c r="KV257" s="7"/>
      <c r="KW257" s="7"/>
      <c r="KX257" s="7"/>
      <c r="KY257" s="7"/>
      <c r="KZ257" s="7"/>
      <c r="LA257" s="7"/>
      <c r="LB257" s="7"/>
      <c r="LC257" s="7"/>
      <c r="LD257" s="7"/>
      <c r="LE257" s="7"/>
      <c r="LF257" s="7"/>
      <c r="LG257" s="7"/>
      <c r="LH257" s="7"/>
      <c r="LI257" s="7"/>
      <c r="LJ257" s="7"/>
      <c r="LK257" s="7"/>
      <c r="LL257" s="7"/>
      <c r="LM257" s="7"/>
      <c r="LN257" s="7"/>
      <c r="LO257" s="7"/>
      <c r="LP257" s="7"/>
      <c r="LQ257" s="7"/>
      <c r="LR257" s="7"/>
      <c r="LS257" s="7"/>
      <c r="LT257" s="7"/>
      <c r="LU257" s="7"/>
      <c r="LV257" s="7"/>
      <c r="LW257" s="7"/>
      <c r="LX257" s="7"/>
      <c r="LY257" s="7"/>
      <c r="LZ257" s="7"/>
      <c r="MA257" s="7"/>
      <c r="MB257" s="7"/>
      <c r="MC257" s="7"/>
      <c r="MD257" s="7"/>
      <c r="ME257" s="7"/>
      <c r="MF257" s="7"/>
      <c r="MG257" s="7"/>
      <c r="MH257" s="7"/>
      <c r="MI257" s="7"/>
      <c r="MJ257" s="7"/>
      <c r="MK257" s="7"/>
      <c r="ML257" s="7"/>
      <c r="MM257" s="7"/>
      <c r="MN257" s="7"/>
      <c r="MO257" s="7"/>
      <c r="MP257" s="7"/>
      <c r="MQ257" s="7"/>
      <c r="MR257" s="7"/>
      <c r="MS257" s="7"/>
      <c r="MT257" s="7"/>
      <c r="MU257" s="7"/>
      <c r="MV257" s="7"/>
      <c r="MW257" s="7"/>
      <c r="MX257" s="7"/>
      <c r="MY257" s="7"/>
      <c r="MZ257" s="7"/>
      <c r="NA257" s="7"/>
      <c r="NB257" s="7"/>
      <c r="NC257" s="7"/>
      <c r="ND257" s="7"/>
      <c r="NE257" s="7"/>
      <c r="NF257" s="7"/>
      <c r="NG257" s="7"/>
      <c r="NH257" s="7"/>
      <c r="NI257" s="7"/>
      <c r="NJ257" s="7"/>
      <c r="NK257" s="7"/>
      <c r="NL257" s="7"/>
      <c r="NM257" s="7"/>
      <c r="NN257" s="7"/>
      <c r="NO257" s="7"/>
      <c r="NP257" s="7"/>
      <c r="NQ257" s="7"/>
      <c r="NR257" s="7"/>
      <c r="NS257" s="7"/>
      <c r="NT257" s="7"/>
    </row>
    <row r="258" spans="1:384" ht="18.600000000000001" thickBot="1">
      <c r="A258" s="378"/>
      <c r="B258" s="55">
        <v>2</v>
      </c>
      <c r="C258" s="30">
        <v>0.65</v>
      </c>
      <c r="D258" s="30"/>
      <c r="E258" s="85">
        <f t="shared" ref="E258:E264" si="380">(F258^-1.04)*90.26</f>
        <v>3.4617713531086367</v>
      </c>
      <c r="F258" s="376">
        <v>23</v>
      </c>
      <c r="G258" s="376"/>
      <c r="H258" s="59">
        <v>34</v>
      </c>
      <c r="I258" s="59">
        <v>57</v>
      </c>
      <c r="J258" s="59">
        <v>33</v>
      </c>
      <c r="K258" s="59">
        <v>55</v>
      </c>
      <c r="L258" s="59">
        <v>27</v>
      </c>
      <c r="M258" s="60">
        <v>57</v>
      </c>
      <c r="N258" s="61">
        <v>37</v>
      </c>
      <c r="O258" s="59">
        <v>54</v>
      </c>
      <c r="P258" s="59">
        <v>34</v>
      </c>
      <c r="Q258" s="59">
        <v>53</v>
      </c>
      <c r="R258" s="59">
        <v>38</v>
      </c>
      <c r="S258" s="59">
        <v>54</v>
      </c>
      <c r="T258" s="62"/>
      <c r="U258" s="36">
        <f t="shared" ref="U258:U264" si="381">I258-H258</f>
        <v>23</v>
      </c>
      <c r="V258" s="36">
        <f t="shared" ref="V258:V264" si="382">K258-J258</f>
        <v>22</v>
      </c>
      <c r="W258" s="36">
        <f t="shared" ref="W258:W264" si="383">M258-L258</f>
        <v>30</v>
      </c>
      <c r="X258" s="36">
        <f t="shared" ref="X258:X264" si="384">O258-N258</f>
        <v>17</v>
      </c>
      <c r="Y258" s="36">
        <f t="shared" ref="Y258:Y264" si="385">Q258-P258</f>
        <v>19</v>
      </c>
      <c r="Z258" s="36">
        <f t="shared" ref="Z258:Z264" si="386">S258-R258</f>
        <v>16</v>
      </c>
      <c r="AA258" s="37">
        <f t="shared" ref="AA258:AA264" si="387">U258-X258</f>
        <v>6</v>
      </c>
      <c r="AB258" s="37">
        <f t="shared" ref="AB258:AB264" si="388">V258-Y258</f>
        <v>3</v>
      </c>
      <c r="AC258" s="37">
        <f t="shared" ref="AC258:AC264" si="389">W258-Z258</f>
        <v>14</v>
      </c>
      <c r="AD258" s="76">
        <f t="shared" ref="AD258:AD263" si="390">(U258+V258+W258)/(3*100)</f>
        <v>0.25</v>
      </c>
      <c r="AE258" s="76">
        <f t="shared" ref="AE258:AE263" si="391">(X258+Y258+Z258)/(3*100)</f>
        <v>0.17333333333333334</v>
      </c>
      <c r="AF258" s="76">
        <f t="shared" ref="AF258:AF263" si="392">(AA258+AB258+AC258)/(3*100)</f>
        <v>7.6666666666666661E-2</v>
      </c>
      <c r="AG258" s="4">
        <f t="shared" si="332"/>
        <v>26.086956521739136</v>
      </c>
      <c r="AH258" s="4">
        <f t="shared" si="333"/>
        <v>13.636363636363635</v>
      </c>
      <c r="AI258" s="4">
        <f t="shared" si="334"/>
        <v>46.666666666666664</v>
      </c>
      <c r="AJ258" s="36">
        <f t="shared" ref="AJ258:AJ262" si="393">(AG258+AH258+AI258)/3</f>
        <v>28.796662274923147</v>
      </c>
      <c r="AL258" s="120">
        <f t="shared" ref="AL258:AL264" si="394">$A$257*9.81</f>
        <v>441.45000000000005</v>
      </c>
      <c r="AM258" s="93">
        <f t="shared" si="360"/>
        <v>928.80896062500017</v>
      </c>
      <c r="AN258" s="93">
        <f t="shared" ref="AN258:AN264" si="395">(E258^2*9.81)/(2*PI())</f>
        <v>18.710521764569563</v>
      </c>
      <c r="AO258" s="93">
        <f t="shared" si="361"/>
        <v>0.25</v>
      </c>
      <c r="AP258" s="93">
        <f t="shared" si="362"/>
        <v>26.086956521739129</v>
      </c>
      <c r="AQ258" s="93">
        <f t="shared" si="363"/>
        <v>13.636363636363635</v>
      </c>
      <c r="AR258" s="93">
        <f t="shared" si="364"/>
        <v>46.666666666666664</v>
      </c>
      <c r="AS258" s="94">
        <f t="shared" ref="AS258:AS263" si="396">(AP258+AQ258+AR258)/3</f>
        <v>28.796662274923147</v>
      </c>
      <c r="AT258" s="100">
        <f t="shared" ref="AT258:AT264" si="397">AO258/AN258</f>
        <v>1.3361465978645373E-2</v>
      </c>
      <c r="AU258" s="101">
        <f t="shared" ref="AU258:AU264" si="398">AO258/C258</f>
        <v>0.38461538461538458</v>
      </c>
      <c r="AV258" s="101">
        <f t="shared" ref="AV258:AV264" si="399">C258/AN258</f>
        <v>3.4739811544477972E-2</v>
      </c>
      <c r="AW258" s="101">
        <f t="shared" si="365"/>
        <v>1.3361465978645373E-2</v>
      </c>
      <c r="AX258" s="101">
        <f t="shared" ref="AX258:AX264" si="400">(C258-AO258)/AN258</f>
        <v>2.1378345565832596E-2</v>
      </c>
      <c r="AY258" s="101">
        <f t="shared" si="366"/>
        <v>1.6</v>
      </c>
      <c r="AZ258" s="101">
        <f t="shared" si="367"/>
        <v>73.842087058278253</v>
      </c>
      <c r="BA258" s="101">
        <f t="shared" si="368"/>
        <v>28.400802714722403</v>
      </c>
      <c r="BB258" s="101">
        <f t="shared" si="369"/>
        <v>0.38461538461538458</v>
      </c>
      <c r="BC258" s="101">
        <f t="shared" si="370"/>
        <v>0.11559180757581988</v>
      </c>
      <c r="BD258" s="101">
        <f t="shared" si="371"/>
        <v>0.6201736729460422</v>
      </c>
      <c r="BE258" s="101">
        <f t="shared" si="372"/>
        <v>0.11559180757581988</v>
      </c>
      <c r="BF258" s="101">
        <f t="shared" si="373"/>
        <v>0.59199999999999997</v>
      </c>
      <c r="BG258" s="101">
        <f t="shared" si="374"/>
        <v>0.22769230769230767</v>
      </c>
      <c r="BH258" s="101">
        <f t="shared" si="375"/>
        <v>7.9099878593580607E-3</v>
      </c>
      <c r="BI258" s="101">
        <f t="shared" ref="BI258:BI264" si="401">(9.81*C258)^0.5/(9.81*AO258)^0.5</f>
        <v>1.6124515496597098</v>
      </c>
      <c r="BJ258" s="101">
        <f t="shared" ref="BJ258:BJ264" si="402">(9.81*C258)^0.5/AN258</f>
        <v>0.13496006648857703</v>
      </c>
      <c r="BK258" s="101">
        <f t="shared" si="376"/>
        <v>10.100693045529104</v>
      </c>
      <c r="BL258" s="101">
        <f t="shared" si="377"/>
        <v>17.061981495826188</v>
      </c>
      <c r="BM258" s="101">
        <f t="shared" ref="BM258:BM264" si="403">AN258/(9.81*E258^2)</f>
        <v>0.15915494309189535</v>
      </c>
      <c r="BN258" s="101">
        <f t="shared" ref="BN258:BN264" si="404">AO258/(9.81*E258^2)</f>
        <v>2.1265433574555997E-3</v>
      </c>
      <c r="BO258" s="101">
        <f t="shared" ref="BO258:BO264" si="405">C258/(9.81*E258^2)</f>
        <v>5.5290127293845595E-3</v>
      </c>
      <c r="BP258" s="114">
        <f t="shared" si="378"/>
        <v>1.2589136676137151E-3</v>
      </c>
      <c r="BQ258" s="101">
        <f t="shared" si="379"/>
        <v>2.1265433574555997E-3</v>
      </c>
      <c r="BR258" s="101">
        <f t="shared" ref="BR258:BR264" si="406">AL170/$AP$100</f>
        <v>9.6989447548106771</v>
      </c>
      <c r="BS258" s="101">
        <f t="shared" ref="BS258:BS264" si="407">AL170/$AP$101</f>
        <v>2.5205847756679551</v>
      </c>
      <c r="BT258" s="101">
        <f t="shared" ref="BT258:BT264" si="408">AL170/AM170</f>
        <v>0.80643697997415364</v>
      </c>
      <c r="BU258" s="101">
        <f t="shared" ref="BU258:BU264" si="409">AM170/$AP$100</f>
        <v>12.026909722222223</v>
      </c>
      <c r="BV258" s="125">
        <f t="shared" ref="BV258:BV264" si="410">AM170/$AP$101</f>
        <v>3.125581834985717</v>
      </c>
    </row>
    <row r="259" spans="1:384" ht="18.600000000000001" thickBot="1">
      <c r="A259" s="378"/>
      <c r="B259" s="55">
        <v>3</v>
      </c>
      <c r="C259" s="30">
        <v>0.65</v>
      </c>
      <c r="D259" s="30"/>
      <c r="E259" s="85">
        <f t="shared" si="380"/>
        <v>3.1742250903872287</v>
      </c>
      <c r="F259" s="376">
        <v>25</v>
      </c>
      <c r="G259" s="376"/>
      <c r="H259" s="59">
        <v>27</v>
      </c>
      <c r="I259" s="59">
        <v>56</v>
      </c>
      <c r="J259" s="59">
        <v>30</v>
      </c>
      <c r="K259" s="59">
        <v>57</v>
      </c>
      <c r="L259" s="59">
        <v>29</v>
      </c>
      <c r="M259" s="60">
        <v>58</v>
      </c>
      <c r="N259" s="61">
        <v>35</v>
      </c>
      <c r="O259" s="59">
        <v>54</v>
      </c>
      <c r="P259" s="59">
        <v>36</v>
      </c>
      <c r="Q259" s="59">
        <v>58</v>
      </c>
      <c r="R259" s="59">
        <v>40</v>
      </c>
      <c r="S259" s="59">
        <v>56</v>
      </c>
      <c r="T259" s="62"/>
      <c r="U259" s="36">
        <f t="shared" si="381"/>
        <v>29</v>
      </c>
      <c r="V259" s="36">
        <f t="shared" si="382"/>
        <v>27</v>
      </c>
      <c r="W259" s="36">
        <f t="shared" si="383"/>
        <v>29</v>
      </c>
      <c r="X259" s="36">
        <f>O259-N259</f>
        <v>19</v>
      </c>
      <c r="Y259" s="36">
        <f t="shared" si="385"/>
        <v>22</v>
      </c>
      <c r="Z259" s="36">
        <f t="shared" si="386"/>
        <v>16</v>
      </c>
      <c r="AA259" s="37">
        <f t="shared" si="387"/>
        <v>10</v>
      </c>
      <c r="AB259" s="5">
        <f t="shared" si="388"/>
        <v>5</v>
      </c>
      <c r="AC259" s="37">
        <f t="shared" si="389"/>
        <v>13</v>
      </c>
      <c r="AD259" s="76">
        <f t="shared" si="390"/>
        <v>0.28333333333333333</v>
      </c>
      <c r="AE259" s="76">
        <f t="shared" si="391"/>
        <v>0.19</v>
      </c>
      <c r="AF259" s="76">
        <f t="shared" si="392"/>
        <v>9.3333333333333338E-2</v>
      </c>
      <c r="AG259" s="4">
        <f t="shared" si="332"/>
        <v>34.482758620689658</v>
      </c>
      <c r="AH259" s="4">
        <f>(1-(Y259/V259))*100</f>
        <v>18.518518518518523</v>
      </c>
      <c r="AI259" s="4">
        <f t="shared" si="334"/>
        <v>44.827586206896555</v>
      </c>
      <c r="AJ259" s="36">
        <f t="shared" si="393"/>
        <v>32.609621115368249</v>
      </c>
      <c r="AL259" s="120">
        <f t="shared" si="394"/>
        <v>441.45000000000005</v>
      </c>
      <c r="AM259" s="93">
        <f t="shared" si="360"/>
        <v>1006.7066281250001</v>
      </c>
      <c r="AN259" s="93">
        <f t="shared" si="395"/>
        <v>15.731298772272332</v>
      </c>
      <c r="AO259" s="93">
        <f t="shared" si="361"/>
        <v>0.28333333333333333</v>
      </c>
      <c r="AP259" s="93">
        <f t="shared" si="362"/>
        <v>34.482758620689658</v>
      </c>
      <c r="AQ259" s="93">
        <f t="shared" si="363"/>
        <v>18.518518518518519</v>
      </c>
      <c r="AR259" s="93">
        <f t="shared" si="364"/>
        <v>44.827586206896555</v>
      </c>
      <c r="AS259" s="94">
        <f t="shared" si="396"/>
        <v>32.609621115368242</v>
      </c>
      <c r="AT259" s="100">
        <f t="shared" si="397"/>
        <v>1.8010803649138679E-2</v>
      </c>
      <c r="AU259" s="101">
        <f t="shared" si="398"/>
        <v>0.43589743589743585</v>
      </c>
      <c r="AV259" s="101">
        <f t="shared" si="399"/>
        <v>4.1318902489200497E-2</v>
      </c>
      <c r="AW259" s="101">
        <f t="shared" si="365"/>
        <v>1.5891885572769424E-2</v>
      </c>
      <c r="AX259" s="101">
        <f t="shared" si="400"/>
        <v>2.3308098840061822E-2</v>
      </c>
      <c r="AY259" s="101">
        <f t="shared" si="366"/>
        <v>1.4666666666666668</v>
      </c>
      <c r="AZ259" s="101">
        <f t="shared" si="367"/>
        <v>54.639878019784703</v>
      </c>
      <c r="BA259" s="101">
        <f t="shared" si="368"/>
        <v>23.817382726572816</v>
      </c>
      <c r="BB259" s="101">
        <f t="shared" si="369"/>
        <v>0.38461538461538458</v>
      </c>
      <c r="BC259" s="101">
        <f t="shared" si="370"/>
        <v>0.11841559008835374</v>
      </c>
      <c r="BD259" s="101">
        <f t="shared" si="371"/>
        <v>0.58255172803546307</v>
      </c>
      <c r="BE259" s="101">
        <f t="shared" si="372"/>
        <v>0.1428714251895406</v>
      </c>
      <c r="BF259" s="101">
        <f t="shared" si="373"/>
        <v>0.52235294117647058</v>
      </c>
      <c r="BG259" s="101">
        <f t="shared" si="374"/>
        <v>0.22769230769230767</v>
      </c>
      <c r="BH259" s="101">
        <f t="shared" si="375"/>
        <v>9.4079962590794975E-3</v>
      </c>
      <c r="BI259" s="101">
        <f t="shared" si="401"/>
        <v>1.5146344928922038</v>
      </c>
      <c r="BJ259" s="101">
        <f t="shared" si="402"/>
        <v>0.16051905808521641</v>
      </c>
      <c r="BK259" s="101">
        <f t="shared" si="376"/>
        <v>10.100693045529104</v>
      </c>
      <c r="BL259" s="101">
        <f t="shared" si="377"/>
        <v>17.061981495826188</v>
      </c>
      <c r="BM259" s="101">
        <f t="shared" si="403"/>
        <v>0.15915494309189535</v>
      </c>
      <c r="BN259" s="101">
        <f t="shared" si="404"/>
        <v>2.8665084298179671E-3</v>
      </c>
      <c r="BO259" s="101">
        <f t="shared" si="405"/>
        <v>6.5761075742882778E-3</v>
      </c>
      <c r="BP259" s="114">
        <f t="shared" si="378"/>
        <v>1.4973291092225617E-3</v>
      </c>
      <c r="BQ259" s="101">
        <f t="shared" si="379"/>
        <v>2.5292721439570298E-3</v>
      </c>
      <c r="BR259" s="101">
        <f t="shared" si="406"/>
        <v>9.6989447548106771</v>
      </c>
      <c r="BS259" s="101">
        <f t="shared" si="407"/>
        <v>2.5205847756679551</v>
      </c>
      <c r="BT259" s="101">
        <f t="shared" si="408"/>
        <v>0.75001796918051156</v>
      </c>
      <c r="BU259" s="101">
        <f t="shared" si="409"/>
        <v>12.931616512345681</v>
      </c>
      <c r="BV259" s="125">
        <f t="shared" si="410"/>
        <v>3.360699182210273</v>
      </c>
    </row>
    <row r="260" spans="1:384" ht="18.600000000000001" thickBot="1">
      <c r="A260" s="378"/>
      <c r="B260" s="55">
        <v>4</v>
      </c>
      <c r="C260" s="30">
        <v>0.65</v>
      </c>
      <c r="D260" s="30"/>
      <c r="E260" s="85">
        <f t="shared" si="380"/>
        <v>2.8899783707718116</v>
      </c>
      <c r="F260" s="376">
        <v>27.36</v>
      </c>
      <c r="G260" s="376"/>
      <c r="H260" s="59">
        <v>31</v>
      </c>
      <c r="I260" s="59">
        <v>57</v>
      </c>
      <c r="J260" s="59">
        <v>27</v>
      </c>
      <c r="K260" s="59">
        <v>57</v>
      </c>
      <c r="L260" s="59">
        <v>23</v>
      </c>
      <c r="M260" s="60">
        <v>56</v>
      </c>
      <c r="N260" s="61">
        <v>34</v>
      </c>
      <c r="O260" s="59">
        <v>55</v>
      </c>
      <c r="P260" s="59">
        <v>36</v>
      </c>
      <c r="Q260" s="59">
        <v>54</v>
      </c>
      <c r="R260" s="59">
        <v>34</v>
      </c>
      <c r="S260" s="59">
        <v>56</v>
      </c>
      <c r="T260" s="62"/>
      <c r="U260" s="36">
        <f t="shared" si="381"/>
        <v>26</v>
      </c>
      <c r="V260" s="36">
        <f t="shared" si="382"/>
        <v>30</v>
      </c>
      <c r="W260" s="36">
        <f t="shared" si="383"/>
        <v>33</v>
      </c>
      <c r="X260" s="36">
        <f t="shared" si="384"/>
        <v>21</v>
      </c>
      <c r="Y260" s="36">
        <f t="shared" si="385"/>
        <v>18</v>
      </c>
      <c r="Z260" s="36">
        <f t="shared" si="386"/>
        <v>22</v>
      </c>
      <c r="AA260" s="37">
        <f t="shared" si="387"/>
        <v>5</v>
      </c>
      <c r="AB260" s="37">
        <f t="shared" si="388"/>
        <v>12</v>
      </c>
      <c r="AC260" s="37">
        <f t="shared" si="389"/>
        <v>11</v>
      </c>
      <c r="AD260" s="76">
        <f t="shared" si="390"/>
        <v>0.29666666666666669</v>
      </c>
      <c r="AE260" s="76">
        <f t="shared" si="391"/>
        <v>0.20333333333333334</v>
      </c>
      <c r="AF260" s="76">
        <f t="shared" si="392"/>
        <v>9.3333333333333338E-2</v>
      </c>
      <c r="AG260" s="4">
        <f t="shared" si="332"/>
        <v>19.23076923076923</v>
      </c>
      <c r="AH260" s="4">
        <f t="shared" si="333"/>
        <v>40</v>
      </c>
      <c r="AI260" s="4">
        <f t="shared" si="334"/>
        <v>33.333333333333336</v>
      </c>
      <c r="AJ260" s="36">
        <f t="shared" si="393"/>
        <v>30.854700854700855</v>
      </c>
      <c r="AL260" s="120">
        <f t="shared" si="394"/>
        <v>441.45000000000005</v>
      </c>
      <c r="AM260" s="93">
        <f t="shared" si="360"/>
        <v>1038.5485801249999</v>
      </c>
      <c r="AN260" s="93">
        <f t="shared" si="395"/>
        <v>13.040021992475138</v>
      </c>
      <c r="AO260" s="93">
        <f t="shared" si="361"/>
        <v>0.29666666666666669</v>
      </c>
      <c r="AP260" s="93">
        <f t="shared" si="362"/>
        <v>19.230769230769234</v>
      </c>
      <c r="AQ260" s="93">
        <f t="shared" si="363"/>
        <v>40</v>
      </c>
      <c r="AR260" s="93">
        <f t="shared" si="364"/>
        <v>33.333333333333329</v>
      </c>
      <c r="AS260" s="94">
        <f t="shared" si="396"/>
        <v>30.854700854700855</v>
      </c>
      <c r="AT260" s="100">
        <f t="shared" si="397"/>
        <v>2.2750472877872512E-2</v>
      </c>
      <c r="AU260" s="101">
        <f t="shared" si="398"/>
        <v>0.45641025641025645</v>
      </c>
      <c r="AV260" s="101">
        <f t="shared" si="399"/>
        <v>4.9846541698709432E-2</v>
      </c>
      <c r="AW260" s="101">
        <f t="shared" si="365"/>
        <v>1.9171746807195935E-2</v>
      </c>
      <c r="AX260" s="101">
        <f t="shared" si="400"/>
        <v>2.709606882083692E-2</v>
      </c>
      <c r="AY260" s="101">
        <f t="shared" si="366"/>
        <v>1.4133333333333333</v>
      </c>
      <c r="AZ260" s="101">
        <f t="shared" si="367"/>
        <v>43.112433682500459</v>
      </c>
      <c r="BA260" s="101">
        <f t="shared" si="368"/>
        <v>19.676956911500213</v>
      </c>
      <c r="BB260" s="101">
        <f t="shared" si="369"/>
        <v>0.38461538461538458</v>
      </c>
      <c r="BC260" s="101">
        <f t="shared" si="370"/>
        <v>0.12710612263206825</v>
      </c>
      <c r="BD260" s="101">
        <f t="shared" si="371"/>
        <v>0.56931018624211527</v>
      </c>
      <c r="BE260" s="101">
        <f t="shared" si="372"/>
        <v>0.16430833154492008</v>
      </c>
      <c r="BF260" s="101">
        <f t="shared" si="373"/>
        <v>0.49887640449438198</v>
      </c>
      <c r="BG260" s="101">
        <f t="shared" si="374"/>
        <v>0.22769230769230767</v>
      </c>
      <c r="BH260" s="101">
        <f t="shared" si="375"/>
        <v>1.1349674109859993E-2</v>
      </c>
      <c r="BI260" s="101">
        <f t="shared" si="401"/>
        <v>1.4802064842294995</v>
      </c>
      <c r="BJ260" s="101">
        <f t="shared" si="402"/>
        <v>0.19364792964608879</v>
      </c>
      <c r="BK260" s="101">
        <f t="shared" si="376"/>
        <v>10.100693045529104</v>
      </c>
      <c r="BL260" s="101">
        <f t="shared" si="377"/>
        <v>17.061981495826188</v>
      </c>
      <c r="BM260" s="101">
        <f t="shared" si="403"/>
        <v>0.15915494309189535</v>
      </c>
      <c r="BN260" s="101">
        <f t="shared" si="404"/>
        <v>3.6208502161915079E-3</v>
      </c>
      <c r="BO260" s="101">
        <f t="shared" si="405"/>
        <v>7.9333235073858876E-3</v>
      </c>
      <c r="BP260" s="114">
        <f t="shared" si="378"/>
        <v>1.8063567370663251E-3</v>
      </c>
      <c r="BQ260" s="101">
        <f t="shared" si="379"/>
        <v>3.0512782720714953E-3</v>
      </c>
      <c r="BR260" s="101">
        <f t="shared" si="406"/>
        <v>9.6989447548106771</v>
      </c>
      <c r="BS260" s="101">
        <f t="shared" si="407"/>
        <v>2.5205847756679551</v>
      </c>
      <c r="BT260" s="101">
        <f t="shared" si="408"/>
        <v>0.74126718618819765</v>
      </c>
      <c r="BU260" s="101">
        <f t="shared" si="409"/>
        <v>13.084276406035661</v>
      </c>
      <c r="BV260" s="125">
        <f t="shared" si="410"/>
        <v>3.400372797600153</v>
      </c>
    </row>
    <row r="261" spans="1:384" ht="18.600000000000001" thickBot="1">
      <c r="A261" s="378"/>
      <c r="B261" s="55">
        <v>5</v>
      </c>
      <c r="C261" s="30">
        <v>0.65</v>
      </c>
      <c r="D261" s="30"/>
      <c r="E261" s="85">
        <f t="shared" si="380"/>
        <v>2.8424232144011614</v>
      </c>
      <c r="F261" s="376">
        <v>27.8</v>
      </c>
      <c r="G261" s="376"/>
      <c r="H261" s="59">
        <v>31</v>
      </c>
      <c r="I261" s="59">
        <v>57</v>
      </c>
      <c r="J261" s="59">
        <v>27</v>
      </c>
      <c r="K261" s="59">
        <v>57</v>
      </c>
      <c r="L261" s="59">
        <v>23</v>
      </c>
      <c r="M261" s="60">
        <v>56</v>
      </c>
      <c r="N261" s="61">
        <v>34</v>
      </c>
      <c r="O261" s="59">
        <v>55</v>
      </c>
      <c r="P261" s="59">
        <v>36</v>
      </c>
      <c r="Q261" s="59">
        <v>54</v>
      </c>
      <c r="R261" s="59">
        <v>34</v>
      </c>
      <c r="S261" s="59">
        <v>56</v>
      </c>
      <c r="T261" s="62"/>
      <c r="U261" s="36">
        <f t="shared" si="381"/>
        <v>26</v>
      </c>
      <c r="V261" s="36">
        <f t="shared" si="382"/>
        <v>30</v>
      </c>
      <c r="W261" s="36">
        <f t="shared" si="383"/>
        <v>33</v>
      </c>
      <c r="X261" s="36">
        <f t="shared" si="384"/>
        <v>21</v>
      </c>
      <c r="Y261" s="36">
        <f t="shared" si="385"/>
        <v>18</v>
      </c>
      <c r="Z261" s="36">
        <f t="shared" si="386"/>
        <v>22</v>
      </c>
      <c r="AA261" s="37">
        <f t="shared" si="387"/>
        <v>5</v>
      </c>
      <c r="AB261" s="37">
        <f t="shared" si="388"/>
        <v>12</v>
      </c>
      <c r="AC261" s="37">
        <f t="shared" si="389"/>
        <v>11</v>
      </c>
      <c r="AD261" s="76">
        <f t="shared" si="390"/>
        <v>0.29666666666666669</v>
      </c>
      <c r="AE261" s="76">
        <f t="shared" si="391"/>
        <v>0.20333333333333334</v>
      </c>
      <c r="AF261" s="76">
        <f t="shared" si="392"/>
        <v>9.3333333333333338E-2</v>
      </c>
      <c r="AG261" s="4">
        <f t="shared" si="332"/>
        <v>19.23076923076923</v>
      </c>
      <c r="AH261" s="4">
        <f t="shared" si="333"/>
        <v>40</v>
      </c>
      <c r="AI261" s="4">
        <f t="shared" si="334"/>
        <v>33.333333333333336</v>
      </c>
      <c r="AJ261" s="36">
        <f t="shared" si="393"/>
        <v>30.854700854700855</v>
      </c>
      <c r="AL261" s="120">
        <f t="shared" si="394"/>
        <v>441.45000000000005</v>
      </c>
      <c r="AM261" s="93">
        <f t="shared" si="360"/>
        <v>1038.5485801249999</v>
      </c>
      <c r="AN261" s="93">
        <f t="shared" si="395"/>
        <v>12.614400685977616</v>
      </c>
      <c r="AO261" s="93">
        <f t="shared" si="361"/>
        <v>0.29666666666666669</v>
      </c>
      <c r="AP261" s="93">
        <f t="shared" si="362"/>
        <v>19.230769230769234</v>
      </c>
      <c r="AQ261" s="93">
        <f t="shared" si="363"/>
        <v>40</v>
      </c>
      <c r="AR261" s="93">
        <f t="shared" si="364"/>
        <v>33.333333333333329</v>
      </c>
      <c r="AS261" s="94">
        <f t="shared" si="396"/>
        <v>30.854700854700855</v>
      </c>
      <c r="AT261" s="100">
        <f t="shared" si="397"/>
        <v>2.3518094442365894E-2</v>
      </c>
      <c r="AU261" s="101">
        <f t="shared" si="398"/>
        <v>0.45641025641025645</v>
      </c>
      <c r="AV261" s="101">
        <f t="shared" si="399"/>
        <v>5.1528409171475831E-2</v>
      </c>
      <c r="AW261" s="101">
        <f t="shared" si="365"/>
        <v>1.9818618912106088E-2</v>
      </c>
      <c r="AX261" s="101">
        <f t="shared" si="400"/>
        <v>2.8010314729109941E-2</v>
      </c>
      <c r="AY261" s="101">
        <f t="shared" si="366"/>
        <v>1.4133333333333333</v>
      </c>
      <c r="AZ261" s="101">
        <f t="shared" si="367"/>
        <v>41.67775512127286</v>
      </c>
      <c r="BA261" s="101">
        <f t="shared" si="368"/>
        <v>19.022154901504024</v>
      </c>
      <c r="BB261" s="101">
        <f t="shared" si="369"/>
        <v>0.38461538461538458</v>
      </c>
      <c r="BC261" s="101">
        <f t="shared" si="370"/>
        <v>0.12923267138343303</v>
      </c>
      <c r="BD261" s="101">
        <f t="shared" si="371"/>
        <v>0.56931018624211527</v>
      </c>
      <c r="BE261" s="101">
        <f t="shared" si="372"/>
        <v>0.16705729178420856</v>
      </c>
      <c r="BF261" s="101">
        <f t="shared" si="373"/>
        <v>0.49887640449438198</v>
      </c>
      <c r="BG261" s="101">
        <f t="shared" si="374"/>
        <v>0.22769230769230767</v>
      </c>
      <c r="BH261" s="101">
        <f t="shared" si="375"/>
        <v>1.1732622395966804E-2</v>
      </c>
      <c r="BI261" s="101">
        <f t="shared" si="401"/>
        <v>1.4802064842294995</v>
      </c>
      <c r="BJ261" s="101">
        <f t="shared" si="402"/>
        <v>0.20018178621750154</v>
      </c>
      <c r="BK261" s="101">
        <f t="shared" si="376"/>
        <v>10.100693045529104</v>
      </c>
      <c r="BL261" s="101">
        <f t="shared" si="377"/>
        <v>17.061981495826188</v>
      </c>
      <c r="BM261" s="101">
        <f t="shared" si="403"/>
        <v>0.15915494309189535</v>
      </c>
      <c r="BN261" s="101">
        <f t="shared" si="404"/>
        <v>3.7430209826045638E-3</v>
      </c>
      <c r="BO261" s="101">
        <f t="shared" si="405"/>
        <v>8.2010010293021331E-3</v>
      </c>
      <c r="BP261" s="114">
        <f t="shared" si="378"/>
        <v>1.8673048497487934E-3</v>
      </c>
      <c r="BQ261" s="101">
        <f t="shared" si="379"/>
        <v>3.1542311651162054E-3</v>
      </c>
      <c r="BR261" s="101">
        <f t="shared" si="406"/>
        <v>9.6989447548106771</v>
      </c>
      <c r="BS261" s="101">
        <f t="shared" si="407"/>
        <v>2.5205847756679551</v>
      </c>
      <c r="BT261" s="101">
        <f t="shared" si="408"/>
        <v>0.70793799511959776</v>
      </c>
      <c r="BU261" s="101">
        <f t="shared" si="409"/>
        <v>13.700274348422498</v>
      </c>
      <c r="BV261" s="125">
        <f t="shared" si="410"/>
        <v>3.5604598044524112</v>
      </c>
    </row>
    <row r="262" spans="1:384" ht="18.600000000000001" thickBot="1">
      <c r="A262" s="378"/>
      <c r="B262" s="55">
        <v>6</v>
      </c>
      <c r="C262" s="30">
        <v>0.65</v>
      </c>
      <c r="D262" s="30"/>
      <c r="E262" s="85">
        <f t="shared" si="380"/>
        <v>2.821311093890853</v>
      </c>
      <c r="F262" s="376">
        <v>28</v>
      </c>
      <c r="G262" s="376"/>
      <c r="H262" s="59">
        <v>28</v>
      </c>
      <c r="I262" s="59">
        <v>58</v>
      </c>
      <c r="J262" s="59">
        <v>22</v>
      </c>
      <c r="K262" s="59">
        <v>58</v>
      </c>
      <c r="L262" s="59">
        <v>18</v>
      </c>
      <c r="M262" s="60">
        <v>62</v>
      </c>
      <c r="N262" s="61">
        <v>34</v>
      </c>
      <c r="O262" s="59">
        <v>56</v>
      </c>
      <c r="P262" s="59">
        <v>31</v>
      </c>
      <c r="Q262" s="59">
        <v>56</v>
      </c>
      <c r="R262" s="59">
        <v>29</v>
      </c>
      <c r="S262" s="59">
        <v>61</v>
      </c>
      <c r="T262" s="62"/>
      <c r="U262" s="36">
        <f t="shared" si="381"/>
        <v>30</v>
      </c>
      <c r="V262" s="36">
        <f t="shared" si="382"/>
        <v>36</v>
      </c>
      <c r="W262" s="36">
        <f t="shared" si="383"/>
        <v>44</v>
      </c>
      <c r="X262" s="36">
        <f t="shared" si="384"/>
        <v>22</v>
      </c>
      <c r="Y262" s="36">
        <f t="shared" si="385"/>
        <v>25</v>
      </c>
      <c r="Z262" s="36">
        <f t="shared" si="386"/>
        <v>32</v>
      </c>
      <c r="AA262" s="37">
        <f t="shared" si="387"/>
        <v>8</v>
      </c>
      <c r="AB262" s="37">
        <f t="shared" si="388"/>
        <v>11</v>
      </c>
      <c r="AC262" s="37">
        <f t="shared" si="389"/>
        <v>12</v>
      </c>
      <c r="AD262" s="76">
        <f t="shared" si="390"/>
        <v>0.36666666666666664</v>
      </c>
      <c r="AE262" s="76">
        <f t="shared" si="391"/>
        <v>0.26333333333333331</v>
      </c>
      <c r="AF262" s="76">
        <f t="shared" si="392"/>
        <v>0.10333333333333333</v>
      </c>
      <c r="AG262" s="4">
        <f t="shared" si="332"/>
        <v>26.666666666666671</v>
      </c>
      <c r="AH262" s="4">
        <f t="shared" si="333"/>
        <v>30.555555555555557</v>
      </c>
      <c r="AI262" s="4">
        <f t="shared" si="334"/>
        <v>27.27272727272727</v>
      </c>
      <c r="AJ262" s="36">
        <f t="shared" si="393"/>
        <v>28.164983164983166</v>
      </c>
      <c r="AL262" s="120">
        <f t="shared" si="394"/>
        <v>441.45000000000005</v>
      </c>
      <c r="AM262" s="93">
        <f t="shared" si="360"/>
        <v>1212.1208749999998</v>
      </c>
      <c r="AN262" s="93">
        <f t="shared" si="395"/>
        <v>12.42770947740042</v>
      </c>
      <c r="AO262" s="93">
        <f t="shared" si="361"/>
        <v>0.36666666666666664</v>
      </c>
      <c r="AP262" s="93">
        <f t="shared" si="362"/>
        <v>26.666666666666668</v>
      </c>
      <c r="AQ262" s="93">
        <f t="shared" si="363"/>
        <v>30.555555555555557</v>
      </c>
      <c r="AR262" s="93">
        <f t="shared" si="364"/>
        <v>27.27272727272727</v>
      </c>
      <c r="AS262" s="94">
        <f t="shared" si="396"/>
        <v>28.164983164983166</v>
      </c>
      <c r="AT262" s="100">
        <f t="shared" si="397"/>
        <v>2.9503961879173615E-2</v>
      </c>
      <c r="AU262" s="101">
        <f t="shared" si="398"/>
        <v>0.5641025641025641</v>
      </c>
      <c r="AV262" s="101">
        <f t="shared" si="399"/>
        <v>5.2302477876716873E-2</v>
      </c>
      <c r="AW262" s="101">
        <f t="shared" si="365"/>
        <v>2.0116337644891104E-2</v>
      </c>
      <c r="AX262" s="101">
        <f t="shared" si="400"/>
        <v>2.2798515997543255E-2</v>
      </c>
      <c r="AY262" s="101">
        <f t="shared" si="366"/>
        <v>1.1333333333333335</v>
      </c>
      <c r="AZ262" s="101">
        <f t="shared" si="367"/>
        <v>33.211934938364784</v>
      </c>
      <c r="BA262" s="101">
        <f t="shared" si="368"/>
        <v>18.734937657539106</v>
      </c>
      <c r="BB262" s="101">
        <f t="shared" si="369"/>
        <v>0.38461538461538458</v>
      </c>
      <c r="BC262" s="101">
        <f t="shared" si="370"/>
        <v>0.117113981906006</v>
      </c>
      <c r="BD262" s="101">
        <f t="shared" si="371"/>
        <v>0.51209155649918914</v>
      </c>
      <c r="BE262" s="101">
        <f t="shared" si="372"/>
        <v>0.20802037742199192</v>
      </c>
      <c r="BF262" s="101">
        <f t="shared" si="373"/>
        <v>0.40363636363636363</v>
      </c>
      <c r="BG262" s="101">
        <f t="shared" si="374"/>
        <v>0.22769230769230767</v>
      </c>
      <c r="BH262" s="101">
        <f t="shared" si="375"/>
        <v>1.1908871885775532E-2</v>
      </c>
      <c r="BI262" s="101">
        <f t="shared" si="401"/>
        <v>1.3314380468978917</v>
      </c>
      <c r="BJ262" s="101">
        <f t="shared" si="402"/>
        <v>0.20318895175126686</v>
      </c>
      <c r="BK262" s="101">
        <f t="shared" si="376"/>
        <v>10.100693045529104</v>
      </c>
      <c r="BL262" s="101">
        <f t="shared" si="377"/>
        <v>17.061981495826188</v>
      </c>
      <c r="BM262" s="101">
        <f t="shared" si="403"/>
        <v>0.15915494309189535</v>
      </c>
      <c r="BN262" s="101">
        <f t="shared" si="404"/>
        <v>4.6957013738653268E-3</v>
      </c>
      <c r="BO262" s="101">
        <f t="shared" si="405"/>
        <v>8.3241978900339894E-3</v>
      </c>
      <c r="BP262" s="114">
        <f t="shared" si="378"/>
        <v>1.8953558272692772E-3</v>
      </c>
      <c r="BQ262" s="101">
        <f t="shared" si="379"/>
        <v>3.2016145730899958E-3</v>
      </c>
      <c r="BR262" s="101">
        <f t="shared" si="406"/>
        <v>9.6989447548106771</v>
      </c>
      <c r="BS262" s="101">
        <f t="shared" si="407"/>
        <v>2.5205847756679551</v>
      </c>
      <c r="BT262" s="101">
        <f t="shared" si="408"/>
        <v>0.73268858697546069</v>
      </c>
      <c r="BU262" s="101">
        <f t="shared" si="409"/>
        <v>13.237472136488345</v>
      </c>
      <c r="BV262" s="125">
        <f t="shared" si="410"/>
        <v>3.4401856675193097</v>
      </c>
    </row>
    <row r="263" spans="1:384" ht="18.600000000000001" thickBot="1">
      <c r="A263" s="378"/>
      <c r="B263" s="55">
        <v>7</v>
      </c>
      <c r="C263" s="30">
        <v>0.65</v>
      </c>
      <c r="D263" s="30"/>
      <c r="E263" s="85">
        <f t="shared" si="380"/>
        <v>2.6259667592247009</v>
      </c>
      <c r="F263" s="376">
        <v>30</v>
      </c>
      <c r="G263" s="376"/>
      <c r="H263" s="59">
        <v>29</v>
      </c>
      <c r="I263" s="59">
        <v>56</v>
      </c>
      <c r="J263" s="59">
        <v>27</v>
      </c>
      <c r="K263" s="59">
        <v>57</v>
      </c>
      <c r="L263" s="59">
        <v>30</v>
      </c>
      <c r="M263" s="60">
        <v>58</v>
      </c>
      <c r="N263" s="61">
        <v>33</v>
      </c>
      <c r="O263" s="59">
        <v>55</v>
      </c>
      <c r="P263" s="59">
        <v>34</v>
      </c>
      <c r="Q263" s="59">
        <v>59</v>
      </c>
      <c r="R263" s="59">
        <v>33</v>
      </c>
      <c r="S263" s="59">
        <v>59</v>
      </c>
      <c r="T263" s="62"/>
      <c r="U263" s="36">
        <f t="shared" si="381"/>
        <v>27</v>
      </c>
      <c r="V263" s="36">
        <f t="shared" si="382"/>
        <v>30</v>
      </c>
      <c r="W263" s="36">
        <f t="shared" si="383"/>
        <v>28</v>
      </c>
      <c r="X263" s="36">
        <f t="shared" si="384"/>
        <v>22</v>
      </c>
      <c r="Y263" s="36">
        <f t="shared" si="385"/>
        <v>25</v>
      </c>
      <c r="Z263" s="36">
        <f t="shared" si="386"/>
        <v>26</v>
      </c>
      <c r="AA263" s="37">
        <f t="shared" si="387"/>
        <v>5</v>
      </c>
      <c r="AB263" s="37">
        <f t="shared" si="388"/>
        <v>5</v>
      </c>
      <c r="AC263" s="37">
        <f t="shared" si="389"/>
        <v>2</v>
      </c>
      <c r="AD263" s="76">
        <f t="shared" si="390"/>
        <v>0.28333333333333333</v>
      </c>
      <c r="AE263" s="76">
        <f t="shared" si="391"/>
        <v>0.24333333333333335</v>
      </c>
      <c r="AF263" s="76">
        <f t="shared" si="392"/>
        <v>0.04</v>
      </c>
      <c r="AG263" s="4">
        <f t="shared" si="332"/>
        <v>18.518518518518523</v>
      </c>
      <c r="AH263" s="4">
        <f t="shared" si="333"/>
        <v>16.666666666666664</v>
      </c>
      <c r="AI263" s="4">
        <f t="shared" si="334"/>
        <v>7.1428571428571397</v>
      </c>
      <c r="AJ263" s="36">
        <f>(AG263+AH263+AI263)/3</f>
        <v>14.109347442680777</v>
      </c>
      <c r="AL263" s="120">
        <f t="shared" si="394"/>
        <v>441.45000000000005</v>
      </c>
      <c r="AM263" s="93">
        <f t="shared" si="360"/>
        <v>1006.7066281250001</v>
      </c>
      <c r="AN263" s="93">
        <f t="shared" si="395"/>
        <v>10.766327527906574</v>
      </c>
      <c r="AO263" s="93">
        <f t="shared" si="361"/>
        <v>0.28333333333333333</v>
      </c>
      <c r="AP263" s="93">
        <f t="shared" si="362"/>
        <v>18.518518518518519</v>
      </c>
      <c r="AQ263" s="93">
        <f t="shared" si="363"/>
        <v>16.666666666666664</v>
      </c>
      <c r="AR263" s="93">
        <f t="shared" si="364"/>
        <v>7.1428571428571423</v>
      </c>
      <c r="AS263" s="94">
        <f t="shared" si="396"/>
        <v>14.109347442680777</v>
      </c>
      <c r="AT263" s="100">
        <f t="shared" si="397"/>
        <v>2.6316618419691084E-2</v>
      </c>
      <c r="AU263" s="101">
        <f t="shared" si="398"/>
        <v>0.43589743589743585</v>
      </c>
      <c r="AV263" s="101">
        <f t="shared" si="399"/>
        <v>6.0373418727526607E-2</v>
      </c>
      <c r="AW263" s="101">
        <f t="shared" si="365"/>
        <v>2.3220545664433309E-2</v>
      </c>
      <c r="AX263" s="101">
        <f t="shared" si="400"/>
        <v>3.4056800307835526E-2</v>
      </c>
      <c r="AY263" s="101">
        <f t="shared" si="366"/>
        <v>1.4666666666666668</v>
      </c>
      <c r="AZ263" s="101">
        <f t="shared" si="367"/>
        <v>37.116450098493793</v>
      </c>
      <c r="BA263" s="101">
        <f t="shared" si="368"/>
        <v>16.178965427548576</v>
      </c>
      <c r="BB263" s="101">
        <f t="shared" si="369"/>
        <v>0.38461538461538458</v>
      </c>
      <c r="BC263" s="101">
        <f t="shared" si="370"/>
        <v>0.14313880243573116</v>
      </c>
      <c r="BD263" s="101">
        <f t="shared" si="371"/>
        <v>0.58255172803546307</v>
      </c>
      <c r="BE263" s="101">
        <f t="shared" si="372"/>
        <v>0.17270061052483254</v>
      </c>
      <c r="BF263" s="101">
        <f t="shared" si="373"/>
        <v>0.52235294117647058</v>
      </c>
      <c r="BG263" s="101">
        <f t="shared" si="374"/>
        <v>0.22769230769230767</v>
      </c>
      <c r="BH263" s="101">
        <f t="shared" si="375"/>
        <v>1.374656303334452E-2</v>
      </c>
      <c r="BI263" s="101">
        <f t="shared" si="401"/>
        <v>1.5146344928922038</v>
      </c>
      <c r="BJ263" s="101">
        <f t="shared" si="402"/>
        <v>0.23454360410613254</v>
      </c>
      <c r="BK263" s="101">
        <f t="shared" si="376"/>
        <v>10.100693045529104</v>
      </c>
      <c r="BL263" s="101">
        <f t="shared" si="377"/>
        <v>17.061981495826188</v>
      </c>
      <c r="BM263" s="101">
        <f t="shared" si="403"/>
        <v>0.15915494309189535</v>
      </c>
      <c r="BN263" s="101">
        <f t="shared" si="404"/>
        <v>4.1884199069570595E-3</v>
      </c>
      <c r="BO263" s="101">
        <f t="shared" si="405"/>
        <v>9.608728021842667E-3</v>
      </c>
      <c r="BP263" s="114">
        <f t="shared" si="378"/>
        <v>2.1878334572810994E-3</v>
      </c>
      <c r="BQ263" s="101">
        <f t="shared" si="379"/>
        <v>3.6956646237856407E-3</v>
      </c>
      <c r="BR263" s="101">
        <f t="shared" si="406"/>
        <v>9.6989447548106771</v>
      </c>
      <c r="BS263" s="101">
        <f t="shared" si="407"/>
        <v>2.5205847756679551</v>
      </c>
      <c r="BT263" s="101">
        <f t="shared" si="408"/>
        <v>0.67707150025503027</v>
      </c>
      <c r="BU263" s="101">
        <f t="shared" si="409"/>
        <v>14.324845679012347</v>
      </c>
      <c r="BV263" s="125">
        <f t="shared" si="410"/>
        <v>3.7227748837730354</v>
      </c>
    </row>
    <row r="264" spans="1:384" ht="18.600000000000001" thickBot="1">
      <c r="A264" s="379"/>
      <c r="B264" s="55">
        <v>8</v>
      </c>
      <c r="C264" s="63">
        <v>0.65</v>
      </c>
      <c r="D264" s="64"/>
      <c r="E264" s="85">
        <f t="shared" si="380"/>
        <v>2.2369926804179441</v>
      </c>
      <c r="F264" s="388">
        <v>35</v>
      </c>
      <c r="G264" s="389"/>
      <c r="H264" s="65">
        <v>24</v>
      </c>
      <c r="I264" s="65">
        <v>57</v>
      </c>
      <c r="J264" s="65">
        <v>22</v>
      </c>
      <c r="K264" s="65">
        <v>58</v>
      </c>
      <c r="L264" s="65">
        <v>24</v>
      </c>
      <c r="M264" s="66">
        <v>62</v>
      </c>
      <c r="N264" s="67">
        <v>34</v>
      </c>
      <c r="O264" s="65">
        <v>59</v>
      </c>
      <c r="P264" s="65">
        <v>33</v>
      </c>
      <c r="Q264" s="65">
        <v>62</v>
      </c>
      <c r="R264" s="65">
        <v>20</v>
      </c>
      <c r="S264" s="65">
        <v>63</v>
      </c>
      <c r="T264" s="68"/>
      <c r="U264" s="36">
        <f t="shared" si="381"/>
        <v>33</v>
      </c>
      <c r="V264" s="36">
        <f t="shared" si="382"/>
        <v>36</v>
      </c>
      <c r="W264" s="36">
        <f t="shared" si="383"/>
        <v>38</v>
      </c>
      <c r="X264" s="36">
        <f t="shared" si="384"/>
        <v>25</v>
      </c>
      <c r="Y264" s="36">
        <f t="shared" si="385"/>
        <v>29</v>
      </c>
      <c r="Z264" s="36">
        <f t="shared" si="386"/>
        <v>43</v>
      </c>
      <c r="AA264" s="37">
        <f t="shared" si="387"/>
        <v>8</v>
      </c>
      <c r="AB264" s="37">
        <f t="shared" si="388"/>
        <v>7</v>
      </c>
      <c r="AC264" s="5">
        <f t="shared" si="389"/>
        <v>-5</v>
      </c>
      <c r="AD264" s="76">
        <f>(U264+V264+W264)/(3*100)</f>
        <v>0.35666666666666669</v>
      </c>
      <c r="AE264" s="76">
        <f>(X264+Y264+Z264)/(3*100)</f>
        <v>0.32333333333333331</v>
      </c>
      <c r="AF264" s="76">
        <f>(AA264+AB264+AC264)/(3*100)</f>
        <v>3.3333333333333333E-2</v>
      </c>
      <c r="AG264" s="4">
        <f t="shared" si="332"/>
        <v>24.242424242424242</v>
      </c>
      <c r="AH264" s="4">
        <f t="shared" si="333"/>
        <v>19.444444444444443</v>
      </c>
      <c r="AI264" s="4">
        <f t="shared" si="334"/>
        <v>-13.157894736842103</v>
      </c>
      <c r="AJ264" s="36">
        <f>(AG264+AH264+AI264)/3</f>
        <v>10.17632465000886</v>
      </c>
      <c r="AL264" s="121">
        <f t="shared" si="394"/>
        <v>441.45000000000005</v>
      </c>
      <c r="AM264" s="96">
        <f t="shared" si="360"/>
        <v>1186.666336625</v>
      </c>
      <c r="AN264" s="96">
        <f t="shared" si="395"/>
        <v>7.8130079306134999</v>
      </c>
      <c r="AO264" s="96">
        <f t="shared" si="361"/>
        <v>0.35666666666666663</v>
      </c>
      <c r="AP264" s="96">
        <f t="shared" si="362"/>
        <v>24.242424242424242</v>
      </c>
      <c r="AQ264" s="96">
        <f t="shared" si="363"/>
        <v>19.444444444444446</v>
      </c>
      <c r="AR264" s="112">
        <f t="shared" si="364"/>
        <v>-13.157894736842104</v>
      </c>
      <c r="AS264" s="97">
        <f>(AP264+AQ264)/2</f>
        <v>21.843434343434346</v>
      </c>
      <c r="AT264" s="102">
        <f t="shared" si="397"/>
        <v>4.5650365369417988E-2</v>
      </c>
      <c r="AU264" s="103">
        <f t="shared" si="398"/>
        <v>0.54871794871794866</v>
      </c>
      <c r="AV264" s="103">
        <f t="shared" si="399"/>
        <v>8.3194591093799147E-2</v>
      </c>
      <c r="AW264" s="103">
        <f t="shared" si="365"/>
        <v>3.1997919651461211E-2</v>
      </c>
      <c r="AX264" s="103">
        <f t="shared" si="400"/>
        <v>3.754422572438116E-2</v>
      </c>
      <c r="AY264" s="103">
        <f t="shared" si="366"/>
        <v>1.1733333333333336</v>
      </c>
      <c r="AZ264" s="103">
        <f t="shared" si="367"/>
        <v>21.204695132561216</v>
      </c>
      <c r="BA264" s="103">
        <f t="shared" si="368"/>
        <v>11.635396816328461</v>
      </c>
      <c r="BB264" s="103">
        <f t="shared" si="369"/>
        <v>0.38461538461538458</v>
      </c>
      <c r="BC264" s="103">
        <f t="shared" si="370"/>
        <v>0.14976130459443773</v>
      </c>
      <c r="BD264" s="103">
        <f t="shared" si="371"/>
        <v>0.51922078431169427</v>
      </c>
      <c r="BE264" s="103">
        <f t="shared" si="372"/>
        <v>0.25520159598580688</v>
      </c>
      <c r="BF264" s="103">
        <f t="shared" si="373"/>
        <v>0.41495327102803742</v>
      </c>
      <c r="BG264" s="103">
        <f t="shared" si="374"/>
        <v>0.22769230769230767</v>
      </c>
      <c r="BH264" s="103">
        <f t="shared" si="375"/>
        <v>1.8942768433665037E-2</v>
      </c>
      <c r="BI264" s="103">
        <f t="shared" si="401"/>
        <v>1.3499740392104052</v>
      </c>
      <c r="BJ264" s="103">
        <f t="shared" si="402"/>
        <v>0.32320116449491332</v>
      </c>
      <c r="BK264" s="103">
        <f t="shared" si="376"/>
        <v>10.100693045529104</v>
      </c>
      <c r="BL264" s="103">
        <f t="shared" si="377"/>
        <v>17.061981495826188</v>
      </c>
      <c r="BM264" s="103">
        <f t="shared" si="403"/>
        <v>0.15915494309189535</v>
      </c>
      <c r="BN264" s="103">
        <f t="shared" si="404"/>
        <v>7.2654813024939507E-3</v>
      </c>
      <c r="BO264" s="103">
        <f t="shared" si="405"/>
        <v>1.3240830411087107E-2</v>
      </c>
      <c r="BP264" s="115">
        <f t="shared" si="378"/>
        <v>3.0148352320629106E-3</v>
      </c>
      <c r="BQ264" s="103">
        <f t="shared" si="379"/>
        <v>5.0926270811873491E-3</v>
      </c>
      <c r="BR264" s="103">
        <f t="shared" si="406"/>
        <v>9.6989447548106771</v>
      </c>
      <c r="BS264" s="103">
        <f t="shared" si="407"/>
        <v>2.5205847756679551</v>
      </c>
      <c r="BT264" s="103">
        <f t="shared" si="408"/>
        <v>0.54144008624538975</v>
      </c>
      <c r="BU264" s="103">
        <f t="shared" si="409"/>
        <v>17.913237311385462</v>
      </c>
      <c r="BV264" s="126">
        <f t="shared" si="410"/>
        <v>4.6553346154085524</v>
      </c>
    </row>
    <row r="265" spans="1:384">
      <c r="AS265" s="154" t="s">
        <v>90</v>
      </c>
      <c r="AT265" s="130">
        <f>RSQ($AS$193:$AS$264,AT193:AT264)</f>
        <v>3.9097952749512339E-2</v>
      </c>
      <c r="AU265" s="130">
        <f t="shared" ref="AU265:BV265" si="411">RSQ($AS$193:$AS$264,AU193:AU264)</f>
        <v>3.0682994357679343E-2</v>
      </c>
      <c r="AV265" s="130">
        <f t="shared" si="411"/>
        <v>8.1414169852162335E-2</v>
      </c>
      <c r="AW265" s="130">
        <f t="shared" si="411"/>
        <v>6.3104441506914872E-3</v>
      </c>
      <c r="AX265" s="130">
        <f t="shared" si="411"/>
        <v>0.1446554940770457</v>
      </c>
      <c r="AY265" s="130">
        <f t="shared" si="411"/>
        <v>0.14074480019064514</v>
      </c>
      <c r="AZ265" s="130">
        <f t="shared" si="411"/>
        <v>3.2198043070929351E-4</v>
      </c>
      <c r="BA265" s="130">
        <f t="shared" si="411"/>
        <v>2.2363022639047183E-2</v>
      </c>
      <c r="BB265" s="130">
        <f t="shared" si="411"/>
        <v>0.15130335327346464</v>
      </c>
      <c r="BC265" s="130">
        <f t="shared" si="411"/>
        <v>1.4540460679730921E-2</v>
      </c>
      <c r="BD265" s="130">
        <f t="shared" si="411"/>
        <v>6.9084222182203656E-2</v>
      </c>
      <c r="BE265" s="130">
        <f t="shared" si="411"/>
        <v>3.9580755790745097E-2</v>
      </c>
      <c r="BF265" s="130">
        <f t="shared" si="411"/>
        <v>1.6035373975477614E-2</v>
      </c>
      <c r="BG265" s="130">
        <f t="shared" si="411"/>
        <v>0.15130335327346489</v>
      </c>
      <c r="BH265" s="130">
        <f t="shared" si="411"/>
        <v>6.3104441506914898E-3</v>
      </c>
      <c r="BI265" s="130">
        <f t="shared" si="411"/>
        <v>4.9511135735294587E-2</v>
      </c>
      <c r="BJ265" s="130">
        <f t="shared" si="411"/>
        <v>4.1419353052528342E-2</v>
      </c>
      <c r="BK265" s="130">
        <f t="shared" si="411"/>
        <v>0.13205024265408327</v>
      </c>
      <c r="BL265" s="130">
        <f t="shared" si="411"/>
        <v>0.13205024265408338</v>
      </c>
      <c r="BM265" s="130">
        <f t="shared" si="411"/>
        <v>2.5631420464322497E-31</v>
      </c>
      <c r="BN265" s="130">
        <f t="shared" si="411"/>
        <v>3.9097952749512305E-2</v>
      </c>
      <c r="BO265" s="130">
        <f t="shared" si="411"/>
        <v>8.1414169852162266E-2</v>
      </c>
      <c r="BP265" s="130">
        <f t="shared" si="411"/>
        <v>6.3104441506914811E-3</v>
      </c>
      <c r="BQ265" s="130">
        <f t="shared" si="411"/>
        <v>6.3104441506914941E-3</v>
      </c>
      <c r="BR265" s="130">
        <f t="shared" si="411"/>
        <v>3.5950235062666734E-4</v>
      </c>
      <c r="BS265" s="130">
        <f t="shared" si="411"/>
        <v>3.5950235062666696E-4</v>
      </c>
      <c r="BT265" s="130">
        <f t="shared" si="411"/>
        <v>6.4723755396802612E-2</v>
      </c>
      <c r="BU265" s="130">
        <f t="shared" si="411"/>
        <v>0.10978838049758786</v>
      </c>
      <c r="BV265" s="130">
        <f t="shared" si="411"/>
        <v>0.10978838049758771</v>
      </c>
    </row>
  </sheetData>
  <mergeCells count="429">
    <mergeCell ref="BU15:BU16"/>
    <mergeCell ref="BV15:BV16"/>
    <mergeCell ref="BR103:BR104"/>
    <mergeCell ref="BS103:BS104"/>
    <mergeCell ref="BT103:BT104"/>
    <mergeCell ref="BU103:BU104"/>
    <mergeCell ref="BV103:BV104"/>
    <mergeCell ref="BR191:BR192"/>
    <mergeCell ref="BS191:BS192"/>
    <mergeCell ref="BT191:BT192"/>
    <mergeCell ref="BU191:BU192"/>
    <mergeCell ref="BV191:BV192"/>
    <mergeCell ref="AL15:AL16"/>
    <mergeCell ref="AM15:AM16"/>
    <mergeCell ref="AL103:AL104"/>
    <mergeCell ref="AM103:AM104"/>
    <mergeCell ref="AL191:AL192"/>
    <mergeCell ref="AM191:AM192"/>
    <mergeCell ref="BR15:BR16"/>
    <mergeCell ref="BS15:BS16"/>
    <mergeCell ref="BT15:BT16"/>
    <mergeCell ref="BD191:BD192"/>
    <mergeCell ref="BE191:BE192"/>
    <mergeCell ref="BF191:BF192"/>
    <mergeCell ref="BG191:BG192"/>
    <mergeCell ref="BH191:BH192"/>
    <mergeCell ref="BI191:BI192"/>
    <mergeCell ref="AT191:AT192"/>
    <mergeCell ref="AU191:AU192"/>
    <mergeCell ref="AV191:AV192"/>
    <mergeCell ref="AW191:AW192"/>
    <mergeCell ref="AX191:AX192"/>
    <mergeCell ref="AY191:AY192"/>
    <mergeCell ref="AZ191:AZ192"/>
    <mergeCell ref="BA191:BA192"/>
    <mergeCell ref="BB191:BB192"/>
    <mergeCell ref="AV103:AV104"/>
    <mergeCell ref="AW103:AW104"/>
    <mergeCell ref="AX103:AX104"/>
    <mergeCell ref="AY103:AY104"/>
    <mergeCell ref="AZ103:AZ104"/>
    <mergeCell ref="BA103:BA104"/>
    <mergeCell ref="BB103:BB104"/>
    <mergeCell ref="BC191:BC192"/>
    <mergeCell ref="BC103:BC104"/>
    <mergeCell ref="BD103:BD104"/>
    <mergeCell ref="BE103:BE104"/>
    <mergeCell ref="BF103:BF104"/>
    <mergeCell ref="BG103:BG104"/>
    <mergeCell ref="BH103:BH104"/>
    <mergeCell ref="BI103:BI104"/>
    <mergeCell ref="AT15:AT16"/>
    <mergeCell ref="AU15:AU16"/>
    <mergeCell ref="AV15:AV16"/>
    <mergeCell ref="AW15:AW16"/>
    <mergeCell ref="AX15:AX16"/>
    <mergeCell ref="AY15:AY16"/>
    <mergeCell ref="AZ15:AZ16"/>
    <mergeCell ref="BA15:BA16"/>
    <mergeCell ref="BB15:BB16"/>
    <mergeCell ref="BC15:BC16"/>
    <mergeCell ref="BD15:BD16"/>
    <mergeCell ref="BE15:BE16"/>
    <mergeCell ref="BF15:BF16"/>
    <mergeCell ref="BG15:BG16"/>
    <mergeCell ref="BH15:BH16"/>
    <mergeCell ref="BI15:BI16"/>
    <mergeCell ref="AT103:AT104"/>
    <mergeCell ref="AU103:AU104"/>
    <mergeCell ref="AG15:AI15"/>
    <mergeCell ref="AG103:AI103"/>
    <mergeCell ref="AG191:AI191"/>
    <mergeCell ref="B13:B16"/>
    <mergeCell ref="R15:S15"/>
    <mergeCell ref="P15:Q15"/>
    <mergeCell ref="N15:O15"/>
    <mergeCell ref="L15:M15"/>
    <mergeCell ref="J15:K15"/>
    <mergeCell ref="H15:I15"/>
    <mergeCell ref="F173:G173"/>
    <mergeCell ref="F174:G174"/>
    <mergeCell ref="F175:G175"/>
    <mergeCell ref="F176:G176"/>
    <mergeCell ref="F101:S101"/>
    <mergeCell ref="F168:G168"/>
    <mergeCell ref="F169:G169"/>
    <mergeCell ref="F170:G170"/>
    <mergeCell ref="F171:G171"/>
    <mergeCell ref="F172:G172"/>
    <mergeCell ref="F163:G163"/>
    <mergeCell ref="F164:G164"/>
    <mergeCell ref="F165:G165"/>
    <mergeCell ref="F166:G166"/>
    <mergeCell ref="F263:G263"/>
    <mergeCell ref="F264:G264"/>
    <mergeCell ref="F189:S189"/>
    <mergeCell ref="E14:E16"/>
    <mergeCell ref="D14:D16"/>
    <mergeCell ref="B101:B104"/>
    <mergeCell ref="C102:C104"/>
    <mergeCell ref="D102:D104"/>
    <mergeCell ref="E102:E104"/>
    <mergeCell ref="H103:I103"/>
    <mergeCell ref="J103:K103"/>
    <mergeCell ref="L103:M103"/>
    <mergeCell ref="N103:O103"/>
    <mergeCell ref="P103:Q103"/>
    <mergeCell ref="R103:S103"/>
    <mergeCell ref="B189:B192"/>
    <mergeCell ref="F258:G258"/>
    <mergeCell ref="F259:G259"/>
    <mergeCell ref="F260:G260"/>
    <mergeCell ref="F261:G261"/>
    <mergeCell ref="F262:G262"/>
    <mergeCell ref="F253:G253"/>
    <mergeCell ref="F254:G254"/>
    <mergeCell ref="F255:G255"/>
    <mergeCell ref="F256:G256"/>
    <mergeCell ref="F257:G257"/>
    <mergeCell ref="F248:G248"/>
    <mergeCell ref="F249:G249"/>
    <mergeCell ref="F250:G250"/>
    <mergeCell ref="F251:G251"/>
    <mergeCell ref="F252:G252"/>
    <mergeCell ref="F243:G243"/>
    <mergeCell ref="F244:G244"/>
    <mergeCell ref="F245:G245"/>
    <mergeCell ref="F246:G246"/>
    <mergeCell ref="F247:G247"/>
    <mergeCell ref="F238:G238"/>
    <mergeCell ref="F239:G239"/>
    <mergeCell ref="F240:G240"/>
    <mergeCell ref="F241:G241"/>
    <mergeCell ref="F242:G242"/>
    <mergeCell ref="F233:G233"/>
    <mergeCell ref="F234:G234"/>
    <mergeCell ref="F235:G235"/>
    <mergeCell ref="F236:G236"/>
    <mergeCell ref="F237:G237"/>
    <mergeCell ref="F228:G228"/>
    <mergeCell ref="F229:G229"/>
    <mergeCell ref="F230:G230"/>
    <mergeCell ref="F231:G231"/>
    <mergeCell ref="F232:G232"/>
    <mergeCell ref="F223:G223"/>
    <mergeCell ref="F224:G224"/>
    <mergeCell ref="F225:G225"/>
    <mergeCell ref="F226:G226"/>
    <mergeCell ref="F227:G227"/>
    <mergeCell ref="F218:G218"/>
    <mergeCell ref="F219:G219"/>
    <mergeCell ref="F220:G220"/>
    <mergeCell ref="F221:G221"/>
    <mergeCell ref="F222:G222"/>
    <mergeCell ref="F213:G213"/>
    <mergeCell ref="F214:G214"/>
    <mergeCell ref="F215:G215"/>
    <mergeCell ref="F216:G216"/>
    <mergeCell ref="F217:G217"/>
    <mergeCell ref="F208:G208"/>
    <mergeCell ref="F209:G209"/>
    <mergeCell ref="F210:G210"/>
    <mergeCell ref="F211:G211"/>
    <mergeCell ref="F212:G212"/>
    <mergeCell ref="F203:G203"/>
    <mergeCell ref="F204:G204"/>
    <mergeCell ref="F205:G205"/>
    <mergeCell ref="F206:G206"/>
    <mergeCell ref="F207:G207"/>
    <mergeCell ref="F198:G198"/>
    <mergeCell ref="F199:G199"/>
    <mergeCell ref="F200:G200"/>
    <mergeCell ref="F201:G201"/>
    <mergeCell ref="F202:G202"/>
    <mergeCell ref="F193:G193"/>
    <mergeCell ref="F194:G194"/>
    <mergeCell ref="F195:G195"/>
    <mergeCell ref="F196:G196"/>
    <mergeCell ref="F197:G197"/>
    <mergeCell ref="F167:G167"/>
    <mergeCell ref="F158:G158"/>
    <mergeCell ref="F159:G159"/>
    <mergeCell ref="F160:G160"/>
    <mergeCell ref="F161:G161"/>
    <mergeCell ref="F162:G162"/>
    <mergeCell ref="F153:G153"/>
    <mergeCell ref="F154:G154"/>
    <mergeCell ref="F155:G155"/>
    <mergeCell ref="F156:G156"/>
    <mergeCell ref="F157:G157"/>
    <mergeCell ref="F148:G148"/>
    <mergeCell ref="F149:G149"/>
    <mergeCell ref="F150:G150"/>
    <mergeCell ref="F151:G151"/>
    <mergeCell ref="F152:G152"/>
    <mergeCell ref="F143:G143"/>
    <mergeCell ref="F144:G144"/>
    <mergeCell ref="F145:G145"/>
    <mergeCell ref="F146:G146"/>
    <mergeCell ref="F147:G147"/>
    <mergeCell ref="F138:G138"/>
    <mergeCell ref="F139:G139"/>
    <mergeCell ref="F140:G140"/>
    <mergeCell ref="F141:G141"/>
    <mergeCell ref="F142:G142"/>
    <mergeCell ref="F133:G133"/>
    <mergeCell ref="F134:G134"/>
    <mergeCell ref="F135:G135"/>
    <mergeCell ref="F136:G136"/>
    <mergeCell ref="F137:G137"/>
    <mergeCell ref="F128:G128"/>
    <mergeCell ref="F129:G129"/>
    <mergeCell ref="F130:G130"/>
    <mergeCell ref="F131:G131"/>
    <mergeCell ref="F132:G132"/>
    <mergeCell ref="F123:G123"/>
    <mergeCell ref="F124:G124"/>
    <mergeCell ref="F125:G125"/>
    <mergeCell ref="F126:G126"/>
    <mergeCell ref="F127:G127"/>
    <mergeCell ref="F121:G121"/>
    <mergeCell ref="F122:G122"/>
    <mergeCell ref="F87:G87"/>
    <mergeCell ref="F88:G88"/>
    <mergeCell ref="F102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82:G82"/>
    <mergeCell ref="F83:G83"/>
    <mergeCell ref="F84:G84"/>
    <mergeCell ref="F85:G85"/>
    <mergeCell ref="F86:G86"/>
    <mergeCell ref="F77:G77"/>
    <mergeCell ref="F78:G78"/>
    <mergeCell ref="F79:G79"/>
    <mergeCell ref="F80:G80"/>
    <mergeCell ref="F81:G81"/>
    <mergeCell ref="F72:G72"/>
    <mergeCell ref="F73:G73"/>
    <mergeCell ref="F74:G74"/>
    <mergeCell ref="F75:G75"/>
    <mergeCell ref="F76:G76"/>
    <mergeCell ref="F67:G67"/>
    <mergeCell ref="F68:G68"/>
    <mergeCell ref="F69:G69"/>
    <mergeCell ref="F70:G70"/>
    <mergeCell ref="F71:G71"/>
    <mergeCell ref="F62:G62"/>
    <mergeCell ref="F63:G63"/>
    <mergeCell ref="F64:G64"/>
    <mergeCell ref="F65:G65"/>
    <mergeCell ref="F66:G66"/>
    <mergeCell ref="F57:G57"/>
    <mergeCell ref="F58:G58"/>
    <mergeCell ref="F59:G59"/>
    <mergeCell ref="F60:G60"/>
    <mergeCell ref="F61:G61"/>
    <mergeCell ref="F52:G52"/>
    <mergeCell ref="F53:G53"/>
    <mergeCell ref="F54:G54"/>
    <mergeCell ref="F55:G55"/>
    <mergeCell ref="F56:G56"/>
    <mergeCell ref="F47:G47"/>
    <mergeCell ref="F48:G48"/>
    <mergeCell ref="F49:G49"/>
    <mergeCell ref="F50:G50"/>
    <mergeCell ref="F51:G51"/>
    <mergeCell ref="F42:G42"/>
    <mergeCell ref="F43:G43"/>
    <mergeCell ref="F44:G44"/>
    <mergeCell ref="F45:G45"/>
    <mergeCell ref="F46:G46"/>
    <mergeCell ref="F37:G37"/>
    <mergeCell ref="F38:G38"/>
    <mergeCell ref="F39:G39"/>
    <mergeCell ref="F40:G40"/>
    <mergeCell ref="F41:G41"/>
    <mergeCell ref="F32:G32"/>
    <mergeCell ref="F33:G33"/>
    <mergeCell ref="F34:G34"/>
    <mergeCell ref="F35:G35"/>
    <mergeCell ref="F36:G36"/>
    <mergeCell ref="F27:G27"/>
    <mergeCell ref="F28:G28"/>
    <mergeCell ref="F29:G29"/>
    <mergeCell ref="F30:G30"/>
    <mergeCell ref="F31:G31"/>
    <mergeCell ref="F19:G19"/>
    <mergeCell ref="F18:G18"/>
    <mergeCell ref="F17:G17"/>
    <mergeCell ref="F25:G25"/>
    <mergeCell ref="F26:G26"/>
    <mergeCell ref="F24:G24"/>
    <mergeCell ref="F23:G23"/>
    <mergeCell ref="F22:G22"/>
    <mergeCell ref="F21:G21"/>
    <mergeCell ref="F20:G20"/>
    <mergeCell ref="A41:A48"/>
    <mergeCell ref="A129:A136"/>
    <mergeCell ref="A81:A88"/>
    <mergeCell ref="A73:A80"/>
    <mergeCell ref="A65:A72"/>
    <mergeCell ref="A217:A224"/>
    <mergeCell ref="A257:A264"/>
    <mergeCell ref="A249:A256"/>
    <mergeCell ref="A241:A248"/>
    <mergeCell ref="A233:A240"/>
    <mergeCell ref="A225:A232"/>
    <mergeCell ref="A169:A176"/>
    <mergeCell ref="A161:A168"/>
    <mergeCell ref="A153:A160"/>
    <mergeCell ref="A145:A152"/>
    <mergeCell ref="A137:A144"/>
    <mergeCell ref="A193:A200"/>
    <mergeCell ref="A201:A208"/>
    <mergeCell ref="A209:A216"/>
    <mergeCell ref="H190:M190"/>
    <mergeCell ref="N190:S190"/>
    <mergeCell ref="A101:A104"/>
    <mergeCell ref="C101:E101"/>
    <mergeCell ref="T101:T104"/>
    <mergeCell ref="H102:M102"/>
    <mergeCell ref="N102:S102"/>
    <mergeCell ref="F190:G192"/>
    <mergeCell ref="C190:C192"/>
    <mergeCell ref="D190:D192"/>
    <mergeCell ref="E190:E192"/>
    <mergeCell ref="H191:I191"/>
    <mergeCell ref="A187:T188"/>
    <mergeCell ref="J191:K191"/>
    <mergeCell ref="L191:M191"/>
    <mergeCell ref="N191:O191"/>
    <mergeCell ref="A189:A192"/>
    <mergeCell ref="C189:E189"/>
    <mergeCell ref="A121:A128"/>
    <mergeCell ref="A113:A120"/>
    <mergeCell ref="A105:A112"/>
    <mergeCell ref="F118:G118"/>
    <mergeCell ref="F119:G119"/>
    <mergeCell ref="F120:G120"/>
    <mergeCell ref="A7:T8"/>
    <mergeCell ref="A5:T6"/>
    <mergeCell ref="A3:E4"/>
    <mergeCell ref="A181:T182"/>
    <mergeCell ref="A183:T184"/>
    <mergeCell ref="A93:T94"/>
    <mergeCell ref="A95:T96"/>
    <mergeCell ref="A99:T100"/>
    <mergeCell ref="A91:E92"/>
    <mergeCell ref="A179:E180"/>
    <mergeCell ref="A11:T12"/>
    <mergeCell ref="T13:T16"/>
    <mergeCell ref="C13:E13"/>
    <mergeCell ref="H14:M14"/>
    <mergeCell ref="N14:S14"/>
    <mergeCell ref="F14:G16"/>
    <mergeCell ref="F13:S13"/>
    <mergeCell ref="C14:C16"/>
    <mergeCell ref="A57:A64"/>
    <mergeCell ref="A49:A56"/>
    <mergeCell ref="A13:A16"/>
    <mergeCell ref="A33:A40"/>
    <mergeCell ref="A17:A24"/>
    <mergeCell ref="A25:A32"/>
    <mergeCell ref="P191:Q191"/>
    <mergeCell ref="R191:S191"/>
    <mergeCell ref="U191:W191"/>
    <mergeCell ref="X191:Z191"/>
    <mergeCell ref="AA191:AC191"/>
    <mergeCell ref="U15:W15"/>
    <mergeCell ref="X15:Z15"/>
    <mergeCell ref="AA15:AC15"/>
    <mergeCell ref="U103:W103"/>
    <mergeCell ref="X103:Z103"/>
    <mergeCell ref="AA103:AC103"/>
    <mergeCell ref="T189:T192"/>
    <mergeCell ref="AS191:AS192"/>
    <mergeCell ref="AR191:AR192"/>
    <mergeCell ref="AQ191:AQ192"/>
    <mergeCell ref="AP191:AP192"/>
    <mergeCell ref="AO191:AO192"/>
    <mergeCell ref="AN191:AN192"/>
    <mergeCell ref="AN15:AN16"/>
    <mergeCell ref="AO15:AO16"/>
    <mergeCell ref="AS15:AS16"/>
    <mergeCell ref="AR15:AR16"/>
    <mergeCell ref="AQ15:AQ16"/>
    <mergeCell ref="AP15:AP16"/>
    <mergeCell ref="AS103:AS104"/>
    <mergeCell ref="AR103:AR104"/>
    <mergeCell ref="AQ103:AQ104"/>
    <mergeCell ref="AP103:AP104"/>
    <mergeCell ref="AO103:AO104"/>
    <mergeCell ref="AN103:AN104"/>
    <mergeCell ref="BM191:BM192"/>
    <mergeCell ref="BN191:BN192"/>
    <mergeCell ref="BO191:BO192"/>
    <mergeCell ref="BP191:BP192"/>
    <mergeCell ref="BQ191:BQ192"/>
    <mergeCell ref="BM15:BM16"/>
    <mergeCell ref="BN15:BN16"/>
    <mergeCell ref="BO15:BO16"/>
    <mergeCell ref="BP15:BP16"/>
    <mergeCell ref="BQ15:BQ16"/>
    <mergeCell ref="BM103:BM104"/>
    <mergeCell ref="BN103:BN104"/>
    <mergeCell ref="BO103:BO104"/>
    <mergeCell ref="BP103:BP104"/>
    <mergeCell ref="BQ103:BQ104"/>
    <mergeCell ref="BL15:BL16"/>
    <mergeCell ref="BK15:BK16"/>
    <mergeCell ref="BJ15:BJ16"/>
    <mergeCell ref="BL103:BL104"/>
    <mergeCell ref="BK103:BK104"/>
    <mergeCell ref="BJ103:BJ104"/>
    <mergeCell ref="BL191:BL192"/>
    <mergeCell ref="BK191:BK192"/>
    <mergeCell ref="BJ191:BJ19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E273"/>
  <sheetViews>
    <sheetView topLeftCell="AA187" zoomScale="68" zoomScaleNormal="25" workbookViewId="0">
      <selection activeCell="AQ193" sqref="AQ193"/>
    </sheetView>
  </sheetViews>
  <sheetFormatPr defaultColWidth="9.109375" defaultRowHeight="14.4"/>
  <cols>
    <col min="1" max="5" width="9.109375" style="153"/>
    <col min="6" max="7" width="9.109375" style="153" customWidth="1"/>
    <col min="8" max="21" width="9.109375" style="153"/>
    <col min="22" max="22" width="10.77734375" style="153" customWidth="1"/>
    <col min="23" max="29" width="10.77734375" style="154" customWidth="1"/>
    <col min="30" max="31" width="9.109375" style="153"/>
    <col min="32" max="34" width="9.109375" style="154"/>
    <col min="35" max="37" width="9.109375" style="153"/>
    <col min="38" max="38" width="10.44140625" style="153" bestFit="1" customWidth="1"/>
    <col min="39" max="39" width="8.44140625" style="153" customWidth="1"/>
    <col min="40" max="40" width="9.109375" style="153"/>
    <col min="41" max="41" width="9.77734375" style="153" bestFit="1" customWidth="1"/>
    <col min="42" max="42" width="10.77734375" style="153" bestFit="1" customWidth="1"/>
    <col min="43" max="44" width="9.44140625" style="153" bestFit="1" customWidth="1"/>
    <col min="45" max="47" width="9.109375" style="154"/>
    <col min="48" max="48" width="11.6640625" style="154" customWidth="1"/>
    <col min="49" max="49" width="11.77734375" style="154" customWidth="1"/>
    <col min="50" max="50" width="10.6640625" style="154" customWidth="1"/>
    <col min="51" max="51" width="9.109375" style="154"/>
    <col min="52" max="52" width="9.77734375" style="154" bestFit="1" customWidth="1"/>
    <col min="53" max="53" width="9.109375" style="154"/>
    <col min="54" max="54" width="10.33203125" style="154" customWidth="1"/>
    <col min="55" max="57" width="9.44140625" style="154" customWidth="1"/>
    <col min="58" max="58" width="8" style="154" customWidth="1"/>
    <col min="59" max="59" width="8.44140625" style="154" customWidth="1"/>
    <col min="60" max="73" width="8.109375" style="154" customWidth="1"/>
    <col min="74" max="97" width="9.109375" style="154"/>
    <col min="98" max="98" width="9.44140625" style="154" bestFit="1" customWidth="1"/>
    <col min="99" max="395" width="9.109375" style="154"/>
    <col min="396" max="16384" width="9.109375" style="153"/>
  </cols>
  <sheetData>
    <row r="1" spans="1:74" ht="15" customHeight="1"/>
    <row r="2" spans="1:74" ht="15.75" customHeight="1" thickBot="1"/>
    <row r="3" spans="1:74" ht="15" customHeight="1">
      <c r="A3" s="456" t="s">
        <v>21</v>
      </c>
      <c r="B3" s="457"/>
      <c r="C3" s="457"/>
      <c r="D3" s="457"/>
      <c r="E3" s="457"/>
      <c r="F3" s="458"/>
      <c r="G3" s="227"/>
    </row>
    <row r="4" spans="1:74" ht="15.75" customHeight="1" thickBot="1">
      <c r="A4" s="459"/>
      <c r="B4" s="460"/>
      <c r="C4" s="460"/>
      <c r="D4" s="460"/>
      <c r="E4" s="460"/>
      <c r="F4" s="461"/>
      <c r="G4" s="227"/>
    </row>
    <row r="5" spans="1:74">
      <c r="A5" s="325" t="s">
        <v>18</v>
      </c>
      <c r="B5" s="326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V5" s="327"/>
      <c r="W5" s="8"/>
      <c r="X5" s="8"/>
      <c r="Y5" s="8"/>
      <c r="Z5" s="8"/>
      <c r="AA5" s="8"/>
      <c r="AB5" s="8"/>
      <c r="AC5" s="8"/>
    </row>
    <row r="6" spans="1:74" ht="19.5" customHeight="1" thickBot="1">
      <c r="A6" s="328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29"/>
      <c r="P6" s="329"/>
      <c r="Q6" s="329"/>
      <c r="R6" s="329"/>
      <c r="S6" s="329"/>
      <c r="T6" s="329"/>
      <c r="U6" s="329"/>
      <c r="V6" s="330"/>
      <c r="W6" s="8"/>
      <c r="X6" s="8"/>
      <c r="Y6" s="8"/>
      <c r="Z6" s="8"/>
      <c r="AA6" s="8"/>
      <c r="AB6" s="8"/>
      <c r="AC6" s="8"/>
    </row>
    <row r="7" spans="1:74" ht="15" customHeight="1">
      <c r="A7" s="431" t="s">
        <v>0</v>
      </c>
      <c r="B7" s="432"/>
      <c r="C7" s="432"/>
      <c r="D7" s="432"/>
      <c r="E7" s="432"/>
      <c r="F7" s="432"/>
      <c r="G7" s="432"/>
      <c r="H7" s="432"/>
      <c r="I7" s="432"/>
      <c r="J7" s="432"/>
      <c r="K7" s="432"/>
      <c r="L7" s="432"/>
      <c r="M7" s="432"/>
      <c r="N7" s="432"/>
      <c r="O7" s="432"/>
      <c r="P7" s="432"/>
      <c r="Q7" s="432"/>
      <c r="R7" s="432"/>
      <c r="S7" s="432"/>
      <c r="T7" s="432"/>
      <c r="U7" s="432"/>
      <c r="V7" s="433"/>
      <c r="W7" s="8"/>
      <c r="X7" s="8"/>
      <c r="Y7" s="8"/>
      <c r="Z7" s="8"/>
      <c r="AA7" s="8"/>
      <c r="AB7" s="8"/>
      <c r="AC7" s="8"/>
    </row>
    <row r="8" spans="1:74" ht="15.75" customHeight="1">
      <c r="A8" s="322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4"/>
      <c r="W8" s="8"/>
      <c r="X8" s="8"/>
      <c r="Y8" s="8"/>
      <c r="Z8" s="8"/>
      <c r="AA8" s="8"/>
      <c r="AB8" s="8"/>
      <c r="AC8" s="8"/>
    </row>
    <row r="9" spans="1:74" ht="18.75" customHeight="1">
      <c r="A9" s="9" t="s">
        <v>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8"/>
      <c r="X9" s="8"/>
      <c r="Y9" s="8"/>
      <c r="Z9" s="8"/>
      <c r="AA9" s="8"/>
      <c r="AB9" s="8"/>
      <c r="AC9" s="8"/>
    </row>
    <row r="10" spans="1:74" ht="18.75" customHeight="1">
      <c r="A10" s="9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8"/>
      <c r="X10" s="226" t="s">
        <v>48</v>
      </c>
      <c r="Y10" s="222">
        <v>0.25</v>
      </c>
      <c r="Z10" s="225" t="s">
        <v>50</v>
      </c>
      <c r="AA10" s="8"/>
      <c r="AB10" s="224" t="s">
        <v>61</v>
      </c>
      <c r="AC10" s="223">
        <v>135.94900000000001</v>
      </c>
      <c r="AD10" s="219" t="s">
        <v>62</v>
      </c>
    </row>
    <row r="11" spans="1:74" ht="18.75" customHeight="1">
      <c r="A11" s="337" t="s">
        <v>3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9"/>
      <c r="W11" s="12"/>
      <c r="X11" s="222" t="s">
        <v>49</v>
      </c>
      <c r="Y11" s="221">
        <v>9.8000000000000004E-2</v>
      </c>
      <c r="Z11" s="220" t="s">
        <v>50</v>
      </c>
      <c r="AA11" s="12"/>
      <c r="AB11" s="219" t="s">
        <v>64</v>
      </c>
      <c r="AC11" s="247">
        <v>17.853000000000002</v>
      </c>
      <c r="AD11" s="219" t="s">
        <v>87</v>
      </c>
    </row>
    <row r="12" spans="1:74" ht="19.5" customHeight="1" thickBot="1">
      <c r="A12" s="340"/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42"/>
      <c r="W12" s="12"/>
      <c r="X12" s="12"/>
      <c r="Y12" s="12"/>
      <c r="Z12" s="12"/>
      <c r="AA12" s="12"/>
      <c r="AB12" s="12"/>
      <c r="AC12" s="12"/>
    </row>
    <row r="13" spans="1:74" s="154" customFormat="1" ht="39" customHeight="1">
      <c r="A13" s="462" t="s">
        <v>20</v>
      </c>
      <c r="B13" s="390" t="s">
        <v>19</v>
      </c>
      <c r="C13" s="482" t="s">
        <v>4</v>
      </c>
      <c r="D13" s="483"/>
      <c r="E13" s="483"/>
      <c r="F13" s="483"/>
      <c r="G13" s="484"/>
      <c r="H13" s="464" t="s">
        <v>5</v>
      </c>
      <c r="I13" s="465"/>
      <c r="J13" s="465"/>
      <c r="K13" s="465"/>
      <c r="L13" s="465"/>
      <c r="M13" s="465"/>
      <c r="N13" s="465"/>
      <c r="O13" s="465"/>
      <c r="P13" s="465"/>
      <c r="Q13" s="465"/>
      <c r="R13" s="465"/>
      <c r="S13" s="465"/>
      <c r="T13" s="465"/>
      <c r="U13" s="466"/>
      <c r="V13" s="434" t="s">
        <v>6</v>
      </c>
      <c r="W13" s="246"/>
      <c r="X13" s="246"/>
      <c r="Y13" s="246"/>
      <c r="Z13" s="246"/>
      <c r="AA13" s="246"/>
      <c r="AB13" s="246"/>
      <c r="AC13" s="246"/>
    </row>
    <row r="14" spans="1:74" ht="18.75" customHeight="1">
      <c r="A14" s="463"/>
      <c r="B14" s="391"/>
      <c r="C14" s="467" t="s">
        <v>7</v>
      </c>
      <c r="D14" s="470" t="s">
        <v>86</v>
      </c>
      <c r="E14" s="470" t="s">
        <v>8</v>
      </c>
      <c r="F14" s="470" t="s">
        <v>47</v>
      </c>
      <c r="G14" s="470" t="s">
        <v>88</v>
      </c>
      <c r="H14" s="485" t="s">
        <v>9</v>
      </c>
      <c r="I14" s="486"/>
      <c r="J14" s="473" t="s">
        <v>11</v>
      </c>
      <c r="K14" s="474"/>
      <c r="L14" s="474"/>
      <c r="M14" s="474"/>
      <c r="N14" s="474"/>
      <c r="O14" s="475"/>
      <c r="P14" s="476" t="s">
        <v>10</v>
      </c>
      <c r="Q14" s="474"/>
      <c r="R14" s="474"/>
      <c r="S14" s="474"/>
      <c r="T14" s="474"/>
      <c r="U14" s="477"/>
      <c r="V14" s="435"/>
      <c r="W14" s="246"/>
      <c r="X14" s="246"/>
      <c r="Y14" s="246"/>
      <c r="Z14" s="246"/>
      <c r="AA14" s="246"/>
      <c r="AB14" s="246"/>
      <c r="AC14" s="246"/>
    </row>
    <row r="15" spans="1:74" ht="14.55" customHeight="1">
      <c r="A15" s="463"/>
      <c r="B15" s="391"/>
      <c r="C15" s="468"/>
      <c r="D15" s="471"/>
      <c r="E15" s="471"/>
      <c r="F15" s="471"/>
      <c r="G15" s="471"/>
      <c r="H15" s="487"/>
      <c r="I15" s="488"/>
      <c r="J15" s="478">
        <v>1</v>
      </c>
      <c r="K15" s="479"/>
      <c r="L15" s="478">
        <v>2</v>
      </c>
      <c r="M15" s="479"/>
      <c r="N15" s="478">
        <v>3</v>
      </c>
      <c r="O15" s="480"/>
      <c r="P15" s="481">
        <v>1</v>
      </c>
      <c r="Q15" s="479"/>
      <c r="R15" s="478">
        <v>2</v>
      </c>
      <c r="S15" s="479"/>
      <c r="T15" s="478">
        <v>3</v>
      </c>
      <c r="U15" s="479"/>
      <c r="V15" s="435"/>
      <c r="W15" s="452" t="s">
        <v>84</v>
      </c>
      <c r="X15" s="453"/>
      <c r="Y15" s="454"/>
      <c r="Z15" s="455" t="s">
        <v>83</v>
      </c>
      <c r="AA15" s="453"/>
      <c r="AB15" s="454"/>
      <c r="AC15" s="455" t="s">
        <v>16</v>
      </c>
      <c r="AD15" s="453"/>
      <c r="AE15" s="453"/>
      <c r="AF15" s="437" t="s">
        <v>24</v>
      </c>
      <c r="AG15" s="437" t="s">
        <v>25</v>
      </c>
      <c r="AH15" s="437" t="s">
        <v>26</v>
      </c>
      <c r="AI15" s="500" t="s">
        <v>29</v>
      </c>
      <c r="AJ15" s="500"/>
      <c r="AK15" s="500"/>
      <c r="AL15" s="450" t="s">
        <v>82</v>
      </c>
      <c r="AM15" s="505" t="s">
        <v>31</v>
      </c>
      <c r="AN15" s="448" t="s">
        <v>32</v>
      </c>
      <c r="AO15" s="448" t="s">
        <v>33</v>
      </c>
      <c r="AP15" s="448" t="s">
        <v>34</v>
      </c>
      <c r="AQ15" s="448" t="s">
        <v>35</v>
      </c>
      <c r="AR15" s="448" t="s">
        <v>36</v>
      </c>
      <c r="AS15" s="448" t="s">
        <v>37</v>
      </c>
      <c r="AT15" s="448" t="s">
        <v>38</v>
      </c>
      <c r="AU15" s="448" t="s">
        <v>39</v>
      </c>
      <c r="AV15" s="448" t="s">
        <v>40</v>
      </c>
      <c r="AW15" s="497" t="s">
        <v>41</v>
      </c>
      <c r="AX15" s="448" t="s">
        <v>42</v>
      </c>
      <c r="AY15" s="448" t="s">
        <v>43</v>
      </c>
      <c r="AZ15" s="448" t="s">
        <v>44</v>
      </c>
      <c r="BA15" s="448" t="s">
        <v>45</v>
      </c>
      <c r="BB15" s="503" t="s">
        <v>46</v>
      </c>
      <c r="BC15" s="420" t="s">
        <v>56</v>
      </c>
      <c r="BD15" s="442" t="s">
        <v>58</v>
      </c>
      <c r="BE15" s="423" t="s">
        <v>57</v>
      </c>
      <c r="BF15" s="420" t="s">
        <v>81</v>
      </c>
      <c r="BG15" s="420" t="s">
        <v>80</v>
      </c>
      <c r="BH15" s="420" t="s">
        <v>79</v>
      </c>
      <c r="BI15" s="442" t="s">
        <v>78</v>
      </c>
      <c r="BJ15" s="420" t="s">
        <v>77</v>
      </c>
      <c r="BK15" s="439" t="s">
        <v>76</v>
      </c>
      <c r="BL15" s="439" t="s">
        <v>75</v>
      </c>
      <c r="BM15" s="439" t="s">
        <v>74</v>
      </c>
      <c r="BN15" s="420" t="s">
        <v>66</v>
      </c>
      <c r="BO15" s="420" t="s">
        <v>73</v>
      </c>
      <c r="BP15" s="420" t="s">
        <v>68</v>
      </c>
      <c r="BQ15" s="420" t="s">
        <v>69</v>
      </c>
      <c r="BR15" s="419" t="s">
        <v>72</v>
      </c>
      <c r="BS15" s="245"/>
      <c r="BT15" s="245"/>
      <c r="BU15" s="245"/>
      <c r="BV15" s="244"/>
    </row>
    <row r="16" spans="1:74" ht="15" customHeight="1" thickBot="1">
      <c r="A16" s="463"/>
      <c r="B16" s="392"/>
      <c r="C16" s="469"/>
      <c r="D16" s="472"/>
      <c r="E16" s="471"/>
      <c r="F16" s="471"/>
      <c r="G16" s="471"/>
      <c r="H16" s="489"/>
      <c r="I16" s="490"/>
      <c r="J16" s="215" t="s">
        <v>12</v>
      </c>
      <c r="K16" s="215" t="s">
        <v>13</v>
      </c>
      <c r="L16" s="215" t="s">
        <v>12</v>
      </c>
      <c r="M16" s="215" t="s">
        <v>13</v>
      </c>
      <c r="N16" s="215" t="s">
        <v>12</v>
      </c>
      <c r="O16" s="217" t="s">
        <v>13</v>
      </c>
      <c r="P16" s="216" t="s">
        <v>12</v>
      </c>
      <c r="Q16" s="215" t="s">
        <v>13</v>
      </c>
      <c r="R16" s="215" t="s">
        <v>12</v>
      </c>
      <c r="S16" s="215" t="s">
        <v>13</v>
      </c>
      <c r="T16" s="215" t="s">
        <v>12</v>
      </c>
      <c r="U16" s="215" t="s">
        <v>13</v>
      </c>
      <c r="V16" s="436"/>
      <c r="W16" s="214">
        <v>1</v>
      </c>
      <c r="X16" s="214">
        <v>2</v>
      </c>
      <c r="Y16" s="214">
        <v>3</v>
      </c>
      <c r="Z16" s="213">
        <v>1</v>
      </c>
      <c r="AA16" s="213">
        <v>2</v>
      </c>
      <c r="AB16" s="213">
        <v>3</v>
      </c>
      <c r="AC16" s="212">
        <v>1</v>
      </c>
      <c r="AD16" s="212">
        <v>2</v>
      </c>
      <c r="AE16" s="212">
        <v>3</v>
      </c>
      <c r="AF16" s="437"/>
      <c r="AG16" s="437"/>
      <c r="AH16" s="437"/>
      <c r="AI16" s="211">
        <v>1</v>
      </c>
      <c r="AJ16" s="211">
        <v>2</v>
      </c>
      <c r="AK16" s="211">
        <v>3</v>
      </c>
      <c r="AL16" s="451"/>
      <c r="AM16" s="506"/>
      <c r="AN16" s="449"/>
      <c r="AO16" s="449"/>
      <c r="AP16" s="449"/>
      <c r="AQ16" s="449"/>
      <c r="AR16" s="449"/>
      <c r="AS16" s="449"/>
      <c r="AT16" s="449"/>
      <c r="AU16" s="449"/>
      <c r="AV16" s="449"/>
      <c r="AW16" s="449"/>
      <c r="AX16" s="449"/>
      <c r="AY16" s="449"/>
      <c r="AZ16" s="449"/>
      <c r="BA16" s="449"/>
      <c r="BB16" s="504"/>
      <c r="BC16" s="420"/>
      <c r="BD16" s="442"/>
      <c r="BE16" s="424"/>
      <c r="BF16" s="420"/>
      <c r="BG16" s="420"/>
      <c r="BH16" s="420"/>
      <c r="BI16" s="442"/>
      <c r="BJ16" s="420"/>
      <c r="BK16" s="439"/>
      <c r="BL16" s="439"/>
      <c r="BM16" s="439"/>
      <c r="BN16" s="420"/>
      <c r="BO16" s="420"/>
      <c r="BP16" s="420"/>
      <c r="BQ16" s="420"/>
      <c r="BR16" s="419"/>
      <c r="BS16" s="245"/>
      <c r="BT16" s="245"/>
      <c r="BU16" s="245"/>
      <c r="BV16" s="244"/>
    </row>
    <row r="17" spans="1:395" s="199" customFormat="1">
      <c r="A17" s="198">
        <v>18</v>
      </c>
      <c r="B17" s="21">
        <v>1</v>
      </c>
      <c r="C17" s="206">
        <v>0.4</v>
      </c>
      <c r="D17" s="205">
        <f t="shared" ref="D17:D48" si="0">AVERAGE(W17:Y17)/100</f>
        <v>0.11333333333333334</v>
      </c>
      <c r="E17" s="201">
        <f t="shared" ref="E17:E48" si="1">H17^(-1.04)*90.26</f>
        <v>4.003355281584116</v>
      </c>
      <c r="F17" s="201">
        <f t="shared" ref="F17:F48" si="2">(9.81*E17^2)/(2*PI())</f>
        <v>25.022886522097128</v>
      </c>
      <c r="G17" s="201">
        <f t="shared" ref="G17:G48" si="3">(9.81*C17)^0.5</f>
        <v>1.9809088823063015</v>
      </c>
      <c r="H17" s="493">
        <v>20</v>
      </c>
      <c r="I17" s="494"/>
      <c r="J17" s="206">
        <v>71</v>
      </c>
      <c r="K17" s="206">
        <v>82</v>
      </c>
      <c r="L17" s="206">
        <v>71</v>
      </c>
      <c r="M17" s="206">
        <v>82</v>
      </c>
      <c r="N17" s="206">
        <v>70</v>
      </c>
      <c r="O17" s="209">
        <v>82</v>
      </c>
      <c r="P17" s="208">
        <v>72</v>
      </c>
      <c r="Q17" s="206">
        <v>81</v>
      </c>
      <c r="R17" s="206">
        <v>72</v>
      </c>
      <c r="S17" s="206">
        <v>81</v>
      </c>
      <c r="T17" s="206">
        <v>73</v>
      </c>
      <c r="U17" s="206">
        <v>81</v>
      </c>
      <c r="V17" s="207"/>
      <c r="W17" s="197">
        <f t="shared" ref="W17:W48" si="4">K17-J17</f>
        <v>11</v>
      </c>
      <c r="X17" s="197">
        <f t="shared" ref="X17:X48" si="5">M17-L17</f>
        <v>11</v>
      </c>
      <c r="Y17" s="197">
        <f t="shared" ref="Y17:Y48" si="6">O17-N17</f>
        <v>12</v>
      </c>
      <c r="Z17" s="197">
        <f t="shared" ref="Z17:Z48" si="7">Q17-P17</f>
        <v>9</v>
      </c>
      <c r="AA17" s="197">
        <f t="shared" ref="AA17:AA48" si="8">S17-R17</f>
        <v>9</v>
      </c>
      <c r="AB17" s="197">
        <f t="shared" ref="AB17:AB48" si="9">U17-T17</f>
        <v>8</v>
      </c>
      <c r="AC17" s="197">
        <f t="shared" ref="AC17:AC48" si="10">W17-Z17</f>
        <v>2</v>
      </c>
      <c r="AD17" s="197">
        <f t="shared" ref="AD17:AD48" si="11">X17-AA17</f>
        <v>2</v>
      </c>
      <c r="AE17" s="197">
        <f t="shared" ref="AE17:AE48" si="12">Y17-AB17</f>
        <v>4</v>
      </c>
      <c r="AF17" s="197">
        <f t="shared" ref="AF17:AF48" si="13">(W17+X17+Y17)/(3*100)</f>
        <v>0.11333333333333333</v>
      </c>
      <c r="AG17" s="197">
        <f t="shared" ref="AG17:AG48" si="14">(Z17+AA17+AB17)/(3*100)</f>
        <v>8.666666666666667E-2</v>
      </c>
      <c r="AH17" s="197">
        <f t="shared" ref="AH17:AH48" si="15">(AC17+AD17+AE17)/(3*100)</f>
        <v>2.6666666666666668E-2</v>
      </c>
      <c r="AI17" s="197">
        <f t="shared" ref="AI17:AI48" si="16">(1-(Z17/W17))*100</f>
        <v>18.181818181818176</v>
      </c>
      <c r="AJ17" s="197">
        <f t="shared" ref="AJ17:AJ48" si="17">(1-(AA17/X17))*100</f>
        <v>18.181818181818176</v>
      </c>
      <c r="AK17" s="197">
        <f t="shared" ref="AK17:AK48" si="18">(1-(AB17/Y17))*100</f>
        <v>33.333333333333336</v>
      </c>
      <c r="AL17" s="160">
        <f t="shared" ref="AL17:AL23" si="19">(AI17+AJ17+AK17)/3</f>
        <v>23.232323232323228</v>
      </c>
      <c r="AM17" s="159">
        <f t="shared" ref="AM17:AM48" si="20">D17/F17</f>
        <v>4.5291870397626312E-3</v>
      </c>
      <c r="AN17" s="159">
        <f t="shared" ref="AN17:AN48" si="21">D17/C17</f>
        <v>0.28333333333333333</v>
      </c>
      <c r="AO17" s="159">
        <f t="shared" ref="AO17:AO48" si="22">C17/F17</f>
        <v>1.5985366022691641E-2</v>
      </c>
      <c r="AP17" s="159">
        <f t="shared" ref="AP17:AP48" si="23">$Y$10/F17</f>
        <v>9.9908537641822739E-3</v>
      </c>
      <c r="AQ17" s="159">
        <f t="shared" ref="AQ17:AQ48" si="24">(C17-D17)/F17</f>
        <v>1.1456178982929008E-2</v>
      </c>
      <c r="AR17" s="159">
        <f t="shared" ref="AR17:AR48" si="25">(C17-D17)/$Y$10</f>
        <v>1.1466666666666667</v>
      </c>
      <c r="AS17" s="237">
        <f t="shared" ref="AS17:AS48" si="26">(F17-$Y$10)/D17</f>
        <v>218.58429284203348</v>
      </c>
      <c r="AT17" s="237">
        <f t="shared" ref="AT17:AT48" si="27">(F17-$Y$10)/C17</f>
        <v>61.932216305242818</v>
      </c>
      <c r="AU17" s="156">
        <f t="shared" ref="AU17:AU48" si="28">$Y$10/C17</f>
        <v>0.625</v>
      </c>
      <c r="AV17" s="156">
        <f t="shared" ref="AV17:AV48" si="29">($Y$10/(F17*D17)^0.5)</f>
        <v>0.14845419498695753</v>
      </c>
      <c r="AW17" s="156">
        <f t="shared" ref="AW17:AW48" si="30">($Y$10/(C17*D17)^0.5)</f>
        <v>1.1741705457846552</v>
      </c>
      <c r="AX17" s="156">
        <f t="shared" ref="AX17:AX48" si="31">(D17/($Y$10*F17)^0.5)</f>
        <v>4.5312597122938413E-2</v>
      </c>
      <c r="AY17" s="156">
        <f t="shared" ref="AY17:AY48" si="32">$Y$11/D17</f>
        <v>0.8647058823529411</v>
      </c>
      <c r="AZ17" s="156">
        <f t="shared" ref="AZ17:AZ48" si="33">$Y$11/C17</f>
        <v>0.245</v>
      </c>
      <c r="BA17" s="156">
        <f t="shared" ref="BA17:BA48" si="34">$Y$11/F17</f>
        <v>3.9164146755594521E-3</v>
      </c>
      <c r="BB17" s="156">
        <f t="shared" ref="BB17:BB48" si="35">(G17/(9.81*D17)^0.5)</f>
        <v>1.8786728732554487</v>
      </c>
      <c r="BC17" s="156">
        <f t="shared" ref="BC17:BC48" si="36">G17*E17/F17</f>
        <v>0.31692115253429187</v>
      </c>
      <c r="BD17" s="158">
        <f t="shared" ref="BD17:BD48" si="37">G17*E17/$Y$11</f>
        <v>80.921245268549185</v>
      </c>
      <c r="BE17" s="158">
        <f t="shared" ref="BE17:BE48" si="38">G17*E17/$Y$10</f>
        <v>31.72112814527128</v>
      </c>
      <c r="BF17" s="156">
        <f t="shared" ref="BF17:BF48" si="39">F17/(9.81*E17^2)</f>
        <v>0.15915494309189535</v>
      </c>
      <c r="BG17" s="156">
        <f t="shared" ref="BG17:BG48" si="40">(D17/(9.81*(E17^2)))</f>
        <v>7.2084250556597154E-4</v>
      </c>
      <c r="BH17" s="156">
        <f t="shared" ref="BH17:BH48" si="41">C17/(9.81*E17^2)</f>
        <v>2.5441500196446056E-3</v>
      </c>
      <c r="BI17" s="156">
        <f t="shared" ref="BI17:BI48" si="42">$Y$10/(9.81*E17^2)</f>
        <v>1.5900937622778783E-3</v>
      </c>
      <c r="BJ17" s="156">
        <f t="shared" ref="BJ17:BJ48" si="43">$Y$11/(9.81*E17^2)</f>
        <v>6.2331675481292837E-4</v>
      </c>
      <c r="BK17" s="157">
        <f t="shared" ref="BK17:BK48" si="44">($Y$11+D17/2)*0.895</f>
        <v>0.13842666666666667</v>
      </c>
      <c r="BL17" s="157">
        <f t="shared" ref="BL17:BL48" si="45">SQRT((C17+D17/2)*9.81)</f>
        <v>2.1165774259402843</v>
      </c>
      <c r="BM17" s="157">
        <f t="shared" ref="BM17:BM48" si="46">0.5*BK17*BL17^2*1000</f>
        <v>310.06881199999998</v>
      </c>
      <c r="BN17" s="156">
        <f t="shared" ref="BN17:BN48" si="47">A17*9.81/$AC$10</f>
        <v>1.2988694289770428</v>
      </c>
      <c r="BO17" s="156">
        <f t="shared" ref="BO17:BO48" si="48">A17/$AC$11</f>
        <v>1.008233910267182</v>
      </c>
      <c r="BP17" s="156">
        <f t="shared" ref="BP17:BP48" si="49">A17*9.81/BM17</f>
        <v>0.56948649192102563</v>
      </c>
      <c r="BQ17" s="156">
        <f t="shared" ref="BQ17:BQ48" si="50">BM17/$AC$10</f>
        <v>2.2807730251785592</v>
      </c>
      <c r="BR17" s="156">
        <f t="shared" ref="BR17:BR48" si="51">BM17/($AC$11*9.81)</f>
        <v>1.770426383365385</v>
      </c>
      <c r="BS17" s="155"/>
      <c r="BT17" s="155"/>
      <c r="BU17" s="155"/>
      <c r="BV17" s="154"/>
      <c r="BW17" s="154"/>
      <c r="BX17" s="154"/>
      <c r="BY17" s="154"/>
      <c r="BZ17" s="154"/>
      <c r="CA17" s="154"/>
      <c r="CB17" s="154"/>
      <c r="CC17" s="154"/>
      <c r="CD17" s="154"/>
      <c r="CE17" s="154"/>
      <c r="CF17" s="154"/>
      <c r="CG17" s="154"/>
      <c r="CH17" s="154"/>
      <c r="CI17" s="154"/>
      <c r="CJ17" s="154"/>
      <c r="CK17" s="154"/>
      <c r="CL17" s="154"/>
      <c r="CM17" s="154"/>
      <c r="CN17" s="154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4"/>
      <c r="DN17" s="154"/>
      <c r="DO17" s="154"/>
      <c r="DP17" s="154"/>
      <c r="DQ17" s="154"/>
      <c r="DR17" s="154"/>
      <c r="DS17" s="154"/>
      <c r="DT17" s="154"/>
      <c r="DU17" s="154"/>
      <c r="DV17" s="154"/>
      <c r="DW17" s="154"/>
      <c r="DX17" s="154"/>
      <c r="DY17" s="154"/>
      <c r="DZ17" s="154"/>
      <c r="EA17" s="154"/>
      <c r="EB17" s="154"/>
      <c r="EC17" s="154"/>
      <c r="ED17" s="154"/>
      <c r="EE17" s="154"/>
      <c r="EF17" s="154"/>
      <c r="EG17" s="154"/>
      <c r="EH17" s="154"/>
      <c r="EI17" s="154"/>
      <c r="EJ17" s="154"/>
      <c r="EK17" s="154"/>
      <c r="EL17" s="154"/>
      <c r="EM17" s="154"/>
      <c r="EN17" s="154"/>
      <c r="EO17" s="154"/>
      <c r="EP17" s="154"/>
      <c r="EQ17" s="154"/>
      <c r="ER17" s="154"/>
      <c r="ES17" s="154"/>
      <c r="ET17" s="154"/>
      <c r="EU17" s="154"/>
      <c r="EV17" s="154"/>
      <c r="EW17" s="154"/>
      <c r="EX17" s="154"/>
      <c r="EY17" s="154"/>
      <c r="EZ17" s="154"/>
      <c r="FA17" s="154"/>
      <c r="FB17" s="154"/>
      <c r="FC17" s="154"/>
      <c r="FD17" s="154"/>
      <c r="FE17" s="154"/>
      <c r="FF17" s="154"/>
      <c r="FG17" s="154"/>
      <c r="FH17" s="154"/>
      <c r="FI17" s="154"/>
      <c r="FJ17" s="154"/>
      <c r="FK17" s="154"/>
      <c r="FL17" s="154"/>
      <c r="FM17" s="154"/>
      <c r="FN17" s="154"/>
      <c r="FO17" s="154"/>
      <c r="FP17" s="154"/>
      <c r="FQ17" s="154"/>
      <c r="FR17" s="154"/>
      <c r="FS17" s="154"/>
      <c r="FT17" s="154"/>
      <c r="FU17" s="154"/>
      <c r="FV17" s="154"/>
      <c r="FW17" s="154"/>
      <c r="FX17" s="154"/>
      <c r="FY17" s="154"/>
      <c r="FZ17" s="154"/>
      <c r="GA17" s="154"/>
      <c r="GB17" s="154"/>
      <c r="GC17" s="154"/>
      <c r="GD17" s="154"/>
      <c r="GE17" s="154"/>
      <c r="GF17" s="154"/>
      <c r="GG17" s="154"/>
      <c r="GH17" s="154"/>
      <c r="GI17" s="154"/>
      <c r="GJ17" s="154"/>
      <c r="GK17" s="154"/>
      <c r="GL17" s="154"/>
      <c r="GM17" s="154"/>
      <c r="GN17" s="154"/>
      <c r="GO17" s="154"/>
      <c r="GP17" s="154"/>
      <c r="GQ17" s="154"/>
      <c r="GR17" s="154"/>
      <c r="GS17" s="154"/>
      <c r="GT17" s="154"/>
      <c r="GU17" s="154"/>
      <c r="GV17" s="154"/>
      <c r="GW17" s="154"/>
      <c r="GX17" s="154"/>
      <c r="GY17" s="154"/>
      <c r="GZ17" s="154"/>
      <c r="HA17" s="154"/>
      <c r="HB17" s="154"/>
      <c r="HC17" s="154"/>
      <c r="HD17" s="154"/>
      <c r="HE17" s="154"/>
      <c r="HF17" s="154"/>
      <c r="HG17" s="154"/>
      <c r="HH17" s="154"/>
      <c r="HI17" s="154"/>
      <c r="HJ17" s="154"/>
      <c r="HK17" s="154"/>
      <c r="HL17" s="154"/>
      <c r="HM17" s="154"/>
      <c r="HN17" s="154"/>
      <c r="HO17" s="154"/>
      <c r="HP17" s="154"/>
      <c r="HQ17" s="154"/>
      <c r="HR17" s="154"/>
      <c r="HS17" s="154"/>
      <c r="HT17" s="154"/>
      <c r="HU17" s="154"/>
      <c r="HV17" s="154"/>
      <c r="HW17" s="154"/>
      <c r="HX17" s="154"/>
      <c r="HY17" s="154"/>
      <c r="HZ17" s="154"/>
      <c r="IA17" s="154"/>
      <c r="IB17" s="154"/>
      <c r="IC17" s="154"/>
      <c r="ID17" s="154"/>
      <c r="IE17" s="154"/>
      <c r="IF17" s="154"/>
      <c r="IG17" s="154"/>
      <c r="IH17" s="154"/>
      <c r="II17" s="154"/>
      <c r="IJ17" s="154"/>
      <c r="IK17" s="154"/>
      <c r="IL17" s="154"/>
      <c r="IM17" s="154"/>
      <c r="IN17" s="154"/>
      <c r="IO17" s="154"/>
      <c r="IP17" s="154"/>
      <c r="IQ17" s="154"/>
      <c r="IR17" s="154"/>
      <c r="IS17" s="154"/>
      <c r="IT17" s="154"/>
      <c r="IU17" s="154"/>
      <c r="IV17" s="154"/>
      <c r="IW17" s="154"/>
      <c r="IX17" s="154"/>
      <c r="IY17" s="154"/>
      <c r="IZ17" s="154"/>
      <c r="JA17" s="154"/>
      <c r="JB17" s="154"/>
      <c r="JC17" s="154"/>
      <c r="JD17" s="154"/>
      <c r="JE17" s="154"/>
      <c r="JF17" s="154"/>
      <c r="JG17" s="154"/>
      <c r="JH17" s="154"/>
      <c r="JI17" s="154"/>
      <c r="JJ17" s="154"/>
      <c r="JK17" s="154"/>
      <c r="JL17" s="154"/>
      <c r="JM17" s="154"/>
      <c r="JN17" s="154"/>
      <c r="JO17" s="154"/>
      <c r="JP17" s="154"/>
      <c r="JQ17" s="154"/>
      <c r="JR17" s="154"/>
      <c r="JS17" s="154"/>
      <c r="JT17" s="154"/>
      <c r="JU17" s="154"/>
      <c r="JV17" s="154"/>
      <c r="JW17" s="154"/>
      <c r="JX17" s="154"/>
      <c r="JY17" s="154"/>
      <c r="JZ17" s="154"/>
      <c r="KA17" s="154"/>
      <c r="KB17" s="154"/>
      <c r="KC17" s="154"/>
      <c r="KD17" s="154"/>
      <c r="KE17" s="154"/>
      <c r="KF17" s="154"/>
      <c r="KG17" s="154"/>
      <c r="KH17" s="154"/>
      <c r="KI17" s="154"/>
      <c r="KJ17" s="154"/>
      <c r="KK17" s="154"/>
      <c r="KL17" s="154"/>
      <c r="KM17" s="154"/>
      <c r="KN17" s="154"/>
      <c r="KO17" s="154"/>
      <c r="KP17" s="154"/>
      <c r="KQ17" s="154"/>
      <c r="KR17" s="154"/>
      <c r="KS17" s="154"/>
      <c r="KT17" s="154"/>
      <c r="KU17" s="154"/>
      <c r="KV17" s="154"/>
      <c r="KW17" s="154"/>
      <c r="KX17" s="154"/>
      <c r="KY17" s="154"/>
      <c r="KZ17" s="154"/>
      <c r="LA17" s="154"/>
      <c r="LB17" s="154"/>
      <c r="LC17" s="154"/>
      <c r="LD17" s="154"/>
      <c r="LE17" s="154"/>
      <c r="LF17" s="154"/>
      <c r="LG17" s="154"/>
      <c r="LH17" s="154"/>
      <c r="LI17" s="154"/>
      <c r="LJ17" s="154"/>
      <c r="LK17" s="154"/>
      <c r="LL17" s="154"/>
      <c r="LM17" s="154"/>
      <c r="LN17" s="154"/>
      <c r="LO17" s="154"/>
      <c r="LP17" s="154"/>
      <c r="LQ17" s="154"/>
      <c r="LR17" s="154"/>
      <c r="LS17" s="154"/>
      <c r="LT17" s="154"/>
      <c r="LU17" s="154"/>
      <c r="LV17" s="154"/>
      <c r="LW17" s="154"/>
      <c r="LX17" s="154"/>
      <c r="LY17" s="154"/>
      <c r="LZ17" s="154"/>
      <c r="MA17" s="154"/>
      <c r="MB17" s="154"/>
      <c r="MC17" s="154"/>
      <c r="MD17" s="154"/>
      <c r="ME17" s="154"/>
      <c r="MF17" s="154"/>
      <c r="MG17" s="154"/>
      <c r="MH17" s="154"/>
      <c r="MI17" s="154"/>
      <c r="MJ17" s="154"/>
      <c r="MK17" s="154"/>
      <c r="ML17" s="154"/>
      <c r="MM17" s="154"/>
      <c r="MN17" s="154"/>
      <c r="MO17" s="154"/>
      <c r="MP17" s="154"/>
      <c r="MQ17" s="154"/>
      <c r="MR17" s="154"/>
      <c r="MS17" s="154"/>
      <c r="MT17" s="154"/>
      <c r="MU17" s="154"/>
      <c r="MV17" s="154"/>
      <c r="MW17" s="154"/>
      <c r="MX17" s="154"/>
      <c r="MY17" s="154"/>
      <c r="MZ17" s="154"/>
      <c r="NA17" s="154"/>
      <c r="NB17" s="154"/>
      <c r="NC17" s="154"/>
      <c r="ND17" s="154"/>
      <c r="NE17" s="154"/>
      <c r="NF17" s="154"/>
      <c r="NG17" s="154"/>
      <c r="NH17" s="154"/>
      <c r="NI17" s="154"/>
      <c r="NJ17" s="154"/>
      <c r="NK17" s="154"/>
      <c r="NL17" s="154"/>
      <c r="NM17" s="154"/>
      <c r="NN17" s="154"/>
      <c r="NO17" s="154"/>
      <c r="NP17" s="154"/>
      <c r="NQ17" s="154"/>
      <c r="NR17" s="154"/>
      <c r="NS17" s="154"/>
      <c r="NT17" s="154"/>
      <c r="NU17" s="154"/>
      <c r="NV17" s="154"/>
      <c r="NW17" s="154"/>
      <c r="NX17" s="154"/>
      <c r="NY17" s="154"/>
      <c r="NZ17" s="154"/>
      <c r="OA17" s="154"/>
      <c r="OB17" s="154"/>
      <c r="OC17" s="154"/>
      <c r="OD17" s="154"/>
      <c r="OE17" s="154"/>
    </row>
    <row r="18" spans="1:395">
      <c r="A18" s="198">
        <v>18</v>
      </c>
      <c r="B18" s="28">
        <v>2</v>
      </c>
      <c r="C18" s="188">
        <v>0.4</v>
      </c>
      <c r="D18" s="172">
        <f t="shared" si="0"/>
        <v>0.14666666666666667</v>
      </c>
      <c r="E18" s="238">
        <f t="shared" si="1"/>
        <v>3.4617713531086367</v>
      </c>
      <c r="F18" s="172">
        <f t="shared" si="2"/>
        <v>18.710521764569563</v>
      </c>
      <c r="G18" s="172">
        <f t="shared" si="3"/>
        <v>1.9809088823063015</v>
      </c>
      <c r="H18" s="425">
        <v>23</v>
      </c>
      <c r="I18" s="426"/>
      <c r="J18" s="167">
        <v>70</v>
      </c>
      <c r="K18" s="241">
        <v>82</v>
      </c>
      <c r="L18" s="167">
        <v>67</v>
      </c>
      <c r="M18" s="169">
        <v>82</v>
      </c>
      <c r="N18" s="167">
        <v>65</v>
      </c>
      <c r="O18" s="169">
        <v>82</v>
      </c>
      <c r="P18" s="168">
        <v>72</v>
      </c>
      <c r="Q18" s="167">
        <v>80</v>
      </c>
      <c r="R18" s="167">
        <v>72</v>
      </c>
      <c r="S18" s="167">
        <v>80</v>
      </c>
      <c r="T18" s="167">
        <v>71</v>
      </c>
      <c r="U18" s="167">
        <v>79</v>
      </c>
      <c r="V18" s="182"/>
      <c r="W18" s="166">
        <f t="shared" si="4"/>
        <v>12</v>
      </c>
      <c r="X18" s="166">
        <f t="shared" si="5"/>
        <v>15</v>
      </c>
      <c r="Y18" s="166">
        <f t="shared" si="6"/>
        <v>17</v>
      </c>
      <c r="Z18" s="166">
        <f t="shared" si="7"/>
        <v>8</v>
      </c>
      <c r="AA18" s="166">
        <f t="shared" si="8"/>
        <v>8</v>
      </c>
      <c r="AB18" s="166">
        <f t="shared" si="9"/>
        <v>8</v>
      </c>
      <c r="AC18" s="165">
        <f t="shared" si="10"/>
        <v>4</v>
      </c>
      <c r="AD18" s="165">
        <f t="shared" si="11"/>
        <v>7</v>
      </c>
      <c r="AE18" s="165">
        <f t="shared" si="12"/>
        <v>9</v>
      </c>
      <c r="AF18" s="197">
        <f t="shared" si="13"/>
        <v>0.14666666666666667</v>
      </c>
      <c r="AG18" s="197">
        <f t="shared" si="14"/>
        <v>0.08</v>
      </c>
      <c r="AH18" s="197">
        <f t="shared" si="15"/>
        <v>6.6666666666666666E-2</v>
      </c>
      <c r="AI18" s="162">
        <f t="shared" si="16"/>
        <v>33.333333333333336</v>
      </c>
      <c r="AJ18" s="162">
        <f t="shared" si="17"/>
        <v>46.666666666666664</v>
      </c>
      <c r="AK18" s="162">
        <f t="shared" si="18"/>
        <v>52.941176470588239</v>
      </c>
      <c r="AL18" s="160">
        <f t="shared" si="19"/>
        <v>44.313725490196077</v>
      </c>
      <c r="AM18" s="159">
        <f t="shared" si="20"/>
        <v>7.8387267074719515E-3</v>
      </c>
      <c r="AN18" s="159">
        <f t="shared" si="21"/>
        <v>0.36666666666666664</v>
      </c>
      <c r="AO18" s="159">
        <f t="shared" si="22"/>
        <v>2.1378345565832596E-2</v>
      </c>
      <c r="AP18" s="159">
        <f t="shared" si="23"/>
        <v>1.3361465978645373E-2</v>
      </c>
      <c r="AQ18" s="159">
        <f t="shared" si="24"/>
        <v>1.3539618858360645E-2</v>
      </c>
      <c r="AR18" s="159">
        <f t="shared" si="25"/>
        <v>1.0133333333333334</v>
      </c>
      <c r="AS18" s="237">
        <f t="shared" si="26"/>
        <v>125.86719384933794</v>
      </c>
      <c r="AT18" s="237">
        <f t="shared" si="27"/>
        <v>46.151304411423908</v>
      </c>
      <c r="AU18" s="156">
        <f t="shared" si="28"/>
        <v>0.625</v>
      </c>
      <c r="AV18" s="156">
        <f t="shared" si="29"/>
        <v>0.15091463182860601</v>
      </c>
      <c r="AW18" s="156">
        <f t="shared" si="30"/>
        <v>1.032153529805963</v>
      </c>
      <c r="AX18" s="156">
        <f t="shared" si="31"/>
        <v>6.7813860444480997E-2</v>
      </c>
      <c r="AY18" s="156">
        <f t="shared" si="32"/>
        <v>0.66818181818181821</v>
      </c>
      <c r="AZ18" s="156">
        <f t="shared" si="33"/>
        <v>0.245</v>
      </c>
      <c r="BA18" s="156">
        <f t="shared" si="34"/>
        <v>5.2376946636289862E-3</v>
      </c>
      <c r="BB18" s="156">
        <f t="shared" si="35"/>
        <v>1.6514456476895412</v>
      </c>
      <c r="BC18" s="156">
        <f t="shared" si="36"/>
        <v>0.36650253307589459</v>
      </c>
      <c r="BD18" s="158">
        <f t="shared" si="37"/>
        <v>69.974016549861247</v>
      </c>
      <c r="BE18" s="158">
        <f t="shared" si="38"/>
        <v>27.42981448754561</v>
      </c>
      <c r="BF18" s="156">
        <f t="shared" si="39"/>
        <v>0.15915494309189535</v>
      </c>
      <c r="BG18" s="156">
        <f t="shared" si="40"/>
        <v>1.2475721030406185E-3</v>
      </c>
      <c r="BH18" s="156">
        <f t="shared" si="41"/>
        <v>3.4024693719289598E-3</v>
      </c>
      <c r="BI18" s="156">
        <f t="shared" si="42"/>
        <v>2.1265433574555997E-3</v>
      </c>
      <c r="BJ18" s="156">
        <f t="shared" si="43"/>
        <v>8.3360499612259516E-4</v>
      </c>
      <c r="BK18" s="157">
        <f t="shared" si="44"/>
        <v>0.15334333333333333</v>
      </c>
      <c r="BL18" s="157">
        <f t="shared" si="45"/>
        <v>2.154854983519773</v>
      </c>
      <c r="BM18" s="157">
        <f t="shared" si="46"/>
        <v>356.01721700000013</v>
      </c>
      <c r="BN18" s="156">
        <f t="shared" si="47"/>
        <v>1.2988694289770428</v>
      </c>
      <c r="BO18" s="156">
        <f t="shared" si="48"/>
        <v>1.008233910267182</v>
      </c>
      <c r="BP18" s="156">
        <f t="shared" si="49"/>
        <v>0.49598724884139506</v>
      </c>
      <c r="BQ18" s="156">
        <f t="shared" si="50"/>
        <v>2.6187556877946885</v>
      </c>
      <c r="BR18" s="156">
        <f t="shared" si="51"/>
        <v>2.0327819165157432</v>
      </c>
      <c r="BS18" s="155"/>
      <c r="BT18" s="155"/>
      <c r="BU18" s="155"/>
    </row>
    <row r="19" spans="1:395">
      <c r="A19" s="198">
        <v>18</v>
      </c>
      <c r="B19" s="28">
        <v>3</v>
      </c>
      <c r="C19" s="188">
        <v>0.4</v>
      </c>
      <c r="D19" s="172">
        <f t="shared" si="0"/>
        <v>0.13666666666666666</v>
      </c>
      <c r="E19" s="238">
        <f t="shared" si="1"/>
        <v>3.1742250903872287</v>
      </c>
      <c r="F19" s="172">
        <f t="shared" si="2"/>
        <v>15.731298772272332</v>
      </c>
      <c r="G19" s="172">
        <f t="shared" si="3"/>
        <v>1.9809088823063015</v>
      </c>
      <c r="H19" s="425">
        <v>25</v>
      </c>
      <c r="I19" s="426"/>
      <c r="J19" s="167">
        <v>69</v>
      </c>
      <c r="K19" s="167">
        <v>82</v>
      </c>
      <c r="L19" s="243">
        <v>67</v>
      </c>
      <c r="M19" s="167">
        <v>82</v>
      </c>
      <c r="N19" s="168">
        <v>68</v>
      </c>
      <c r="O19" s="169">
        <v>81</v>
      </c>
      <c r="P19" s="168">
        <v>71</v>
      </c>
      <c r="Q19" s="167">
        <v>79</v>
      </c>
      <c r="R19" s="167">
        <v>71</v>
      </c>
      <c r="S19" s="167">
        <v>80</v>
      </c>
      <c r="T19" s="167">
        <v>71</v>
      </c>
      <c r="U19" s="167">
        <v>80</v>
      </c>
      <c r="V19" s="182"/>
      <c r="W19" s="166">
        <f t="shared" si="4"/>
        <v>13</v>
      </c>
      <c r="X19" s="166">
        <f t="shared" si="5"/>
        <v>15</v>
      </c>
      <c r="Y19" s="166">
        <f t="shared" si="6"/>
        <v>13</v>
      </c>
      <c r="Z19" s="166">
        <f t="shared" si="7"/>
        <v>8</v>
      </c>
      <c r="AA19" s="166">
        <f t="shared" si="8"/>
        <v>9</v>
      </c>
      <c r="AB19" s="166">
        <f t="shared" si="9"/>
        <v>9</v>
      </c>
      <c r="AC19" s="165">
        <f t="shared" si="10"/>
        <v>5</v>
      </c>
      <c r="AD19" s="165">
        <f t="shared" si="11"/>
        <v>6</v>
      </c>
      <c r="AE19" s="165">
        <f t="shared" si="12"/>
        <v>4</v>
      </c>
      <c r="AF19" s="197">
        <f t="shared" si="13"/>
        <v>0.13666666666666666</v>
      </c>
      <c r="AG19" s="197">
        <f t="shared" si="14"/>
        <v>8.666666666666667E-2</v>
      </c>
      <c r="AH19" s="197">
        <f t="shared" si="15"/>
        <v>0.05</v>
      </c>
      <c r="AI19" s="162">
        <f t="shared" si="16"/>
        <v>38.46153846153846</v>
      </c>
      <c r="AJ19" s="162">
        <f t="shared" si="17"/>
        <v>40</v>
      </c>
      <c r="AK19" s="162">
        <f t="shared" si="18"/>
        <v>30.76923076923077</v>
      </c>
      <c r="AL19" s="160">
        <f t="shared" si="19"/>
        <v>36.410256410256409</v>
      </c>
      <c r="AM19" s="159">
        <f t="shared" si="20"/>
        <v>8.6875641131139505E-3</v>
      </c>
      <c r="AN19" s="159">
        <f t="shared" si="21"/>
        <v>0.34166666666666662</v>
      </c>
      <c r="AO19" s="159">
        <f t="shared" si="22"/>
        <v>2.5427016916431077E-2</v>
      </c>
      <c r="AP19" s="159">
        <f t="shared" si="23"/>
        <v>1.5891885572769424E-2</v>
      </c>
      <c r="AQ19" s="159">
        <f t="shared" si="24"/>
        <v>1.6739452803317127E-2</v>
      </c>
      <c r="AR19" s="159">
        <f t="shared" si="25"/>
        <v>1.0533333333333335</v>
      </c>
      <c r="AS19" s="237">
        <f t="shared" si="26"/>
        <v>113.27779589467561</v>
      </c>
      <c r="AT19" s="237">
        <f t="shared" si="27"/>
        <v>38.703246930680827</v>
      </c>
      <c r="AU19" s="156">
        <f t="shared" si="28"/>
        <v>0.625</v>
      </c>
      <c r="AV19" s="156">
        <f t="shared" si="29"/>
        <v>0.17050079879347299</v>
      </c>
      <c r="AW19" s="156">
        <f t="shared" si="30"/>
        <v>1.0692486534603769</v>
      </c>
      <c r="AX19" s="156">
        <f t="shared" si="31"/>
        <v>6.8914452150248995E-2</v>
      </c>
      <c r="AY19" s="156">
        <f t="shared" si="32"/>
        <v>0.7170731707317074</v>
      </c>
      <c r="AZ19" s="156">
        <f t="shared" si="33"/>
        <v>0.245</v>
      </c>
      <c r="BA19" s="156">
        <f t="shared" si="34"/>
        <v>6.2296191445256142E-3</v>
      </c>
      <c r="BB19" s="156">
        <f t="shared" si="35"/>
        <v>1.7107978455366031</v>
      </c>
      <c r="BC19" s="156">
        <f t="shared" si="36"/>
        <v>0.39970321376582219</v>
      </c>
      <c r="BD19" s="158">
        <f t="shared" si="37"/>
        <v>64.16174159171004</v>
      </c>
      <c r="BE19" s="158">
        <f t="shared" si="38"/>
        <v>25.151402703950335</v>
      </c>
      <c r="BF19" s="156">
        <f t="shared" si="39"/>
        <v>0.15915494309189535</v>
      </c>
      <c r="BG19" s="156">
        <f t="shared" si="40"/>
        <v>1.3826687720298429E-3</v>
      </c>
      <c r="BH19" s="156">
        <f t="shared" si="41"/>
        <v>4.0468354303312484E-3</v>
      </c>
      <c r="BI19" s="156">
        <f t="shared" si="42"/>
        <v>2.5292721439570298E-3</v>
      </c>
      <c r="BJ19" s="156">
        <f t="shared" si="43"/>
        <v>9.9147468043115587E-4</v>
      </c>
      <c r="BK19" s="157">
        <f t="shared" si="44"/>
        <v>0.14886833333333332</v>
      </c>
      <c r="BL19" s="157">
        <f t="shared" si="45"/>
        <v>2.1434434912075475</v>
      </c>
      <c r="BM19" s="157">
        <f t="shared" si="46"/>
        <v>341.97661362499991</v>
      </c>
      <c r="BN19" s="156">
        <f t="shared" si="47"/>
        <v>1.2988694289770428</v>
      </c>
      <c r="BO19" s="156">
        <f t="shared" si="48"/>
        <v>1.008233910267182</v>
      </c>
      <c r="BP19" s="156">
        <f t="shared" si="49"/>
        <v>0.5163510981883449</v>
      </c>
      <c r="BQ19" s="156">
        <f t="shared" si="50"/>
        <v>2.5154772276736121</v>
      </c>
      <c r="BR19" s="156">
        <f t="shared" si="51"/>
        <v>1.9526130840132683</v>
      </c>
      <c r="BS19" s="155"/>
      <c r="BT19" s="155"/>
      <c r="BU19" s="155"/>
    </row>
    <row r="20" spans="1:395" s="154" customFormat="1">
      <c r="A20" s="198">
        <v>18</v>
      </c>
      <c r="B20" s="28">
        <v>4</v>
      </c>
      <c r="C20" s="188">
        <v>0.4</v>
      </c>
      <c r="D20" s="172">
        <f t="shared" si="0"/>
        <v>0.13666666666666666</v>
      </c>
      <c r="E20" s="238">
        <f t="shared" si="1"/>
        <v>2.8899783707718116</v>
      </c>
      <c r="F20" s="238">
        <f t="shared" si="2"/>
        <v>13.040021992475138</v>
      </c>
      <c r="G20" s="172">
        <f t="shared" si="3"/>
        <v>1.9809088823063015</v>
      </c>
      <c r="H20" s="425">
        <v>27.36</v>
      </c>
      <c r="I20" s="426"/>
      <c r="J20" s="167">
        <v>69</v>
      </c>
      <c r="K20" s="167">
        <v>81</v>
      </c>
      <c r="L20" s="243">
        <v>68</v>
      </c>
      <c r="M20" s="167">
        <v>82</v>
      </c>
      <c r="N20" s="168">
        <v>69</v>
      </c>
      <c r="O20" s="169">
        <v>84</v>
      </c>
      <c r="P20" s="168">
        <v>70</v>
      </c>
      <c r="Q20" s="167">
        <v>80</v>
      </c>
      <c r="R20" s="167">
        <v>71</v>
      </c>
      <c r="S20" s="167">
        <v>81</v>
      </c>
      <c r="T20" s="167">
        <v>70</v>
      </c>
      <c r="U20" s="167">
        <v>81</v>
      </c>
      <c r="V20" s="182"/>
      <c r="W20" s="166">
        <f t="shared" si="4"/>
        <v>12</v>
      </c>
      <c r="X20" s="166">
        <f t="shared" si="5"/>
        <v>14</v>
      </c>
      <c r="Y20" s="166">
        <f t="shared" si="6"/>
        <v>15</v>
      </c>
      <c r="Z20" s="166">
        <f t="shared" si="7"/>
        <v>10</v>
      </c>
      <c r="AA20" s="166">
        <f t="shared" si="8"/>
        <v>10</v>
      </c>
      <c r="AB20" s="166">
        <f t="shared" si="9"/>
        <v>11</v>
      </c>
      <c r="AC20" s="165">
        <f t="shared" si="10"/>
        <v>2</v>
      </c>
      <c r="AD20" s="165">
        <f t="shared" si="11"/>
        <v>4</v>
      </c>
      <c r="AE20" s="165">
        <f t="shared" si="12"/>
        <v>4</v>
      </c>
      <c r="AF20" s="197">
        <f t="shared" si="13"/>
        <v>0.13666666666666666</v>
      </c>
      <c r="AG20" s="197">
        <f t="shared" si="14"/>
        <v>0.10333333333333333</v>
      </c>
      <c r="AH20" s="197">
        <f t="shared" si="15"/>
        <v>3.3333333333333333E-2</v>
      </c>
      <c r="AI20" s="162">
        <f t="shared" si="16"/>
        <v>16.666666666666664</v>
      </c>
      <c r="AJ20" s="162">
        <f t="shared" si="17"/>
        <v>28.571428571428569</v>
      </c>
      <c r="AK20" s="162">
        <f t="shared" si="18"/>
        <v>26.666666666666671</v>
      </c>
      <c r="AL20" s="160">
        <f t="shared" si="19"/>
        <v>23.968253968253965</v>
      </c>
      <c r="AM20" s="159">
        <f t="shared" si="20"/>
        <v>1.0480554921267111E-2</v>
      </c>
      <c r="AN20" s="159">
        <f t="shared" si="21"/>
        <v>0.34166666666666662</v>
      </c>
      <c r="AO20" s="159">
        <f t="shared" si="22"/>
        <v>3.0674794891513497E-2</v>
      </c>
      <c r="AP20" s="159">
        <f t="shared" si="23"/>
        <v>1.9171746807195935E-2</v>
      </c>
      <c r="AQ20" s="159">
        <f t="shared" si="24"/>
        <v>2.0194239970246386E-2</v>
      </c>
      <c r="AR20" s="159">
        <f t="shared" si="25"/>
        <v>1.0533333333333335</v>
      </c>
      <c r="AS20" s="237">
        <f t="shared" si="26"/>
        <v>93.585526774208333</v>
      </c>
      <c r="AT20" s="237">
        <f t="shared" si="27"/>
        <v>31.975054981187842</v>
      </c>
      <c r="AU20" s="156">
        <f t="shared" si="28"/>
        <v>0.625</v>
      </c>
      <c r="AV20" s="156">
        <f t="shared" si="29"/>
        <v>0.18727057577139197</v>
      </c>
      <c r="AW20" s="156">
        <f t="shared" si="30"/>
        <v>1.0692486534603769</v>
      </c>
      <c r="AX20" s="156">
        <f t="shared" si="31"/>
        <v>7.5692602172378914E-2</v>
      </c>
      <c r="AY20" s="156">
        <f t="shared" si="32"/>
        <v>0.7170731707317074</v>
      </c>
      <c r="AZ20" s="156">
        <f t="shared" si="33"/>
        <v>0.245</v>
      </c>
      <c r="BA20" s="156">
        <f t="shared" si="34"/>
        <v>7.5153247484208065E-3</v>
      </c>
      <c r="BB20" s="156">
        <f t="shared" si="35"/>
        <v>1.7107978455366031</v>
      </c>
      <c r="BC20" s="156">
        <f t="shared" si="36"/>
        <v>0.439016424024324</v>
      </c>
      <c r="BD20" s="158">
        <f t="shared" si="37"/>
        <v>58.416161472805875</v>
      </c>
      <c r="BE20" s="158">
        <f t="shared" si="38"/>
        <v>22.899135297339903</v>
      </c>
      <c r="BF20" s="156">
        <f t="shared" si="39"/>
        <v>0.15915494309189535</v>
      </c>
      <c r="BG20" s="156">
        <f t="shared" si="40"/>
        <v>1.6680321220657506E-3</v>
      </c>
      <c r="BH20" s="156">
        <f t="shared" si="41"/>
        <v>4.8820452353143928E-3</v>
      </c>
      <c r="BI20" s="156">
        <f t="shared" si="42"/>
        <v>3.0512782720714953E-3</v>
      </c>
      <c r="BJ20" s="156">
        <f t="shared" si="43"/>
        <v>1.1961010826520263E-3</v>
      </c>
      <c r="BK20" s="157">
        <f t="shared" si="44"/>
        <v>0.14886833333333332</v>
      </c>
      <c r="BL20" s="157">
        <f t="shared" si="45"/>
        <v>2.1434434912075475</v>
      </c>
      <c r="BM20" s="157">
        <f t="shared" si="46"/>
        <v>341.97661362499991</v>
      </c>
      <c r="BN20" s="156">
        <f t="shared" si="47"/>
        <v>1.2988694289770428</v>
      </c>
      <c r="BO20" s="156">
        <f t="shared" si="48"/>
        <v>1.008233910267182</v>
      </c>
      <c r="BP20" s="156">
        <f t="shared" si="49"/>
        <v>0.5163510981883449</v>
      </c>
      <c r="BQ20" s="156">
        <f t="shared" si="50"/>
        <v>2.5154772276736121</v>
      </c>
      <c r="BR20" s="156">
        <f t="shared" si="51"/>
        <v>1.9526130840132683</v>
      </c>
      <c r="BS20" s="155"/>
      <c r="BT20" s="155"/>
      <c r="BU20" s="155"/>
    </row>
    <row r="21" spans="1:395">
      <c r="A21" s="198">
        <v>18</v>
      </c>
      <c r="B21" s="28">
        <v>5</v>
      </c>
      <c r="C21" s="188">
        <v>0.4</v>
      </c>
      <c r="D21" s="172">
        <f t="shared" si="0"/>
        <v>0.15</v>
      </c>
      <c r="E21" s="238">
        <f t="shared" si="1"/>
        <v>2.8424232144011614</v>
      </c>
      <c r="F21" s="172">
        <f t="shared" si="2"/>
        <v>12.614400685977616</v>
      </c>
      <c r="G21" s="172">
        <f t="shared" si="3"/>
        <v>1.9809088823063015</v>
      </c>
      <c r="H21" s="425">
        <v>27.8</v>
      </c>
      <c r="I21" s="426"/>
      <c r="J21" s="167">
        <v>68</v>
      </c>
      <c r="K21" s="167">
        <v>81</v>
      </c>
      <c r="L21" s="243">
        <v>67</v>
      </c>
      <c r="M21" s="167">
        <v>82</v>
      </c>
      <c r="N21" s="168">
        <v>66</v>
      </c>
      <c r="O21" s="169">
        <v>83</v>
      </c>
      <c r="P21" s="168">
        <v>71</v>
      </c>
      <c r="Q21" s="167">
        <v>82</v>
      </c>
      <c r="R21" s="167">
        <v>71</v>
      </c>
      <c r="S21" s="167">
        <v>81</v>
      </c>
      <c r="T21" s="167">
        <v>70</v>
      </c>
      <c r="U21" s="167">
        <v>81</v>
      </c>
      <c r="V21" s="182"/>
      <c r="W21" s="166">
        <f t="shared" si="4"/>
        <v>13</v>
      </c>
      <c r="X21" s="166">
        <f t="shared" si="5"/>
        <v>15</v>
      </c>
      <c r="Y21" s="166">
        <f t="shared" si="6"/>
        <v>17</v>
      </c>
      <c r="Z21" s="166">
        <f t="shared" si="7"/>
        <v>11</v>
      </c>
      <c r="AA21" s="166">
        <f t="shared" si="8"/>
        <v>10</v>
      </c>
      <c r="AB21" s="166">
        <f t="shared" si="9"/>
        <v>11</v>
      </c>
      <c r="AC21" s="165">
        <f t="shared" si="10"/>
        <v>2</v>
      </c>
      <c r="AD21" s="165">
        <f t="shared" si="11"/>
        <v>5</v>
      </c>
      <c r="AE21" s="165">
        <f t="shared" si="12"/>
        <v>6</v>
      </c>
      <c r="AF21" s="197">
        <f t="shared" si="13"/>
        <v>0.15</v>
      </c>
      <c r="AG21" s="197">
        <f t="shared" si="14"/>
        <v>0.10666666666666667</v>
      </c>
      <c r="AH21" s="197">
        <f t="shared" si="15"/>
        <v>4.3333333333333335E-2</v>
      </c>
      <c r="AI21" s="162">
        <f t="shared" si="16"/>
        <v>15.384615384615385</v>
      </c>
      <c r="AJ21" s="162">
        <f t="shared" si="17"/>
        <v>33.333333333333336</v>
      </c>
      <c r="AK21" s="162">
        <f t="shared" si="18"/>
        <v>35.294117647058819</v>
      </c>
      <c r="AL21" s="160">
        <f t="shared" si="19"/>
        <v>28.00402212166918</v>
      </c>
      <c r="AM21" s="159">
        <f t="shared" si="20"/>
        <v>1.1891171347263653E-2</v>
      </c>
      <c r="AN21" s="159">
        <f t="shared" si="21"/>
        <v>0.37499999999999994</v>
      </c>
      <c r="AO21" s="159">
        <f t="shared" si="22"/>
        <v>3.1709790259369743E-2</v>
      </c>
      <c r="AP21" s="159">
        <f t="shared" si="23"/>
        <v>1.9818618912106088E-2</v>
      </c>
      <c r="AQ21" s="159">
        <f t="shared" si="24"/>
        <v>1.9818618912106088E-2</v>
      </c>
      <c r="AR21" s="159">
        <f t="shared" si="25"/>
        <v>1</v>
      </c>
      <c r="AS21" s="237">
        <f t="shared" si="26"/>
        <v>82.429337906517446</v>
      </c>
      <c r="AT21" s="237">
        <f t="shared" si="27"/>
        <v>30.911001714944039</v>
      </c>
      <c r="AU21" s="156">
        <f t="shared" si="28"/>
        <v>0.625</v>
      </c>
      <c r="AV21" s="156">
        <f t="shared" si="29"/>
        <v>0.18174441262436877</v>
      </c>
      <c r="AW21" s="156">
        <f t="shared" si="30"/>
        <v>1.0206207261596576</v>
      </c>
      <c r="AX21" s="156">
        <f t="shared" si="31"/>
        <v>8.4467170003251504E-2</v>
      </c>
      <c r="AY21" s="156">
        <f t="shared" si="32"/>
        <v>0.65333333333333343</v>
      </c>
      <c r="AZ21" s="156">
        <f t="shared" si="33"/>
        <v>0.245</v>
      </c>
      <c r="BA21" s="156">
        <f t="shared" si="34"/>
        <v>7.7688986135455874E-3</v>
      </c>
      <c r="BB21" s="156">
        <f t="shared" si="35"/>
        <v>1.6329931618554523</v>
      </c>
      <c r="BC21" s="156">
        <f t="shared" si="36"/>
        <v>0.44636138750055243</v>
      </c>
      <c r="BD21" s="158">
        <f t="shared" si="37"/>
        <v>57.454912170213149</v>
      </c>
      <c r="BE21" s="158">
        <f t="shared" si="38"/>
        <v>22.522325570723556</v>
      </c>
      <c r="BF21" s="156">
        <f t="shared" si="39"/>
        <v>0.15915494309189535</v>
      </c>
      <c r="BG21" s="156">
        <f t="shared" si="40"/>
        <v>1.8925386990697231E-3</v>
      </c>
      <c r="BH21" s="156">
        <f t="shared" si="41"/>
        <v>5.046769864185929E-3</v>
      </c>
      <c r="BI21" s="156">
        <f t="shared" si="42"/>
        <v>3.1542311651162054E-3</v>
      </c>
      <c r="BJ21" s="156">
        <f t="shared" si="43"/>
        <v>1.2364586167255525E-3</v>
      </c>
      <c r="BK21" s="157">
        <f t="shared" si="44"/>
        <v>0.154835</v>
      </c>
      <c r="BL21" s="157">
        <f t="shared" si="45"/>
        <v>2.1586454085838187</v>
      </c>
      <c r="BM21" s="157">
        <f t="shared" si="46"/>
        <v>360.7461956250001</v>
      </c>
      <c r="BN21" s="156">
        <f t="shared" si="47"/>
        <v>1.2988694289770428</v>
      </c>
      <c r="BO21" s="156">
        <f t="shared" si="48"/>
        <v>1.008233910267182</v>
      </c>
      <c r="BP21" s="156">
        <f t="shared" si="49"/>
        <v>0.48948541146517588</v>
      </c>
      <c r="BQ21" s="156">
        <f t="shared" si="50"/>
        <v>2.6535406338038534</v>
      </c>
      <c r="BR21" s="156">
        <f t="shared" si="51"/>
        <v>2.0597833697417807</v>
      </c>
      <c r="BS21" s="155"/>
      <c r="BT21" s="155"/>
      <c r="BU21" s="155"/>
    </row>
    <row r="22" spans="1:395">
      <c r="A22" s="198">
        <v>18</v>
      </c>
      <c r="B22" s="28">
        <v>6</v>
      </c>
      <c r="C22" s="188">
        <v>0.4</v>
      </c>
      <c r="D22" s="172">
        <f t="shared" si="0"/>
        <v>0.15666666666666665</v>
      </c>
      <c r="E22" s="238">
        <f t="shared" si="1"/>
        <v>2.821311093890853</v>
      </c>
      <c r="F22" s="172">
        <f t="shared" si="2"/>
        <v>12.42770947740042</v>
      </c>
      <c r="G22" s="172">
        <f t="shared" si="3"/>
        <v>1.9809088823063015</v>
      </c>
      <c r="H22" s="425">
        <v>28</v>
      </c>
      <c r="I22" s="426"/>
      <c r="J22" s="167">
        <v>68</v>
      </c>
      <c r="K22" s="167">
        <v>82</v>
      </c>
      <c r="L22" s="167">
        <v>69</v>
      </c>
      <c r="M22" s="242">
        <v>83</v>
      </c>
      <c r="N22" s="167">
        <v>64</v>
      </c>
      <c r="O22" s="169">
        <v>83</v>
      </c>
      <c r="P22" s="168">
        <v>70</v>
      </c>
      <c r="Q22" s="167">
        <v>80</v>
      </c>
      <c r="R22" s="167">
        <v>70</v>
      </c>
      <c r="S22" s="167">
        <v>82</v>
      </c>
      <c r="T22" s="167">
        <v>71</v>
      </c>
      <c r="U22" s="167">
        <v>82</v>
      </c>
      <c r="V22" s="182"/>
      <c r="W22" s="166">
        <f t="shared" si="4"/>
        <v>14</v>
      </c>
      <c r="X22" s="166">
        <f t="shared" si="5"/>
        <v>14</v>
      </c>
      <c r="Y22" s="166">
        <f t="shared" si="6"/>
        <v>19</v>
      </c>
      <c r="Z22" s="166">
        <f t="shared" si="7"/>
        <v>10</v>
      </c>
      <c r="AA22" s="166">
        <f t="shared" si="8"/>
        <v>12</v>
      </c>
      <c r="AB22" s="166">
        <f t="shared" si="9"/>
        <v>11</v>
      </c>
      <c r="AC22" s="165">
        <f t="shared" si="10"/>
        <v>4</v>
      </c>
      <c r="AD22" s="165">
        <f t="shared" si="11"/>
        <v>2</v>
      </c>
      <c r="AE22" s="165">
        <f t="shared" si="12"/>
        <v>8</v>
      </c>
      <c r="AF22" s="197">
        <f t="shared" si="13"/>
        <v>0.15666666666666668</v>
      </c>
      <c r="AG22" s="197">
        <f t="shared" si="14"/>
        <v>0.11</v>
      </c>
      <c r="AH22" s="197">
        <f t="shared" si="15"/>
        <v>4.6666666666666669E-2</v>
      </c>
      <c r="AI22" s="162">
        <f t="shared" si="16"/>
        <v>28.571428571428569</v>
      </c>
      <c r="AJ22" s="162">
        <f t="shared" si="17"/>
        <v>14.28571428571429</v>
      </c>
      <c r="AK22" s="162">
        <f t="shared" si="18"/>
        <v>42.105263157894733</v>
      </c>
      <c r="AL22" s="160">
        <f t="shared" si="19"/>
        <v>28.320802005012535</v>
      </c>
      <c r="AM22" s="159">
        <f t="shared" si="20"/>
        <v>1.260623825746509E-2</v>
      </c>
      <c r="AN22" s="159">
        <f t="shared" si="21"/>
        <v>0.39166666666666661</v>
      </c>
      <c r="AO22" s="159">
        <f t="shared" si="22"/>
        <v>3.2186140231825769E-2</v>
      </c>
      <c r="AP22" s="159">
        <f t="shared" si="23"/>
        <v>2.0116337644891104E-2</v>
      </c>
      <c r="AQ22" s="159">
        <f t="shared" si="24"/>
        <v>1.9579901974360676E-2</v>
      </c>
      <c r="AR22" s="159">
        <f t="shared" si="25"/>
        <v>0.97333333333333349</v>
      </c>
      <c r="AS22" s="237">
        <f t="shared" si="26"/>
        <v>77.730060494045247</v>
      </c>
      <c r="AT22" s="237">
        <f t="shared" si="27"/>
        <v>30.444273693501049</v>
      </c>
      <c r="AU22" s="156">
        <f t="shared" si="28"/>
        <v>0.625</v>
      </c>
      <c r="AV22" s="156">
        <f t="shared" si="29"/>
        <v>0.17916623229570633</v>
      </c>
      <c r="AW22" s="156">
        <f t="shared" si="30"/>
        <v>0.99866932742120151</v>
      </c>
      <c r="AX22" s="156">
        <f t="shared" si="31"/>
        <v>8.8881433989396533E-2</v>
      </c>
      <c r="AY22" s="156">
        <f t="shared" si="32"/>
        <v>0.62553191489361715</v>
      </c>
      <c r="AZ22" s="156">
        <f t="shared" si="33"/>
        <v>0.245</v>
      </c>
      <c r="BA22" s="156">
        <f t="shared" si="34"/>
        <v>7.8856043567973131E-3</v>
      </c>
      <c r="BB22" s="156">
        <f t="shared" si="35"/>
        <v>1.5978709238739224</v>
      </c>
      <c r="BC22" s="156">
        <f t="shared" si="36"/>
        <v>0.44970154925175593</v>
      </c>
      <c r="BD22" s="158">
        <f t="shared" si="37"/>
        <v>57.028165363649983</v>
      </c>
      <c r="BE22" s="158">
        <f t="shared" si="38"/>
        <v>22.355040822550794</v>
      </c>
      <c r="BF22" s="156">
        <f t="shared" si="39"/>
        <v>0.15915494309189535</v>
      </c>
      <c r="BG22" s="156">
        <f t="shared" si="40"/>
        <v>2.0063451324697302E-3</v>
      </c>
      <c r="BH22" s="156">
        <f t="shared" si="41"/>
        <v>5.1225833169439936E-3</v>
      </c>
      <c r="BI22" s="156">
        <f t="shared" si="42"/>
        <v>3.2016145730899958E-3</v>
      </c>
      <c r="BJ22" s="156">
        <f t="shared" si="43"/>
        <v>1.2550329126512782E-3</v>
      </c>
      <c r="BK22" s="157">
        <f t="shared" si="44"/>
        <v>0.15781833333333334</v>
      </c>
      <c r="BL22" s="157">
        <f t="shared" si="45"/>
        <v>2.1662063613608007</v>
      </c>
      <c r="BM22" s="157">
        <f t="shared" si="46"/>
        <v>370.27731912500002</v>
      </c>
      <c r="BN22" s="156">
        <f t="shared" si="47"/>
        <v>1.2988694289770428</v>
      </c>
      <c r="BO22" s="156">
        <f t="shared" si="48"/>
        <v>1.008233910267182</v>
      </c>
      <c r="BP22" s="156">
        <f t="shared" si="49"/>
        <v>0.476885812010509</v>
      </c>
      <c r="BQ22" s="156">
        <f t="shared" si="50"/>
        <v>2.7236487147753938</v>
      </c>
      <c r="BR22" s="156">
        <f t="shared" si="51"/>
        <v>2.1142040397816739</v>
      </c>
      <c r="BS22" s="155"/>
      <c r="BT22" s="155"/>
      <c r="BU22" s="155"/>
    </row>
    <row r="23" spans="1:395">
      <c r="A23" s="198">
        <v>18</v>
      </c>
      <c r="B23" s="28">
        <v>7</v>
      </c>
      <c r="C23" s="188">
        <v>0.4</v>
      </c>
      <c r="D23" s="172">
        <f t="shared" si="0"/>
        <v>0.17333333333333331</v>
      </c>
      <c r="E23" s="238">
        <f t="shared" si="1"/>
        <v>2.6259667592247009</v>
      </c>
      <c r="F23" s="172">
        <f t="shared" si="2"/>
        <v>10.766327527906574</v>
      </c>
      <c r="G23" s="172">
        <f t="shared" si="3"/>
        <v>1.9809088823063015</v>
      </c>
      <c r="H23" s="425">
        <v>30</v>
      </c>
      <c r="I23" s="426"/>
      <c r="J23" s="167">
        <v>66</v>
      </c>
      <c r="K23" s="167">
        <v>84</v>
      </c>
      <c r="L23" s="167">
        <v>66</v>
      </c>
      <c r="M23" s="167">
        <v>82</v>
      </c>
      <c r="N23" s="167">
        <v>65</v>
      </c>
      <c r="O23" s="169">
        <v>83</v>
      </c>
      <c r="P23" s="168">
        <v>69</v>
      </c>
      <c r="Q23" s="167">
        <v>82</v>
      </c>
      <c r="R23" s="167">
        <v>70</v>
      </c>
      <c r="S23" s="167">
        <v>82</v>
      </c>
      <c r="T23" s="167">
        <v>71</v>
      </c>
      <c r="U23" s="167">
        <v>82</v>
      </c>
      <c r="V23" s="182"/>
      <c r="W23" s="166">
        <f t="shared" si="4"/>
        <v>18</v>
      </c>
      <c r="X23" s="166">
        <f t="shared" si="5"/>
        <v>16</v>
      </c>
      <c r="Y23" s="166">
        <f t="shared" si="6"/>
        <v>18</v>
      </c>
      <c r="Z23" s="166">
        <f t="shared" si="7"/>
        <v>13</v>
      </c>
      <c r="AA23" s="166">
        <f t="shared" si="8"/>
        <v>12</v>
      </c>
      <c r="AB23" s="166">
        <f t="shared" si="9"/>
        <v>11</v>
      </c>
      <c r="AC23" s="165">
        <f t="shared" si="10"/>
        <v>5</v>
      </c>
      <c r="AD23" s="165">
        <f t="shared" si="11"/>
        <v>4</v>
      </c>
      <c r="AE23" s="165">
        <f t="shared" si="12"/>
        <v>7</v>
      </c>
      <c r="AF23" s="197">
        <f t="shared" si="13"/>
        <v>0.17333333333333334</v>
      </c>
      <c r="AG23" s="197">
        <f t="shared" si="14"/>
        <v>0.12</v>
      </c>
      <c r="AH23" s="197">
        <f t="shared" si="15"/>
        <v>5.3333333333333337E-2</v>
      </c>
      <c r="AI23" s="162">
        <f t="shared" si="16"/>
        <v>27.777777777777779</v>
      </c>
      <c r="AJ23" s="162">
        <f t="shared" si="17"/>
        <v>25</v>
      </c>
      <c r="AK23" s="162">
        <f t="shared" si="18"/>
        <v>38.888888888888886</v>
      </c>
      <c r="AL23" s="160">
        <f t="shared" si="19"/>
        <v>30.555555555555554</v>
      </c>
      <c r="AM23" s="159">
        <f t="shared" si="20"/>
        <v>1.6099578327340425E-2</v>
      </c>
      <c r="AN23" s="159">
        <f t="shared" si="21"/>
        <v>0.43333333333333324</v>
      </c>
      <c r="AO23" s="159">
        <f t="shared" si="22"/>
        <v>3.7152873063093297E-2</v>
      </c>
      <c r="AP23" s="159">
        <f t="shared" si="23"/>
        <v>2.3220545664433309E-2</v>
      </c>
      <c r="AQ23" s="159">
        <f t="shared" si="24"/>
        <v>2.1053294735752872E-2</v>
      </c>
      <c r="AR23" s="159">
        <f t="shared" si="25"/>
        <v>0.90666666666666684</v>
      </c>
      <c r="AS23" s="237">
        <f t="shared" si="26"/>
        <v>60.671120353307167</v>
      </c>
      <c r="AT23" s="237">
        <f t="shared" si="27"/>
        <v>26.290818819766432</v>
      </c>
      <c r="AU23" s="156">
        <f t="shared" si="28"/>
        <v>0.625</v>
      </c>
      <c r="AV23" s="156">
        <f t="shared" si="29"/>
        <v>0.1830059333229232</v>
      </c>
      <c r="AW23" s="156">
        <f t="shared" si="30"/>
        <v>0.94944315664093748</v>
      </c>
      <c r="AX23" s="156">
        <f t="shared" si="31"/>
        <v>0.10565213820342695</v>
      </c>
      <c r="AY23" s="156">
        <f t="shared" si="32"/>
        <v>0.56538461538461549</v>
      </c>
      <c r="AZ23" s="156">
        <f t="shared" si="33"/>
        <v>0.245</v>
      </c>
      <c r="BA23" s="156">
        <f t="shared" si="34"/>
        <v>9.1024539004578575E-3</v>
      </c>
      <c r="BB23" s="156">
        <f t="shared" si="35"/>
        <v>1.5191090506255001</v>
      </c>
      <c r="BC23" s="156">
        <f t="shared" si="36"/>
        <v>0.48315461929855957</v>
      </c>
      <c r="BD23" s="158">
        <f t="shared" si="37"/>
        <v>53.079600795809213</v>
      </c>
      <c r="BE23" s="158">
        <f t="shared" si="38"/>
        <v>20.807203511957212</v>
      </c>
      <c r="BF23" s="156">
        <f t="shared" si="39"/>
        <v>0.15915494309189535</v>
      </c>
      <c r="BG23" s="156">
        <f t="shared" si="40"/>
        <v>2.5623274724913773E-3</v>
      </c>
      <c r="BH23" s="156">
        <f t="shared" si="41"/>
        <v>5.9130633980570254E-3</v>
      </c>
      <c r="BI23" s="156">
        <f t="shared" si="42"/>
        <v>3.6956646237856407E-3</v>
      </c>
      <c r="BJ23" s="156">
        <f t="shared" si="43"/>
        <v>1.4487005325239711E-3</v>
      </c>
      <c r="BK23" s="157">
        <f t="shared" si="44"/>
        <v>0.16527666666666666</v>
      </c>
      <c r="BL23" s="157">
        <f t="shared" si="45"/>
        <v>2.1849942791687123</v>
      </c>
      <c r="BM23" s="157">
        <f t="shared" si="46"/>
        <v>394.53193099999999</v>
      </c>
      <c r="BN23" s="156">
        <f t="shared" si="47"/>
        <v>1.2988694289770428</v>
      </c>
      <c r="BO23" s="156">
        <f t="shared" si="48"/>
        <v>1.008233910267182</v>
      </c>
      <c r="BP23" s="156">
        <f t="shared" si="49"/>
        <v>0.44756833636362886</v>
      </c>
      <c r="BQ23" s="156">
        <f t="shared" si="50"/>
        <v>2.9020583527646395</v>
      </c>
      <c r="BR23" s="156">
        <f t="shared" si="51"/>
        <v>2.2526926691436855</v>
      </c>
      <c r="BS23" s="155"/>
      <c r="BT23" s="155"/>
      <c r="BU23" s="155"/>
    </row>
    <row r="24" spans="1:395">
      <c r="A24" s="198">
        <v>18</v>
      </c>
      <c r="B24" s="28">
        <v>8</v>
      </c>
      <c r="C24" s="188">
        <v>0.4</v>
      </c>
      <c r="D24" s="172">
        <f t="shared" si="0"/>
        <v>0.14333333333333334</v>
      </c>
      <c r="E24" s="238">
        <f t="shared" si="1"/>
        <v>2.2369926804179441</v>
      </c>
      <c r="F24" s="172">
        <f t="shared" si="2"/>
        <v>7.8130079306134999</v>
      </c>
      <c r="G24" s="172">
        <f t="shared" si="3"/>
        <v>1.9809088823063015</v>
      </c>
      <c r="H24" s="425">
        <v>35</v>
      </c>
      <c r="I24" s="426"/>
      <c r="J24" s="241">
        <v>68</v>
      </c>
      <c r="K24" s="167">
        <v>84</v>
      </c>
      <c r="L24" s="167">
        <v>70</v>
      </c>
      <c r="M24" s="167">
        <v>84</v>
      </c>
      <c r="N24" s="167">
        <v>71</v>
      </c>
      <c r="O24" s="169">
        <v>84</v>
      </c>
      <c r="P24" s="168">
        <v>70</v>
      </c>
      <c r="Q24" s="167">
        <v>82</v>
      </c>
      <c r="R24" s="167">
        <v>69</v>
      </c>
      <c r="S24" s="167">
        <v>82</v>
      </c>
      <c r="T24" s="167">
        <v>69</v>
      </c>
      <c r="U24" s="167">
        <v>82</v>
      </c>
      <c r="V24" s="182"/>
      <c r="W24" s="166">
        <f t="shared" si="4"/>
        <v>16</v>
      </c>
      <c r="X24" s="166">
        <f t="shared" si="5"/>
        <v>14</v>
      </c>
      <c r="Y24" s="166">
        <f t="shared" si="6"/>
        <v>13</v>
      </c>
      <c r="Z24" s="166">
        <f t="shared" si="7"/>
        <v>12</v>
      </c>
      <c r="AA24" s="166">
        <f t="shared" si="8"/>
        <v>13</v>
      </c>
      <c r="AB24" s="166">
        <f t="shared" si="9"/>
        <v>13</v>
      </c>
      <c r="AC24" s="165">
        <f t="shared" si="10"/>
        <v>4</v>
      </c>
      <c r="AD24" s="165">
        <f t="shared" si="11"/>
        <v>1</v>
      </c>
      <c r="AE24" s="165">
        <f t="shared" si="12"/>
        <v>0</v>
      </c>
      <c r="AF24" s="197">
        <f t="shared" si="13"/>
        <v>0.14333333333333334</v>
      </c>
      <c r="AG24" s="197">
        <f t="shared" si="14"/>
        <v>0.12666666666666668</v>
      </c>
      <c r="AH24" s="197">
        <f t="shared" si="15"/>
        <v>1.6666666666666666E-2</v>
      </c>
      <c r="AI24" s="162">
        <f t="shared" si="16"/>
        <v>25</v>
      </c>
      <c r="AJ24" s="162">
        <f t="shared" si="17"/>
        <v>7.1428571428571397</v>
      </c>
      <c r="AK24" s="161">
        <f t="shared" si="18"/>
        <v>0</v>
      </c>
      <c r="AL24" s="160">
        <f>(AI24+AJ24)/2</f>
        <v>16.071428571428569</v>
      </c>
      <c r="AM24" s="159">
        <f t="shared" si="20"/>
        <v>1.8345473933504428E-2</v>
      </c>
      <c r="AN24" s="159">
        <f t="shared" si="21"/>
        <v>0.35833333333333334</v>
      </c>
      <c r="AO24" s="159">
        <f t="shared" si="22"/>
        <v>5.1196671442337943E-2</v>
      </c>
      <c r="AP24" s="159">
        <f t="shared" si="23"/>
        <v>3.1997919651461211E-2</v>
      </c>
      <c r="AQ24" s="159">
        <f t="shared" si="24"/>
        <v>3.2851197508833516E-2</v>
      </c>
      <c r="AR24" s="159">
        <f t="shared" si="25"/>
        <v>1.0266666666666668</v>
      </c>
      <c r="AS24" s="237">
        <f t="shared" si="26"/>
        <v>52.765171608931389</v>
      </c>
      <c r="AT24" s="237">
        <f t="shared" si="27"/>
        <v>18.907519826533747</v>
      </c>
      <c r="AU24" s="156">
        <f t="shared" si="28"/>
        <v>0.625</v>
      </c>
      <c r="AV24" s="156">
        <f t="shared" si="29"/>
        <v>0.2362420897585332</v>
      </c>
      <c r="AW24" s="156">
        <f t="shared" si="30"/>
        <v>1.0440863369806959</v>
      </c>
      <c r="AX24" s="156">
        <f t="shared" si="31"/>
        <v>0.1025576507232682</v>
      </c>
      <c r="AY24" s="156">
        <f t="shared" si="32"/>
        <v>0.68372093023255809</v>
      </c>
      <c r="AZ24" s="156">
        <f t="shared" si="33"/>
        <v>0.245</v>
      </c>
      <c r="BA24" s="156">
        <f t="shared" si="34"/>
        <v>1.2543184503372795E-2</v>
      </c>
      <c r="BB24" s="156">
        <f t="shared" si="35"/>
        <v>1.6705381391691136</v>
      </c>
      <c r="BC24" s="156">
        <f t="shared" si="36"/>
        <v>0.56716679538121628</v>
      </c>
      <c r="BD24" s="158">
        <f t="shared" si="37"/>
        <v>45.217129288715171</v>
      </c>
      <c r="BE24" s="158">
        <f t="shared" si="38"/>
        <v>17.725114681176347</v>
      </c>
      <c r="BF24" s="156">
        <f t="shared" si="39"/>
        <v>0.15915494309189535</v>
      </c>
      <c r="BG24" s="156">
        <f t="shared" si="40"/>
        <v>2.9197728598807471E-3</v>
      </c>
      <c r="BH24" s="156">
        <f t="shared" si="41"/>
        <v>8.1482033298997582E-3</v>
      </c>
      <c r="BI24" s="156">
        <f t="shared" si="42"/>
        <v>5.0926270811873491E-3</v>
      </c>
      <c r="BJ24" s="156">
        <f t="shared" si="43"/>
        <v>1.996309815825441E-3</v>
      </c>
      <c r="BK24" s="157">
        <f t="shared" si="44"/>
        <v>0.15185166666666669</v>
      </c>
      <c r="BL24" s="157">
        <f t="shared" si="45"/>
        <v>2.151057879277078</v>
      </c>
      <c r="BM24" s="157">
        <f t="shared" si="46"/>
        <v>351.31262712500012</v>
      </c>
      <c r="BN24" s="156">
        <f t="shared" si="47"/>
        <v>1.2988694289770428</v>
      </c>
      <c r="BO24" s="156">
        <f t="shared" si="48"/>
        <v>1.008233910267182</v>
      </c>
      <c r="BP24" s="156">
        <f t="shared" si="49"/>
        <v>0.50262924348907989</v>
      </c>
      <c r="BQ24" s="156">
        <f t="shared" si="50"/>
        <v>2.5841501381032601</v>
      </c>
      <c r="BR24" s="156">
        <f t="shared" si="51"/>
        <v>2.0059197178189789</v>
      </c>
      <c r="BS24" s="155"/>
      <c r="BT24" s="155"/>
      <c r="BU24" s="155"/>
    </row>
    <row r="25" spans="1:395" s="199" customFormat="1">
      <c r="A25" s="198">
        <v>36</v>
      </c>
      <c r="B25" s="41">
        <v>1</v>
      </c>
      <c r="C25" s="206">
        <v>0.4</v>
      </c>
      <c r="D25" s="201">
        <f t="shared" si="0"/>
        <v>0.11</v>
      </c>
      <c r="E25" s="201">
        <f t="shared" si="1"/>
        <v>4.003355281584116</v>
      </c>
      <c r="F25" s="201">
        <f t="shared" si="2"/>
        <v>25.022886522097128</v>
      </c>
      <c r="G25" s="201">
        <f t="shared" si="3"/>
        <v>1.9809088823063015</v>
      </c>
      <c r="H25" s="491">
        <v>20</v>
      </c>
      <c r="I25" s="492"/>
      <c r="J25" s="201">
        <v>71</v>
      </c>
      <c r="K25" s="201">
        <v>82</v>
      </c>
      <c r="L25" s="201">
        <v>72</v>
      </c>
      <c r="M25" s="201">
        <v>82</v>
      </c>
      <c r="N25" s="201">
        <v>69</v>
      </c>
      <c r="O25" s="203">
        <v>81</v>
      </c>
      <c r="P25" s="202">
        <v>72</v>
      </c>
      <c r="Q25" s="201">
        <v>81</v>
      </c>
      <c r="R25" s="201">
        <v>73</v>
      </c>
      <c r="S25" s="201">
        <v>80</v>
      </c>
      <c r="T25" s="201">
        <v>71</v>
      </c>
      <c r="U25" s="201">
        <v>81</v>
      </c>
      <c r="V25" s="200"/>
      <c r="W25" s="197">
        <f t="shared" si="4"/>
        <v>11</v>
      </c>
      <c r="X25" s="197">
        <f t="shared" si="5"/>
        <v>10</v>
      </c>
      <c r="Y25" s="197">
        <f t="shared" si="6"/>
        <v>12</v>
      </c>
      <c r="Z25" s="197">
        <f t="shared" si="7"/>
        <v>9</v>
      </c>
      <c r="AA25" s="197">
        <f t="shared" si="8"/>
        <v>7</v>
      </c>
      <c r="AB25" s="197">
        <f t="shared" si="9"/>
        <v>10</v>
      </c>
      <c r="AC25" s="197">
        <f t="shared" si="10"/>
        <v>2</v>
      </c>
      <c r="AD25" s="197">
        <f t="shared" si="11"/>
        <v>3</v>
      </c>
      <c r="AE25" s="197">
        <f t="shared" si="12"/>
        <v>2</v>
      </c>
      <c r="AF25" s="197">
        <f t="shared" si="13"/>
        <v>0.11</v>
      </c>
      <c r="AG25" s="197">
        <f t="shared" si="14"/>
        <v>8.666666666666667E-2</v>
      </c>
      <c r="AH25" s="197">
        <f t="shared" si="15"/>
        <v>2.3333333333333334E-2</v>
      </c>
      <c r="AI25" s="197">
        <f t="shared" si="16"/>
        <v>18.181818181818176</v>
      </c>
      <c r="AJ25" s="197">
        <f t="shared" si="17"/>
        <v>30.000000000000004</v>
      </c>
      <c r="AK25" s="197">
        <f t="shared" si="18"/>
        <v>16.666666666666664</v>
      </c>
      <c r="AL25" s="160">
        <f t="shared" ref="AL25:AL49" si="52">(AI25+AJ25+AK25)/3</f>
        <v>21.616161616161616</v>
      </c>
      <c r="AM25" s="159">
        <f t="shared" si="20"/>
        <v>4.395975656240201E-3</v>
      </c>
      <c r="AN25" s="159">
        <f t="shared" si="21"/>
        <v>0.27499999999999997</v>
      </c>
      <c r="AO25" s="159">
        <f t="shared" si="22"/>
        <v>1.5985366022691641E-2</v>
      </c>
      <c r="AP25" s="159">
        <f t="shared" si="23"/>
        <v>9.9908537641822739E-3</v>
      </c>
      <c r="AQ25" s="159">
        <f t="shared" si="24"/>
        <v>1.158939036645144E-2</v>
      </c>
      <c r="AR25" s="159">
        <f t="shared" si="25"/>
        <v>1.1600000000000001</v>
      </c>
      <c r="AS25" s="237">
        <f t="shared" si="26"/>
        <v>225.20805929179207</v>
      </c>
      <c r="AT25" s="237">
        <f t="shared" si="27"/>
        <v>61.932216305242818</v>
      </c>
      <c r="AU25" s="156">
        <f t="shared" si="28"/>
        <v>0.625</v>
      </c>
      <c r="AV25" s="156">
        <f t="shared" si="29"/>
        <v>0.15068671417111393</v>
      </c>
      <c r="AW25" s="156">
        <f t="shared" si="30"/>
        <v>1.1918282365569903</v>
      </c>
      <c r="AX25" s="156">
        <f t="shared" si="31"/>
        <v>4.3979873678146104E-2</v>
      </c>
      <c r="AY25" s="156">
        <f t="shared" si="32"/>
        <v>0.89090909090909098</v>
      </c>
      <c r="AZ25" s="156">
        <f t="shared" si="33"/>
        <v>0.245</v>
      </c>
      <c r="BA25" s="156">
        <f t="shared" si="34"/>
        <v>3.9164146755594521E-3</v>
      </c>
      <c r="BB25" s="156">
        <f t="shared" si="35"/>
        <v>1.9069251784911847</v>
      </c>
      <c r="BC25" s="156">
        <f t="shared" si="36"/>
        <v>0.31692115253429187</v>
      </c>
      <c r="BD25" s="158">
        <f t="shared" si="37"/>
        <v>80.921245268549185</v>
      </c>
      <c r="BE25" s="158">
        <f t="shared" si="38"/>
        <v>31.72112814527128</v>
      </c>
      <c r="BF25" s="156">
        <f t="shared" si="39"/>
        <v>0.15915494309189535</v>
      </c>
      <c r="BG25" s="156">
        <f t="shared" si="40"/>
        <v>6.9964125540226648E-4</v>
      </c>
      <c r="BH25" s="156">
        <f t="shared" si="41"/>
        <v>2.5441500196446056E-3</v>
      </c>
      <c r="BI25" s="156">
        <f t="shared" si="42"/>
        <v>1.5900937622778783E-3</v>
      </c>
      <c r="BJ25" s="156">
        <f t="shared" si="43"/>
        <v>6.2331675481292837E-4</v>
      </c>
      <c r="BK25" s="157">
        <f t="shared" si="44"/>
        <v>0.136935</v>
      </c>
      <c r="BL25" s="157">
        <f t="shared" si="45"/>
        <v>2.1127115278712334</v>
      </c>
      <c r="BM25" s="157">
        <f t="shared" si="46"/>
        <v>305.60810962500011</v>
      </c>
      <c r="BN25" s="156">
        <f t="shared" si="47"/>
        <v>2.5977388579540857</v>
      </c>
      <c r="BO25" s="156">
        <f t="shared" si="48"/>
        <v>2.016467820534364</v>
      </c>
      <c r="BP25" s="156">
        <f t="shared" si="49"/>
        <v>1.1555976064684572</v>
      </c>
      <c r="BQ25" s="156">
        <f t="shared" si="50"/>
        <v>2.2479614386644999</v>
      </c>
      <c r="BR25" s="156">
        <f t="shared" si="51"/>
        <v>1.7449567299613515</v>
      </c>
      <c r="BS25" s="155"/>
      <c r="BT25" s="155"/>
      <c r="BU25" s="155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  <c r="DB25" s="154"/>
      <c r="DC25" s="154"/>
      <c r="DD25" s="154"/>
      <c r="DE25" s="154"/>
      <c r="DF25" s="154"/>
      <c r="DG25" s="154"/>
      <c r="DH25" s="154"/>
      <c r="DI25" s="154"/>
      <c r="DJ25" s="154"/>
      <c r="DK25" s="154"/>
      <c r="DL25" s="154"/>
      <c r="DM25" s="154"/>
      <c r="DN25" s="154"/>
      <c r="DO25" s="154"/>
      <c r="DP25" s="154"/>
      <c r="DQ25" s="154"/>
      <c r="DR25" s="154"/>
      <c r="DS25" s="154"/>
      <c r="DT25" s="154"/>
      <c r="DU25" s="154"/>
      <c r="DV25" s="154"/>
      <c r="DW25" s="154"/>
      <c r="DX25" s="154"/>
      <c r="DY25" s="154"/>
      <c r="DZ25" s="154"/>
      <c r="EA25" s="154"/>
      <c r="EB25" s="154"/>
      <c r="EC25" s="154"/>
      <c r="ED25" s="154"/>
      <c r="EE25" s="154"/>
      <c r="EF25" s="154"/>
      <c r="EG25" s="154"/>
      <c r="EH25" s="154"/>
      <c r="EI25" s="154"/>
      <c r="EJ25" s="154"/>
      <c r="EK25" s="154"/>
      <c r="EL25" s="154"/>
      <c r="EM25" s="154"/>
      <c r="EN25" s="154"/>
      <c r="EO25" s="154"/>
      <c r="EP25" s="154"/>
      <c r="EQ25" s="154"/>
      <c r="ER25" s="154"/>
      <c r="ES25" s="154"/>
      <c r="ET25" s="154"/>
      <c r="EU25" s="154"/>
      <c r="EV25" s="154"/>
      <c r="EW25" s="154"/>
      <c r="EX25" s="154"/>
      <c r="EY25" s="154"/>
      <c r="EZ25" s="154"/>
      <c r="FA25" s="154"/>
      <c r="FB25" s="154"/>
      <c r="FC25" s="154"/>
      <c r="FD25" s="154"/>
      <c r="FE25" s="154"/>
      <c r="FF25" s="154"/>
      <c r="FG25" s="154"/>
      <c r="FH25" s="154"/>
      <c r="FI25" s="154"/>
      <c r="FJ25" s="154"/>
      <c r="FK25" s="154"/>
      <c r="FL25" s="154"/>
      <c r="FM25" s="154"/>
      <c r="FN25" s="154"/>
      <c r="FO25" s="154"/>
      <c r="FP25" s="154"/>
      <c r="FQ25" s="154"/>
      <c r="FR25" s="154"/>
      <c r="FS25" s="154"/>
      <c r="FT25" s="154"/>
      <c r="FU25" s="154"/>
      <c r="FV25" s="154"/>
      <c r="FW25" s="154"/>
      <c r="FX25" s="154"/>
      <c r="FY25" s="154"/>
      <c r="FZ25" s="154"/>
      <c r="GA25" s="154"/>
      <c r="GB25" s="154"/>
      <c r="GC25" s="154"/>
      <c r="GD25" s="154"/>
      <c r="GE25" s="154"/>
      <c r="GF25" s="154"/>
      <c r="GG25" s="154"/>
      <c r="GH25" s="154"/>
      <c r="GI25" s="154"/>
      <c r="GJ25" s="154"/>
      <c r="GK25" s="154"/>
      <c r="GL25" s="154"/>
      <c r="GM25" s="154"/>
      <c r="GN25" s="154"/>
      <c r="GO25" s="154"/>
      <c r="GP25" s="154"/>
      <c r="GQ25" s="154"/>
      <c r="GR25" s="154"/>
      <c r="GS25" s="154"/>
      <c r="GT25" s="154"/>
      <c r="GU25" s="154"/>
      <c r="GV25" s="154"/>
      <c r="GW25" s="154"/>
      <c r="GX25" s="154"/>
      <c r="GY25" s="154"/>
      <c r="GZ25" s="154"/>
      <c r="HA25" s="154"/>
      <c r="HB25" s="154"/>
      <c r="HC25" s="154"/>
      <c r="HD25" s="154"/>
      <c r="HE25" s="154"/>
      <c r="HF25" s="154"/>
      <c r="HG25" s="154"/>
      <c r="HH25" s="154"/>
      <c r="HI25" s="154"/>
      <c r="HJ25" s="154"/>
      <c r="HK25" s="154"/>
      <c r="HL25" s="154"/>
      <c r="HM25" s="154"/>
      <c r="HN25" s="154"/>
      <c r="HO25" s="154"/>
      <c r="HP25" s="154"/>
      <c r="HQ25" s="154"/>
      <c r="HR25" s="154"/>
      <c r="HS25" s="154"/>
      <c r="HT25" s="154"/>
      <c r="HU25" s="154"/>
      <c r="HV25" s="154"/>
      <c r="HW25" s="154"/>
      <c r="HX25" s="154"/>
      <c r="HY25" s="154"/>
      <c r="HZ25" s="154"/>
      <c r="IA25" s="154"/>
      <c r="IB25" s="154"/>
      <c r="IC25" s="154"/>
      <c r="ID25" s="154"/>
      <c r="IE25" s="154"/>
      <c r="IF25" s="154"/>
      <c r="IG25" s="154"/>
      <c r="IH25" s="154"/>
      <c r="II25" s="154"/>
      <c r="IJ25" s="154"/>
      <c r="IK25" s="154"/>
      <c r="IL25" s="154"/>
      <c r="IM25" s="154"/>
      <c r="IN25" s="154"/>
      <c r="IO25" s="154"/>
      <c r="IP25" s="154"/>
      <c r="IQ25" s="154"/>
      <c r="IR25" s="154"/>
      <c r="IS25" s="154"/>
      <c r="IT25" s="154"/>
      <c r="IU25" s="154"/>
      <c r="IV25" s="154"/>
      <c r="IW25" s="154"/>
      <c r="IX25" s="154"/>
      <c r="IY25" s="154"/>
      <c r="IZ25" s="154"/>
      <c r="JA25" s="154"/>
      <c r="JB25" s="154"/>
      <c r="JC25" s="154"/>
      <c r="JD25" s="154"/>
      <c r="JE25" s="154"/>
      <c r="JF25" s="154"/>
      <c r="JG25" s="154"/>
      <c r="JH25" s="154"/>
      <c r="JI25" s="154"/>
      <c r="JJ25" s="154"/>
      <c r="JK25" s="154"/>
      <c r="JL25" s="154"/>
      <c r="JM25" s="154"/>
      <c r="JN25" s="154"/>
      <c r="JO25" s="154"/>
      <c r="JP25" s="154"/>
      <c r="JQ25" s="154"/>
      <c r="JR25" s="154"/>
      <c r="JS25" s="154"/>
      <c r="JT25" s="154"/>
      <c r="JU25" s="154"/>
      <c r="JV25" s="154"/>
      <c r="JW25" s="154"/>
      <c r="JX25" s="154"/>
      <c r="JY25" s="154"/>
      <c r="JZ25" s="154"/>
      <c r="KA25" s="154"/>
      <c r="KB25" s="154"/>
      <c r="KC25" s="154"/>
      <c r="KD25" s="154"/>
      <c r="KE25" s="154"/>
      <c r="KF25" s="154"/>
      <c r="KG25" s="154"/>
      <c r="KH25" s="154"/>
      <c r="KI25" s="154"/>
      <c r="KJ25" s="154"/>
      <c r="KK25" s="154"/>
      <c r="KL25" s="154"/>
      <c r="KM25" s="154"/>
      <c r="KN25" s="154"/>
      <c r="KO25" s="154"/>
      <c r="KP25" s="154"/>
      <c r="KQ25" s="154"/>
      <c r="KR25" s="154"/>
      <c r="KS25" s="154"/>
      <c r="KT25" s="154"/>
      <c r="KU25" s="154"/>
      <c r="KV25" s="154"/>
      <c r="KW25" s="154"/>
      <c r="KX25" s="154"/>
      <c r="KY25" s="154"/>
      <c r="KZ25" s="154"/>
      <c r="LA25" s="154"/>
      <c r="LB25" s="154"/>
      <c r="LC25" s="154"/>
      <c r="LD25" s="154"/>
      <c r="LE25" s="154"/>
      <c r="LF25" s="154"/>
      <c r="LG25" s="154"/>
      <c r="LH25" s="154"/>
      <c r="LI25" s="154"/>
      <c r="LJ25" s="154"/>
      <c r="LK25" s="154"/>
      <c r="LL25" s="154"/>
      <c r="LM25" s="154"/>
      <c r="LN25" s="154"/>
      <c r="LO25" s="154"/>
      <c r="LP25" s="154"/>
      <c r="LQ25" s="154"/>
      <c r="LR25" s="154"/>
      <c r="LS25" s="154"/>
      <c r="LT25" s="154"/>
      <c r="LU25" s="154"/>
      <c r="LV25" s="154"/>
      <c r="LW25" s="154"/>
      <c r="LX25" s="154"/>
      <c r="LY25" s="154"/>
      <c r="LZ25" s="154"/>
      <c r="MA25" s="154"/>
      <c r="MB25" s="154"/>
      <c r="MC25" s="154"/>
      <c r="MD25" s="154"/>
      <c r="ME25" s="154"/>
      <c r="MF25" s="154"/>
      <c r="MG25" s="154"/>
      <c r="MH25" s="154"/>
      <c r="MI25" s="154"/>
      <c r="MJ25" s="154"/>
      <c r="MK25" s="154"/>
      <c r="ML25" s="154"/>
      <c r="MM25" s="154"/>
      <c r="MN25" s="154"/>
      <c r="MO25" s="154"/>
      <c r="MP25" s="154"/>
      <c r="MQ25" s="154"/>
      <c r="MR25" s="154"/>
      <c r="MS25" s="154"/>
      <c r="MT25" s="154"/>
      <c r="MU25" s="154"/>
      <c r="MV25" s="154"/>
      <c r="MW25" s="154"/>
      <c r="MX25" s="154"/>
      <c r="MY25" s="154"/>
      <c r="MZ25" s="154"/>
      <c r="NA25" s="154"/>
      <c r="NB25" s="154"/>
      <c r="NC25" s="154"/>
      <c r="ND25" s="154"/>
      <c r="NE25" s="154"/>
      <c r="NF25" s="154"/>
      <c r="NG25" s="154"/>
      <c r="NH25" s="154"/>
      <c r="NI25" s="154"/>
      <c r="NJ25" s="154"/>
      <c r="NK25" s="154"/>
      <c r="NL25" s="154"/>
      <c r="NM25" s="154"/>
      <c r="NN25" s="154"/>
      <c r="NO25" s="154"/>
      <c r="NP25" s="154"/>
      <c r="NQ25" s="154"/>
      <c r="NR25" s="154"/>
      <c r="NS25" s="154"/>
      <c r="NT25" s="154"/>
      <c r="NU25" s="154"/>
      <c r="NV25" s="154"/>
      <c r="NW25" s="154"/>
      <c r="NX25" s="154"/>
      <c r="NY25" s="154"/>
      <c r="NZ25" s="154"/>
      <c r="OA25" s="154"/>
      <c r="OB25" s="154"/>
      <c r="OC25" s="154"/>
      <c r="OD25" s="154"/>
      <c r="OE25" s="154"/>
    </row>
    <row r="26" spans="1:395">
      <c r="A26" s="198">
        <v>36</v>
      </c>
      <c r="B26" s="28">
        <v>2</v>
      </c>
      <c r="C26" s="188">
        <v>0.4</v>
      </c>
      <c r="D26" s="172">
        <f t="shared" si="0"/>
        <v>0.12666666666666665</v>
      </c>
      <c r="E26" s="238">
        <f t="shared" si="1"/>
        <v>3.4617713531086367</v>
      </c>
      <c r="F26" s="172">
        <f t="shared" si="2"/>
        <v>18.710521764569563</v>
      </c>
      <c r="G26" s="172">
        <f t="shared" si="3"/>
        <v>1.9809088823063015</v>
      </c>
      <c r="H26" s="425">
        <v>23</v>
      </c>
      <c r="I26" s="426"/>
      <c r="J26" s="167">
        <v>70</v>
      </c>
      <c r="K26" s="167">
        <v>82</v>
      </c>
      <c r="L26" s="167">
        <v>69</v>
      </c>
      <c r="M26" s="167">
        <v>82</v>
      </c>
      <c r="N26" s="167">
        <v>68</v>
      </c>
      <c r="O26" s="169">
        <v>81</v>
      </c>
      <c r="P26" s="168">
        <v>70</v>
      </c>
      <c r="Q26" s="167">
        <v>80</v>
      </c>
      <c r="R26" s="167">
        <v>71</v>
      </c>
      <c r="S26" s="167">
        <v>80</v>
      </c>
      <c r="T26" s="167">
        <v>71</v>
      </c>
      <c r="U26" s="167">
        <v>80</v>
      </c>
      <c r="V26" s="182"/>
      <c r="W26" s="166">
        <f t="shared" si="4"/>
        <v>12</v>
      </c>
      <c r="X26" s="166">
        <f t="shared" si="5"/>
        <v>13</v>
      </c>
      <c r="Y26" s="166">
        <f t="shared" si="6"/>
        <v>13</v>
      </c>
      <c r="Z26" s="166">
        <f t="shared" si="7"/>
        <v>10</v>
      </c>
      <c r="AA26" s="166">
        <f t="shared" si="8"/>
        <v>9</v>
      </c>
      <c r="AB26" s="166">
        <f t="shared" si="9"/>
        <v>9</v>
      </c>
      <c r="AC26" s="165">
        <f t="shared" si="10"/>
        <v>2</v>
      </c>
      <c r="AD26" s="165">
        <f t="shared" si="11"/>
        <v>4</v>
      </c>
      <c r="AE26" s="165">
        <f t="shared" si="12"/>
        <v>4</v>
      </c>
      <c r="AF26" s="197">
        <f t="shared" si="13"/>
        <v>0.12666666666666668</v>
      </c>
      <c r="AG26" s="197">
        <f t="shared" si="14"/>
        <v>9.3333333333333338E-2</v>
      </c>
      <c r="AH26" s="197">
        <f t="shared" si="15"/>
        <v>3.3333333333333333E-2</v>
      </c>
      <c r="AI26" s="162">
        <f t="shared" si="16"/>
        <v>16.666666666666664</v>
      </c>
      <c r="AJ26" s="162">
        <f t="shared" si="17"/>
        <v>30.76923076923077</v>
      </c>
      <c r="AK26" s="162">
        <f t="shared" si="18"/>
        <v>30.76923076923077</v>
      </c>
      <c r="AL26" s="160">
        <f t="shared" si="52"/>
        <v>26.068376068376068</v>
      </c>
      <c r="AM26" s="159">
        <f t="shared" si="20"/>
        <v>6.7698094291803214E-3</v>
      </c>
      <c r="AN26" s="159">
        <f t="shared" si="21"/>
        <v>0.3166666666666666</v>
      </c>
      <c r="AO26" s="159">
        <f t="shared" si="22"/>
        <v>2.1378345565832596E-2</v>
      </c>
      <c r="AP26" s="159">
        <f t="shared" si="23"/>
        <v>1.3361465978645373E-2</v>
      </c>
      <c r="AQ26" s="159">
        <f t="shared" si="24"/>
        <v>1.4608536136652276E-2</v>
      </c>
      <c r="AR26" s="159">
        <f t="shared" si="25"/>
        <v>1.0933333333333335</v>
      </c>
      <c r="AS26" s="237">
        <f t="shared" si="26"/>
        <v>145.74096129923342</v>
      </c>
      <c r="AT26" s="237">
        <f t="shared" si="27"/>
        <v>46.151304411423908</v>
      </c>
      <c r="AU26" s="156">
        <f t="shared" si="28"/>
        <v>0.625</v>
      </c>
      <c r="AV26" s="156">
        <f t="shared" si="29"/>
        <v>0.16239247036589141</v>
      </c>
      <c r="AW26" s="156">
        <f t="shared" si="30"/>
        <v>1.1106541457982981</v>
      </c>
      <c r="AX26" s="156">
        <f t="shared" si="31"/>
        <v>5.8566515838415399E-2</v>
      </c>
      <c r="AY26" s="156">
        <f t="shared" si="32"/>
        <v>0.77368421052631597</v>
      </c>
      <c r="AZ26" s="156">
        <f t="shared" si="33"/>
        <v>0.245</v>
      </c>
      <c r="BA26" s="156">
        <f t="shared" si="34"/>
        <v>5.2376946636289862E-3</v>
      </c>
      <c r="BB26" s="156">
        <f t="shared" si="35"/>
        <v>1.7770466332772774</v>
      </c>
      <c r="BC26" s="156">
        <f t="shared" si="36"/>
        <v>0.36650253307589459</v>
      </c>
      <c r="BD26" s="158">
        <f t="shared" si="37"/>
        <v>69.974016549861247</v>
      </c>
      <c r="BE26" s="158">
        <f t="shared" si="38"/>
        <v>27.42981448754561</v>
      </c>
      <c r="BF26" s="156">
        <f t="shared" si="39"/>
        <v>0.15915494309189535</v>
      </c>
      <c r="BG26" s="156">
        <f t="shared" si="40"/>
        <v>1.0774486344441705E-3</v>
      </c>
      <c r="BH26" s="156">
        <f t="shared" si="41"/>
        <v>3.4024693719289598E-3</v>
      </c>
      <c r="BI26" s="156">
        <f t="shared" si="42"/>
        <v>2.1265433574555997E-3</v>
      </c>
      <c r="BJ26" s="156">
        <f t="shared" si="43"/>
        <v>8.3360499612259516E-4</v>
      </c>
      <c r="BK26" s="157">
        <f t="shared" si="44"/>
        <v>0.14439333333333335</v>
      </c>
      <c r="BL26" s="157">
        <f t="shared" si="45"/>
        <v>2.1319709191262439</v>
      </c>
      <c r="BM26" s="157">
        <f t="shared" si="46"/>
        <v>328.15550900000011</v>
      </c>
      <c r="BN26" s="156">
        <f t="shared" si="47"/>
        <v>2.5977388579540857</v>
      </c>
      <c r="BO26" s="156">
        <f t="shared" si="48"/>
        <v>2.016467820534364</v>
      </c>
      <c r="BP26" s="156">
        <f t="shared" si="49"/>
        <v>1.0761970782577961</v>
      </c>
      <c r="BQ26" s="156">
        <f t="shared" si="50"/>
        <v>2.4138133344121697</v>
      </c>
      <c r="BR26" s="156">
        <f t="shared" si="51"/>
        <v>1.8736975422742526</v>
      </c>
      <c r="BS26" s="155"/>
      <c r="BT26" s="155"/>
      <c r="BU26" s="155"/>
    </row>
    <row r="27" spans="1:395">
      <c r="A27" s="198">
        <v>36</v>
      </c>
      <c r="B27" s="28">
        <v>3</v>
      </c>
      <c r="C27" s="188">
        <v>0.4</v>
      </c>
      <c r="D27" s="172">
        <f t="shared" si="0"/>
        <v>0.13333333333333333</v>
      </c>
      <c r="E27" s="238">
        <f t="shared" si="1"/>
        <v>3.1742250903872287</v>
      </c>
      <c r="F27" s="172">
        <f t="shared" si="2"/>
        <v>15.731298772272332</v>
      </c>
      <c r="G27" s="172">
        <f t="shared" si="3"/>
        <v>1.9809088823063015</v>
      </c>
      <c r="H27" s="425">
        <v>25</v>
      </c>
      <c r="I27" s="426"/>
      <c r="J27" s="167">
        <v>68</v>
      </c>
      <c r="K27" s="167">
        <v>82</v>
      </c>
      <c r="L27" s="167">
        <v>69</v>
      </c>
      <c r="M27" s="167">
        <v>83</v>
      </c>
      <c r="N27" s="167">
        <v>69</v>
      </c>
      <c r="O27" s="169">
        <v>81</v>
      </c>
      <c r="P27" s="168">
        <v>72</v>
      </c>
      <c r="Q27" s="167">
        <v>81</v>
      </c>
      <c r="R27" s="167">
        <v>71</v>
      </c>
      <c r="S27" s="167">
        <v>81</v>
      </c>
      <c r="T27" s="167">
        <v>70</v>
      </c>
      <c r="U27" s="167">
        <v>81</v>
      </c>
      <c r="V27" s="182"/>
      <c r="W27" s="166">
        <f t="shared" si="4"/>
        <v>14</v>
      </c>
      <c r="X27" s="166">
        <f t="shared" si="5"/>
        <v>14</v>
      </c>
      <c r="Y27" s="166">
        <f t="shared" si="6"/>
        <v>12</v>
      </c>
      <c r="Z27" s="166">
        <f t="shared" si="7"/>
        <v>9</v>
      </c>
      <c r="AA27" s="166">
        <f t="shared" si="8"/>
        <v>10</v>
      </c>
      <c r="AB27" s="166">
        <f t="shared" si="9"/>
        <v>11</v>
      </c>
      <c r="AC27" s="165">
        <f t="shared" si="10"/>
        <v>5</v>
      </c>
      <c r="AD27" s="165">
        <f t="shared" si="11"/>
        <v>4</v>
      </c>
      <c r="AE27" s="165">
        <f t="shared" si="12"/>
        <v>1</v>
      </c>
      <c r="AF27" s="197">
        <f t="shared" si="13"/>
        <v>0.13333333333333333</v>
      </c>
      <c r="AG27" s="197">
        <f t="shared" si="14"/>
        <v>0.1</v>
      </c>
      <c r="AH27" s="197">
        <f t="shared" si="15"/>
        <v>3.3333333333333333E-2</v>
      </c>
      <c r="AI27" s="162">
        <f t="shared" si="16"/>
        <v>35.714285714285708</v>
      </c>
      <c r="AJ27" s="162">
        <f t="shared" si="17"/>
        <v>28.571428571428569</v>
      </c>
      <c r="AK27" s="162">
        <f t="shared" si="18"/>
        <v>8.3333333333333375</v>
      </c>
      <c r="AL27" s="160">
        <f t="shared" si="52"/>
        <v>24.206349206349206</v>
      </c>
      <c r="AM27" s="159">
        <f t="shared" si="20"/>
        <v>8.4756723054770257E-3</v>
      </c>
      <c r="AN27" s="159">
        <f t="shared" si="21"/>
        <v>0.33333333333333331</v>
      </c>
      <c r="AO27" s="159">
        <f t="shared" si="22"/>
        <v>2.5427016916431077E-2</v>
      </c>
      <c r="AP27" s="159">
        <f t="shared" si="23"/>
        <v>1.5891885572769424E-2</v>
      </c>
      <c r="AQ27" s="159">
        <f t="shared" si="24"/>
        <v>1.6951344610954055E-2</v>
      </c>
      <c r="AR27" s="159">
        <f t="shared" si="25"/>
        <v>1.0666666666666669</v>
      </c>
      <c r="AS27" s="237">
        <f t="shared" si="26"/>
        <v>116.10974079204249</v>
      </c>
      <c r="AT27" s="237">
        <f t="shared" si="27"/>
        <v>38.703246930680827</v>
      </c>
      <c r="AU27" s="156">
        <f t="shared" si="28"/>
        <v>0.625</v>
      </c>
      <c r="AV27" s="156">
        <f t="shared" si="29"/>
        <v>0.17261890235122765</v>
      </c>
      <c r="AW27" s="156">
        <f t="shared" si="30"/>
        <v>1.0825317547305482</v>
      </c>
      <c r="AX27" s="156">
        <f t="shared" si="31"/>
        <v>6.7233611853901462E-2</v>
      </c>
      <c r="AY27" s="156">
        <f t="shared" si="32"/>
        <v>0.73499999999999999</v>
      </c>
      <c r="AZ27" s="156">
        <f t="shared" si="33"/>
        <v>0.245</v>
      </c>
      <c r="BA27" s="156">
        <f t="shared" si="34"/>
        <v>6.2296191445256142E-3</v>
      </c>
      <c r="BB27" s="156">
        <f t="shared" si="35"/>
        <v>1.7320508075688774</v>
      </c>
      <c r="BC27" s="156">
        <f t="shared" si="36"/>
        <v>0.39970321376582219</v>
      </c>
      <c r="BD27" s="158">
        <f t="shared" si="37"/>
        <v>64.16174159171004</v>
      </c>
      <c r="BE27" s="158">
        <f t="shared" si="38"/>
        <v>25.151402703950335</v>
      </c>
      <c r="BF27" s="156">
        <f t="shared" si="39"/>
        <v>0.15915494309189535</v>
      </c>
      <c r="BG27" s="156">
        <f t="shared" si="40"/>
        <v>1.3489451434437493E-3</v>
      </c>
      <c r="BH27" s="156">
        <f t="shared" si="41"/>
        <v>4.0468354303312484E-3</v>
      </c>
      <c r="BI27" s="156">
        <f t="shared" si="42"/>
        <v>2.5292721439570298E-3</v>
      </c>
      <c r="BJ27" s="156">
        <f t="shared" si="43"/>
        <v>9.9147468043115587E-4</v>
      </c>
      <c r="BK27" s="157">
        <f t="shared" si="44"/>
        <v>0.14737666666666668</v>
      </c>
      <c r="BL27" s="157">
        <f t="shared" si="45"/>
        <v>2.139626135566679</v>
      </c>
      <c r="BM27" s="157">
        <f t="shared" si="46"/>
        <v>337.34519000000006</v>
      </c>
      <c r="BN27" s="156">
        <f t="shared" si="47"/>
        <v>2.5977388579540857</v>
      </c>
      <c r="BO27" s="156">
        <f t="shared" si="48"/>
        <v>2.016467820534364</v>
      </c>
      <c r="BP27" s="156">
        <f t="shared" si="49"/>
        <v>1.046880200070438</v>
      </c>
      <c r="BQ27" s="156">
        <f t="shared" si="50"/>
        <v>2.4814098669353952</v>
      </c>
      <c r="BR27" s="156">
        <f t="shared" si="51"/>
        <v>1.9261686489043237</v>
      </c>
      <c r="BS27" s="155"/>
      <c r="BT27" s="155"/>
      <c r="BU27" s="155"/>
    </row>
    <row r="28" spans="1:395" s="154" customFormat="1">
      <c r="A28" s="198">
        <v>36</v>
      </c>
      <c r="B28" s="28">
        <v>4</v>
      </c>
      <c r="C28" s="188">
        <v>0.4</v>
      </c>
      <c r="D28" s="172">
        <f t="shared" si="0"/>
        <v>0.17333333333333331</v>
      </c>
      <c r="E28" s="238">
        <f t="shared" si="1"/>
        <v>2.8899783707718116</v>
      </c>
      <c r="F28" s="172">
        <f t="shared" si="2"/>
        <v>13.040021992475138</v>
      </c>
      <c r="G28" s="172">
        <f t="shared" si="3"/>
        <v>1.9809088823063015</v>
      </c>
      <c r="H28" s="425">
        <v>27.36</v>
      </c>
      <c r="I28" s="426"/>
      <c r="J28" s="167">
        <v>66</v>
      </c>
      <c r="K28" s="167">
        <v>81</v>
      </c>
      <c r="L28" s="167">
        <v>63</v>
      </c>
      <c r="M28" s="167">
        <v>83</v>
      </c>
      <c r="N28" s="167">
        <v>65</v>
      </c>
      <c r="O28" s="169">
        <v>82</v>
      </c>
      <c r="P28" s="168">
        <v>70</v>
      </c>
      <c r="Q28" s="167">
        <v>81</v>
      </c>
      <c r="R28" s="167">
        <v>69</v>
      </c>
      <c r="S28" s="167">
        <v>81</v>
      </c>
      <c r="T28" s="167">
        <v>69</v>
      </c>
      <c r="U28" s="167">
        <v>82</v>
      </c>
      <c r="V28" s="182"/>
      <c r="W28" s="166">
        <f t="shared" si="4"/>
        <v>15</v>
      </c>
      <c r="X28" s="166">
        <f t="shared" si="5"/>
        <v>20</v>
      </c>
      <c r="Y28" s="166">
        <f t="shared" si="6"/>
        <v>17</v>
      </c>
      <c r="Z28" s="166">
        <f t="shared" si="7"/>
        <v>11</v>
      </c>
      <c r="AA28" s="166">
        <f t="shared" si="8"/>
        <v>12</v>
      </c>
      <c r="AB28" s="166">
        <f t="shared" si="9"/>
        <v>13</v>
      </c>
      <c r="AC28" s="165">
        <f t="shared" si="10"/>
        <v>4</v>
      </c>
      <c r="AD28" s="165">
        <f t="shared" si="11"/>
        <v>8</v>
      </c>
      <c r="AE28" s="165">
        <f t="shared" si="12"/>
        <v>4</v>
      </c>
      <c r="AF28" s="197">
        <f t="shared" si="13"/>
        <v>0.17333333333333334</v>
      </c>
      <c r="AG28" s="197">
        <f t="shared" si="14"/>
        <v>0.12</v>
      </c>
      <c r="AH28" s="197">
        <f t="shared" si="15"/>
        <v>5.3333333333333337E-2</v>
      </c>
      <c r="AI28" s="162">
        <f t="shared" si="16"/>
        <v>26.666666666666671</v>
      </c>
      <c r="AJ28" s="162">
        <f t="shared" si="17"/>
        <v>40</v>
      </c>
      <c r="AK28" s="162">
        <f t="shared" si="18"/>
        <v>23.529411764705888</v>
      </c>
      <c r="AL28" s="160">
        <f t="shared" si="52"/>
        <v>30.065359477124186</v>
      </c>
      <c r="AM28" s="159">
        <f t="shared" si="20"/>
        <v>1.3292411119655846E-2</v>
      </c>
      <c r="AN28" s="159">
        <f t="shared" si="21"/>
        <v>0.43333333333333324</v>
      </c>
      <c r="AO28" s="159">
        <f t="shared" si="22"/>
        <v>3.0674794891513497E-2</v>
      </c>
      <c r="AP28" s="159">
        <f t="shared" si="23"/>
        <v>1.9171746807195935E-2</v>
      </c>
      <c r="AQ28" s="159">
        <f t="shared" si="24"/>
        <v>1.7382383771857652E-2</v>
      </c>
      <c r="AR28" s="159">
        <f t="shared" si="25"/>
        <v>0.90666666666666684</v>
      </c>
      <c r="AS28" s="237">
        <f t="shared" si="26"/>
        <v>73.788588418125812</v>
      </c>
      <c r="AT28" s="237">
        <f t="shared" si="27"/>
        <v>31.975054981187842</v>
      </c>
      <c r="AU28" s="156">
        <f t="shared" si="28"/>
        <v>0.625</v>
      </c>
      <c r="AV28" s="156">
        <f t="shared" si="29"/>
        <v>0.16628757588886231</v>
      </c>
      <c r="AW28" s="156">
        <f t="shared" si="30"/>
        <v>0.94944315664093748</v>
      </c>
      <c r="AX28" s="156">
        <f t="shared" si="31"/>
        <v>9.6000373486919588E-2</v>
      </c>
      <c r="AY28" s="156">
        <f t="shared" si="32"/>
        <v>0.56538461538461549</v>
      </c>
      <c r="AZ28" s="156">
        <f t="shared" si="33"/>
        <v>0.245</v>
      </c>
      <c r="BA28" s="156">
        <f t="shared" si="34"/>
        <v>7.5153247484208065E-3</v>
      </c>
      <c r="BB28" s="156">
        <f t="shared" si="35"/>
        <v>1.5191090506255001</v>
      </c>
      <c r="BC28" s="156">
        <f t="shared" si="36"/>
        <v>0.439016424024324</v>
      </c>
      <c r="BD28" s="158">
        <f t="shared" si="37"/>
        <v>58.416161472805875</v>
      </c>
      <c r="BE28" s="158">
        <f t="shared" si="38"/>
        <v>22.899135297339903</v>
      </c>
      <c r="BF28" s="156">
        <f t="shared" si="39"/>
        <v>0.15915494309189535</v>
      </c>
      <c r="BG28" s="156">
        <f t="shared" si="40"/>
        <v>2.115552935302903E-3</v>
      </c>
      <c r="BH28" s="156">
        <f t="shared" si="41"/>
        <v>4.8820452353143928E-3</v>
      </c>
      <c r="BI28" s="156">
        <f t="shared" si="42"/>
        <v>3.0512782720714953E-3</v>
      </c>
      <c r="BJ28" s="156">
        <f t="shared" si="43"/>
        <v>1.1961010826520263E-3</v>
      </c>
      <c r="BK28" s="157">
        <f t="shared" si="44"/>
        <v>0.16527666666666666</v>
      </c>
      <c r="BL28" s="157">
        <f t="shared" si="45"/>
        <v>2.1849942791687123</v>
      </c>
      <c r="BM28" s="157">
        <f t="shared" si="46"/>
        <v>394.53193099999999</v>
      </c>
      <c r="BN28" s="156">
        <f t="shared" si="47"/>
        <v>2.5977388579540857</v>
      </c>
      <c r="BO28" s="156">
        <f t="shared" si="48"/>
        <v>2.016467820534364</v>
      </c>
      <c r="BP28" s="156">
        <f t="shared" si="49"/>
        <v>0.89513667272725772</v>
      </c>
      <c r="BQ28" s="156">
        <f t="shared" si="50"/>
        <v>2.9020583527646395</v>
      </c>
      <c r="BR28" s="156">
        <f t="shared" si="51"/>
        <v>2.2526926691436855</v>
      </c>
      <c r="BS28" s="155"/>
      <c r="BT28" s="155"/>
      <c r="BU28" s="155"/>
    </row>
    <row r="29" spans="1:395">
      <c r="A29" s="198">
        <v>36</v>
      </c>
      <c r="B29" s="28">
        <v>5</v>
      </c>
      <c r="C29" s="188">
        <v>0.4</v>
      </c>
      <c r="D29" s="172">
        <f t="shared" si="0"/>
        <v>0.14333333333333334</v>
      </c>
      <c r="E29" s="238">
        <f t="shared" si="1"/>
        <v>2.8424232144011614</v>
      </c>
      <c r="F29" s="172">
        <f t="shared" si="2"/>
        <v>12.614400685977616</v>
      </c>
      <c r="G29" s="172">
        <f t="shared" si="3"/>
        <v>1.9809088823063015</v>
      </c>
      <c r="H29" s="425">
        <v>27.8</v>
      </c>
      <c r="I29" s="426"/>
      <c r="J29" s="167">
        <v>67</v>
      </c>
      <c r="K29" s="167">
        <v>81</v>
      </c>
      <c r="L29" s="167">
        <v>70</v>
      </c>
      <c r="M29" s="167">
        <v>82</v>
      </c>
      <c r="N29" s="167">
        <v>66</v>
      </c>
      <c r="O29" s="169">
        <v>83</v>
      </c>
      <c r="P29" s="168">
        <v>70</v>
      </c>
      <c r="Q29" s="167">
        <v>80</v>
      </c>
      <c r="R29" s="167">
        <v>70</v>
      </c>
      <c r="S29" s="167">
        <v>81</v>
      </c>
      <c r="T29" s="167">
        <v>70</v>
      </c>
      <c r="U29" s="167">
        <v>82</v>
      </c>
      <c r="V29" s="182"/>
      <c r="W29" s="166">
        <f t="shared" si="4"/>
        <v>14</v>
      </c>
      <c r="X29" s="166">
        <f t="shared" si="5"/>
        <v>12</v>
      </c>
      <c r="Y29" s="166">
        <f t="shared" si="6"/>
        <v>17</v>
      </c>
      <c r="Z29" s="166">
        <f t="shared" si="7"/>
        <v>10</v>
      </c>
      <c r="AA29" s="166">
        <f t="shared" si="8"/>
        <v>11</v>
      </c>
      <c r="AB29" s="166">
        <f t="shared" si="9"/>
        <v>12</v>
      </c>
      <c r="AC29" s="165">
        <f t="shared" si="10"/>
        <v>4</v>
      </c>
      <c r="AD29" s="165">
        <f t="shared" si="11"/>
        <v>1</v>
      </c>
      <c r="AE29" s="165">
        <f t="shared" si="12"/>
        <v>5</v>
      </c>
      <c r="AF29" s="197">
        <f t="shared" si="13"/>
        <v>0.14333333333333334</v>
      </c>
      <c r="AG29" s="197">
        <f t="shared" si="14"/>
        <v>0.11</v>
      </c>
      <c r="AH29" s="197">
        <f t="shared" si="15"/>
        <v>3.3333333333333333E-2</v>
      </c>
      <c r="AI29" s="162">
        <f t="shared" si="16"/>
        <v>28.571428571428569</v>
      </c>
      <c r="AJ29" s="162">
        <f t="shared" si="17"/>
        <v>8.3333333333333375</v>
      </c>
      <c r="AK29" s="162">
        <f t="shared" si="18"/>
        <v>29.411764705882348</v>
      </c>
      <c r="AL29" s="160">
        <f t="shared" si="52"/>
        <v>22.105508870214749</v>
      </c>
      <c r="AM29" s="159">
        <f t="shared" si="20"/>
        <v>1.1362674842940824E-2</v>
      </c>
      <c r="AN29" s="159">
        <f t="shared" si="21"/>
        <v>0.35833333333333334</v>
      </c>
      <c r="AO29" s="159">
        <f t="shared" si="22"/>
        <v>3.1709790259369743E-2</v>
      </c>
      <c r="AP29" s="159">
        <f t="shared" si="23"/>
        <v>1.9818618912106088E-2</v>
      </c>
      <c r="AQ29" s="159">
        <f t="shared" si="24"/>
        <v>2.0347115416428922E-2</v>
      </c>
      <c r="AR29" s="159">
        <f t="shared" si="25"/>
        <v>1.0266666666666668</v>
      </c>
      <c r="AS29" s="237">
        <f t="shared" si="26"/>
        <v>86.263260599843832</v>
      </c>
      <c r="AT29" s="237">
        <f t="shared" si="27"/>
        <v>30.911001714944039</v>
      </c>
      <c r="AU29" s="156">
        <f t="shared" si="28"/>
        <v>0.625</v>
      </c>
      <c r="AV29" s="156">
        <f t="shared" si="29"/>
        <v>0.18592299096030834</v>
      </c>
      <c r="AW29" s="156">
        <f t="shared" si="30"/>
        <v>1.0440863369806959</v>
      </c>
      <c r="AX29" s="156">
        <f t="shared" si="31"/>
        <v>8.0713073558662557E-2</v>
      </c>
      <c r="AY29" s="156">
        <f t="shared" si="32"/>
        <v>0.68372093023255809</v>
      </c>
      <c r="AZ29" s="156">
        <f t="shared" si="33"/>
        <v>0.245</v>
      </c>
      <c r="BA29" s="156">
        <f t="shared" si="34"/>
        <v>7.7688986135455874E-3</v>
      </c>
      <c r="BB29" s="156">
        <f t="shared" si="35"/>
        <v>1.6705381391691136</v>
      </c>
      <c r="BC29" s="156">
        <f t="shared" si="36"/>
        <v>0.44636138750055243</v>
      </c>
      <c r="BD29" s="158">
        <f t="shared" si="37"/>
        <v>57.454912170213149</v>
      </c>
      <c r="BE29" s="158">
        <f t="shared" si="38"/>
        <v>22.522325570723556</v>
      </c>
      <c r="BF29" s="156">
        <f t="shared" si="39"/>
        <v>0.15915494309189535</v>
      </c>
      <c r="BG29" s="156">
        <f t="shared" si="40"/>
        <v>1.8084258679999577E-3</v>
      </c>
      <c r="BH29" s="156">
        <f t="shared" si="41"/>
        <v>5.046769864185929E-3</v>
      </c>
      <c r="BI29" s="156">
        <f t="shared" si="42"/>
        <v>3.1542311651162054E-3</v>
      </c>
      <c r="BJ29" s="156">
        <f t="shared" si="43"/>
        <v>1.2364586167255525E-3</v>
      </c>
      <c r="BK29" s="157">
        <f t="shared" si="44"/>
        <v>0.15185166666666669</v>
      </c>
      <c r="BL29" s="157">
        <f t="shared" si="45"/>
        <v>2.151057879277078</v>
      </c>
      <c r="BM29" s="157">
        <f t="shared" si="46"/>
        <v>351.31262712500012</v>
      </c>
      <c r="BN29" s="156">
        <f t="shared" si="47"/>
        <v>2.5977388579540857</v>
      </c>
      <c r="BO29" s="156">
        <f t="shared" si="48"/>
        <v>2.016467820534364</v>
      </c>
      <c r="BP29" s="156">
        <f t="shared" si="49"/>
        <v>1.0052584869781598</v>
      </c>
      <c r="BQ29" s="156">
        <f t="shared" si="50"/>
        <v>2.5841501381032601</v>
      </c>
      <c r="BR29" s="156">
        <f t="shared" si="51"/>
        <v>2.0059197178189789</v>
      </c>
      <c r="BS29" s="155"/>
      <c r="BT29" s="155"/>
      <c r="BU29" s="155"/>
    </row>
    <row r="30" spans="1:395">
      <c r="A30" s="198">
        <v>36</v>
      </c>
      <c r="B30" s="28">
        <v>6</v>
      </c>
      <c r="C30" s="188">
        <v>0.4</v>
      </c>
      <c r="D30" s="172">
        <f t="shared" si="0"/>
        <v>0.15333333333333335</v>
      </c>
      <c r="E30" s="238">
        <f t="shared" si="1"/>
        <v>2.821311093890853</v>
      </c>
      <c r="F30" s="172">
        <f t="shared" si="2"/>
        <v>12.42770947740042</v>
      </c>
      <c r="G30" s="172">
        <f t="shared" si="3"/>
        <v>1.9809088823063015</v>
      </c>
      <c r="H30" s="425">
        <v>28</v>
      </c>
      <c r="I30" s="426"/>
      <c r="J30" s="167">
        <v>68</v>
      </c>
      <c r="K30" s="167">
        <v>82</v>
      </c>
      <c r="L30" s="167">
        <v>67</v>
      </c>
      <c r="M30" s="167">
        <v>82</v>
      </c>
      <c r="N30" s="167">
        <v>65</v>
      </c>
      <c r="O30" s="169">
        <v>82</v>
      </c>
      <c r="P30" s="168">
        <v>72</v>
      </c>
      <c r="Q30" s="167">
        <v>82</v>
      </c>
      <c r="R30" s="167">
        <v>71</v>
      </c>
      <c r="S30" s="167">
        <v>82</v>
      </c>
      <c r="T30" s="167">
        <v>70</v>
      </c>
      <c r="U30" s="167">
        <v>82</v>
      </c>
      <c r="V30" s="182"/>
      <c r="W30" s="166">
        <f t="shared" si="4"/>
        <v>14</v>
      </c>
      <c r="X30" s="166">
        <f t="shared" si="5"/>
        <v>15</v>
      </c>
      <c r="Y30" s="166">
        <f t="shared" si="6"/>
        <v>17</v>
      </c>
      <c r="Z30" s="166">
        <f t="shared" si="7"/>
        <v>10</v>
      </c>
      <c r="AA30" s="166">
        <f t="shared" si="8"/>
        <v>11</v>
      </c>
      <c r="AB30" s="166">
        <f t="shared" si="9"/>
        <v>12</v>
      </c>
      <c r="AC30" s="165">
        <f t="shared" si="10"/>
        <v>4</v>
      </c>
      <c r="AD30" s="165">
        <f t="shared" si="11"/>
        <v>4</v>
      </c>
      <c r="AE30" s="165">
        <f t="shared" si="12"/>
        <v>5</v>
      </c>
      <c r="AF30" s="197">
        <f t="shared" si="13"/>
        <v>0.15333333333333332</v>
      </c>
      <c r="AG30" s="197">
        <f t="shared" si="14"/>
        <v>0.11</v>
      </c>
      <c r="AH30" s="197">
        <f t="shared" si="15"/>
        <v>4.3333333333333335E-2</v>
      </c>
      <c r="AI30" s="162">
        <f t="shared" si="16"/>
        <v>28.571428571428569</v>
      </c>
      <c r="AJ30" s="162">
        <f t="shared" si="17"/>
        <v>26.666666666666671</v>
      </c>
      <c r="AK30" s="162">
        <f t="shared" si="18"/>
        <v>29.411764705882348</v>
      </c>
      <c r="AL30" s="160">
        <f t="shared" si="52"/>
        <v>28.216619981325863</v>
      </c>
      <c r="AM30" s="159">
        <f t="shared" si="20"/>
        <v>1.2338020422199877E-2</v>
      </c>
      <c r="AN30" s="159">
        <f t="shared" si="21"/>
        <v>0.38333333333333336</v>
      </c>
      <c r="AO30" s="159">
        <f t="shared" si="22"/>
        <v>3.2186140231825769E-2</v>
      </c>
      <c r="AP30" s="159">
        <f t="shared" si="23"/>
        <v>2.0116337644891104E-2</v>
      </c>
      <c r="AQ30" s="159">
        <f t="shared" si="24"/>
        <v>1.9848119809625888E-2</v>
      </c>
      <c r="AR30" s="159">
        <f t="shared" si="25"/>
        <v>0.98666666666666669</v>
      </c>
      <c r="AS30" s="237">
        <f t="shared" si="26"/>
        <v>79.419844417828813</v>
      </c>
      <c r="AT30" s="237">
        <f t="shared" si="27"/>
        <v>30.444273693501049</v>
      </c>
      <c r="AU30" s="156">
        <f t="shared" si="28"/>
        <v>0.625</v>
      </c>
      <c r="AV30" s="156">
        <f t="shared" si="29"/>
        <v>0.18110322082981059</v>
      </c>
      <c r="AW30" s="156">
        <f t="shared" si="30"/>
        <v>1.0094660663590602</v>
      </c>
      <c r="AX30" s="156">
        <f t="shared" si="31"/>
        <v>8.6990339649196627E-2</v>
      </c>
      <c r="AY30" s="156">
        <f t="shared" si="32"/>
        <v>0.63913043478260867</v>
      </c>
      <c r="AZ30" s="156">
        <f t="shared" si="33"/>
        <v>0.245</v>
      </c>
      <c r="BA30" s="156">
        <f t="shared" si="34"/>
        <v>7.8856043567973131E-3</v>
      </c>
      <c r="BB30" s="156">
        <f t="shared" si="35"/>
        <v>1.6151457061744965</v>
      </c>
      <c r="BC30" s="156">
        <f t="shared" si="36"/>
        <v>0.44970154925175593</v>
      </c>
      <c r="BD30" s="158">
        <f t="shared" si="37"/>
        <v>57.028165363649983</v>
      </c>
      <c r="BE30" s="158">
        <f t="shared" si="38"/>
        <v>22.355040822550794</v>
      </c>
      <c r="BF30" s="156">
        <f t="shared" si="39"/>
        <v>0.15915494309189535</v>
      </c>
      <c r="BG30" s="156">
        <f t="shared" si="40"/>
        <v>1.963656938161864E-3</v>
      </c>
      <c r="BH30" s="156">
        <f t="shared" si="41"/>
        <v>5.1225833169439936E-3</v>
      </c>
      <c r="BI30" s="156">
        <f t="shared" si="42"/>
        <v>3.2016145730899958E-3</v>
      </c>
      <c r="BJ30" s="156">
        <f t="shared" si="43"/>
        <v>1.2550329126512782E-3</v>
      </c>
      <c r="BK30" s="157">
        <f t="shared" si="44"/>
        <v>0.1563266666666667</v>
      </c>
      <c r="BL30" s="157">
        <f t="shared" si="45"/>
        <v>2.1624291895921126</v>
      </c>
      <c r="BM30" s="157">
        <f t="shared" si="46"/>
        <v>365.49956300000014</v>
      </c>
      <c r="BN30" s="156">
        <f t="shared" si="47"/>
        <v>2.5977388579540857</v>
      </c>
      <c r="BO30" s="156">
        <f t="shared" si="48"/>
        <v>2.016467820534364</v>
      </c>
      <c r="BP30" s="156">
        <f t="shared" si="49"/>
        <v>0.96623918535300657</v>
      </c>
      <c r="BQ30" s="156">
        <f t="shared" si="50"/>
        <v>2.6885049761307558</v>
      </c>
      <c r="BR30" s="156">
        <f t="shared" si="51"/>
        <v>2.0869240774970912</v>
      </c>
      <c r="BS30" s="155"/>
      <c r="BT30" s="155"/>
      <c r="BU30" s="155"/>
    </row>
    <row r="31" spans="1:395">
      <c r="A31" s="198">
        <v>36</v>
      </c>
      <c r="B31" s="47">
        <v>7</v>
      </c>
      <c r="C31" s="188">
        <v>0.4</v>
      </c>
      <c r="D31" s="172">
        <f t="shared" si="0"/>
        <v>0.16</v>
      </c>
      <c r="E31" s="238">
        <f t="shared" si="1"/>
        <v>2.6259667592247009</v>
      </c>
      <c r="F31" s="172">
        <f t="shared" si="2"/>
        <v>10.766327527906574</v>
      </c>
      <c r="G31" s="172">
        <f t="shared" si="3"/>
        <v>1.9809088823063015</v>
      </c>
      <c r="H31" s="425">
        <v>30</v>
      </c>
      <c r="I31" s="426"/>
      <c r="J31" s="167">
        <v>68</v>
      </c>
      <c r="K31" s="167">
        <v>81</v>
      </c>
      <c r="L31" s="167">
        <v>66</v>
      </c>
      <c r="M31" s="167">
        <v>83</v>
      </c>
      <c r="N31" s="167">
        <v>65</v>
      </c>
      <c r="O31" s="169">
        <v>83</v>
      </c>
      <c r="P31" s="168">
        <v>71</v>
      </c>
      <c r="Q31" s="167">
        <v>82</v>
      </c>
      <c r="R31" s="167">
        <v>71</v>
      </c>
      <c r="S31" s="167">
        <v>83</v>
      </c>
      <c r="T31" s="167">
        <v>71</v>
      </c>
      <c r="U31" s="167">
        <v>83</v>
      </c>
      <c r="V31" s="182"/>
      <c r="W31" s="166">
        <f t="shared" si="4"/>
        <v>13</v>
      </c>
      <c r="X31" s="166">
        <f t="shared" si="5"/>
        <v>17</v>
      </c>
      <c r="Y31" s="166">
        <f t="shared" si="6"/>
        <v>18</v>
      </c>
      <c r="Z31" s="166">
        <f t="shared" si="7"/>
        <v>11</v>
      </c>
      <c r="AA31" s="166">
        <f t="shared" si="8"/>
        <v>12</v>
      </c>
      <c r="AB31" s="166">
        <f t="shared" si="9"/>
        <v>12</v>
      </c>
      <c r="AC31" s="165">
        <f t="shared" si="10"/>
        <v>2</v>
      </c>
      <c r="AD31" s="165">
        <f t="shared" si="11"/>
        <v>5</v>
      </c>
      <c r="AE31" s="165">
        <f t="shared" si="12"/>
        <v>6</v>
      </c>
      <c r="AF31" s="197">
        <f t="shared" si="13"/>
        <v>0.16</v>
      </c>
      <c r="AG31" s="197">
        <f t="shared" si="14"/>
        <v>0.11666666666666667</v>
      </c>
      <c r="AH31" s="197">
        <f t="shared" si="15"/>
        <v>4.3333333333333335E-2</v>
      </c>
      <c r="AI31" s="162">
        <f t="shared" si="16"/>
        <v>15.384615384615385</v>
      </c>
      <c r="AJ31" s="162">
        <f t="shared" si="17"/>
        <v>29.411764705882348</v>
      </c>
      <c r="AK31" s="162">
        <f t="shared" si="18"/>
        <v>33.333333333333336</v>
      </c>
      <c r="AL31" s="160">
        <f t="shared" si="52"/>
        <v>26.043237807943694</v>
      </c>
      <c r="AM31" s="159">
        <f t="shared" si="20"/>
        <v>1.4861149225237319E-2</v>
      </c>
      <c r="AN31" s="159">
        <f t="shared" si="21"/>
        <v>0.39999999999999997</v>
      </c>
      <c r="AO31" s="159">
        <f t="shared" si="22"/>
        <v>3.7152873063093297E-2</v>
      </c>
      <c r="AP31" s="159">
        <f t="shared" si="23"/>
        <v>2.3220545664433309E-2</v>
      </c>
      <c r="AQ31" s="159">
        <f t="shared" si="24"/>
        <v>2.2291723837855978E-2</v>
      </c>
      <c r="AR31" s="159">
        <f t="shared" si="25"/>
        <v>0.96000000000000008</v>
      </c>
      <c r="AS31" s="237">
        <f t="shared" si="26"/>
        <v>65.727047049416086</v>
      </c>
      <c r="AT31" s="237">
        <f t="shared" si="27"/>
        <v>26.290818819766432</v>
      </c>
      <c r="AU31" s="156">
        <f t="shared" si="28"/>
        <v>0.625</v>
      </c>
      <c r="AV31" s="156">
        <f t="shared" si="29"/>
        <v>0.19047861454944764</v>
      </c>
      <c r="AW31" s="156">
        <f t="shared" si="30"/>
        <v>0.98821176880261863</v>
      </c>
      <c r="AX31" s="156">
        <f t="shared" si="31"/>
        <v>9.7525050649317199E-2</v>
      </c>
      <c r="AY31" s="156">
        <f t="shared" si="32"/>
        <v>0.61250000000000004</v>
      </c>
      <c r="AZ31" s="156">
        <f t="shared" si="33"/>
        <v>0.245</v>
      </c>
      <c r="BA31" s="156">
        <f t="shared" si="34"/>
        <v>9.1024539004578575E-3</v>
      </c>
      <c r="BB31" s="156">
        <f t="shared" si="35"/>
        <v>1.5811388300841898</v>
      </c>
      <c r="BC31" s="156">
        <f t="shared" si="36"/>
        <v>0.48315461929855957</v>
      </c>
      <c r="BD31" s="158">
        <f t="shared" si="37"/>
        <v>53.079600795809213</v>
      </c>
      <c r="BE31" s="158">
        <f t="shared" si="38"/>
        <v>20.807203511957212</v>
      </c>
      <c r="BF31" s="156">
        <f t="shared" si="39"/>
        <v>0.15915494309189535</v>
      </c>
      <c r="BG31" s="156">
        <f t="shared" si="40"/>
        <v>2.3652253592228102E-3</v>
      </c>
      <c r="BH31" s="156">
        <f t="shared" si="41"/>
        <v>5.9130633980570254E-3</v>
      </c>
      <c r="BI31" s="156">
        <f t="shared" si="42"/>
        <v>3.6956646237856407E-3</v>
      </c>
      <c r="BJ31" s="156">
        <f t="shared" si="43"/>
        <v>1.4487005325239711E-3</v>
      </c>
      <c r="BK31" s="157">
        <f t="shared" si="44"/>
        <v>0.15931000000000001</v>
      </c>
      <c r="BL31" s="157">
        <f t="shared" si="45"/>
        <v>2.1699769584030153</v>
      </c>
      <c r="BM31" s="157">
        <f t="shared" si="46"/>
        <v>375.07946400000014</v>
      </c>
      <c r="BN31" s="156">
        <f t="shared" si="47"/>
        <v>2.5977388579540857</v>
      </c>
      <c r="BO31" s="156">
        <f t="shared" si="48"/>
        <v>2.016467820534364</v>
      </c>
      <c r="BP31" s="156">
        <f t="shared" si="49"/>
        <v>0.94156047956813727</v>
      </c>
      <c r="BQ31" s="156">
        <f t="shared" si="50"/>
        <v>2.7589718497377702</v>
      </c>
      <c r="BR31" s="156">
        <f t="shared" si="51"/>
        <v>2.1416232565955307</v>
      </c>
      <c r="BS31" s="155"/>
      <c r="BT31" s="155"/>
      <c r="BU31" s="155"/>
    </row>
    <row r="32" spans="1:395">
      <c r="A32" s="198">
        <v>36</v>
      </c>
      <c r="B32" s="47">
        <v>8</v>
      </c>
      <c r="C32" s="188">
        <v>0.4</v>
      </c>
      <c r="D32" s="172">
        <f t="shared" si="0"/>
        <v>0.17333333333333331</v>
      </c>
      <c r="E32" s="238">
        <f t="shared" si="1"/>
        <v>2.2369926804179441</v>
      </c>
      <c r="F32" s="172">
        <f t="shared" si="2"/>
        <v>7.8130079306134999</v>
      </c>
      <c r="G32" s="172">
        <f t="shared" si="3"/>
        <v>1.9809088823063015</v>
      </c>
      <c r="H32" s="425">
        <v>35</v>
      </c>
      <c r="I32" s="426"/>
      <c r="J32" s="167">
        <v>64</v>
      </c>
      <c r="K32" s="167">
        <v>83</v>
      </c>
      <c r="L32" s="167">
        <v>67</v>
      </c>
      <c r="M32" s="167">
        <v>84</v>
      </c>
      <c r="N32" s="167">
        <v>68</v>
      </c>
      <c r="O32" s="169">
        <v>84</v>
      </c>
      <c r="P32" s="168">
        <v>69</v>
      </c>
      <c r="Q32" s="167">
        <v>83</v>
      </c>
      <c r="R32" s="167">
        <v>70</v>
      </c>
      <c r="S32" s="167">
        <v>83</v>
      </c>
      <c r="T32" s="167">
        <v>70</v>
      </c>
      <c r="U32" s="167">
        <v>83</v>
      </c>
      <c r="V32" s="182"/>
      <c r="W32" s="166">
        <f t="shared" si="4"/>
        <v>19</v>
      </c>
      <c r="X32" s="166">
        <f t="shared" si="5"/>
        <v>17</v>
      </c>
      <c r="Y32" s="166">
        <f t="shared" si="6"/>
        <v>16</v>
      </c>
      <c r="Z32" s="166">
        <f t="shared" si="7"/>
        <v>14</v>
      </c>
      <c r="AA32" s="166">
        <f t="shared" si="8"/>
        <v>13</v>
      </c>
      <c r="AB32" s="166">
        <f t="shared" si="9"/>
        <v>13</v>
      </c>
      <c r="AC32" s="165">
        <f t="shared" si="10"/>
        <v>5</v>
      </c>
      <c r="AD32" s="165">
        <f t="shared" si="11"/>
        <v>4</v>
      </c>
      <c r="AE32" s="165">
        <f t="shared" si="12"/>
        <v>3</v>
      </c>
      <c r="AF32" s="197">
        <f t="shared" si="13"/>
        <v>0.17333333333333334</v>
      </c>
      <c r="AG32" s="197">
        <f t="shared" si="14"/>
        <v>0.13333333333333333</v>
      </c>
      <c r="AH32" s="197">
        <f t="shared" si="15"/>
        <v>0.04</v>
      </c>
      <c r="AI32" s="162">
        <f t="shared" si="16"/>
        <v>26.315789473684216</v>
      </c>
      <c r="AJ32" s="162">
        <f t="shared" si="17"/>
        <v>23.529411764705888</v>
      </c>
      <c r="AK32" s="162">
        <f t="shared" si="18"/>
        <v>18.75</v>
      </c>
      <c r="AL32" s="160">
        <f t="shared" si="52"/>
        <v>22.865067079463369</v>
      </c>
      <c r="AM32" s="159">
        <f t="shared" si="20"/>
        <v>2.2185224291679771E-2</v>
      </c>
      <c r="AN32" s="159">
        <f t="shared" si="21"/>
        <v>0.43333333333333324</v>
      </c>
      <c r="AO32" s="159">
        <f t="shared" si="22"/>
        <v>5.1196671442337943E-2</v>
      </c>
      <c r="AP32" s="159">
        <f t="shared" si="23"/>
        <v>3.1997919651461211E-2</v>
      </c>
      <c r="AQ32" s="159">
        <f t="shared" si="24"/>
        <v>2.9011447150658169E-2</v>
      </c>
      <c r="AR32" s="159">
        <f t="shared" si="25"/>
        <v>0.90666666666666684</v>
      </c>
      <c r="AS32" s="237">
        <f t="shared" si="26"/>
        <v>43.632738061231734</v>
      </c>
      <c r="AT32" s="237">
        <f t="shared" si="27"/>
        <v>18.907519826533747</v>
      </c>
      <c r="AU32" s="156">
        <f t="shared" si="28"/>
        <v>0.625</v>
      </c>
      <c r="AV32" s="156">
        <f t="shared" si="29"/>
        <v>0.2148274788083358</v>
      </c>
      <c r="AW32" s="156">
        <f t="shared" si="30"/>
        <v>0.94944315664093748</v>
      </c>
      <c r="AX32" s="156">
        <f t="shared" si="31"/>
        <v>0.12402320552581268</v>
      </c>
      <c r="AY32" s="156">
        <f t="shared" si="32"/>
        <v>0.56538461538461549</v>
      </c>
      <c r="AZ32" s="156">
        <f t="shared" si="33"/>
        <v>0.245</v>
      </c>
      <c r="BA32" s="156">
        <f t="shared" si="34"/>
        <v>1.2543184503372795E-2</v>
      </c>
      <c r="BB32" s="156">
        <f t="shared" si="35"/>
        <v>1.5191090506255001</v>
      </c>
      <c r="BC32" s="156">
        <f t="shared" si="36"/>
        <v>0.56716679538121628</v>
      </c>
      <c r="BD32" s="158">
        <f t="shared" si="37"/>
        <v>45.217129288715171</v>
      </c>
      <c r="BE32" s="158">
        <f t="shared" si="38"/>
        <v>17.725114681176347</v>
      </c>
      <c r="BF32" s="156">
        <f t="shared" si="39"/>
        <v>0.15915494309189535</v>
      </c>
      <c r="BG32" s="156">
        <f t="shared" si="40"/>
        <v>3.5308881096232283E-3</v>
      </c>
      <c r="BH32" s="156">
        <f t="shared" si="41"/>
        <v>8.1482033298997582E-3</v>
      </c>
      <c r="BI32" s="156">
        <f t="shared" si="42"/>
        <v>5.0926270811873491E-3</v>
      </c>
      <c r="BJ32" s="156">
        <f t="shared" si="43"/>
        <v>1.996309815825441E-3</v>
      </c>
      <c r="BK32" s="157">
        <f t="shared" si="44"/>
        <v>0.16527666666666666</v>
      </c>
      <c r="BL32" s="157">
        <f t="shared" si="45"/>
        <v>2.1849942791687123</v>
      </c>
      <c r="BM32" s="157">
        <f t="shared" si="46"/>
        <v>394.53193099999999</v>
      </c>
      <c r="BN32" s="156">
        <f t="shared" si="47"/>
        <v>2.5977388579540857</v>
      </c>
      <c r="BO32" s="156">
        <f t="shared" si="48"/>
        <v>2.016467820534364</v>
      </c>
      <c r="BP32" s="156">
        <f t="shared" si="49"/>
        <v>0.89513667272725772</v>
      </c>
      <c r="BQ32" s="156">
        <f t="shared" si="50"/>
        <v>2.9020583527646395</v>
      </c>
      <c r="BR32" s="156">
        <f t="shared" si="51"/>
        <v>2.2526926691436855</v>
      </c>
      <c r="BS32" s="155"/>
      <c r="BT32" s="155"/>
      <c r="BU32" s="155"/>
    </row>
    <row r="33" spans="1:395" s="199" customFormat="1">
      <c r="A33" s="198">
        <v>45</v>
      </c>
      <c r="B33" s="41">
        <v>1</v>
      </c>
      <c r="C33" s="206">
        <v>0.4</v>
      </c>
      <c r="D33" s="201">
        <f t="shared" si="0"/>
        <v>0.10666666666666666</v>
      </c>
      <c r="E33" s="201">
        <f t="shared" si="1"/>
        <v>4.003355281584116</v>
      </c>
      <c r="F33" s="201">
        <f t="shared" si="2"/>
        <v>25.022886522097128</v>
      </c>
      <c r="G33" s="201">
        <f t="shared" si="3"/>
        <v>1.9809088823063015</v>
      </c>
      <c r="H33" s="491">
        <v>20</v>
      </c>
      <c r="I33" s="492"/>
      <c r="J33" s="201">
        <v>71</v>
      </c>
      <c r="K33" s="201">
        <v>81</v>
      </c>
      <c r="L33" s="201">
        <v>71</v>
      </c>
      <c r="M33" s="201">
        <v>82</v>
      </c>
      <c r="N33" s="201">
        <v>70</v>
      </c>
      <c r="O33" s="203">
        <v>81</v>
      </c>
      <c r="P33" s="202">
        <v>72</v>
      </c>
      <c r="Q33" s="201">
        <v>80</v>
      </c>
      <c r="R33" s="201">
        <v>72</v>
      </c>
      <c r="S33" s="201">
        <v>80</v>
      </c>
      <c r="T33" s="201">
        <v>71</v>
      </c>
      <c r="U33" s="201">
        <v>81</v>
      </c>
      <c r="V33" s="200"/>
      <c r="W33" s="197">
        <f t="shared" si="4"/>
        <v>10</v>
      </c>
      <c r="X33" s="197">
        <f t="shared" si="5"/>
        <v>11</v>
      </c>
      <c r="Y33" s="197">
        <f t="shared" si="6"/>
        <v>11</v>
      </c>
      <c r="Z33" s="197">
        <f t="shared" si="7"/>
        <v>8</v>
      </c>
      <c r="AA33" s="197">
        <f t="shared" si="8"/>
        <v>8</v>
      </c>
      <c r="AB33" s="197">
        <f t="shared" si="9"/>
        <v>10</v>
      </c>
      <c r="AC33" s="197">
        <f t="shared" si="10"/>
        <v>2</v>
      </c>
      <c r="AD33" s="197">
        <f t="shared" si="11"/>
        <v>3</v>
      </c>
      <c r="AE33" s="197">
        <f t="shared" si="12"/>
        <v>1</v>
      </c>
      <c r="AF33" s="197">
        <f t="shared" si="13"/>
        <v>0.10666666666666667</v>
      </c>
      <c r="AG33" s="197">
        <f t="shared" si="14"/>
        <v>8.666666666666667E-2</v>
      </c>
      <c r="AH33" s="197">
        <f t="shared" si="15"/>
        <v>0.02</v>
      </c>
      <c r="AI33" s="197">
        <f t="shared" si="16"/>
        <v>19.999999999999996</v>
      </c>
      <c r="AJ33" s="197">
        <f t="shared" si="17"/>
        <v>27.27272727272727</v>
      </c>
      <c r="AK33" s="197">
        <f t="shared" si="18"/>
        <v>9.0909090909090935</v>
      </c>
      <c r="AL33" s="160">
        <f t="shared" si="52"/>
        <v>18.787878787878785</v>
      </c>
      <c r="AM33" s="159">
        <f t="shared" si="20"/>
        <v>4.2627642727177699E-3</v>
      </c>
      <c r="AN33" s="159">
        <f t="shared" si="21"/>
        <v>0.26666666666666661</v>
      </c>
      <c r="AO33" s="159">
        <f t="shared" si="22"/>
        <v>1.5985366022691641E-2</v>
      </c>
      <c r="AP33" s="159">
        <f t="shared" si="23"/>
        <v>9.9908537641822739E-3</v>
      </c>
      <c r="AQ33" s="159">
        <f t="shared" si="24"/>
        <v>1.1722601749973869E-2</v>
      </c>
      <c r="AR33" s="159">
        <f t="shared" si="25"/>
        <v>1.1733333333333333</v>
      </c>
      <c r="AS33" s="237">
        <f t="shared" si="26"/>
        <v>232.24581114466059</v>
      </c>
      <c r="AT33" s="237">
        <f t="shared" si="27"/>
        <v>61.932216305242818</v>
      </c>
      <c r="AU33" s="156">
        <f t="shared" si="28"/>
        <v>0.625</v>
      </c>
      <c r="AV33" s="156">
        <f t="shared" si="29"/>
        <v>0.15302308162431644</v>
      </c>
      <c r="AW33" s="156">
        <f t="shared" si="30"/>
        <v>1.2103072956898178</v>
      </c>
      <c r="AX33" s="156">
        <f t="shared" si="31"/>
        <v>4.2647150233353796E-2</v>
      </c>
      <c r="AY33" s="156">
        <f t="shared" si="32"/>
        <v>0.91875000000000007</v>
      </c>
      <c r="AZ33" s="156">
        <f t="shared" si="33"/>
        <v>0.245</v>
      </c>
      <c r="BA33" s="156">
        <f t="shared" si="34"/>
        <v>3.9164146755594521E-3</v>
      </c>
      <c r="BB33" s="156">
        <f t="shared" si="35"/>
        <v>1.9364916731037085</v>
      </c>
      <c r="BC33" s="156">
        <f t="shared" si="36"/>
        <v>0.31692115253429187</v>
      </c>
      <c r="BD33" s="158">
        <f t="shared" si="37"/>
        <v>80.921245268549185</v>
      </c>
      <c r="BE33" s="158">
        <f t="shared" si="38"/>
        <v>31.72112814527128</v>
      </c>
      <c r="BF33" s="156">
        <f t="shared" si="39"/>
        <v>0.15915494309189535</v>
      </c>
      <c r="BG33" s="156">
        <f t="shared" si="40"/>
        <v>6.7844000523856131E-4</v>
      </c>
      <c r="BH33" s="156">
        <f t="shared" si="41"/>
        <v>2.5441500196446056E-3</v>
      </c>
      <c r="BI33" s="156">
        <f t="shared" si="42"/>
        <v>1.5900937622778783E-3</v>
      </c>
      <c r="BJ33" s="156">
        <f t="shared" si="43"/>
        <v>6.2331675481292837E-4</v>
      </c>
      <c r="BK33" s="157">
        <f t="shared" si="44"/>
        <v>0.13544333333333333</v>
      </c>
      <c r="BL33" s="157">
        <f t="shared" si="45"/>
        <v>2.1088385428951169</v>
      </c>
      <c r="BM33" s="157">
        <f t="shared" si="46"/>
        <v>301.17179599999997</v>
      </c>
      <c r="BN33" s="156">
        <f t="shared" si="47"/>
        <v>3.2471735724426072</v>
      </c>
      <c r="BO33" s="156">
        <f t="shared" si="48"/>
        <v>2.5205847756679547</v>
      </c>
      <c r="BP33" s="156">
        <f t="shared" si="49"/>
        <v>1.4657747035515905</v>
      </c>
      <c r="BQ33" s="156">
        <f t="shared" si="50"/>
        <v>2.215329248468175</v>
      </c>
      <c r="BR33" s="156">
        <f t="shared" si="51"/>
        <v>1.7196263310865896</v>
      </c>
      <c r="BS33" s="155"/>
      <c r="BT33" s="155"/>
      <c r="BU33" s="155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  <c r="DB33" s="154"/>
      <c r="DC33" s="154"/>
      <c r="DD33" s="154"/>
      <c r="DE33" s="154"/>
      <c r="DF33" s="154"/>
      <c r="DG33" s="154"/>
      <c r="DH33" s="154"/>
      <c r="DI33" s="154"/>
      <c r="DJ33" s="154"/>
      <c r="DK33" s="154"/>
      <c r="DL33" s="154"/>
      <c r="DM33" s="154"/>
      <c r="DN33" s="154"/>
      <c r="DO33" s="154"/>
      <c r="DP33" s="154"/>
      <c r="DQ33" s="154"/>
      <c r="DR33" s="154"/>
      <c r="DS33" s="154"/>
      <c r="DT33" s="154"/>
      <c r="DU33" s="154"/>
      <c r="DV33" s="154"/>
      <c r="DW33" s="154"/>
      <c r="DX33" s="154"/>
      <c r="DY33" s="154"/>
      <c r="DZ33" s="154"/>
      <c r="EA33" s="154"/>
      <c r="EB33" s="154"/>
      <c r="EC33" s="154"/>
      <c r="ED33" s="154"/>
      <c r="EE33" s="154"/>
      <c r="EF33" s="154"/>
      <c r="EG33" s="154"/>
      <c r="EH33" s="154"/>
      <c r="EI33" s="154"/>
      <c r="EJ33" s="154"/>
      <c r="EK33" s="154"/>
      <c r="EL33" s="154"/>
      <c r="EM33" s="154"/>
      <c r="EN33" s="154"/>
      <c r="EO33" s="154"/>
      <c r="EP33" s="154"/>
      <c r="EQ33" s="154"/>
      <c r="ER33" s="154"/>
      <c r="ES33" s="154"/>
      <c r="ET33" s="154"/>
      <c r="EU33" s="154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  <c r="FJ33" s="154"/>
      <c r="FK33" s="154"/>
      <c r="FL33" s="154"/>
      <c r="FM33" s="154"/>
      <c r="FN33" s="154"/>
      <c r="FO33" s="154"/>
      <c r="FP33" s="154"/>
      <c r="FQ33" s="154"/>
      <c r="FR33" s="154"/>
      <c r="FS33" s="154"/>
      <c r="FT33" s="154"/>
      <c r="FU33" s="154"/>
      <c r="FV33" s="154"/>
      <c r="FW33" s="154"/>
      <c r="FX33" s="154"/>
      <c r="FY33" s="154"/>
      <c r="FZ33" s="154"/>
      <c r="GA33" s="154"/>
      <c r="GB33" s="154"/>
      <c r="GC33" s="154"/>
      <c r="GD33" s="154"/>
      <c r="GE33" s="154"/>
      <c r="GF33" s="154"/>
      <c r="GG33" s="154"/>
      <c r="GH33" s="154"/>
      <c r="GI33" s="154"/>
      <c r="GJ33" s="154"/>
      <c r="GK33" s="154"/>
      <c r="GL33" s="154"/>
      <c r="GM33" s="154"/>
      <c r="GN33" s="154"/>
      <c r="GO33" s="154"/>
      <c r="GP33" s="154"/>
      <c r="GQ33" s="154"/>
      <c r="GR33" s="154"/>
      <c r="GS33" s="154"/>
      <c r="GT33" s="154"/>
      <c r="GU33" s="154"/>
      <c r="GV33" s="154"/>
      <c r="GW33" s="154"/>
      <c r="GX33" s="154"/>
      <c r="GY33" s="154"/>
      <c r="GZ33" s="154"/>
      <c r="HA33" s="154"/>
      <c r="HB33" s="154"/>
      <c r="HC33" s="154"/>
      <c r="HD33" s="154"/>
      <c r="HE33" s="154"/>
      <c r="HF33" s="154"/>
      <c r="HG33" s="154"/>
      <c r="HH33" s="154"/>
      <c r="HI33" s="154"/>
      <c r="HJ33" s="154"/>
      <c r="HK33" s="154"/>
      <c r="HL33" s="154"/>
      <c r="HM33" s="154"/>
      <c r="HN33" s="154"/>
      <c r="HO33" s="154"/>
      <c r="HP33" s="154"/>
      <c r="HQ33" s="154"/>
      <c r="HR33" s="154"/>
      <c r="HS33" s="154"/>
      <c r="HT33" s="154"/>
      <c r="HU33" s="154"/>
      <c r="HV33" s="154"/>
      <c r="HW33" s="154"/>
      <c r="HX33" s="154"/>
      <c r="HY33" s="154"/>
      <c r="HZ33" s="154"/>
      <c r="IA33" s="154"/>
      <c r="IB33" s="154"/>
      <c r="IC33" s="154"/>
      <c r="ID33" s="154"/>
      <c r="IE33" s="154"/>
      <c r="IF33" s="154"/>
      <c r="IG33" s="154"/>
      <c r="IH33" s="154"/>
      <c r="II33" s="154"/>
      <c r="IJ33" s="154"/>
      <c r="IK33" s="154"/>
      <c r="IL33" s="154"/>
      <c r="IM33" s="154"/>
      <c r="IN33" s="154"/>
      <c r="IO33" s="154"/>
      <c r="IP33" s="154"/>
      <c r="IQ33" s="154"/>
      <c r="IR33" s="154"/>
      <c r="IS33" s="154"/>
      <c r="IT33" s="154"/>
      <c r="IU33" s="154"/>
      <c r="IV33" s="154"/>
      <c r="IW33" s="154"/>
      <c r="IX33" s="154"/>
      <c r="IY33" s="154"/>
      <c r="IZ33" s="154"/>
      <c r="JA33" s="154"/>
      <c r="JB33" s="154"/>
      <c r="JC33" s="154"/>
      <c r="JD33" s="154"/>
      <c r="JE33" s="154"/>
      <c r="JF33" s="154"/>
      <c r="JG33" s="154"/>
      <c r="JH33" s="154"/>
      <c r="JI33" s="154"/>
      <c r="JJ33" s="154"/>
      <c r="JK33" s="154"/>
      <c r="JL33" s="154"/>
      <c r="JM33" s="154"/>
      <c r="JN33" s="154"/>
      <c r="JO33" s="154"/>
      <c r="JP33" s="154"/>
      <c r="JQ33" s="154"/>
      <c r="JR33" s="154"/>
      <c r="JS33" s="154"/>
      <c r="JT33" s="154"/>
      <c r="JU33" s="154"/>
      <c r="JV33" s="154"/>
      <c r="JW33" s="154"/>
      <c r="JX33" s="154"/>
      <c r="JY33" s="154"/>
      <c r="JZ33" s="154"/>
      <c r="KA33" s="154"/>
      <c r="KB33" s="154"/>
      <c r="KC33" s="154"/>
      <c r="KD33" s="154"/>
      <c r="KE33" s="154"/>
      <c r="KF33" s="154"/>
      <c r="KG33" s="154"/>
      <c r="KH33" s="154"/>
      <c r="KI33" s="154"/>
      <c r="KJ33" s="154"/>
      <c r="KK33" s="154"/>
      <c r="KL33" s="154"/>
      <c r="KM33" s="154"/>
      <c r="KN33" s="154"/>
      <c r="KO33" s="154"/>
      <c r="KP33" s="154"/>
      <c r="KQ33" s="154"/>
      <c r="KR33" s="154"/>
      <c r="KS33" s="154"/>
      <c r="KT33" s="154"/>
      <c r="KU33" s="154"/>
      <c r="KV33" s="154"/>
      <c r="KW33" s="154"/>
      <c r="KX33" s="154"/>
      <c r="KY33" s="154"/>
      <c r="KZ33" s="154"/>
      <c r="LA33" s="154"/>
      <c r="LB33" s="154"/>
      <c r="LC33" s="154"/>
      <c r="LD33" s="154"/>
      <c r="LE33" s="154"/>
      <c r="LF33" s="154"/>
      <c r="LG33" s="154"/>
      <c r="LH33" s="154"/>
      <c r="LI33" s="154"/>
      <c r="LJ33" s="154"/>
      <c r="LK33" s="154"/>
      <c r="LL33" s="154"/>
      <c r="LM33" s="154"/>
      <c r="LN33" s="154"/>
      <c r="LO33" s="154"/>
      <c r="LP33" s="154"/>
      <c r="LQ33" s="154"/>
      <c r="LR33" s="154"/>
      <c r="LS33" s="154"/>
      <c r="LT33" s="154"/>
      <c r="LU33" s="154"/>
      <c r="LV33" s="154"/>
      <c r="LW33" s="154"/>
      <c r="LX33" s="154"/>
      <c r="LY33" s="154"/>
      <c r="LZ33" s="154"/>
      <c r="MA33" s="154"/>
      <c r="MB33" s="154"/>
      <c r="MC33" s="154"/>
      <c r="MD33" s="154"/>
      <c r="ME33" s="154"/>
      <c r="MF33" s="154"/>
      <c r="MG33" s="154"/>
      <c r="MH33" s="154"/>
      <c r="MI33" s="154"/>
      <c r="MJ33" s="154"/>
      <c r="MK33" s="154"/>
      <c r="ML33" s="154"/>
      <c r="MM33" s="154"/>
      <c r="MN33" s="154"/>
      <c r="MO33" s="154"/>
      <c r="MP33" s="154"/>
      <c r="MQ33" s="154"/>
      <c r="MR33" s="154"/>
      <c r="MS33" s="154"/>
      <c r="MT33" s="154"/>
      <c r="MU33" s="154"/>
      <c r="MV33" s="154"/>
      <c r="MW33" s="154"/>
      <c r="MX33" s="154"/>
      <c r="MY33" s="154"/>
      <c r="MZ33" s="154"/>
      <c r="NA33" s="154"/>
      <c r="NB33" s="154"/>
      <c r="NC33" s="154"/>
      <c r="ND33" s="154"/>
      <c r="NE33" s="154"/>
      <c r="NF33" s="154"/>
      <c r="NG33" s="154"/>
      <c r="NH33" s="154"/>
      <c r="NI33" s="154"/>
      <c r="NJ33" s="154"/>
      <c r="NK33" s="154"/>
      <c r="NL33" s="154"/>
      <c r="NM33" s="154"/>
      <c r="NN33" s="154"/>
      <c r="NO33" s="154"/>
      <c r="NP33" s="154"/>
      <c r="NQ33" s="154"/>
      <c r="NR33" s="154"/>
      <c r="NS33" s="154"/>
      <c r="NT33" s="154"/>
      <c r="NU33" s="154"/>
      <c r="NV33" s="154"/>
      <c r="NW33" s="154"/>
      <c r="NX33" s="154"/>
      <c r="NY33" s="154"/>
      <c r="NZ33" s="154"/>
      <c r="OA33" s="154"/>
      <c r="OB33" s="154"/>
      <c r="OC33" s="154"/>
      <c r="OD33" s="154"/>
      <c r="OE33" s="154"/>
    </row>
    <row r="34" spans="1:395">
      <c r="A34" s="198">
        <v>45</v>
      </c>
      <c r="B34" s="28">
        <v>2</v>
      </c>
      <c r="C34" s="188">
        <v>0.4</v>
      </c>
      <c r="D34" s="172">
        <f t="shared" si="0"/>
        <v>0.12</v>
      </c>
      <c r="E34" s="238">
        <f t="shared" si="1"/>
        <v>3.4617713531086367</v>
      </c>
      <c r="F34" s="172">
        <f t="shared" si="2"/>
        <v>18.710521764569563</v>
      </c>
      <c r="G34" s="172">
        <f t="shared" si="3"/>
        <v>1.9809088823063015</v>
      </c>
      <c r="H34" s="425">
        <v>23</v>
      </c>
      <c r="I34" s="426"/>
      <c r="J34" s="167">
        <v>70</v>
      </c>
      <c r="K34" s="167">
        <v>81</v>
      </c>
      <c r="L34" s="167">
        <v>69</v>
      </c>
      <c r="M34" s="167">
        <v>81</v>
      </c>
      <c r="N34" s="167">
        <v>69</v>
      </c>
      <c r="O34" s="169">
        <v>82</v>
      </c>
      <c r="P34" s="168">
        <v>71</v>
      </c>
      <c r="Q34" s="167">
        <v>80</v>
      </c>
      <c r="R34" s="167">
        <v>71</v>
      </c>
      <c r="S34" s="167">
        <v>80</v>
      </c>
      <c r="T34" s="167">
        <v>71</v>
      </c>
      <c r="U34" s="167">
        <v>81</v>
      </c>
      <c r="V34" s="182"/>
      <c r="W34" s="166">
        <f t="shared" si="4"/>
        <v>11</v>
      </c>
      <c r="X34" s="166">
        <f t="shared" si="5"/>
        <v>12</v>
      </c>
      <c r="Y34" s="166">
        <f t="shared" si="6"/>
        <v>13</v>
      </c>
      <c r="Z34" s="166">
        <f t="shared" si="7"/>
        <v>9</v>
      </c>
      <c r="AA34" s="166">
        <f t="shared" si="8"/>
        <v>9</v>
      </c>
      <c r="AB34" s="166">
        <f t="shared" si="9"/>
        <v>10</v>
      </c>
      <c r="AC34" s="165">
        <f t="shared" si="10"/>
        <v>2</v>
      </c>
      <c r="AD34" s="165">
        <f t="shared" si="11"/>
        <v>3</v>
      </c>
      <c r="AE34" s="165">
        <f t="shared" si="12"/>
        <v>3</v>
      </c>
      <c r="AF34" s="197">
        <f t="shared" si="13"/>
        <v>0.12</v>
      </c>
      <c r="AG34" s="197">
        <f t="shared" si="14"/>
        <v>9.3333333333333338E-2</v>
      </c>
      <c r="AH34" s="197">
        <f t="shared" si="15"/>
        <v>2.6666666666666668E-2</v>
      </c>
      <c r="AI34" s="162">
        <f t="shared" si="16"/>
        <v>18.181818181818176</v>
      </c>
      <c r="AJ34" s="162">
        <f t="shared" si="17"/>
        <v>25</v>
      </c>
      <c r="AK34" s="162">
        <f t="shared" si="18"/>
        <v>23.076923076923073</v>
      </c>
      <c r="AL34" s="160">
        <f t="shared" si="52"/>
        <v>22.086247086247084</v>
      </c>
      <c r="AM34" s="159">
        <f t="shared" si="20"/>
        <v>6.4135036697497783E-3</v>
      </c>
      <c r="AN34" s="159">
        <f t="shared" si="21"/>
        <v>0.3</v>
      </c>
      <c r="AO34" s="159">
        <f t="shared" si="22"/>
        <v>2.1378345565832596E-2</v>
      </c>
      <c r="AP34" s="159">
        <f t="shared" si="23"/>
        <v>1.3361465978645373E-2</v>
      </c>
      <c r="AQ34" s="159">
        <f t="shared" si="24"/>
        <v>1.4964841896082819E-2</v>
      </c>
      <c r="AR34" s="159">
        <f t="shared" si="25"/>
        <v>1.1200000000000001</v>
      </c>
      <c r="AS34" s="237">
        <f t="shared" si="26"/>
        <v>153.83768137141303</v>
      </c>
      <c r="AT34" s="237">
        <f t="shared" si="27"/>
        <v>46.151304411423908</v>
      </c>
      <c r="AU34" s="156">
        <f t="shared" si="28"/>
        <v>0.625</v>
      </c>
      <c r="AV34" s="156">
        <f t="shared" si="29"/>
        <v>0.16684240305003759</v>
      </c>
      <c r="AW34" s="156">
        <f t="shared" si="30"/>
        <v>1.141088661469096</v>
      </c>
      <c r="AX34" s="156">
        <f t="shared" si="31"/>
        <v>5.548406763639354E-2</v>
      </c>
      <c r="AY34" s="156">
        <f t="shared" si="32"/>
        <v>0.81666666666666676</v>
      </c>
      <c r="AZ34" s="156">
        <f t="shared" si="33"/>
        <v>0.245</v>
      </c>
      <c r="BA34" s="156">
        <f t="shared" si="34"/>
        <v>5.2376946636289862E-3</v>
      </c>
      <c r="BB34" s="156">
        <f t="shared" si="35"/>
        <v>1.8257418583505538</v>
      </c>
      <c r="BC34" s="156">
        <f t="shared" si="36"/>
        <v>0.36650253307589459</v>
      </c>
      <c r="BD34" s="158">
        <f t="shared" si="37"/>
        <v>69.974016549861247</v>
      </c>
      <c r="BE34" s="158">
        <f t="shared" si="38"/>
        <v>27.42981448754561</v>
      </c>
      <c r="BF34" s="156">
        <f t="shared" si="39"/>
        <v>0.15915494309189535</v>
      </c>
      <c r="BG34" s="156">
        <f t="shared" si="40"/>
        <v>1.0207408115786879E-3</v>
      </c>
      <c r="BH34" s="156">
        <f t="shared" si="41"/>
        <v>3.4024693719289598E-3</v>
      </c>
      <c r="BI34" s="156">
        <f t="shared" si="42"/>
        <v>2.1265433574555997E-3</v>
      </c>
      <c r="BJ34" s="156">
        <f t="shared" si="43"/>
        <v>8.3360499612259516E-4</v>
      </c>
      <c r="BK34" s="157">
        <f t="shared" si="44"/>
        <v>0.14141000000000001</v>
      </c>
      <c r="BL34" s="157">
        <f t="shared" si="45"/>
        <v>2.1242881160520577</v>
      </c>
      <c r="BM34" s="157">
        <f t="shared" si="46"/>
        <v>319.0633830000001</v>
      </c>
      <c r="BN34" s="156">
        <f t="shared" si="47"/>
        <v>3.2471735724426072</v>
      </c>
      <c r="BO34" s="156">
        <f t="shared" si="48"/>
        <v>2.5205847756679547</v>
      </c>
      <c r="BP34" s="156">
        <f t="shared" si="49"/>
        <v>1.3835808918254964</v>
      </c>
      <c r="BQ34" s="156">
        <f t="shared" si="50"/>
        <v>2.3469343871598913</v>
      </c>
      <c r="BR34" s="156">
        <f t="shared" si="51"/>
        <v>1.8217834537612732</v>
      </c>
      <c r="BS34" s="155"/>
      <c r="BT34" s="155"/>
      <c r="BU34" s="155"/>
    </row>
    <row r="35" spans="1:395">
      <c r="A35" s="198">
        <v>45</v>
      </c>
      <c r="B35" s="28">
        <v>3</v>
      </c>
      <c r="C35" s="188">
        <v>0.4</v>
      </c>
      <c r="D35" s="172">
        <f t="shared" si="0"/>
        <v>0.12666666666666665</v>
      </c>
      <c r="E35" s="238">
        <f t="shared" si="1"/>
        <v>3.1742250903872287</v>
      </c>
      <c r="F35" s="172">
        <f t="shared" si="2"/>
        <v>15.731298772272332</v>
      </c>
      <c r="G35" s="172">
        <f t="shared" si="3"/>
        <v>1.9809088823063015</v>
      </c>
      <c r="H35" s="425">
        <v>25</v>
      </c>
      <c r="I35" s="426"/>
      <c r="J35" s="167">
        <v>67</v>
      </c>
      <c r="K35" s="167">
        <v>81</v>
      </c>
      <c r="L35" s="167">
        <v>69</v>
      </c>
      <c r="M35" s="167">
        <v>81</v>
      </c>
      <c r="N35" s="167">
        <v>70</v>
      </c>
      <c r="O35" s="169">
        <v>82</v>
      </c>
      <c r="P35" s="168">
        <v>72</v>
      </c>
      <c r="Q35" s="167">
        <v>80</v>
      </c>
      <c r="R35" s="167">
        <v>71</v>
      </c>
      <c r="S35" s="167">
        <v>81</v>
      </c>
      <c r="T35" s="167">
        <v>72</v>
      </c>
      <c r="U35" s="167">
        <v>81</v>
      </c>
      <c r="V35" s="182"/>
      <c r="W35" s="166">
        <f t="shared" si="4"/>
        <v>14</v>
      </c>
      <c r="X35" s="166">
        <f t="shared" si="5"/>
        <v>12</v>
      </c>
      <c r="Y35" s="166">
        <f t="shared" si="6"/>
        <v>12</v>
      </c>
      <c r="Z35" s="166">
        <f t="shared" si="7"/>
        <v>8</v>
      </c>
      <c r="AA35" s="166">
        <f t="shared" si="8"/>
        <v>10</v>
      </c>
      <c r="AB35" s="166">
        <f t="shared" si="9"/>
        <v>9</v>
      </c>
      <c r="AC35" s="165">
        <f t="shared" si="10"/>
        <v>6</v>
      </c>
      <c r="AD35" s="165">
        <f t="shared" si="11"/>
        <v>2</v>
      </c>
      <c r="AE35" s="165">
        <f t="shared" si="12"/>
        <v>3</v>
      </c>
      <c r="AF35" s="197">
        <f t="shared" si="13"/>
        <v>0.12666666666666668</v>
      </c>
      <c r="AG35" s="197">
        <f t="shared" si="14"/>
        <v>0.09</v>
      </c>
      <c r="AH35" s="197">
        <f t="shared" si="15"/>
        <v>3.6666666666666667E-2</v>
      </c>
      <c r="AI35" s="162">
        <f t="shared" si="16"/>
        <v>42.857142857142861</v>
      </c>
      <c r="AJ35" s="162">
        <f t="shared" si="17"/>
        <v>16.666666666666664</v>
      </c>
      <c r="AK35" s="162">
        <f t="shared" si="18"/>
        <v>25</v>
      </c>
      <c r="AL35" s="160">
        <f t="shared" si="52"/>
        <v>28.174603174603174</v>
      </c>
      <c r="AM35" s="159">
        <f t="shared" si="20"/>
        <v>8.0518886902031725E-3</v>
      </c>
      <c r="AN35" s="159">
        <f t="shared" si="21"/>
        <v>0.3166666666666666</v>
      </c>
      <c r="AO35" s="159">
        <f t="shared" si="22"/>
        <v>2.5427016916431077E-2</v>
      </c>
      <c r="AP35" s="159">
        <f t="shared" si="23"/>
        <v>1.5891885572769424E-2</v>
      </c>
      <c r="AQ35" s="159">
        <f t="shared" si="24"/>
        <v>1.7375128226227905E-2</v>
      </c>
      <c r="AR35" s="159">
        <f t="shared" si="25"/>
        <v>1.0933333333333335</v>
      </c>
      <c r="AS35" s="237">
        <f t="shared" si="26"/>
        <v>122.22077978109738</v>
      </c>
      <c r="AT35" s="237">
        <f t="shared" si="27"/>
        <v>38.703246930680827</v>
      </c>
      <c r="AU35" s="156">
        <f t="shared" si="28"/>
        <v>0.625</v>
      </c>
      <c r="AV35" s="156">
        <f t="shared" si="29"/>
        <v>0.1771032569730607</v>
      </c>
      <c r="AW35" s="156">
        <f t="shared" si="30"/>
        <v>1.1106541457982981</v>
      </c>
      <c r="AX35" s="156">
        <f t="shared" si="31"/>
        <v>6.3871931261206383E-2</v>
      </c>
      <c r="AY35" s="156">
        <f t="shared" si="32"/>
        <v>0.77368421052631597</v>
      </c>
      <c r="AZ35" s="156">
        <f t="shared" si="33"/>
        <v>0.245</v>
      </c>
      <c r="BA35" s="156">
        <f t="shared" si="34"/>
        <v>6.2296191445256142E-3</v>
      </c>
      <c r="BB35" s="156">
        <f t="shared" si="35"/>
        <v>1.7770466332772774</v>
      </c>
      <c r="BC35" s="156">
        <f t="shared" si="36"/>
        <v>0.39970321376582219</v>
      </c>
      <c r="BD35" s="158">
        <f t="shared" si="37"/>
        <v>64.16174159171004</v>
      </c>
      <c r="BE35" s="158">
        <f t="shared" si="38"/>
        <v>25.151402703950335</v>
      </c>
      <c r="BF35" s="156">
        <f t="shared" si="39"/>
        <v>0.15915494309189535</v>
      </c>
      <c r="BG35" s="156">
        <f t="shared" si="40"/>
        <v>1.2814978862715617E-3</v>
      </c>
      <c r="BH35" s="156">
        <f t="shared" si="41"/>
        <v>4.0468354303312484E-3</v>
      </c>
      <c r="BI35" s="156">
        <f t="shared" si="42"/>
        <v>2.5292721439570298E-3</v>
      </c>
      <c r="BJ35" s="156">
        <f t="shared" si="43"/>
        <v>9.9147468043115587E-4</v>
      </c>
      <c r="BK35" s="157">
        <f t="shared" si="44"/>
        <v>0.14439333333333335</v>
      </c>
      <c r="BL35" s="157">
        <f t="shared" si="45"/>
        <v>2.1319709191262439</v>
      </c>
      <c r="BM35" s="157">
        <f t="shared" si="46"/>
        <v>328.15550900000011</v>
      </c>
      <c r="BN35" s="156">
        <f t="shared" si="47"/>
        <v>3.2471735724426072</v>
      </c>
      <c r="BO35" s="156">
        <f t="shared" si="48"/>
        <v>2.5205847756679547</v>
      </c>
      <c r="BP35" s="156">
        <f t="shared" si="49"/>
        <v>1.3452463478222452</v>
      </c>
      <c r="BQ35" s="156">
        <f t="shared" si="50"/>
        <v>2.4138133344121697</v>
      </c>
      <c r="BR35" s="156">
        <f t="shared" si="51"/>
        <v>1.8736975422742526</v>
      </c>
      <c r="BS35" s="155"/>
      <c r="BT35" s="155"/>
      <c r="BU35" s="155"/>
    </row>
    <row r="36" spans="1:395">
      <c r="A36" s="198">
        <v>45</v>
      </c>
      <c r="B36" s="28">
        <v>4</v>
      </c>
      <c r="C36" s="188">
        <v>0.4</v>
      </c>
      <c r="D36" s="172">
        <f t="shared" si="0"/>
        <v>0.15333333333333335</v>
      </c>
      <c r="E36" s="238">
        <f t="shared" si="1"/>
        <v>2.8899783707718116</v>
      </c>
      <c r="F36" s="172">
        <f t="shared" si="2"/>
        <v>13.040021992475138</v>
      </c>
      <c r="G36" s="172">
        <f t="shared" si="3"/>
        <v>1.9809088823063015</v>
      </c>
      <c r="H36" s="425">
        <v>27.36</v>
      </c>
      <c r="I36" s="426"/>
      <c r="J36" s="167">
        <v>68</v>
      </c>
      <c r="K36" s="167">
        <v>81</v>
      </c>
      <c r="L36" s="167">
        <v>67</v>
      </c>
      <c r="M36" s="167">
        <v>83</v>
      </c>
      <c r="N36" s="167">
        <v>66</v>
      </c>
      <c r="O36" s="169">
        <v>83</v>
      </c>
      <c r="P36" s="168">
        <v>71</v>
      </c>
      <c r="Q36" s="167">
        <v>81</v>
      </c>
      <c r="R36" s="167">
        <v>71</v>
      </c>
      <c r="S36" s="167">
        <v>81</v>
      </c>
      <c r="T36" s="167">
        <v>70</v>
      </c>
      <c r="U36" s="167">
        <v>82</v>
      </c>
      <c r="V36" s="182"/>
      <c r="W36" s="166">
        <f t="shared" si="4"/>
        <v>13</v>
      </c>
      <c r="X36" s="166">
        <f t="shared" si="5"/>
        <v>16</v>
      </c>
      <c r="Y36" s="166">
        <f t="shared" si="6"/>
        <v>17</v>
      </c>
      <c r="Z36" s="166">
        <f t="shared" si="7"/>
        <v>10</v>
      </c>
      <c r="AA36" s="166">
        <f t="shared" si="8"/>
        <v>10</v>
      </c>
      <c r="AB36" s="166">
        <f t="shared" si="9"/>
        <v>12</v>
      </c>
      <c r="AC36" s="165">
        <f t="shared" si="10"/>
        <v>3</v>
      </c>
      <c r="AD36" s="165">
        <f t="shared" si="11"/>
        <v>6</v>
      </c>
      <c r="AE36" s="165">
        <f t="shared" si="12"/>
        <v>5</v>
      </c>
      <c r="AF36" s="197">
        <f t="shared" si="13"/>
        <v>0.15333333333333332</v>
      </c>
      <c r="AG36" s="197">
        <f t="shared" si="14"/>
        <v>0.10666666666666667</v>
      </c>
      <c r="AH36" s="197">
        <f t="shared" si="15"/>
        <v>4.6666666666666669E-2</v>
      </c>
      <c r="AI36" s="162">
        <f t="shared" si="16"/>
        <v>23.076923076923073</v>
      </c>
      <c r="AJ36" s="162">
        <f t="shared" si="17"/>
        <v>37.5</v>
      </c>
      <c r="AK36" s="162">
        <f t="shared" si="18"/>
        <v>29.411764705882348</v>
      </c>
      <c r="AL36" s="160">
        <f t="shared" si="52"/>
        <v>29.996229260935138</v>
      </c>
      <c r="AM36" s="159">
        <f t="shared" si="20"/>
        <v>1.1758671375080175E-2</v>
      </c>
      <c r="AN36" s="159">
        <f t="shared" si="21"/>
        <v>0.38333333333333336</v>
      </c>
      <c r="AO36" s="159">
        <f t="shared" si="22"/>
        <v>3.0674794891513497E-2</v>
      </c>
      <c r="AP36" s="159">
        <f t="shared" si="23"/>
        <v>1.9171746807195935E-2</v>
      </c>
      <c r="AQ36" s="159">
        <f t="shared" si="24"/>
        <v>1.8916123516433323E-2</v>
      </c>
      <c r="AR36" s="159">
        <f t="shared" si="25"/>
        <v>0.98666666666666669</v>
      </c>
      <c r="AS36" s="237">
        <f t="shared" si="26"/>
        <v>83.413186907446544</v>
      </c>
      <c r="AT36" s="237">
        <f t="shared" si="27"/>
        <v>31.975054981187842</v>
      </c>
      <c r="AU36" s="156">
        <f t="shared" si="28"/>
        <v>0.625</v>
      </c>
      <c r="AV36" s="156">
        <f t="shared" si="29"/>
        <v>0.17680012114763793</v>
      </c>
      <c r="AW36" s="156">
        <f t="shared" si="30"/>
        <v>1.0094660663590602</v>
      </c>
      <c r="AX36" s="156">
        <f t="shared" si="31"/>
        <v>8.4923407315351959E-2</v>
      </c>
      <c r="AY36" s="156">
        <f t="shared" si="32"/>
        <v>0.63913043478260867</v>
      </c>
      <c r="AZ36" s="156">
        <f t="shared" si="33"/>
        <v>0.245</v>
      </c>
      <c r="BA36" s="156">
        <f t="shared" si="34"/>
        <v>7.5153247484208065E-3</v>
      </c>
      <c r="BB36" s="156">
        <f t="shared" si="35"/>
        <v>1.6151457061744965</v>
      </c>
      <c r="BC36" s="156">
        <f t="shared" si="36"/>
        <v>0.439016424024324</v>
      </c>
      <c r="BD36" s="158">
        <f t="shared" si="37"/>
        <v>58.416161472805875</v>
      </c>
      <c r="BE36" s="158">
        <f t="shared" si="38"/>
        <v>22.899135297339903</v>
      </c>
      <c r="BF36" s="156">
        <f t="shared" si="39"/>
        <v>0.15915494309189535</v>
      </c>
      <c r="BG36" s="156">
        <f t="shared" si="40"/>
        <v>1.8714506735371839E-3</v>
      </c>
      <c r="BH36" s="156">
        <f t="shared" si="41"/>
        <v>4.8820452353143928E-3</v>
      </c>
      <c r="BI36" s="156">
        <f t="shared" si="42"/>
        <v>3.0512782720714953E-3</v>
      </c>
      <c r="BJ36" s="156">
        <f t="shared" si="43"/>
        <v>1.1961010826520263E-3</v>
      </c>
      <c r="BK36" s="157">
        <f t="shared" si="44"/>
        <v>0.1563266666666667</v>
      </c>
      <c r="BL36" s="157">
        <f t="shared" si="45"/>
        <v>2.1624291895921126</v>
      </c>
      <c r="BM36" s="157">
        <f t="shared" si="46"/>
        <v>365.49956300000014</v>
      </c>
      <c r="BN36" s="156">
        <f t="shared" si="47"/>
        <v>3.2471735724426072</v>
      </c>
      <c r="BO36" s="156">
        <f t="shared" si="48"/>
        <v>2.5205847756679547</v>
      </c>
      <c r="BP36" s="156">
        <f t="shared" si="49"/>
        <v>1.2077989816912582</v>
      </c>
      <c r="BQ36" s="156">
        <f t="shared" si="50"/>
        <v>2.6885049761307558</v>
      </c>
      <c r="BR36" s="156">
        <f t="shared" si="51"/>
        <v>2.0869240774970912</v>
      </c>
      <c r="BS36" s="155"/>
      <c r="BT36" s="155"/>
      <c r="BU36" s="155"/>
    </row>
    <row r="37" spans="1:395">
      <c r="A37" s="198">
        <v>45</v>
      </c>
      <c r="B37" s="28">
        <v>5</v>
      </c>
      <c r="C37" s="188">
        <v>0.4</v>
      </c>
      <c r="D37" s="172">
        <f t="shared" si="0"/>
        <v>0.16333333333333333</v>
      </c>
      <c r="E37" s="238">
        <f t="shared" si="1"/>
        <v>2.8424232144011614</v>
      </c>
      <c r="F37" s="172">
        <f t="shared" si="2"/>
        <v>12.614400685977616</v>
      </c>
      <c r="G37" s="172">
        <f t="shared" si="3"/>
        <v>1.9809088823063015</v>
      </c>
      <c r="H37" s="425">
        <v>27.8</v>
      </c>
      <c r="I37" s="426"/>
      <c r="J37" s="167">
        <v>67</v>
      </c>
      <c r="K37" s="167">
        <v>81</v>
      </c>
      <c r="L37" s="167">
        <v>66</v>
      </c>
      <c r="M37" s="167">
        <v>83</v>
      </c>
      <c r="N37" s="167">
        <v>65</v>
      </c>
      <c r="O37" s="169">
        <v>83</v>
      </c>
      <c r="P37" s="168">
        <v>71</v>
      </c>
      <c r="Q37" s="167">
        <v>81</v>
      </c>
      <c r="R37" s="167">
        <v>71</v>
      </c>
      <c r="S37" s="167">
        <v>82</v>
      </c>
      <c r="T37" s="167">
        <v>71</v>
      </c>
      <c r="U37" s="167">
        <v>82</v>
      </c>
      <c r="V37" s="182"/>
      <c r="W37" s="166">
        <f t="shared" si="4"/>
        <v>14</v>
      </c>
      <c r="X37" s="166">
        <f t="shared" si="5"/>
        <v>17</v>
      </c>
      <c r="Y37" s="166">
        <f t="shared" si="6"/>
        <v>18</v>
      </c>
      <c r="Z37" s="166">
        <f t="shared" si="7"/>
        <v>10</v>
      </c>
      <c r="AA37" s="166">
        <f t="shared" si="8"/>
        <v>11</v>
      </c>
      <c r="AB37" s="166">
        <f t="shared" si="9"/>
        <v>11</v>
      </c>
      <c r="AC37" s="165">
        <f t="shared" si="10"/>
        <v>4</v>
      </c>
      <c r="AD37" s="165">
        <f t="shared" si="11"/>
        <v>6</v>
      </c>
      <c r="AE37" s="165">
        <f t="shared" si="12"/>
        <v>7</v>
      </c>
      <c r="AF37" s="197">
        <f t="shared" si="13"/>
        <v>0.16333333333333333</v>
      </c>
      <c r="AG37" s="197">
        <f t="shared" si="14"/>
        <v>0.10666666666666667</v>
      </c>
      <c r="AH37" s="197">
        <f t="shared" si="15"/>
        <v>5.6666666666666664E-2</v>
      </c>
      <c r="AI37" s="162">
        <f t="shared" si="16"/>
        <v>28.571428571428569</v>
      </c>
      <c r="AJ37" s="162">
        <f t="shared" si="17"/>
        <v>35.294117647058819</v>
      </c>
      <c r="AK37" s="162">
        <f t="shared" si="18"/>
        <v>38.888888888888886</v>
      </c>
      <c r="AL37" s="160">
        <f t="shared" si="52"/>
        <v>34.251478369125429</v>
      </c>
      <c r="AM37" s="159">
        <f t="shared" si="20"/>
        <v>1.2948164355909311E-2</v>
      </c>
      <c r="AN37" s="159">
        <f t="shared" si="21"/>
        <v>0.40833333333333333</v>
      </c>
      <c r="AO37" s="159">
        <f t="shared" si="22"/>
        <v>3.1709790259369743E-2</v>
      </c>
      <c r="AP37" s="159">
        <f t="shared" si="23"/>
        <v>1.9818618912106088E-2</v>
      </c>
      <c r="AQ37" s="159">
        <f t="shared" si="24"/>
        <v>1.8761625903460432E-2</v>
      </c>
      <c r="AR37" s="159">
        <f t="shared" si="25"/>
        <v>0.94666666666666677</v>
      </c>
      <c r="AS37" s="237">
        <f t="shared" si="26"/>
        <v>75.700412363128265</v>
      </c>
      <c r="AT37" s="237">
        <f t="shared" si="27"/>
        <v>30.911001714944039</v>
      </c>
      <c r="AU37" s="156">
        <f t="shared" si="28"/>
        <v>0.625</v>
      </c>
      <c r="AV37" s="156">
        <f t="shared" si="29"/>
        <v>0.17416836906808267</v>
      </c>
      <c r="AW37" s="156">
        <f t="shared" si="30"/>
        <v>0.9780759955449394</v>
      </c>
      <c r="AX37" s="156">
        <f t="shared" si="31"/>
        <v>9.1975362892429427E-2</v>
      </c>
      <c r="AY37" s="156">
        <f t="shared" si="32"/>
        <v>0.60000000000000009</v>
      </c>
      <c r="AZ37" s="156">
        <f t="shared" si="33"/>
        <v>0.245</v>
      </c>
      <c r="BA37" s="156">
        <f t="shared" si="34"/>
        <v>7.7688986135455874E-3</v>
      </c>
      <c r="BB37" s="156">
        <f t="shared" si="35"/>
        <v>1.5649215928719034</v>
      </c>
      <c r="BC37" s="156">
        <f t="shared" si="36"/>
        <v>0.44636138750055243</v>
      </c>
      <c r="BD37" s="158">
        <f t="shared" si="37"/>
        <v>57.454912170213149</v>
      </c>
      <c r="BE37" s="158">
        <f t="shared" si="38"/>
        <v>22.522325570723556</v>
      </c>
      <c r="BF37" s="156">
        <f t="shared" si="39"/>
        <v>0.15915494309189535</v>
      </c>
      <c r="BG37" s="156">
        <f t="shared" si="40"/>
        <v>2.060764361209254E-3</v>
      </c>
      <c r="BH37" s="156">
        <f t="shared" si="41"/>
        <v>5.046769864185929E-3</v>
      </c>
      <c r="BI37" s="156">
        <f t="shared" si="42"/>
        <v>3.1542311651162054E-3</v>
      </c>
      <c r="BJ37" s="156">
        <f t="shared" si="43"/>
        <v>1.2364586167255525E-3</v>
      </c>
      <c r="BK37" s="157">
        <f t="shared" si="44"/>
        <v>0.16080166666666668</v>
      </c>
      <c r="BL37" s="157">
        <f t="shared" si="45"/>
        <v>2.1737410149325518</v>
      </c>
      <c r="BM37" s="157">
        <f t="shared" si="46"/>
        <v>379.90599762500005</v>
      </c>
      <c r="BN37" s="156">
        <f t="shared" si="47"/>
        <v>3.2471735724426072</v>
      </c>
      <c r="BO37" s="156">
        <f t="shared" si="48"/>
        <v>2.5205847756679547</v>
      </c>
      <c r="BP37" s="156">
        <f t="shared" si="49"/>
        <v>1.1619979751826641</v>
      </c>
      <c r="BQ37" s="156">
        <f t="shared" si="50"/>
        <v>2.7944743810178818</v>
      </c>
      <c r="BR37" s="156">
        <f t="shared" si="51"/>
        <v>2.1691817279386596</v>
      </c>
      <c r="BS37" s="155"/>
      <c r="BT37" s="155"/>
      <c r="BU37" s="155"/>
    </row>
    <row r="38" spans="1:395">
      <c r="A38" s="198">
        <v>45</v>
      </c>
      <c r="B38" s="28">
        <v>6</v>
      </c>
      <c r="C38" s="188">
        <v>0.4</v>
      </c>
      <c r="D38" s="172">
        <f t="shared" si="0"/>
        <v>0.18</v>
      </c>
      <c r="E38" s="238">
        <f t="shared" si="1"/>
        <v>2.821311093890853</v>
      </c>
      <c r="F38" s="172">
        <f t="shared" si="2"/>
        <v>12.42770947740042</v>
      </c>
      <c r="G38" s="172">
        <f t="shared" si="3"/>
        <v>1.9809088823063015</v>
      </c>
      <c r="H38" s="425">
        <v>28</v>
      </c>
      <c r="I38" s="426"/>
      <c r="J38" s="167">
        <v>66</v>
      </c>
      <c r="K38" s="167">
        <v>83</v>
      </c>
      <c r="L38" s="167">
        <v>65</v>
      </c>
      <c r="M38" s="167">
        <v>83</v>
      </c>
      <c r="N38" s="167">
        <v>65</v>
      </c>
      <c r="O38" s="169">
        <v>84</v>
      </c>
      <c r="P38" s="168">
        <v>71</v>
      </c>
      <c r="Q38" s="167">
        <v>81</v>
      </c>
      <c r="R38" s="167">
        <v>71</v>
      </c>
      <c r="S38" s="167">
        <v>82</v>
      </c>
      <c r="T38" s="167">
        <v>70</v>
      </c>
      <c r="U38" s="167">
        <v>82</v>
      </c>
      <c r="V38" s="182"/>
      <c r="W38" s="166">
        <f t="shared" si="4"/>
        <v>17</v>
      </c>
      <c r="X38" s="166">
        <f t="shared" si="5"/>
        <v>18</v>
      </c>
      <c r="Y38" s="166">
        <f t="shared" si="6"/>
        <v>19</v>
      </c>
      <c r="Z38" s="166">
        <f t="shared" si="7"/>
        <v>10</v>
      </c>
      <c r="AA38" s="166">
        <f t="shared" si="8"/>
        <v>11</v>
      </c>
      <c r="AB38" s="164">
        <f t="shared" si="9"/>
        <v>12</v>
      </c>
      <c r="AC38" s="165">
        <f t="shared" si="10"/>
        <v>7</v>
      </c>
      <c r="AD38" s="165">
        <f t="shared" si="11"/>
        <v>7</v>
      </c>
      <c r="AE38" s="165">
        <f t="shared" si="12"/>
        <v>7</v>
      </c>
      <c r="AF38" s="197">
        <f t="shared" si="13"/>
        <v>0.18</v>
      </c>
      <c r="AG38" s="197">
        <f t="shared" si="14"/>
        <v>0.11</v>
      </c>
      <c r="AH38" s="197">
        <f t="shared" si="15"/>
        <v>7.0000000000000007E-2</v>
      </c>
      <c r="AI38" s="162">
        <f t="shared" si="16"/>
        <v>41.17647058823529</v>
      </c>
      <c r="AJ38" s="162">
        <f t="shared" si="17"/>
        <v>38.888888888888886</v>
      </c>
      <c r="AK38" s="162">
        <f t="shared" si="18"/>
        <v>36.842105263157897</v>
      </c>
      <c r="AL38" s="160">
        <f t="shared" si="52"/>
        <v>38.96915491342736</v>
      </c>
      <c r="AM38" s="159">
        <f t="shared" si="20"/>
        <v>1.4483763104321593E-2</v>
      </c>
      <c r="AN38" s="159">
        <f t="shared" si="21"/>
        <v>0.44999999999999996</v>
      </c>
      <c r="AO38" s="159">
        <f t="shared" si="22"/>
        <v>3.2186140231825769E-2</v>
      </c>
      <c r="AP38" s="159">
        <f t="shared" si="23"/>
        <v>2.0116337644891104E-2</v>
      </c>
      <c r="AQ38" s="159">
        <f t="shared" si="24"/>
        <v>1.7702377127504172E-2</v>
      </c>
      <c r="AR38" s="159">
        <f t="shared" si="25"/>
        <v>0.88000000000000012</v>
      </c>
      <c r="AS38" s="237">
        <f t="shared" si="26"/>
        <v>67.65394154111344</v>
      </c>
      <c r="AT38" s="237">
        <f t="shared" si="27"/>
        <v>30.444273693501049</v>
      </c>
      <c r="AU38" s="156">
        <f t="shared" si="28"/>
        <v>0.625</v>
      </c>
      <c r="AV38" s="156">
        <f t="shared" si="29"/>
        <v>0.16715070397735851</v>
      </c>
      <c r="AW38" s="156">
        <f t="shared" si="30"/>
        <v>0.93169499062491234</v>
      </c>
      <c r="AX38" s="156">
        <f t="shared" si="31"/>
        <v>0.10211909437079603</v>
      </c>
      <c r="AY38" s="156">
        <f t="shared" si="32"/>
        <v>0.54444444444444451</v>
      </c>
      <c r="AZ38" s="156">
        <f t="shared" si="33"/>
        <v>0.245</v>
      </c>
      <c r="BA38" s="156">
        <f t="shared" si="34"/>
        <v>7.8856043567973131E-3</v>
      </c>
      <c r="BB38" s="156">
        <f t="shared" si="35"/>
        <v>1.49071198499986</v>
      </c>
      <c r="BC38" s="156">
        <f t="shared" si="36"/>
        <v>0.44970154925175593</v>
      </c>
      <c r="BD38" s="158">
        <f t="shared" si="37"/>
        <v>57.028165363649983</v>
      </c>
      <c r="BE38" s="158">
        <f t="shared" si="38"/>
        <v>22.355040822550794</v>
      </c>
      <c r="BF38" s="156">
        <f t="shared" si="39"/>
        <v>0.15915494309189535</v>
      </c>
      <c r="BG38" s="156">
        <f t="shared" si="40"/>
        <v>2.3051624926247968E-3</v>
      </c>
      <c r="BH38" s="156">
        <f t="shared" si="41"/>
        <v>5.1225833169439936E-3</v>
      </c>
      <c r="BI38" s="156">
        <f t="shared" si="42"/>
        <v>3.2016145730899958E-3</v>
      </c>
      <c r="BJ38" s="156">
        <f t="shared" si="43"/>
        <v>1.2550329126512782E-3</v>
      </c>
      <c r="BK38" s="157">
        <f t="shared" si="44"/>
        <v>0.16825999999999999</v>
      </c>
      <c r="BL38" s="157">
        <f t="shared" si="45"/>
        <v>2.1924643668712154</v>
      </c>
      <c r="BM38" s="157">
        <f t="shared" si="46"/>
        <v>404.40449699999999</v>
      </c>
      <c r="BN38" s="156">
        <f t="shared" si="47"/>
        <v>3.2471735724426072</v>
      </c>
      <c r="BO38" s="156">
        <f t="shared" si="48"/>
        <v>2.5205847756679547</v>
      </c>
      <c r="BP38" s="156">
        <f t="shared" si="49"/>
        <v>1.0916050718397428</v>
      </c>
      <c r="BQ38" s="156">
        <f t="shared" si="50"/>
        <v>2.9746779821844953</v>
      </c>
      <c r="BR38" s="156">
        <f t="shared" si="51"/>
        <v>2.3090629025934013</v>
      </c>
      <c r="BS38" s="155"/>
      <c r="BT38" s="155"/>
      <c r="BU38" s="155"/>
    </row>
    <row r="39" spans="1:395">
      <c r="A39" s="198">
        <v>45</v>
      </c>
      <c r="B39" s="28">
        <v>7</v>
      </c>
      <c r="C39" s="188">
        <v>0.4</v>
      </c>
      <c r="D39" s="172">
        <f t="shared" si="0"/>
        <v>0.16333333333333333</v>
      </c>
      <c r="E39" s="238">
        <f t="shared" si="1"/>
        <v>2.6259667592247009</v>
      </c>
      <c r="F39" s="172">
        <f t="shared" si="2"/>
        <v>10.766327527906574</v>
      </c>
      <c r="G39" s="172">
        <f t="shared" si="3"/>
        <v>1.9809088823063015</v>
      </c>
      <c r="H39" s="425">
        <v>30</v>
      </c>
      <c r="I39" s="426"/>
      <c r="J39" s="167">
        <v>67</v>
      </c>
      <c r="K39" s="167">
        <v>83</v>
      </c>
      <c r="L39" s="167">
        <v>66</v>
      </c>
      <c r="M39" s="167">
        <v>83</v>
      </c>
      <c r="N39" s="167">
        <v>67</v>
      </c>
      <c r="O39" s="169">
        <v>83</v>
      </c>
      <c r="P39" s="168">
        <v>70</v>
      </c>
      <c r="Q39" s="167">
        <v>80</v>
      </c>
      <c r="R39" s="167">
        <v>70</v>
      </c>
      <c r="S39" s="167">
        <v>82</v>
      </c>
      <c r="T39" s="167">
        <v>70</v>
      </c>
      <c r="U39" s="167">
        <v>82</v>
      </c>
      <c r="V39" s="182"/>
      <c r="W39" s="166">
        <f t="shared" si="4"/>
        <v>16</v>
      </c>
      <c r="X39" s="166">
        <f t="shared" si="5"/>
        <v>17</v>
      </c>
      <c r="Y39" s="166">
        <f t="shared" si="6"/>
        <v>16</v>
      </c>
      <c r="Z39" s="166">
        <f t="shared" si="7"/>
        <v>10</v>
      </c>
      <c r="AA39" s="166">
        <f t="shared" si="8"/>
        <v>12</v>
      </c>
      <c r="AB39" s="166">
        <f t="shared" si="9"/>
        <v>12</v>
      </c>
      <c r="AC39" s="165">
        <f t="shared" si="10"/>
        <v>6</v>
      </c>
      <c r="AD39" s="165">
        <f t="shared" si="11"/>
        <v>5</v>
      </c>
      <c r="AE39" s="165">
        <f t="shared" si="12"/>
        <v>4</v>
      </c>
      <c r="AF39" s="197">
        <f t="shared" si="13"/>
        <v>0.16333333333333333</v>
      </c>
      <c r="AG39" s="197">
        <f t="shared" si="14"/>
        <v>0.11333333333333333</v>
      </c>
      <c r="AH39" s="197">
        <f t="shared" si="15"/>
        <v>0.05</v>
      </c>
      <c r="AI39" s="162">
        <f t="shared" si="16"/>
        <v>37.5</v>
      </c>
      <c r="AJ39" s="162">
        <f t="shared" si="17"/>
        <v>29.411764705882348</v>
      </c>
      <c r="AK39" s="162">
        <f t="shared" si="18"/>
        <v>25</v>
      </c>
      <c r="AL39" s="160">
        <f t="shared" si="52"/>
        <v>30.637254901960784</v>
      </c>
      <c r="AM39" s="159">
        <f t="shared" si="20"/>
        <v>1.5170756500763096E-2</v>
      </c>
      <c r="AN39" s="159">
        <f t="shared" si="21"/>
        <v>0.40833333333333333</v>
      </c>
      <c r="AO39" s="159">
        <f t="shared" si="22"/>
        <v>3.7152873063093297E-2</v>
      </c>
      <c r="AP39" s="159">
        <f t="shared" si="23"/>
        <v>2.3220545664433309E-2</v>
      </c>
      <c r="AQ39" s="159">
        <f t="shared" si="24"/>
        <v>2.1982116562330203E-2</v>
      </c>
      <c r="AR39" s="159">
        <f t="shared" si="25"/>
        <v>0.94666666666666677</v>
      </c>
      <c r="AS39" s="237">
        <f t="shared" si="26"/>
        <v>64.385678742285151</v>
      </c>
      <c r="AT39" s="237">
        <f t="shared" si="27"/>
        <v>26.290818819766432</v>
      </c>
      <c r="AU39" s="156">
        <f t="shared" si="28"/>
        <v>0.625</v>
      </c>
      <c r="AV39" s="156">
        <f t="shared" si="29"/>
        <v>0.18852493608855525</v>
      </c>
      <c r="AW39" s="156">
        <f t="shared" si="30"/>
        <v>0.9780759955449394</v>
      </c>
      <c r="AX39" s="156">
        <f t="shared" si="31"/>
        <v>9.9556822537844633E-2</v>
      </c>
      <c r="AY39" s="156">
        <f t="shared" si="32"/>
        <v>0.60000000000000009</v>
      </c>
      <c r="AZ39" s="156">
        <f t="shared" si="33"/>
        <v>0.245</v>
      </c>
      <c r="BA39" s="156">
        <f t="shared" si="34"/>
        <v>9.1024539004578575E-3</v>
      </c>
      <c r="BB39" s="156">
        <f t="shared" si="35"/>
        <v>1.5649215928719034</v>
      </c>
      <c r="BC39" s="156">
        <f t="shared" si="36"/>
        <v>0.48315461929855957</v>
      </c>
      <c r="BD39" s="158">
        <f t="shared" si="37"/>
        <v>53.079600795809213</v>
      </c>
      <c r="BE39" s="158">
        <f t="shared" si="38"/>
        <v>20.807203511957212</v>
      </c>
      <c r="BF39" s="156">
        <f t="shared" si="39"/>
        <v>0.15915494309189535</v>
      </c>
      <c r="BG39" s="156">
        <f t="shared" si="40"/>
        <v>2.4145008875399521E-3</v>
      </c>
      <c r="BH39" s="156">
        <f t="shared" si="41"/>
        <v>5.9130633980570254E-3</v>
      </c>
      <c r="BI39" s="156">
        <f t="shared" si="42"/>
        <v>3.6956646237856407E-3</v>
      </c>
      <c r="BJ39" s="156">
        <f t="shared" si="43"/>
        <v>1.4487005325239711E-3</v>
      </c>
      <c r="BK39" s="157">
        <f t="shared" si="44"/>
        <v>0.16080166666666668</v>
      </c>
      <c r="BL39" s="157">
        <f t="shared" si="45"/>
        <v>2.1737410149325518</v>
      </c>
      <c r="BM39" s="157">
        <f t="shared" si="46"/>
        <v>379.90599762500005</v>
      </c>
      <c r="BN39" s="156">
        <f t="shared" si="47"/>
        <v>3.2471735724426072</v>
      </c>
      <c r="BO39" s="156">
        <f t="shared" si="48"/>
        <v>2.5205847756679547</v>
      </c>
      <c r="BP39" s="156">
        <f t="shared" si="49"/>
        <v>1.1619979751826641</v>
      </c>
      <c r="BQ39" s="156">
        <f t="shared" si="50"/>
        <v>2.7944743810178818</v>
      </c>
      <c r="BR39" s="156">
        <f t="shared" si="51"/>
        <v>2.1691817279386596</v>
      </c>
      <c r="BS39" s="155"/>
      <c r="BT39" s="155"/>
      <c r="BU39" s="155"/>
    </row>
    <row r="40" spans="1:395">
      <c r="A40" s="236">
        <v>45</v>
      </c>
      <c r="B40" s="28">
        <v>8</v>
      </c>
      <c r="C40" s="188">
        <v>0.4</v>
      </c>
      <c r="D40" s="172">
        <f t="shared" si="0"/>
        <v>0.16333333333333333</v>
      </c>
      <c r="E40" s="238">
        <f t="shared" si="1"/>
        <v>2.2369926804179441</v>
      </c>
      <c r="F40" s="172">
        <f t="shared" si="2"/>
        <v>7.8130079306134999</v>
      </c>
      <c r="G40" s="172">
        <f t="shared" si="3"/>
        <v>1.9809088823063015</v>
      </c>
      <c r="H40" s="425">
        <v>35</v>
      </c>
      <c r="I40" s="426"/>
      <c r="J40" s="167">
        <v>66</v>
      </c>
      <c r="K40" s="167">
        <v>83</v>
      </c>
      <c r="L40" s="167">
        <v>67</v>
      </c>
      <c r="M40" s="167">
        <v>84</v>
      </c>
      <c r="N40" s="167">
        <v>69</v>
      </c>
      <c r="O40" s="169">
        <v>84</v>
      </c>
      <c r="P40" s="168">
        <v>70</v>
      </c>
      <c r="Q40" s="167">
        <v>82</v>
      </c>
      <c r="R40" s="167">
        <v>70</v>
      </c>
      <c r="S40" s="167">
        <v>83</v>
      </c>
      <c r="T40" s="167">
        <v>69</v>
      </c>
      <c r="U40" s="167">
        <v>83</v>
      </c>
      <c r="V40" s="240"/>
      <c r="W40" s="166">
        <f t="shared" si="4"/>
        <v>17</v>
      </c>
      <c r="X40" s="166">
        <f t="shared" si="5"/>
        <v>17</v>
      </c>
      <c r="Y40" s="166">
        <f t="shared" si="6"/>
        <v>15</v>
      </c>
      <c r="Z40" s="166">
        <f t="shared" si="7"/>
        <v>12</v>
      </c>
      <c r="AA40" s="166">
        <f t="shared" si="8"/>
        <v>13</v>
      </c>
      <c r="AB40" s="166">
        <f t="shared" si="9"/>
        <v>14</v>
      </c>
      <c r="AC40" s="165">
        <f t="shared" si="10"/>
        <v>5</v>
      </c>
      <c r="AD40" s="165">
        <f t="shared" si="11"/>
        <v>4</v>
      </c>
      <c r="AE40" s="165">
        <f t="shared" si="12"/>
        <v>1</v>
      </c>
      <c r="AF40" s="197">
        <f t="shared" si="13"/>
        <v>0.16333333333333333</v>
      </c>
      <c r="AG40" s="197">
        <f t="shared" si="14"/>
        <v>0.13</v>
      </c>
      <c r="AH40" s="197">
        <f t="shared" si="15"/>
        <v>3.3333333333333333E-2</v>
      </c>
      <c r="AI40" s="162">
        <f t="shared" si="16"/>
        <v>29.411764705882348</v>
      </c>
      <c r="AJ40" s="162">
        <f t="shared" si="17"/>
        <v>23.529411764705888</v>
      </c>
      <c r="AK40" s="162">
        <f t="shared" si="18"/>
        <v>6.6666666666666652</v>
      </c>
      <c r="AL40" s="160">
        <f t="shared" si="52"/>
        <v>19.869281045751631</v>
      </c>
      <c r="AM40" s="159">
        <f t="shared" si="20"/>
        <v>2.0905307505621324E-2</v>
      </c>
      <c r="AN40" s="159">
        <f t="shared" si="21"/>
        <v>0.40833333333333333</v>
      </c>
      <c r="AO40" s="159">
        <f t="shared" si="22"/>
        <v>5.1196671442337943E-2</v>
      </c>
      <c r="AP40" s="159">
        <f t="shared" si="23"/>
        <v>3.1997919651461211E-2</v>
      </c>
      <c r="AQ40" s="159">
        <f t="shared" si="24"/>
        <v>3.0291363936716616E-2</v>
      </c>
      <c r="AR40" s="159">
        <f t="shared" si="25"/>
        <v>0.94666666666666677</v>
      </c>
      <c r="AS40" s="237">
        <f t="shared" si="26"/>
        <v>46.304130187429593</v>
      </c>
      <c r="AT40" s="237">
        <f t="shared" si="27"/>
        <v>18.907519826533747</v>
      </c>
      <c r="AU40" s="156">
        <f t="shared" si="28"/>
        <v>0.625</v>
      </c>
      <c r="AV40" s="156">
        <f t="shared" si="29"/>
        <v>0.22130614006345953</v>
      </c>
      <c r="AW40" s="156">
        <f t="shared" si="30"/>
        <v>0.9780759955449394</v>
      </c>
      <c r="AX40" s="156">
        <f t="shared" si="31"/>
        <v>0.11686802059163119</v>
      </c>
      <c r="AY40" s="156">
        <f t="shared" si="32"/>
        <v>0.60000000000000009</v>
      </c>
      <c r="AZ40" s="156">
        <f t="shared" si="33"/>
        <v>0.245</v>
      </c>
      <c r="BA40" s="156">
        <f t="shared" si="34"/>
        <v>1.2543184503372795E-2</v>
      </c>
      <c r="BB40" s="156">
        <f t="shared" si="35"/>
        <v>1.5649215928719034</v>
      </c>
      <c r="BC40" s="156">
        <f t="shared" si="36"/>
        <v>0.56716679538121628</v>
      </c>
      <c r="BD40" s="158">
        <f t="shared" si="37"/>
        <v>45.217129288715171</v>
      </c>
      <c r="BE40" s="158">
        <f t="shared" si="38"/>
        <v>17.725114681176347</v>
      </c>
      <c r="BF40" s="156">
        <f t="shared" si="39"/>
        <v>0.15915494309189535</v>
      </c>
      <c r="BG40" s="156">
        <f t="shared" si="40"/>
        <v>3.3271830263757345E-3</v>
      </c>
      <c r="BH40" s="156">
        <f t="shared" si="41"/>
        <v>8.1482033298997582E-3</v>
      </c>
      <c r="BI40" s="156">
        <f t="shared" si="42"/>
        <v>5.0926270811873491E-3</v>
      </c>
      <c r="BJ40" s="156">
        <f t="shared" si="43"/>
        <v>1.996309815825441E-3</v>
      </c>
      <c r="BK40" s="157">
        <f t="shared" si="44"/>
        <v>0.16080166666666668</v>
      </c>
      <c r="BL40" s="157">
        <f t="shared" si="45"/>
        <v>2.1737410149325518</v>
      </c>
      <c r="BM40" s="157">
        <f t="shared" si="46"/>
        <v>379.90599762500005</v>
      </c>
      <c r="BN40" s="156">
        <f t="shared" si="47"/>
        <v>3.2471735724426072</v>
      </c>
      <c r="BO40" s="156">
        <f t="shared" si="48"/>
        <v>2.5205847756679547</v>
      </c>
      <c r="BP40" s="156">
        <f t="shared" si="49"/>
        <v>1.1619979751826641</v>
      </c>
      <c r="BQ40" s="156">
        <f t="shared" si="50"/>
        <v>2.7944743810178818</v>
      </c>
      <c r="BR40" s="156">
        <f t="shared" si="51"/>
        <v>2.1691817279386596</v>
      </c>
      <c r="BS40" s="155"/>
      <c r="BT40" s="155"/>
      <c r="BU40" s="155"/>
    </row>
    <row r="41" spans="1:395" s="189" customFormat="1">
      <c r="A41" s="234">
        <v>18</v>
      </c>
      <c r="B41" s="196">
        <v>1</v>
      </c>
      <c r="C41" s="191">
        <v>0.55000000000000004</v>
      </c>
      <c r="D41" s="191">
        <f t="shared" si="0"/>
        <v>0.26</v>
      </c>
      <c r="E41" s="191">
        <f t="shared" si="1"/>
        <v>4.003355281584116</v>
      </c>
      <c r="F41" s="191">
        <f t="shared" si="2"/>
        <v>25.022886522097128</v>
      </c>
      <c r="G41" s="191">
        <f t="shared" si="3"/>
        <v>2.3228215600859228</v>
      </c>
      <c r="H41" s="427">
        <v>20</v>
      </c>
      <c r="I41" s="428"/>
      <c r="J41" s="191">
        <v>45</v>
      </c>
      <c r="K41" s="191">
        <v>70</v>
      </c>
      <c r="L41" s="191">
        <v>47</v>
      </c>
      <c r="M41" s="191">
        <v>71</v>
      </c>
      <c r="N41" s="191">
        <v>42</v>
      </c>
      <c r="O41" s="193">
        <v>71</v>
      </c>
      <c r="P41" s="192">
        <v>55</v>
      </c>
      <c r="Q41" s="191">
        <v>67</v>
      </c>
      <c r="R41" s="191">
        <v>54</v>
      </c>
      <c r="S41" s="191">
        <v>66</v>
      </c>
      <c r="T41" s="191">
        <v>52</v>
      </c>
      <c r="U41" s="194">
        <v>66</v>
      </c>
      <c r="V41" s="191"/>
      <c r="W41" s="164">
        <f t="shared" si="4"/>
        <v>25</v>
      </c>
      <c r="X41" s="164">
        <f t="shared" si="5"/>
        <v>24</v>
      </c>
      <c r="Y41" s="164">
        <f t="shared" si="6"/>
        <v>29</v>
      </c>
      <c r="Z41" s="164">
        <f t="shared" si="7"/>
        <v>12</v>
      </c>
      <c r="AA41" s="164">
        <f t="shared" si="8"/>
        <v>12</v>
      </c>
      <c r="AB41" s="164">
        <f t="shared" si="9"/>
        <v>14</v>
      </c>
      <c r="AC41" s="164">
        <f t="shared" si="10"/>
        <v>13</v>
      </c>
      <c r="AD41" s="164">
        <f t="shared" si="11"/>
        <v>12</v>
      </c>
      <c r="AE41" s="164">
        <f t="shared" si="12"/>
        <v>15</v>
      </c>
      <c r="AF41" s="164">
        <f t="shared" si="13"/>
        <v>0.26</v>
      </c>
      <c r="AG41" s="164">
        <f t="shared" si="14"/>
        <v>0.12666666666666668</v>
      </c>
      <c r="AH41" s="164">
        <f t="shared" si="15"/>
        <v>0.13333333333333333</v>
      </c>
      <c r="AI41" s="164">
        <f t="shared" si="16"/>
        <v>52</v>
      </c>
      <c r="AJ41" s="164">
        <f t="shared" si="17"/>
        <v>50</v>
      </c>
      <c r="AK41" s="164">
        <f t="shared" si="18"/>
        <v>51.724137931034477</v>
      </c>
      <c r="AL41" s="160">
        <f t="shared" si="52"/>
        <v>51.241379310344826</v>
      </c>
      <c r="AM41" s="159">
        <f t="shared" si="20"/>
        <v>1.0390487914749566E-2</v>
      </c>
      <c r="AN41" s="159">
        <f t="shared" si="21"/>
        <v>0.47272727272727272</v>
      </c>
      <c r="AO41" s="159">
        <f t="shared" si="22"/>
        <v>2.1979878281201005E-2</v>
      </c>
      <c r="AP41" s="159">
        <f t="shared" si="23"/>
        <v>9.9908537641822739E-3</v>
      </c>
      <c r="AQ41" s="159">
        <f t="shared" si="24"/>
        <v>1.158939036645144E-2</v>
      </c>
      <c r="AR41" s="159">
        <f t="shared" si="25"/>
        <v>1.1600000000000001</v>
      </c>
      <c r="AS41" s="237">
        <f t="shared" si="26"/>
        <v>95.28033277729665</v>
      </c>
      <c r="AT41" s="237">
        <f t="shared" si="27"/>
        <v>45.041611858358408</v>
      </c>
      <c r="AU41" s="156">
        <f t="shared" si="28"/>
        <v>0.45454545454545453</v>
      </c>
      <c r="AV41" s="156">
        <f t="shared" si="29"/>
        <v>9.8013214200267762E-2</v>
      </c>
      <c r="AW41" s="156">
        <f t="shared" si="30"/>
        <v>0.66110735668493126</v>
      </c>
      <c r="AX41" s="156">
        <f t="shared" si="31"/>
        <v>0.10395242869379989</v>
      </c>
      <c r="AY41" s="156">
        <f t="shared" si="32"/>
        <v>0.37692307692307692</v>
      </c>
      <c r="AZ41" s="156">
        <f t="shared" si="33"/>
        <v>0.17818181818181816</v>
      </c>
      <c r="BA41" s="156">
        <f t="shared" si="34"/>
        <v>3.9164146755594521E-3</v>
      </c>
      <c r="BB41" s="156">
        <f t="shared" si="35"/>
        <v>1.454436184706849</v>
      </c>
      <c r="BC41" s="156">
        <f t="shared" si="36"/>
        <v>0.37162299211706185</v>
      </c>
      <c r="BD41" s="158">
        <f t="shared" si="37"/>
        <v>94.888571028035045</v>
      </c>
      <c r="BE41" s="158">
        <f t="shared" si="38"/>
        <v>37.196319842989737</v>
      </c>
      <c r="BF41" s="156">
        <f t="shared" si="39"/>
        <v>0.15915494309189535</v>
      </c>
      <c r="BG41" s="156">
        <f t="shared" si="40"/>
        <v>1.6536975127689935E-3</v>
      </c>
      <c r="BH41" s="156">
        <f t="shared" si="41"/>
        <v>3.4982062770113325E-3</v>
      </c>
      <c r="BI41" s="156">
        <f t="shared" si="42"/>
        <v>1.5900937622778783E-3</v>
      </c>
      <c r="BJ41" s="156">
        <f t="shared" si="43"/>
        <v>6.2331675481292837E-4</v>
      </c>
      <c r="BK41" s="157">
        <f t="shared" si="44"/>
        <v>0.20406000000000002</v>
      </c>
      <c r="BL41" s="157">
        <f t="shared" si="45"/>
        <v>2.5827891900037061</v>
      </c>
      <c r="BM41" s="157">
        <f t="shared" si="46"/>
        <v>680.62172400000009</v>
      </c>
      <c r="BN41" s="156">
        <f t="shared" si="47"/>
        <v>1.2988694289770428</v>
      </c>
      <c r="BO41" s="156">
        <f t="shared" si="48"/>
        <v>1.008233910267182</v>
      </c>
      <c r="BP41" s="156">
        <f t="shared" si="49"/>
        <v>0.25943926526800076</v>
      </c>
      <c r="BQ41" s="156">
        <f t="shared" si="50"/>
        <v>5.006448918344379</v>
      </c>
      <c r="BR41" s="156">
        <f t="shared" si="51"/>
        <v>3.8862039993278441</v>
      </c>
      <c r="BS41" s="155"/>
      <c r="BT41" s="155"/>
      <c r="BU41" s="155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  <c r="IW41" s="154"/>
      <c r="IX41" s="154"/>
      <c r="IY41" s="154"/>
      <c r="IZ41" s="154"/>
      <c r="JA41" s="154"/>
      <c r="JB41" s="154"/>
      <c r="JC41" s="154"/>
      <c r="JD41" s="154"/>
      <c r="JE41" s="154"/>
      <c r="JF41" s="154"/>
      <c r="JG41" s="154"/>
      <c r="JH41" s="154"/>
      <c r="JI41" s="154"/>
      <c r="JJ41" s="154"/>
      <c r="JK41" s="154"/>
      <c r="JL41" s="154"/>
      <c r="JM41" s="154"/>
      <c r="JN41" s="154"/>
      <c r="JO41" s="154"/>
      <c r="JP41" s="154"/>
      <c r="JQ41" s="154"/>
      <c r="JR41" s="154"/>
      <c r="JS41" s="154"/>
      <c r="JT41" s="154"/>
      <c r="JU41" s="154"/>
      <c r="JV41" s="154"/>
      <c r="JW41" s="154"/>
      <c r="JX41" s="154"/>
      <c r="JY41" s="154"/>
      <c r="JZ41" s="154"/>
      <c r="KA41" s="154"/>
      <c r="KB41" s="154"/>
      <c r="KC41" s="154"/>
      <c r="KD41" s="154"/>
      <c r="KE41" s="154"/>
      <c r="KF41" s="154"/>
      <c r="KG41" s="154"/>
      <c r="KH41" s="154"/>
      <c r="KI41" s="154"/>
      <c r="KJ41" s="154"/>
      <c r="KK41" s="154"/>
      <c r="KL41" s="154"/>
      <c r="KM41" s="154"/>
      <c r="KN41" s="154"/>
      <c r="KO41" s="154"/>
      <c r="KP41" s="154"/>
      <c r="KQ41" s="154"/>
      <c r="KR41" s="154"/>
      <c r="KS41" s="154"/>
      <c r="KT41" s="154"/>
      <c r="KU41" s="154"/>
      <c r="KV41" s="154"/>
      <c r="KW41" s="154"/>
      <c r="KX41" s="154"/>
      <c r="KY41" s="154"/>
      <c r="KZ41" s="154"/>
      <c r="LA41" s="154"/>
      <c r="LB41" s="154"/>
      <c r="LC41" s="154"/>
      <c r="LD41" s="154"/>
      <c r="LE41" s="154"/>
      <c r="LF41" s="154"/>
      <c r="LG41" s="154"/>
      <c r="LH41" s="154"/>
      <c r="LI41" s="154"/>
      <c r="LJ41" s="154"/>
      <c r="LK41" s="154"/>
      <c r="LL41" s="154"/>
      <c r="LM41" s="154"/>
      <c r="LN41" s="154"/>
      <c r="LO41" s="154"/>
      <c r="LP41" s="154"/>
      <c r="LQ41" s="154"/>
      <c r="LR41" s="154"/>
      <c r="LS41" s="154"/>
      <c r="LT41" s="154"/>
      <c r="LU41" s="154"/>
      <c r="LV41" s="154"/>
      <c r="LW41" s="154"/>
      <c r="LX41" s="154"/>
      <c r="LY41" s="154"/>
      <c r="LZ41" s="154"/>
      <c r="MA41" s="154"/>
      <c r="MB41" s="154"/>
      <c r="MC41" s="154"/>
      <c r="MD41" s="154"/>
      <c r="ME41" s="154"/>
      <c r="MF41" s="154"/>
      <c r="MG41" s="154"/>
      <c r="MH41" s="154"/>
      <c r="MI41" s="154"/>
      <c r="MJ41" s="154"/>
      <c r="MK41" s="154"/>
      <c r="ML41" s="154"/>
      <c r="MM41" s="154"/>
      <c r="MN41" s="154"/>
      <c r="MO41" s="154"/>
      <c r="MP41" s="154"/>
      <c r="MQ41" s="154"/>
      <c r="MR41" s="154"/>
      <c r="MS41" s="154"/>
      <c r="MT41" s="154"/>
      <c r="MU41" s="154"/>
      <c r="MV41" s="154"/>
      <c r="MW41" s="154"/>
      <c r="MX41" s="154"/>
      <c r="MY41" s="154"/>
      <c r="MZ41" s="154"/>
      <c r="NA41" s="154"/>
      <c r="NB41" s="154"/>
      <c r="NC41" s="154"/>
      <c r="ND41" s="154"/>
      <c r="NE41" s="154"/>
      <c r="NF41" s="154"/>
      <c r="NG41" s="154"/>
      <c r="NH41" s="154"/>
      <c r="NI41" s="154"/>
      <c r="NJ41" s="154"/>
      <c r="NK41" s="154"/>
      <c r="NL41" s="154"/>
      <c r="NM41" s="154"/>
      <c r="NN41" s="154"/>
      <c r="NO41" s="154"/>
      <c r="NP41" s="154"/>
      <c r="NQ41" s="154"/>
      <c r="NR41" s="154"/>
      <c r="NS41" s="154"/>
      <c r="NT41" s="154"/>
      <c r="NU41" s="154"/>
      <c r="NV41" s="154"/>
      <c r="NW41" s="154"/>
      <c r="NX41" s="154"/>
      <c r="NY41" s="154"/>
      <c r="NZ41" s="154"/>
      <c r="OA41" s="154"/>
      <c r="OB41" s="154"/>
      <c r="OC41" s="154"/>
      <c r="OD41" s="154"/>
      <c r="OE41" s="154"/>
    </row>
    <row r="42" spans="1:395">
      <c r="A42" s="234">
        <v>18</v>
      </c>
      <c r="B42" s="55">
        <v>2</v>
      </c>
      <c r="C42" s="172">
        <v>0.55000000000000004</v>
      </c>
      <c r="D42" s="172">
        <f t="shared" si="0"/>
        <v>0.19333333333333333</v>
      </c>
      <c r="E42" s="238">
        <f t="shared" si="1"/>
        <v>3.4617713531086367</v>
      </c>
      <c r="F42" s="172">
        <f t="shared" si="2"/>
        <v>18.710521764569563</v>
      </c>
      <c r="G42" s="172">
        <f t="shared" si="3"/>
        <v>2.3228215600859228</v>
      </c>
      <c r="H42" s="425">
        <v>23</v>
      </c>
      <c r="I42" s="426"/>
      <c r="J42" s="167">
        <v>51</v>
      </c>
      <c r="K42" s="167">
        <v>70</v>
      </c>
      <c r="L42" s="167">
        <v>49</v>
      </c>
      <c r="M42" s="167">
        <v>69</v>
      </c>
      <c r="N42" s="167">
        <v>48</v>
      </c>
      <c r="O42" s="169">
        <v>67</v>
      </c>
      <c r="P42" s="168">
        <v>53</v>
      </c>
      <c r="Q42" s="167">
        <v>66</v>
      </c>
      <c r="R42" s="167">
        <v>53</v>
      </c>
      <c r="S42" s="167">
        <v>67</v>
      </c>
      <c r="T42" s="167">
        <v>51</v>
      </c>
      <c r="U42" s="167">
        <v>67</v>
      </c>
      <c r="V42" s="239"/>
      <c r="W42" s="166">
        <f t="shared" si="4"/>
        <v>19</v>
      </c>
      <c r="X42" s="166">
        <f t="shared" si="5"/>
        <v>20</v>
      </c>
      <c r="Y42" s="166">
        <f t="shared" si="6"/>
        <v>19</v>
      </c>
      <c r="Z42" s="166">
        <f t="shared" si="7"/>
        <v>13</v>
      </c>
      <c r="AA42" s="166">
        <f t="shared" si="8"/>
        <v>14</v>
      </c>
      <c r="AB42" s="166">
        <f t="shared" si="9"/>
        <v>16</v>
      </c>
      <c r="AC42" s="165">
        <f t="shared" si="10"/>
        <v>6</v>
      </c>
      <c r="AD42" s="165">
        <f t="shared" si="11"/>
        <v>6</v>
      </c>
      <c r="AE42" s="165">
        <f t="shared" si="12"/>
        <v>3</v>
      </c>
      <c r="AF42" s="164">
        <f t="shared" si="13"/>
        <v>0.19333333333333333</v>
      </c>
      <c r="AG42" s="164">
        <f t="shared" si="14"/>
        <v>0.14333333333333334</v>
      </c>
      <c r="AH42" s="164">
        <f t="shared" si="15"/>
        <v>0.05</v>
      </c>
      <c r="AI42" s="162">
        <f t="shared" si="16"/>
        <v>31.578947368421051</v>
      </c>
      <c r="AJ42" s="162">
        <f t="shared" si="17"/>
        <v>30.000000000000004</v>
      </c>
      <c r="AK42" s="162">
        <f t="shared" si="18"/>
        <v>15.789473684210531</v>
      </c>
      <c r="AL42" s="160">
        <f t="shared" si="52"/>
        <v>25.789473684210531</v>
      </c>
      <c r="AM42" s="159">
        <f t="shared" si="20"/>
        <v>1.0332867023485754E-2</v>
      </c>
      <c r="AN42" s="159">
        <f t="shared" si="21"/>
        <v>0.3515151515151515</v>
      </c>
      <c r="AO42" s="159">
        <f t="shared" si="22"/>
        <v>2.9395225153019823E-2</v>
      </c>
      <c r="AP42" s="159">
        <f t="shared" si="23"/>
        <v>1.3361465978645373E-2</v>
      </c>
      <c r="AQ42" s="159">
        <f t="shared" si="24"/>
        <v>1.9062358129534065E-2</v>
      </c>
      <c r="AR42" s="159">
        <f t="shared" si="25"/>
        <v>1.4266666666666667</v>
      </c>
      <c r="AS42" s="237">
        <f t="shared" si="26"/>
        <v>95.485457402946025</v>
      </c>
      <c r="AT42" s="237">
        <f t="shared" si="27"/>
        <v>33.564585026490114</v>
      </c>
      <c r="AU42" s="156">
        <f t="shared" si="28"/>
        <v>0.45454545454545453</v>
      </c>
      <c r="AV42" s="156">
        <f t="shared" si="29"/>
        <v>0.13144488476546717</v>
      </c>
      <c r="AW42" s="156">
        <f t="shared" si="30"/>
        <v>0.76666439507182438</v>
      </c>
      <c r="AX42" s="156">
        <f t="shared" si="31"/>
        <v>8.9390997858634039E-2</v>
      </c>
      <c r="AY42" s="156">
        <f t="shared" si="32"/>
        <v>0.50689655172413794</v>
      </c>
      <c r="AZ42" s="156">
        <f t="shared" si="33"/>
        <v>0.17818181818181816</v>
      </c>
      <c r="BA42" s="156">
        <f t="shared" si="34"/>
        <v>5.2376946636289862E-3</v>
      </c>
      <c r="BB42" s="156">
        <f t="shared" si="35"/>
        <v>1.6866616691580136</v>
      </c>
      <c r="BC42" s="156">
        <f t="shared" si="36"/>
        <v>0.4297623142885959</v>
      </c>
      <c r="BD42" s="158">
        <f t="shared" si="37"/>
        <v>82.051807500903649</v>
      </c>
      <c r="BE42" s="158">
        <f t="shared" si="38"/>
        <v>32.164308540354234</v>
      </c>
      <c r="BF42" s="156">
        <f t="shared" si="39"/>
        <v>0.15915494309189535</v>
      </c>
      <c r="BG42" s="156">
        <f t="shared" si="40"/>
        <v>1.6445268630989971E-3</v>
      </c>
      <c r="BH42" s="156">
        <f t="shared" si="41"/>
        <v>4.67839538640232E-3</v>
      </c>
      <c r="BI42" s="156">
        <f t="shared" si="42"/>
        <v>2.1265433574555997E-3</v>
      </c>
      <c r="BJ42" s="156">
        <f t="shared" si="43"/>
        <v>8.3360499612259516E-4</v>
      </c>
      <c r="BK42" s="157">
        <f t="shared" si="44"/>
        <v>0.17422666666666667</v>
      </c>
      <c r="BL42" s="157">
        <f t="shared" si="45"/>
        <v>2.5186901357650173</v>
      </c>
      <c r="BM42" s="157">
        <f t="shared" si="46"/>
        <v>552.62956400000019</v>
      </c>
      <c r="BN42" s="156">
        <f t="shared" si="47"/>
        <v>1.2988694289770428</v>
      </c>
      <c r="BO42" s="156">
        <f t="shared" si="48"/>
        <v>1.008233910267182</v>
      </c>
      <c r="BP42" s="156">
        <f t="shared" si="49"/>
        <v>0.31952687931114732</v>
      </c>
      <c r="BQ42" s="156">
        <f t="shared" si="50"/>
        <v>4.0649770428616625</v>
      </c>
      <c r="BR42" s="156">
        <f t="shared" si="51"/>
        <v>3.1553962297030695</v>
      </c>
      <c r="BS42" s="155"/>
      <c r="BT42" s="155"/>
      <c r="BU42" s="155"/>
    </row>
    <row r="43" spans="1:395">
      <c r="A43" s="234">
        <v>18</v>
      </c>
      <c r="B43" s="55">
        <v>3</v>
      </c>
      <c r="C43" s="172">
        <v>0.55000000000000004</v>
      </c>
      <c r="D43" s="172">
        <f t="shared" si="0"/>
        <v>0.25666666666666665</v>
      </c>
      <c r="E43" s="238">
        <f t="shared" si="1"/>
        <v>3.1742250903872287</v>
      </c>
      <c r="F43" s="172">
        <f t="shared" si="2"/>
        <v>15.731298772272332</v>
      </c>
      <c r="G43" s="172">
        <f t="shared" si="3"/>
        <v>2.3228215600859228</v>
      </c>
      <c r="H43" s="425">
        <v>25</v>
      </c>
      <c r="I43" s="426"/>
      <c r="J43" s="167">
        <v>47</v>
      </c>
      <c r="K43" s="167">
        <v>68</v>
      </c>
      <c r="L43" s="167">
        <v>41</v>
      </c>
      <c r="M43" s="167">
        <v>70</v>
      </c>
      <c r="N43" s="167">
        <v>44</v>
      </c>
      <c r="O43" s="169">
        <v>71</v>
      </c>
      <c r="P43" s="168">
        <v>51</v>
      </c>
      <c r="Q43" s="167">
        <v>66</v>
      </c>
      <c r="R43" s="167">
        <v>52</v>
      </c>
      <c r="S43" s="167">
        <v>67</v>
      </c>
      <c r="T43" s="167">
        <v>52</v>
      </c>
      <c r="U43" s="167">
        <v>66</v>
      </c>
      <c r="V43" s="182"/>
      <c r="W43" s="166">
        <f t="shared" si="4"/>
        <v>21</v>
      </c>
      <c r="X43" s="166">
        <f t="shared" si="5"/>
        <v>29</v>
      </c>
      <c r="Y43" s="166">
        <f t="shared" si="6"/>
        <v>27</v>
      </c>
      <c r="Z43" s="166">
        <f t="shared" si="7"/>
        <v>15</v>
      </c>
      <c r="AA43" s="166">
        <f t="shared" si="8"/>
        <v>15</v>
      </c>
      <c r="AB43" s="166">
        <f t="shared" si="9"/>
        <v>14</v>
      </c>
      <c r="AC43" s="165">
        <f t="shared" si="10"/>
        <v>6</v>
      </c>
      <c r="AD43" s="165">
        <f t="shared" si="11"/>
        <v>14</v>
      </c>
      <c r="AE43" s="165">
        <f t="shared" si="12"/>
        <v>13</v>
      </c>
      <c r="AF43" s="164">
        <f t="shared" si="13"/>
        <v>0.25666666666666665</v>
      </c>
      <c r="AG43" s="164">
        <f t="shared" si="14"/>
        <v>0.14666666666666667</v>
      </c>
      <c r="AH43" s="164">
        <f t="shared" si="15"/>
        <v>0.11</v>
      </c>
      <c r="AI43" s="162">
        <f t="shared" si="16"/>
        <v>28.571428571428569</v>
      </c>
      <c r="AJ43" s="162">
        <f t="shared" si="17"/>
        <v>48.275862068965516</v>
      </c>
      <c r="AK43" s="162">
        <f t="shared" si="18"/>
        <v>48.148148148148152</v>
      </c>
      <c r="AL43" s="160">
        <f t="shared" si="52"/>
        <v>41.665146262847408</v>
      </c>
      <c r="AM43" s="159">
        <f t="shared" si="20"/>
        <v>1.6315669188043273E-2</v>
      </c>
      <c r="AN43" s="159">
        <f t="shared" si="21"/>
        <v>0.46666666666666662</v>
      </c>
      <c r="AO43" s="159">
        <f t="shared" si="22"/>
        <v>3.4962148260092731E-2</v>
      </c>
      <c r="AP43" s="159">
        <f t="shared" si="23"/>
        <v>1.5891885572769424E-2</v>
      </c>
      <c r="AQ43" s="159">
        <f t="shared" si="24"/>
        <v>1.8646479072049461E-2</v>
      </c>
      <c r="AR43" s="159">
        <f t="shared" si="25"/>
        <v>1.1733333333333336</v>
      </c>
      <c r="AS43" s="237">
        <f t="shared" si="26"/>
        <v>60.316748463398696</v>
      </c>
      <c r="AT43" s="237">
        <f t="shared" si="27"/>
        <v>28.147815949586057</v>
      </c>
      <c r="AU43" s="156">
        <f t="shared" si="28"/>
        <v>0.45454545454545453</v>
      </c>
      <c r="AV43" s="156">
        <f t="shared" si="29"/>
        <v>0.124415068718086</v>
      </c>
      <c r="AW43" s="156">
        <f t="shared" si="30"/>
        <v>0.66538641337399984</v>
      </c>
      <c r="AX43" s="156">
        <f t="shared" si="31"/>
        <v>0.12942470281876031</v>
      </c>
      <c r="AY43" s="156">
        <f t="shared" si="32"/>
        <v>0.38181818181818183</v>
      </c>
      <c r="AZ43" s="156">
        <f t="shared" si="33"/>
        <v>0.17818181818181816</v>
      </c>
      <c r="BA43" s="156">
        <f t="shared" si="34"/>
        <v>6.2296191445256142E-3</v>
      </c>
      <c r="BB43" s="156">
        <f t="shared" si="35"/>
        <v>1.4638501094227998</v>
      </c>
      <c r="BC43" s="156">
        <f t="shared" si="36"/>
        <v>0.46869356327482131</v>
      </c>
      <c r="BD43" s="158">
        <f t="shared" si="37"/>
        <v>75.23631098486878</v>
      </c>
      <c r="BE43" s="158">
        <f t="shared" si="38"/>
        <v>29.492633906068566</v>
      </c>
      <c r="BF43" s="156">
        <f t="shared" si="39"/>
        <v>0.15915494309189535</v>
      </c>
      <c r="BG43" s="156">
        <f t="shared" si="40"/>
        <v>2.5967194011292175E-3</v>
      </c>
      <c r="BH43" s="156">
        <f t="shared" si="41"/>
        <v>5.5643987167054666E-3</v>
      </c>
      <c r="BI43" s="156">
        <f t="shared" si="42"/>
        <v>2.5292721439570298E-3</v>
      </c>
      <c r="BJ43" s="156">
        <f t="shared" si="43"/>
        <v>9.9147468043115587E-4</v>
      </c>
      <c r="BK43" s="157">
        <f t="shared" si="44"/>
        <v>0.20256833333333332</v>
      </c>
      <c r="BL43" s="157">
        <f t="shared" si="45"/>
        <v>2.5796220653421309</v>
      </c>
      <c r="BM43" s="157">
        <f t="shared" si="46"/>
        <v>673.99042287500004</v>
      </c>
      <c r="BN43" s="156">
        <f t="shared" si="47"/>
        <v>1.2988694289770428</v>
      </c>
      <c r="BO43" s="156">
        <f t="shared" si="48"/>
        <v>1.008233910267182</v>
      </c>
      <c r="BP43" s="156">
        <f t="shared" si="49"/>
        <v>0.26199185330671826</v>
      </c>
      <c r="BQ43" s="156">
        <f t="shared" si="50"/>
        <v>4.9576710595517435</v>
      </c>
      <c r="BR43" s="156">
        <f t="shared" si="51"/>
        <v>3.8483406928185118</v>
      </c>
      <c r="BS43" s="155"/>
      <c r="BT43" s="155"/>
      <c r="BU43" s="155"/>
    </row>
    <row r="44" spans="1:395">
      <c r="A44" s="234">
        <v>18</v>
      </c>
      <c r="B44" s="55">
        <v>4</v>
      </c>
      <c r="C44" s="172">
        <v>0.55000000000000004</v>
      </c>
      <c r="D44" s="172">
        <f t="shared" si="0"/>
        <v>0.23</v>
      </c>
      <c r="E44" s="238">
        <f t="shared" si="1"/>
        <v>2.8899783707718116</v>
      </c>
      <c r="F44" s="172">
        <f t="shared" si="2"/>
        <v>13.040021992475138</v>
      </c>
      <c r="G44" s="172">
        <f t="shared" si="3"/>
        <v>2.3228215600859228</v>
      </c>
      <c r="H44" s="425">
        <v>27.36</v>
      </c>
      <c r="I44" s="426"/>
      <c r="J44" s="167">
        <v>49</v>
      </c>
      <c r="K44" s="167">
        <v>70</v>
      </c>
      <c r="L44" s="167">
        <v>47</v>
      </c>
      <c r="M44" s="167">
        <v>71</v>
      </c>
      <c r="N44" s="167">
        <v>45</v>
      </c>
      <c r="O44" s="169">
        <v>69</v>
      </c>
      <c r="P44" s="168">
        <v>54</v>
      </c>
      <c r="Q44" s="167">
        <v>69</v>
      </c>
      <c r="R44" s="167">
        <v>50</v>
      </c>
      <c r="S44" s="167">
        <v>68</v>
      </c>
      <c r="T44" s="167">
        <v>50</v>
      </c>
      <c r="U44" s="167">
        <v>66</v>
      </c>
      <c r="V44" s="182"/>
      <c r="W44" s="166">
        <f t="shared" si="4"/>
        <v>21</v>
      </c>
      <c r="X44" s="166">
        <f t="shared" si="5"/>
        <v>24</v>
      </c>
      <c r="Y44" s="166">
        <f t="shared" si="6"/>
        <v>24</v>
      </c>
      <c r="Z44" s="166">
        <f t="shared" si="7"/>
        <v>15</v>
      </c>
      <c r="AA44" s="166">
        <f t="shared" si="8"/>
        <v>18</v>
      </c>
      <c r="AB44" s="166">
        <f t="shared" si="9"/>
        <v>16</v>
      </c>
      <c r="AC44" s="165">
        <f t="shared" si="10"/>
        <v>6</v>
      </c>
      <c r="AD44" s="165">
        <f t="shared" si="11"/>
        <v>6</v>
      </c>
      <c r="AE44" s="165">
        <f t="shared" si="12"/>
        <v>8</v>
      </c>
      <c r="AF44" s="164">
        <f t="shared" si="13"/>
        <v>0.23</v>
      </c>
      <c r="AG44" s="164">
        <f t="shared" si="14"/>
        <v>0.16333333333333333</v>
      </c>
      <c r="AH44" s="164">
        <f t="shared" si="15"/>
        <v>6.6666666666666666E-2</v>
      </c>
      <c r="AI44" s="162">
        <f t="shared" si="16"/>
        <v>28.571428571428569</v>
      </c>
      <c r="AJ44" s="162">
        <f t="shared" si="17"/>
        <v>25</v>
      </c>
      <c r="AK44" s="162">
        <f t="shared" si="18"/>
        <v>33.333333333333336</v>
      </c>
      <c r="AL44" s="160">
        <f t="shared" si="52"/>
        <v>28.968253968253965</v>
      </c>
      <c r="AM44" s="159">
        <f t="shared" si="20"/>
        <v>1.763800706262026E-2</v>
      </c>
      <c r="AN44" s="159">
        <f t="shared" si="21"/>
        <v>0.41818181818181815</v>
      </c>
      <c r="AO44" s="159">
        <f t="shared" si="22"/>
        <v>4.2177842975831062E-2</v>
      </c>
      <c r="AP44" s="159">
        <f t="shared" si="23"/>
        <v>1.9171746807195935E-2</v>
      </c>
      <c r="AQ44" s="159">
        <f t="shared" si="24"/>
        <v>2.4539835913210802E-2</v>
      </c>
      <c r="AR44" s="159">
        <f t="shared" si="25"/>
        <v>1.2800000000000002</v>
      </c>
      <c r="AS44" s="237">
        <f t="shared" si="26"/>
        <v>55.608791271631034</v>
      </c>
      <c r="AT44" s="237">
        <f t="shared" si="27"/>
        <v>23.254585440863885</v>
      </c>
      <c r="AU44" s="156">
        <f t="shared" si="28"/>
        <v>0.45454545454545453</v>
      </c>
      <c r="AV44" s="156">
        <f t="shared" si="29"/>
        <v>0.14435669442465415</v>
      </c>
      <c r="AW44" s="156">
        <f t="shared" si="30"/>
        <v>0.7029019463944165</v>
      </c>
      <c r="AX44" s="156">
        <f t="shared" si="31"/>
        <v>0.12738511097302793</v>
      </c>
      <c r="AY44" s="156">
        <f t="shared" si="32"/>
        <v>0.42608695652173911</v>
      </c>
      <c r="AZ44" s="156">
        <f t="shared" si="33"/>
        <v>0.17818181818181816</v>
      </c>
      <c r="BA44" s="156">
        <f t="shared" si="34"/>
        <v>7.5153247484208065E-3</v>
      </c>
      <c r="BB44" s="156">
        <f t="shared" si="35"/>
        <v>1.5463842820677165</v>
      </c>
      <c r="BC44" s="156">
        <f t="shared" si="36"/>
        <v>0.51479238851625364</v>
      </c>
      <c r="BD44" s="158">
        <f t="shared" si="37"/>
        <v>68.499021100109715</v>
      </c>
      <c r="BE44" s="158">
        <f t="shared" si="38"/>
        <v>26.85161627124301</v>
      </c>
      <c r="BF44" s="156">
        <f t="shared" si="39"/>
        <v>0.15915494309189535</v>
      </c>
      <c r="BG44" s="156">
        <f t="shared" si="40"/>
        <v>2.807176010305776E-3</v>
      </c>
      <c r="BH44" s="156">
        <f t="shared" si="41"/>
        <v>6.7128121985572907E-3</v>
      </c>
      <c r="BI44" s="156">
        <f t="shared" si="42"/>
        <v>3.0512782720714953E-3</v>
      </c>
      <c r="BJ44" s="156">
        <f t="shared" si="43"/>
        <v>1.1961010826520263E-3</v>
      </c>
      <c r="BK44" s="157">
        <f t="shared" si="44"/>
        <v>0.19063500000000003</v>
      </c>
      <c r="BL44" s="157">
        <f t="shared" si="45"/>
        <v>2.5541436921207077</v>
      </c>
      <c r="BM44" s="157">
        <f t="shared" si="46"/>
        <v>621.81800887500015</v>
      </c>
      <c r="BN44" s="156">
        <f t="shared" si="47"/>
        <v>1.2988694289770428</v>
      </c>
      <c r="BO44" s="156">
        <f t="shared" si="48"/>
        <v>1.008233910267182</v>
      </c>
      <c r="BP44" s="156">
        <f t="shared" si="49"/>
        <v>0.28397376319072914</v>
      </c>
      <c r="BQ44" s="156">
        <f t="shared" si="50"/>
        <v>4.5739064566491852</v>
      </c>
      <c r="BR44" s="156">
        <f t="shared" si="51"/>
        <v>3.5504474037976816</v>
      </c>
      <c r="BS44" s="155"/>
      <c r="BT44" s="155"/>
      <c r="BU44" s="155"/>
    </row>
    <row r="45" spans="1:395">
      <c r="A45" s="234">
        <v>18</v>
      </c>
      <c r="B45" s="55">
        <v>5</v>
      </c>
      <c r="C45" s="172">
        <v>0.55000000000000004</v>
      </c>
      <c r="D45" s="172">
        <f t="shared" si="0"/>
        <v>0.21</v>
      </c>
      <c r="E45" s="238">
        <f t="shared" si="1"/>
        <v>2.8424232144011614</v>
      </c>
      <c r="F45" s="172">
        <f t="shared" si="2"/>
        <v>12.614400685977616</v>
      </c>
      <c r="G45" s="172">
        <f t="shared" si="3"/>
        <v>2.3228215600859228</v>
      </c>
      <c r="H45" s="425">
        <v>27.8</v>
      </c>
      <c r="I45" s="426"/>
      <c r="J45" s="167">
        <v>50</v>
      </c>
      <c r="K45" s="167">
        <v>68</v>
      </c>
      <c r="L45" s="167">
        <v>47</v>
      </c>
      <c r="M45" s="167">
        <v>70</v>
      </c>
      <c r="N45" s="167">
        <v>47</v>
      </c>
      <c r="O45" s="169">
        <v>69</v>
      </c>
      <c r="P45" s="168">
        <v>53</v>
      </c>
      <c r="Q45" s="167">
        <v>69</v>
      </c>
      <c r="R45" s="167">
        <v>53</v>
      </c>
      <c r="S45" s="167">
        <v>69</v>
      </c>
      <c r="T45" s="167">
        <v>54</v>
      </c>
      <c r="U45" s="167">
        <v>64</v>
      </c>
      <c r="V45" s="182"/>
      <c r="W45" s="166">
        <f t="shared" si="4"/>
        <v>18</v>
      </c>
      <c r="X45" s="166">
        <f t="shared" si="5"/>
        <v>23</v>
      </c>
      <c r="Y45" s="166">
        <f t="shared" si="6"/>
        <v>22</v>
      </c>
      <c r="Z45" s="166">
        <f t="shared" si="7"/>
        <v>16</v>
      </c>
      <c r="AA45" s="166">
        <f t="shared" si="8"/>
        <v>16</v>
      </c>
      <c r="AB45" s="166">
        <f t="shared" si="9"/>
        <v>10</v>
      </c>
      <c r="AC45" s="165">
        <f t="shared" si="10"/>
        <v>2</v>
      </c>
      <c r="AD45" s="165">
        <f t="shared" si="11"/>
        <v>7</v>
      </c>
      <c r="AE45" s="165">
        <f t="shared" si="12"/>
        <v>12</v>
      </c>
      <c r="AF45" s="164">
        <f t="shared" si="13"/>
        <v>0.21</v>
      </c>
      <c r="AG45" s="164">
        <f t="shared" si="14"/>
        <v>0.14000000000000001</v>
      </c>
      <c r="AH45" s="164">
        <f t="shared" si="15"/>
        <v>7.0000000000000007E-2</v>
      </c>
      <c r="AI45" s="162">
        <f t="shared" si="16"/>
        <v>11.111111111111116</v>
      </c>
      <c r="AJ45" s="162">
        <f t="shared" si="17"/>
        <v>30.434782608695656</v>
      </c>
      <c r="AK45" s="162">
        <f t="shared" si="18"/>
        <v>54.54545454545454</v>
      </c>
      <c r="AL45" s="160">
        <f t="shared" si="52"/>
        <v>32.030449421753765</v>
      </c>
      <c r="AM45" s="159">
        <f t="shared" si="20"/>
        <v>1.6647639886169113E-2</v>
      </c>
      <c r="AN45" s="159">
        <f t="shared" si="21"/>
        <v>0.38181818181818178</v>
      </c>
      <c r="AO45" s="159">
        <f t="shared" si="22"/>
        <v>4.3600961606633397E-2</v>
      </c>
      <c r="AP45" s="159">
        <f t="shared" si="23"/>
        <v>1.9818618912106088E-2</v>
      </c>
      <c r="AQ45" s="159">
        <f t="shared" si="24"/>
        <v>2.6953321720464288E-2</v>
      </c>
      <c r="AR45" s="159">
        <f t="shared" si="25"/>
        <v>1.3600000000000003</v>
      </c>
      <c r="AS45" s="237">
        <f t="shared" si="26"/>
        <v>58.878098504655313</v>
      </c>
      <c r="AT45" s="237">
        <f t="shared" si="27"/>
        <v>22.4807285199593</v>
      </c>
      <c r="AU45" s="156">
        <f t="shared" si="28"/>
        <v>0.45454545454545453</v>
      </c>
      <c r="AV45" s="156">
        <f t="shared" si="29"/>
        <v>0.15360206360262041</v>
      </c>
      <c r="AW45" s="156">
        <f t="shared" si="30"/>
        <v>0.73561235792062452</v>
      </c>
      <c r="AX45" s="156">
        <f t="shared" si="31"/>
        <v>0.11825403800455211</v>
      </c>
      <c r="AY45" s="156">
        <f t="shared" si="32"/>
        <v>0.46666666666666673</v>
      </c>
      <c r="AZ45" s="156">
        <f t="shared" si="33"/>
        <v>0.17818181818181816</v>
      </c>
      <c r="BA45" s="156">
        <f t="shared" si="34"/>
        <v>7.7688986135455874E-3</v>
      </c>
      <c r="BB45" s="156">
        <f t="shared" si="35"/>
        <v>1.6183471874253741</v>
      </c>
      <c r="BC45" s="156">
        <f t="shared" si="36"/>
        <v>0.52340512162731101</v>
      </c>
      <c r="BD45" s="158">
        <f t="shared" si="37"/>
        <v>67.371856380609685</v>
      </c>
      <c r="BE45" s="158">
        <f t="shared" si="38"/>
        <v>26.409767701198998</v>
      </c>
      <c r="BF45" s="156">
        <f t="shared" si="39"/>
        <v>0.15915494309189535</v>
      </c>
      <c r="BG45" s="156">
        <f t="shared" si="40"/>
        <v>2.6495541786976124E-3</v>
      </c>
      <c r="BH45" s="156">
        <f t="shared" si="41"/>
        <v>6.9393085632556521E-3</v>
      </c>
      <c r="BI45" s="156">
        <f t="shared" si="42"/>
        <v>3.1542311651162054E-3</v>
      </c>
      <c r="BJ45" s="156">
        <f t="shared" si="43"/>
        <v>1.2364586167255525E-3</v>
      </c>
      <c r="BK45" s="157">
        <f t="shared" si="44"/>
        <v>0.18168500000000001</v>
      </c>
      <c r="BL45" s="157">
        <f t="shared" si="45"/>
        <v>2.5348668604090432</v>
      </c>
      <c r="BM45" s="157">
        <f t="shared" si="46"/>
        <v>583.71302587499997</v>
      </c>
      <c r="BN45" s="156">
        <f t="shared" si="47"/>
        <v>1.2988694289770428</v>
      </c>
      <c r="BO45" s="156">
        <f t="shared" si="48"/>
        <v>1.008233910267182</v>
      </c>
      <c r="BP45" s="156">
        <f t="shared" si="49"/>
        <v>0.30251166613131908</v>
      </c>
      <c r="BQ45" s="156">
        <f t="shared" si="50"/>
        <v>4.2936176498172101</v>
      </c>
      <c r="BR45" s="156">
        <f t="shared" si="51"/>
        <v>3.3328761272615242</v>
      </c>
      <c r="BS45" s="155"/>
      <c r="BT45" s="155"/>
      <c r="BU45" s="155"/>
    </row>
    <row r="46" spans="1:395">
      <c r="A46" s="234">
        <v>18</v>
      </c>
      <c r="B46" s="55">
        <v>6</v>
      </c>
      <c r="C46" s="172">
        <v>0.55000000000000004</v>
      </c>
      <c r="D46" s="172">
        <f t="shared" si="0"/>
        <v>0.28666666666666668</v>
      </c>
      <c r="E46" s="238">
        <f t="shared" si="1"/>
        <v>2.821311093890853</v>
      </c>
      <c r="F46" s="172">
        <f t="shared" si="2"/>
        <v>12.42770947740042</v>
      </c>
      <c r="G46" s="172">
        <f t="shared" si="3"/>
        <v>2.3228215600859228</v>
      </c>
      <c r="H46" s="425">
        <v>28</v>
      </c>
      <c r="I46" s="426"/>
      <c r="J46" s="167">
        <v>44</v>
      </c>
      <c r="K46" s="167">
        <v>70</v>
      </c>
      <c r="L46" s="167">
        <v>40</v>
      </c>
      <c r="M46" s="167">
        <v>70</v>
      </c>
      <c r="N46" s="167">
        <v>39</v>
      </c>
      <c r="O46" s="169">
        <v>69</v>
      </c>
      <c r="P46" s="168">
        <v>52</v>
      </c>
      <c r="Q46" s="167">
        <v>69</v>
      </c>
      <c r="R46" s="167">
        <v>53</v>
      </c>
      <c r="S46" s="167">
        <v>70</v>
      </c>
      <c r="T46" s="167">
        <v>53</v>
      </c>
      <c r="U46" s="167">
        <v>66</v>
      </c>
      <c r="V46" s="182"/>
      <c r="W46" s="166">
        <f t="shared" si="4"/>
        <v>26</v>
      </c>
      <c r="X46" s="166">
        <f t="shared" si="5"/>
        <v>30</v>
      </c>
      <c r="Y46" s="166">
        <f t="shared" si="6"/>
        <v>30</v>
      </c>
      <c r="Z46" s="166">
        <f t="shared" si="7"/>
        <v>17</v>
      </c>
      <c r="AA46" s="166">
        <f t="shared" si="8"/>
        <v>17</v>
      </c>
      <c r="AB46" s="166">
        <f t="shared" si="9"/>
        <v>13</v>
      </c>
      <c r="AC46" s="165">
        <f t="shared" si="10"/>
        <v>9</v>
      </c>
      <c r="AD46" s="165">
        <f t="shared" si="11"/>
        <v>13</v>
      </c>
      <c r="AE46" s="165">
        <f t="shared" si="12"/>
        <v>17</v>
      </c>
      <c r="AF46" s="164">
        <f t="shared" si="13"/>
        <v>0.28666666666666668</v>
      </c>
      <c r="AG46" s="164">
        <f t="shared" si="14"/>
        <v>0.15666666666666668</v>
      </c>
      <c r="AH46" s="164">
        <f t="shared" si="15"/>
        <v>0.13</v>
      </c>
      <c r="AI46" s="162">
        <f t="shared" si="16"/>
        <v>34.615384615384613</v>
      </c>
      <c r="AJ46" s="162">
        <f t="shared" si="17"/>
        <v>43.333333333333336</v>
      </c>
      <c r="AK46" s="162">
        <f t="shared" si="18"/>
        <v>56.666666666666664</v>
      </c>
      <c r="AL46" s="160">
        <f t="shared" si="52"/>
        <v>44.871794871794869</v>
      </c>
      <c r="AM46" s="159">
        <f t="shared" si="20"/>
        <v>2.3066733832808467E-2</v>
      </c>
      <c r="AN46" s="159">
        <f t="shared" si="21"/>
        <v>0.52121212121212124</v>
      </c>
      <c r="AO46" s="159">
        <f t="shared" si="22"/>
        <v>4.4255942818760427E-2</v>
      </c>
      <c r="AP46" s="159">
        <f t="shared" si="23"/>
        <v>2.0116337644891104E-2</v>
      </c>
      <c r="AQ46" s="159">
        <f t="shared" si="24"/>
        <v>2.1189208985951963E-2</v>
      </c>
      <c r="AR46" s="159">
        <f t="shared" si="25"/>
        <v>1.0533333333333335</v>
      </c>
      <c r="AS46" s="237">
        <f t="shared" si="26"/>
        <v>42.480381897908437</v>
      </c>
      <c r="AT46" s="237">
        <f t="shared" si="27"/>
        <v>22.141289958909852</v>
      </c>
      <c r="AU46" s="156">
        <f t="shared" si="28"/>
        <v>0.45454545454545453</v>
      </c>
      <c r="AV46" s="156">
        <f t="shared" si="29"/>
        <v>0.13245118992884822</v>
      </c>
      <c r="AW46" s="156">
        <f t="shared" si="30"/>
        <v>0.62960775063664332</v>
      </c>
      <c r="AX46" s="156">
        <f t="shared" si="31"/>
        <v>0.16263411325719371</v>
      </c>
      <c r="AY46" s="156">
        <f t="shared" si="32"/>
        <v>0.34186046511627904</v>
      </c>
      <c r="AZ46" s="156">
        <f t="shared" si="33"/>
        <v>0.17818181818181816</v>
      </c>
      <c r="BA46" s="156">
        <f t="shared" si="34"/>
        <v>7.8856043567973131E-3</v>
      </c>
      <c r="BB46" s="156">
        <f t="shared" si="35"/>
        <v>1.3851370514006154</v>
      </c>
      <c r="BC46" s="156">
        <f t="shared" si="36"/>
        <v>0.52732180845686205</v>
      </c>
      <c r="BD46" s="158">
        <f t="shared" si="37"/>
        <v>66.871451393870132</v>
      </c>
      <c r="BE46" s="158">
        <f t="shared" si="38"/>
        <v>26.213608946397091</v>
      </c>
      <c r="BF46" s="156">
        <f t="shared" si="39"/>
        <v>0.15915494309189535</v>
      </c>
      <c r="BG46" s="156">
        <f t="shared" si="40"/>
        <v>3.6711847104765284E-3</v>
      </c>
      <c r="BH46" s="156">
        <f t="shared" si="41"/>
        <v>7.0435520607979906E-3</v>
      </c>
      <c r="BI46" s="156">
        <f t="shared" si="42"/>
        <v>3.2016145730899958E-3</v>
      </c>
      <c r="BJ46" s="156">
        <f t="shared" si="43"/>
        <v>1.2550329126512782E-3</v>
      </c>
      <c r="BK46" s="157">
        <f t="shared" si="44"/>
        <v>0.21599333333333334</v>
      </c>
      <c r="BL46" s="157">
        <f t="shared" si="45"/>
        <v>2.6079877300324861</v>
      </c>
      <c r="BM46" s="157">
        <f t="shared" si="46"/>
        <v>734.55012799999997</v>
      </c>
      <c r="BN46" s="156">
        <f t="shared" si="47"/>
        <v>1.2988694289770428</v>
      </c>
      <c r="BO46" s="156">
        <f t="shared" si="48"/>
        <v>1.008233910267182</v>
      </c>
      <c r="BP46" s="156">
        <f t="shared" si="49"/>
        <v>0.24039203489186517</v>
      </c>
      <c r="BQ46" s="156">
        <f t="shared" si="50"/>
        <v>5.4031300561239872</v>
      </c>
      <c r="BR46" s="156">
        <f t="shared" si="51"/>
        <v>4.1941236144563314</v>
      </c>
      <c r="BS46" s="155"/>
      <c r="BT46" s="155"/>
      <c r="BU46" s="155"/>
    </row>
    <row r="47" spans="1:395">
      <c r="A47" s="234">
        <v>18</v>
      </c>
      <c r="B47" s="55">
        <v>7</v>
      </c>
      <c r="C47" s="172">
        <v>0.55000000000000004</v>
      </c>
      <c r="D47" s="172">
        <f t="shared" si="0"/>
        <v>0.29666666666666669</v>
      </c>
      <c r="E47" s="238">
        <f t="shared" si="1"/>
        <v>2.6259667592247009</v>
      </c>
      <c r="F47" s="172">
        <f t="shared" si="2"/>
        <v>10.766327527906574</v>
      </c>
      <c r="G47" s="172">
        <f t="shared" si="3"/>
        <v>2.3228215600859228</v>
      </c>
      <c r="H47" s="425">
        <v>30</v>
      </c>
      <c r="I47" s="426"/>
      <c r="J47" s="167">
        <v>43</v>
      </c>
      <c r="K47" s="167">
        <v>69</v>
      </c>
      <c r="L47" s="167">
        <v>40</v>
      </c>
      <c r="M47" s="167">
        <v>70</v>
      </c>
      <c r="N47" s="167">
        <v>38</v>
      </c>
      <c r="O47" s="169">
        <v>71</v>
      </c>
      <c r="P47" s="168">
        <v>51</v>
      </c>
      <c r="Q47" s="167">
        <v>69</v>
      </c>
      <c r="R47" s="167">
        <v>52</v>
      </c>
      <c r="S47" s="167">
        <v>69</v>
      </c>
      <c r="T47" s="167">
        <v>54</v>
      </c>
      <c r="U47" s="167">
        <v>70</v>
      </c>
      <c r="V47" s="182"/>
      <c r="W47" s="166">
        <f t="shared" si="4"/>
        <v>26</v>
      </c>
      <c r="X47" s="166">
        <f t="shared" si="5"/>
        <v>30</v>
      </c>
      <c r="Y47" s="166">
        <f t="shared" si="6"/>
        <v>33</v>
      </c>
      <c r="Z47" s="166">
        <f t="shared" si="7"/>
        <v>18</v>
      </c>
      <c r="AA47" s="166">
        <f t="shared" si="8"/>
        <v>17</v>
      </c>
      <c r="AB47" s="166">
        <f t="shared" si="9"/>
        <v>16</v>
      </c>
      <c r="AC47" s="165">
        <f t="shared" si="10"/>
        <v>8</v>
      </c>
      <c r="AD47" s="165">
        <f t="shared" si="11"/>
        <v>13</v>
      </c>
      <c r="AE47" s="165">
        <f t="shared" si="12"/>
        <v>17</v>
      </c>
      <c r="AF47" s="164">
        <f t="shared" si="13"/>
        <v>0.29666666666666669</v>
      </c>
      <c r="AG47" s="164">
        <f t="shared" si="14"/>
        <v>0.17</v>
      </c>
      <c r="AH47" s="164">
        <f t="shared" si="15"/>
        <v>0.12666666666666668</v>
      </c>
      <c r="AI47" s="162">
        <f t="shared" si="16"/>
        <v>30.76923076923077</v>
      </c>
      <c r="AJ47" s="162">
        <f t="shared" si="17"/>
        <v>43.333333333333336</v>
      </c>
      <c r="AK47" s="162">
        <f t="shared" si="18"/>
        <v>51.515151515151516</v>
      </c>
      <c r="AL47" s="160">
        <f t="shared" si="52"/>
        <v>41.872571872571875</v>
      </c>
      <c r="AM47" s="159">
        <f t="shared" si="20"/>
        <v>2.7555047521794197E-2</v>
      </c>
      <c r="AN47" s="159">
        <f t="shared" si="21"/>
        <v>0.53939393939393943</v>
      </c>
      <c r="AO47" s="159">
        <f t="shared" si="22"/>
        <v>5.1085200461753286E-2</v>
      </c>
      <c r="AP47" s="159">
        <f t="shared" si="23"/>
        <v>2.3220545664433309E-2</v>
      </c>
      <c r="AQ47" s="159">
        <f t="shared" si="24"/>
        <v>2.3530152939959092E-2</v>
      </c>
      <c r="AR47" s="159">
        <f t="shared" si="25"/>
        <v>1.0133333333333334</v>
      </c>
      <c r="AS47" s="237">
        <f t="shared" si="26"/>
        <v>35.448295037887327</v>
      </c>
      <c r="AT47" s="237">
        <f t="shared" si="27"/>
        <v>19.12059550528468</v>
      </c>
      <c r="AU47" s="156">
        <f t="shared" si="28"/>
        <v>0.45454545454545453</v>
      </c>
      <c r="AV47" s="156">
        <f t="shared" si="29"/>
        <v>0.13988522280754215</v>
      </c>
      <c r="AW47" s="156">
        <f t="shared" si="30"/>
        <v>0.6189054227988029</v>
      </c>
      <c r="AX47" s="156">
        <f t="shared" si="31"/>
        <v>0.18082769807894233</v>
      </c>
      <c r="AY47" s="156">
        <f t="shared" si="32"/>
        <v>0.33033707865168538</v>
      </c>
      <c r="AZ47" s="156">
        <f t="shared" si="33"/>
        <v>0.17818181818181816</v>
      </c>
      <c r="BA47" s="156">
        <f t="shared" si="34"/>
        <v>9.1024539004578575E-3</v>
      </c>
      <c r="BB47" s="156">
        <f t="shared" si="35"/>
        <v>1.3615919301573665</v>
      </c>
      <c r="BC47" s="156">
        <f t="shared" si="36"/>
        <v>0.56654901019736326</v>
      </c>
      <c r="BD47" s="158">
        <f t="shared" si="37"/>
        <v>62.241349024449946</v>
      </c>
      <c r="BE47" s="158">
        <f t="shared" si="38"/>
        <v>24.398608817584378</v>
      </c>
      <c r="BF47" s="156">
        <f t="shared" si="39"/>
        <v>0.15915494309189535</v>
      </c>
      <c r="BG47" s="156">
        <f t="shared" si="40"/>
        <v>4.3855220202256269E-3</v>
      </c>
      <c r="BH47" s="156">
        <f t="shared" si="41"/>
        <v>8.13046217232841E-3</v>
      </c>
      <c r="BI47" s="156">
        <f t="shared" si="42"/>
        <v>3.6956646237856407E-3</v>
      </c>
      <c r="BJ47" s="156">
        <f t="shared" si="43"/>
        <v>1.4487005325239711E-3</v>
      </c>
      <c r="BK47" s="157">
        <f t="shared" si="44"/>
        <v>0.22046833333333335</v>
      </c>
      <c r="BL47" s="157">
        <f t="shared" si="45"/>
        <v>2.6173746388318202</v>
      </c>
      <c r="BM47" s="157">
        <f t="shared" si="46"/>
        <v>755.17569387500021</v>
      </c>
      <c r="BN47" s="156">
        <f t="shared" si="47"/>
        <v>1.2988694289770428</v>
      </c>
      <c r="BO47" s="156">
        <f t="shared" si="48"/>
        <v>1.008233910267182</v>
      </c>
      <c r="BP47" s="156">
        <f t="shared" si="49"/>
        <v>0.23382638163832145</v>
      </c>
      <c r="BQ47" s="156">
        <f t="shared" si="50"/>
        <v>5.5548455220339994</v>
      </c>
      <c r="BR47" s="156">
        <f t="shared" si="51"/>
        <v>4.3118911698625197</v>
      </c>
      <c r="BS47" s="155"/>
      <c r="BT47" s="155"/>
      <c r="BU47" s="155"/>
    </row>
    <row r="48" spans="1:395">
      <c r="A48" s="235">
        <v>18</v>
      </c>
      <c r="B48" s="55">
        <v>8</v>
      </c>
      <c r="C48" s="172">
        <v>0.55000000000000004</v>
      </c>
      <c r="D48" s="172">
        <f t="shared" si="0"/>
        <v>0.28999999999999998</v>
      </c>
      <c r="E48" s="238">
        <f t="shared" si="1"/>
        <v>2.2369926804179441</v>
      </c>
      <c r="F48" s="172">
        <f t="shared" si="2"/>
        <v>7.8130079306134999</v>
      </c>
      <c r="G48" s="172">
        <f t="shared" si="3"/>
        <v>2.3228215600859228</v>
      </c>
      <c r="H48" s="425">
        <v>35</v>
      </c>
      <c r="I48" s="426"/>
      <c r="J48" s="167">
        <v>43</v>
      </c>
      <c r="K48" s="167">
        <v>72</v>
      </c>
      <c r="L48" s="167">
        <v>41</v>
      </c>
      <c r="M48" s="167">
        <v>71</v>
      </c>
      <c r="N48" s="167">
        <v>42</v>
      </c>
      <c r="O48" s="169">
        <v>70</v>
      </c>
      <c r="P48" s="168">
        <v>50</v>
      </c>
      <c r="Q48" s="167">
        <v>71</v>
      </c>
      <c r="R48" s="167">
        <v>49</v>
      </c>
      <c r="S48" s="167">
        <v>70</v>
      </c>
      <c r="T48" s="167">
        <v>49</v>
      </c>
      <c r="U48" s="167">
        <v>70</v>
      </c>
      <c r="V48" s="182"/>
      <c r="W48" s="166">
        <f t="shared" si="4"/>
        <v>29</v>
      </c>
      <c r="X48" s="166">
        <f t="shared" si="5"/>
        <v>30</v>
      </c>
      <c r="Y48" s="166">
        <f t="shared" si="6"/>
        <v>28</v>
      </c>
      <c r="Z48" s="166">
        <f t="shared" si="7"/>
        <v>21</v>
      </c>
      <c r="AA48" s="166">
        <f t="shared" si="8"/>
        <v>21</v>
      </c>
      <c r="AB48" s="166">
        <f t="shared" si="9"/>
        <v>21</v>
      </c>
      <c r="AC48" s="165">
        <f t="shared" si="10"/>
        <v>8</v>
      </c>
      <c r="AD48" s="165">
        <f t="shared" si="11"/>
        <v>9</v>
      </c>
      <c r="AE48" s="165">
        <f t="shared" si="12"/>
        <v>7</v>
      </c>
      <c r="AF48" s="164">
        <f t="shared" si="13"/>
        <v>0.28999999999999998</v>
      </c>
      <c r="AG48" s="164">
        <f t="shared" si="14"/>
        <v>0.21</v>
      </c>
      <c r="AH48" s="164">
        <f t="shared" si="15"/>
        <v>0.08</v>
      </c>
      <c r="AI48" s="162">
        <f t="shared" si="16"/>
        <v>27.586206896551722</v>
      </c>
      <c r="AJ48" s="162">
        <f t="shared" si="17"/>
        <v>30.000000000000004</v>
      </c>
      <c r="AK48" s="162">
        <f t="shared" si="18"/>
        <v>25</v>
      </c>
      <c r="AL48" s="160">
        <f t="shared" si="52"/>
        <v>27.52873563218391</v>
      </c>
      <c r="AM48" s="159">
        <f t="shared" si="20"/>
        <v>3.7117586795695004E-2</v>
      </c>
      <c r="AN48" s="159">
        <f t="shared" si="21"/>
        <v>0.52727272727272723</v>
      </c>
      <c r="AO48" s="159">
        <f t="shared" si="22"/>
        <v>7.0395423233214668E-2</v>
      </c>
      <c r="AP48" s="159">
        <f t="shared" si="23"/>
        <v>3.1997919651461211E-2</v>
      </c>
      <c r="AQ48" s="159">
        <f t="shared" si="24"/>
        <v>3.3277836437519671E-2</v>
      </c>
      <c r="AR48" s="159">
        <f t="shared" si="25"/>
        <v>1.0400000000000003</v>
      </c>
      <c r="AS48" s="237">
        <f t="shared" si="26"/>
        <v>26.079337691770689</v>
      </c>
      <c r="AT48" s="237">
        <f t="shared" si="27"/>
        <v>13.750923510206363</v>
      </c>
      <c r="AU48" s="156">
        <f t="shared" si="28"/>
        <v>0.45454545454545453</v>
      </c>
      <c r="AV48" s="156">
        <f t="shared" si="29"/>
        <v>0.16608556075902259</v>
      </c>
      <c r="AW48" s="156">
        <f t="shared" si="30"/>
        <v>0.625978857295168</v>
      </c>
      <c r="AX48" s="156">
        <f t="shared" si="31"/>
        <v>0.20750036309126355</v>
      </c>
      <c r="AY48" s="156">
        <f t="shared" si="32"/>
        <v>0.33793103448275863</v>
      </c>
      <c r="AZ48" s="156">
        <f t="shared" si="33"/>
        <v>0.17818181818181816</v>
      </c>
      <c r="BA48" s="156">
        <f t="shared" si="34"/>
        <v>1.2543184503372795E-2</v>
      </c>
      <c r="BB48" s="156">
        <f t="shared" si="35"/>
        <v>1.3771534860493695</v>
      </c>
      <c r="BC48" s="156">
        <f t="shared" si="36"/>
        <v>0.66506201887615179</v>
      </c>
      <c r="BD48" s="158">
        <f t="shared" si="37"/>
        <v>53.021783957440803</v>
      </c>
      <c r="BE48" s="158">
        <f t="shared" si="38"/>
        <v>20.784539311316795</v>
      </c>
      <c r="BF48" s="156">
        <f t="shared" si="39"/>
        <v>0.15915494309189535</v>
      </c>
      <c r="BG48" s="156">
        <f t="shared" si="40"/>
        <v>5.9074474141773241E-3</v>
      </c>
      <c r="BH48" s="156">
        <f t="shared" si="41"/>
        <v>1.1203779578612169E-2</v>
      </c>
      <c r="BI48" s="156">
        <f t="shared" si="42"/>
        <v>5.0926270811873491E-3</v>
      </c>
      <c r="BJ48" s="156">
        <f t="shared" si="43"/>
        <v>1.996309815825441E-3</v>
      </c>
      <c r="BK48" s="157">
        <f t="shared" si="44"/>
        <v>0.21748500000000001</v>
      </c>
      <c r="BL48" s="157">
        <f t="shared" si="45"/>
        <v>2.6111204491558793</v>
      </c>
      <c r="BM48" s="157">
        <f t="shared" si="46"/>
        <v>741.40092787500009</v>
      </c>
      <c r="BN48" s="156">
        <f t="shared" si="47"/>
        <v>1.2988694289770428</v>
      </c>
      <c r="BO48" s="156">
        <f t="shared" si="48"/>
        <v>1.008233910267182</v>
      </c>
      <c r="BP48" s="156">
        <f t="shared" si="49"/>
        <v>0.2381707297104588</v>
      </c>
      <c r="BQ48" s="156">
        <f t="shared" si="50"/>
        <v>5.4535224817762549</v>
      </c>
      <c r="BR48" s="156">
        <f t="shared" si="51"/>
        <v>4.2332402117291217</v>
      </c>
      <c r="BS48" s="155"/>
      <c r="BT48" s="155"/>
      <c r="BU48" s="155"/>
    </row>
    <row r="49" spans="1:395" s="189" customFormat="1">
      <c r="A49" s="234">
        <v>36</v>
      </c>
      <c r="B49" s="196">
        <v>1</v>
      </c>
      <c r="C49" s="191">
        <v>0.55000000000000004</v>
      </c>
      <c r="D49" s="191">
        <f t="shared" ref="D49:D80" si="53">AVERAGE(W49:Y49)/100</f>
        <v>0.15333333333333335</v>
      </c>
      <c r="E49" s="191">
        <f t="shared" ref="E49:E80" si="54">H49^(-1.04)*90.26</f>
        <v>4.003355281584116</v>
      </c>
      <c r="F49" s="191">
        <f t="shared" ref="F49:F80" si="55">(9.81*E49^2)/(2*PI())</f>
        <v>25.022886522097128</v>
      </c>
      <c r="G49" s="191">
        <f t="shared" ref="G49:G80" si="56">(9.81*C49)^0.5</f>
        <v>2.3228215600859228</v>
      </c>
      <c r="H49" s="427">
        <v>20</v>
      </c>
      <c r="I49" s="428"/>
      <c r="J49" s="191">
        <v>53</v>
      </c>
      <c r="K49" s="191">
        <v>68</v>
      </c>
      <c r="L49" s="191">
        <v>52</v>
      </c>
      <c r="M49" s="191">
        <v>67</v>
      </c>
      <c r="N49" s="191">
        <v>52</v>
      </c>
      <c r="O49" s="193">
        <v>68</v>
      </c>
      <c r="P49" s="192">
        <v>54</v>
      </c>
      <c r="Q49" s="191">
        <v>66</v>
      </c>
      <c r="R49" s="191">
        <v>52</v>
      </c>
      <c r="S49" s="191">
        <v>64</v>
      </c>
      <c r="T49" s="191">
        <v>52</v>
      </c>
      <c r="U49" s="191">
        <v>65</v>
      </c>
      <c r="V49" s="190"/>
      <c r="W49" s="164">
        <f t="shared" ref="W49:W80" si="57">K49-J49</f>
        <v>15</v>
      </c>
      <c r="X49" s="164">
        <f t="shared" ref="X49:X80" si="58">M49-L49</f>
        <v>15</v>
      </c>
      <c r="Y49" s="164">
        <f t="shared" ref="Y49:Y80" si="59">O49-N49</f>
        <v>16</v>
      </c>
      <c r="Z49" s="164">
        <f t="shared" ref="Z49:Z80" si="60">Q49-P49</f>
        <v>12</v>
      </c>
      <c r="AA49" s="164">
        <f t="shared" ref="AA49:AA80" si="61">S49-R49</f>
        <v>12</v>
      </c>
      <c r="AB49" s="164">
        <f t="shared" ref="AB49:AB80" si="62">U49-T49</f>
        <v>13</v>
      </c>
      <c r="AC49" s="164">
        <f t="shared" ref="AC49:AC80" si="63">W49-Z49</f>
        <v>3</v>
      </c>
      <c r="AD49" s="164">
        <f t="shared" ref="AD49:AD80" si="64">X49-AA49</f>
        <v>3</v>
      </c>
      <c r="AE49" s="164">
        <f t="shared" ref="AE49:AE80" si="65">Y49-AB49</f>
        <v>3</v>
      </c>
      <c r="AF49" s="164">
        <f t="shared" ref="AF49:AF80" si="66">(W49+X49+Y49)/(3*100)</f>
        <v>0.15333333333333332</v>
      </c>
      <c r="AG49" s="164">
        <f t="shared" ref="AG49:AG80" si="67">(Z49+AA49+AB49)/(3*100)</f>
        <v>0.12333333333333334</v>
      </c>
      <c r="AH49" s="164">
        <f t="shared" ref="AH49:AH80" si="68">(AC49+AD49+AE49)/(3*100)</f>
        <v>0.03</v>
      </c>
      <c r="AI49" s="164">
        <f t="shared" ref="AI49:AI80" si="69">(1-(Z49/W49))*100</f>
        <v>19.999999999999996</v>
      </c>
      <c r="AJ49" s="164">
        <f t="shared" ref="AJ49:AJ80" si="70">(1-(AA49/X49))*100</f>
        <v>19.999999999999996</v>
      </c>
      <c r="AK49" s="164">
        <f t="shared" ref="AK49:AK80" si="71">(1-(AB49/Y49))*100</f>
        <v>18.75</v>
      </c>
      <c r="AL49" s="160">
        <f t="shared" si="52"/>
        <v>19.583333333333332</v>
      </c>
      <c r="AM49" s="159">
        <f t="shared" ref="AM49:AM80" si="72">D49/F49</f>
        <v>6.1277236420317956E-3</v>
      </c>
      <c r="AN49" s="159">
        <f t="shared" ref="AN49:AN80" si="73">D49/C49</f>
        <v>0.27878787878787881</v>
      </c>
      <c r="AO49" s="159">
        <f t="shared" ref="AO49:AO80" si="74">C49/F49</f>
        <v>2.1979878281201005E-2</v>
      </c>
      <c r="AP49" s="159">
        <f t="shared" ref="AP49:AP80" si="75">$Y$10/F49</f>
        <v>9.9908537641822739E-3</v>
      </c>
      <c r="AQ49" s="159">
        <f t="shared" ref="AQ49:AQ80" si="76">(C49-D49)/F49</f>
        <v>1.5852154639169211E-2</v>
      </c>
      <c r="AR49" s="159">
        <f t="shared" ref="AR49:AR80" si="77">(C49-D49)/$Y$10</f>
        <v>1.5866666666666669</v>
      </c>
      <c r="AS49" s="237">
        <f t="shared" ref="AS49:AS80" si="78">(F49-$Y$10)/D49</f>
        <v>161.56230340498126</v>
      </c>
      <c r="AT49" s="237">
        <f t="shared" ref="AT49:AT80" si="79">(F49-$Y$10)/C49</f>
        <v>45.041611858358408</v>
      </c>
      <c r="AU49" s="156">
        <f t="shared" ref="AU49:AU80" si="80">$Y$10/C49</f>
        <v>0.45454545454545453</v>
      </c>
      <c r="AV49" s="156">
        <f t="shared" ref="AV49:AV80" si="81">($Y$10/(F49*D49)^0.5)</f>
        <v>0.12763007280840905</v>
      </c>
      <c r="AW49" s="156">
        <f t="shared" ref="AW49:AW80" si="82">($Y$10/(C49*D49)^0.5)</f>
        <v>0.8608755539377273</v>
      </c>
      <c r="AX49" s="156">
        <f t="shared" ref="AX49:AX80" si="83">(D49/($Y$10*F49)^0.5)</f>
        <v>6.1305278460446096E-2</v>
      </c>
      <c r="AY49" s="156">
        <f t="shared" ref="AY49:AY80" si="84">$Y$11/D49</f>
        <v>0.63913043478260867</v>
      </c>
      <c r="AZ49" s="156">
        <f t="shared" ref="AZ49:AZ80" si="85">$Y$11/C49</f>
        <v>0.17818181818181816</v>
      </c>
      <c r="BA49" s="156">
        <f t="shared" ref="BA49:BA80" si="86">$Y$11/F49</f>
        <v>3.9164146755594521E-3</v>
      </c>
      <c r="BB49" s="156">
        <f t="shared" ref="BB49:BB80" si="87">(G49/(9.81*D49)^0.5)</f>
        <v>1.8939262186629999</v>
      </c>
      <c r="BC49" s="156">
        <f t="shared" ref="BC49:BC80" si="88">G49*E49/F49</f>
        <v>0.37162299211706185</v>
      </c>
      <c r="BD49" s="158">
        <f t="shared" ref="BD49:BD80" si="89">G49*E49/$Y$11</f>
        <v>94.888571028035045</v>
      </c>
      <c r="BE49" s="158">
        <f t="shared" ref="BE49:BE80" si="90">G49*E49/$Y$10</f>
        <v>37.196319842989737</v>
      </c>
      <c r="BF49" s="156">
        <f t="shared" ref="BF49:BF80" si="91">F49/(9.81*E49^2)</f>
        <v>0.15915494309189535</v>
      </c>
      <c r="BG49" s="156">
        <f t="shared" ref="BG49:BG80" si="92">(D49/(9.81*(E49^2)))</f>
        <v>9.7525750753043217E-4</v>
      </c>
      <c r="BH49" s="156">
        <f t="shared" ref="BH49:BH80" si="93">C49/(9.81*E49^2)</f>
        <v>3.4982062770113325E-3</v>
      </c>
      <c r="BI49" s="156">
        <f t="shared" ref="BI49:BI80" si="94">$Y$10/(9.81*E49^2)</f>
        <v>1.5900937622778783E-3</v>
      </c>
      <c r="BJ49" s="156">
        <f t="shared" ref="BJ49:BJ80" si="95">$Y$11/(9.81*E49^2)</f>
        <v>6.2331675481292837E-4</v>
      </c>
      <c r="BK49" s="157">
        <f t="shared" ref="BK49:BK80" si="96">($Y$11+D49/2)*0.895</f>
        <v>0.1563266666666667</v>
      </c>
      <c r="BL49" s="157">
        <f t="shared" ref="BL49:BL80" si="97">SQRT((C49+D49/2)*9.81)</f>
        <v>2.479435419606649</v>
      </c>
      <c r="BM49" s="157">
        <f t="shared" ref="BM49:BM80" si="98">0.5*BK49*BL49^2*1000</f>
        <v>480.51690800000006</v>
      </c>
      <c r="BN49" s="156">
        <f t="shared" ref="BN49:BN80" si="99">A49*9.81/$AC$10</f>
        <v>2.5977388579540857</v>
      </c>
      <c r="BO49" s="156">
        <f t="shared" ref="BO49:BO80" si="100">A49/$AC$11</f>
        <v>2.016467820534364</v>
      </c>
      <c r="BP49" s="156">
        <f t="shared" ref="BP49:BP80" si="101">A49*9.81/BM49</f>
        <v>0.73495852928446792</v>
      </c>
      <c r="BQ49" s="156">
        <f t="shared" ref="BQ49:BQ80" si="102">BM49/$AC$10</f>
        <v>3.5345380105774962</v>
      </c>
      <c r="BR49" s="156">
        <f t="shared" ref="BR49:BR80" si="103">BM49/($AC$11*9.81)</f>
        <v>2.7436484375486225</v>
      </c>
      <c r="BS49" s="155"/>
      <c r="BT49" s="155"/>
      <c r="BU49" s="155"/>
      <c r="BV49" s="154"/>
      <c r="BW49" s="154"/>
      <c r="BX49" s="154"/>
      <c r="BY49" s="154"/>
      <c r="BZ49" s="154"/>
      <c r="CA49" s="154"/>
      <c r="CB49" s="154"/>
      <c r="CC49" s="154"/>
      <c r="CD49" s="154"/>
      <c r="CE49" s="154"/>
      <c r="CF49" s="154"/>
      <c r="CG49" s="154"/>
      <c r="CH49" s="154"/>
      <c r="CI49" s="154"/>
      <c r="CJ49" s="154"/>
      <c r="CK49" s="154"/>
      <c r="CL49" s="154"/>
      <c r="CM49" s="154"/>
      <c r="CN49" s="154"/>
      <c r="CO49" s="154"/>
      <c r="CP49" s="154"/>
      <c r="CQ49" s="154"/>
      <c r="CR49" s="154"/>
      <c r="CS49" s="154"/>
      <c r="CT49" s="154"/>
      <c r="CU49" s="154"/>
      <c r="CV49" s="154"/>
      <c r="CW49" s="154"/>
      <c r="CX49" s="154"/>
      <c r="CY49" s="154"/>
      <c r="CZ49" s="154"/>
      <c r="DA49" s="154"/>
      <c r="DB49" s="154"/>
      <c r="DC49" s="154"/>
      <c r="DD49" s="154"/>
      <c r="DE49" s="154"/>
      <c r="DF49" s="154"/>
      <c r="DG49" s="154"/>
      <c r="DH49" s="154"/>
      <c r="DI49" s="154"/>
      <c r="DJ49" s="154"/>
      <c r="DK49" s="154"/>
      <c r="DL49" s="154"/>
      <c r="DM49" s="154"/>
      <c r="DN49" s="154"/>
      <c r="DO49" s="154"/>
      <c r="DP49" s="154"/>
      <c r="DQ49" s="154"/>
      <c r="DR49" s="154"/>
      <c r="DS49" s="154"/>
      <c r="DT49" s="154"/>
      <c r="DU49" s="154"/>
      <c r="DV49" s="154"/>
      <c r="DW49" s="154"/>
      <c r="DX49" s="154"/>
      <c r="DY49" s="154"/>
      <c r="DZ49" s="154"/>
      <c r="EA49" s="154"/>
      <c r="EB49" s="154"/>
      <c r="EC49" s="154"/>
      <c r="ED49" s="154"/>
      <c r="EE49" s="154"/>
      <c r="EF49" s="154"/>
      <c r="EG49" s="154"/>
      <c r="EH49" s="154"/>
      <c r="EI49" s="154"/>
      <c r="EJ49" s="154"/>
      <c r="EK49" s="154"/>
      <c r="EL49" s="154"/>
      <c r="EM49" s="154"/>
      <c r="EN49" s="154"/>
      <c r="EO49" s="154"/>
      <c r="EP49" s="154"/>
      <c r="EQ49" s="154"/>
      <c r="ER49" s="154"/>
      <c r="ES49" s="154"/>
      <c r="ET49" s="154"/>
      <c r="EU49" s="154"/>
      <c r="EV49" s="154"/>
      <c r="EW49" s="154"/>
      <c r="EX49" s="154"/>
      <c r="EY49" s="154"/>
      <c r="EZ49" s="154"/>
      <c r="FA49" s="154"/>
      <c r="FB49" s="154"/>
      <c r="FC49" s="154"/>
      <c r="FD49" s="154"/>
      <c r="FE49" s="154"/>
      <c r="FF49" s="154"/>
      <c r="FG49" s="154"/>
      <c r="FH49" s="154"/>
      <c r="FI49" s="154"/>
      <c r="FJ49" s="154"/>
      <c r="FK49" s="154"/>
      <c r="FL49" s="154"/>
      <c r="FM49" s="154"/>
      <c r="FN49" s="154"/>
      <c r="FO49" s="154"/>
      <c r="FP49" s="154"/>
      <c r="FQ49" s="154"/>
      <c r="FR49" s="154"/>
      <c r="FS49" s="154"/>
      <c r="FT49" s="154"/>
      <c r="FU49" s="154"/>
      <c r="FV49" s="154"/>
      <c r="FW49" s="154"/>
      <c r="FX49" s="154"/>
      <c r="FY49" s="154"/>
      <c r="FZ49" s="154"/>
      <c r="GA49" s="154"/>
      <c r="GB49" s="154"/>
      <c r="GC49" s="154"/>
      <c r="GD49" s="154"/>
      <c r="GE49" s="154"/>
      <c r="GF49" s="154"/>
      <c r="GG49" s="154"/>
      <c r="GH49" s="154"/>
      <c r="GI49" s="154"/>
      <c r="GJ49" s="154"/>
      <c r="GK49" s="154"/>
      <c r="GL49" s="154"/>
      <c r="GM49" s="154"/>
      <c r="GN49" s="154"/>
      <c r="GO49" s="154"/>
      <c r="GP49" s="154"/>
      <c r="GQ49" s="154"/>
      <c r="GR49" s="154"/>
      <c r="GS49" s="154"/>
      <c r="GT49" s="154"/>
      <c r="GU49" s="154"/>
      <c r="GV49" s="154"/>
      <c r="GW49" s="154"/>
      <c r="GX49" s="154"/>
      <c r="GY49" s="154"/>
      <c r="GZ49" s="154"/>
      <c r="HA49" s="154"/>
      <c r="HB49" s="154"/>
      <c r="HC49" s="154"/>
      <c r="HD49" s="154"/>
      <c r="HE49" s="154"/>
      <c r="HF49" s="154"/>
      <c r="HG49" s="154"/>
      <c r="HH49" s="154"/>
      <c r="HI49" s="154"/>
      <c r="HJ49" s="154"/>
      <c r="HK49" s="154"/>
      <c r="HL49" s="154"/>
      <c r="HM49" s="154"/>
      <c r="HN49" s="154"/>
      <c r="HO49" s="154"/>
      <c r="HP49" s="154"/>
      <c r="HQ49" s="154"/>
      <c r="HR49" s="154"/>
      <c r="HS49" s="154"/>
      <c r="HT49" s="154"/>
      <c r="HU49" s="154"/>
      <c r="HV49" s="154"/>
      <c r="HW49" s="154"/>
      <c r="HX49" s="154"/>
      <c r="HY49" s="154"/>
      <c r="HZ49" s="154"/>
      <c r="IA49" s="154"/>
      <c r="IB49" s="154"/>
      <c r="IC49" s="154"/>
      <c r="ID49" s="154"/>
      <c r="IE49" s="154"/>
      <c r="IF49" s="154"/>
      <c r="IG49" s="154"/>
      <c r="IH49" s="154"/>
      <c r="II49" s="154"/>
      <c r="IJ49" s="154"/>
      <c r="IK49" s="154"/>
      <c r="IL49" s="154"/>
      <c r="IM49" s="154"/>
      <c r="IN49" s="154"/>
      <c r="IO49" s="154"/>
      <c r="IP49" s="154"/>
      <c r="IQ49" s="154"/>
      <c r="IR49" s="154"/>
      <c r="IS49" s="154"/>
      <c r="IT49" s="154"/>
      <c r="IU49" s="154"/>
      <c r="IV49" s="154"/>
      <c r="IW49" s="154"/>
      <c r="IX49" s="154"/>
      <c r="IY49" s="154"/>
      <c r="IZ49" s="154"/>
      <c r="JA49" s="154"/>
      <c r="JB49" s="154"/>
      <c r="JC49" s="154"/>
      <c r="JD49" s="154"/>
      <c r="JE49" s="154"/>
      <c r="JF49" s="154"/>
      <c r="JG49" s="154"/>
      <c r="JH49" s="154"/>
      <c r="JI49" s="154"/>
      <c r="JJ49" s="154"/>
      <c r="JK49" s="154"/>
      <c r="JL49" s="154"/>
      <c r="JM49" s="154"/>
      <c r="JN49" s="154"/>
      <c r="JO49" s="154"/>
      <c r="JP49" s="154"/>
      <c r="JQ49" s="154"/>
      <c r="JR49" s="154"/>
      <c r="JS49" s="154"/>
      <c r="JT49" s="154"/>
      <c r="JU49" s="154"/>
      <c r="JV49" s="154"/>
      <c r="JW49" s="154"/>
      <c r="JX49" s="154"/>
      <c r="JY49" s="154"/>
      <c r="JZ49" s="154"/>
      <c r="KA49" s="154"/>
      <c r="KB49" s="154"/>
      <c r="KC49" s="154"/>
      <c r="KD49" s="154"/>
      <c r="KE49" s="154"/>
      <c r="KF49" s="154"/>
      <c r="KG49" s="154"/>
      <c r="KH49" s="154"/>
      <c r="KI49" s="154"/>
      <c r="KJ49" s="154"/>
      <c r="KK49" s="154"/>
      <c r="KL49" s="154"/>
      <c r="KM49" s="154"/>
      <c r="KN49" s="154"/>
      <c r="KO49" s="154"/>
      <c r="KP49" s="154"/>
      <c r="KQ49" s="154"/>
      <c r="KR49" s="154"/>
      <c r="KS49" s="154"/>
      <c r="KT49" s="154"/>
      <c r="KU49" s="154"/>
      <c r="KV49" s="154"/>
      <c r="KW49" s="154"/>
      <c r="KX49" s="154"/>
      <c r="KY49" s="154"/>
      <c r="KZ49" s="154"/>
      <c r="LA49" s="154"/>
      <c r="LB49" s="154"/>
      <c r="LC49" s="154"/>
      <c r="LD49" s="154"/>
      <c r="LE49" s="154"/>
      <c r="LF49" s="154"/>
      <c r="LG49" s="154"/>
      <c r="LH49" s="154"/>
      <c r="LI49" s="154"/>
      <c r="LJ49" s="154"/>
      <c r="LK49" s="154"/>
      <c r="LL49" s="154"/>
      <c r="LM49" s="154"/>
      <c r="LN49" s="154"/>
      <c r="LO49" s="154"/>
      <c r="LP49" s="154"/>
      <c r="LQ49" s="154"/>
      <c r="LR49" s="154"/>
      <c r="LS49" s="154"/>
      <c r="LT49" s="154"/>
      <c r="LU49" s="154"/>
      <c r="LV49" s="154"/>
      <c r="LW49" s="154"/>
      <c r="LX49" s="154"/>
      <c r="LY49" s="154"/>
      <c r="LZ49" s="154"/>
      <c r="MA49" s="154"/>
      <c r="MB49" s="154"/>
      <c r="MC49" s="154"/>
      <c r="MD49" s="154"/>
      <c r="ME49" s="154"/>
      <c r="MF49" s="154"/>
      <c r="MG49" s="154"/>
      <c r="MH49" s="154"/>
      <c r="MI49" s="154"/>
      <c r="MJ49" s="154"/>
      <c r="MK49" s="154"/>
      <c r="ML49" s="154"/>
      <c r="MM49" s="154"/>
      <c r="MN49" s="154"/>
      <c r="MO49" s="154"/>
      <c r="MP49" s="154"/>
      <c r="MQ49" s="154"/>
      <c r="MR49" s="154"/>
      <c r="MS49" s="154"/>
      <c r="MT49" s="154"/>
      <c r="MU49" s="154"/>
      <c r="MV49" s="154"/>
      <c r="MW49" s="154"/>
      <c r="MX49" s="154"/>
      <c r="MY49" s="154"/>
      <c r="MZ49" s="154"/>
      <c r="NA49" s="154"/>
      <c r="NB49" s="154"/>
      <c r="NC49" s="154"/>
      <c r="ND49" s="154"/>
      <c r="NE49" s="154"/>
      <c r="NF49" s="154"/>
      <c r="NG49" s="154"/>
      <c r="NH49" s="154"/>
      <c r="NI49" s="154"/>
      <c r="NJ49" s="154"/>
      <c r="NK49" s="154"/>
      <c r="NL49" s="154"/>
      <c r="NM49" s="154"/>
      <c r="NN49" s="154"/>
      <c r="NO49" s="154"/>
      <c r="NP49" s="154"/>
      <c r="NQ49" s="154"/>
      <c r="NR49" s="154"/>
      <c r="NS49" s="154"/>
      <c r="NT49" s="154"/>
      <c r="NU49" s="154"/>
      <c r="NV49" s="154"/>
      <c r="NW49" s="154"/>
      <c r="NX49" s="154"/>
      <c r="NY49" s="154"/>
      <c r="NZ49" s="154"/>
      <c r="OA49" s="154"/>
      <c r="OB49" s="154"/>
      <c r="OC49" s="154"/>
      <c r="OD49" s="154"/>
      <c r="OE49" s="154"/>
    </row>
    <row r="50" spans="1:395">
      <c r="A50" s="234">
        <v>36</v>
      </c>
      <c r="B50" s="28">
        <v>2</v>
      </c>
      <c r="C50" s="172">
        <v>0.55000000000000004</v>
      </c>
      <c r="D50" s="172">
        <f t="shared" si="53"/>
        <v>0.19333333333333333</v>
      </c>
      <c r="E50" s="238">
        <f t="shared" si="54"/>
        <v>3.4617713531086367</v>
      </c>
      <c r="F50" s="172">
        <f t="shared" si="55"/>
        <v>18.710521764569563</v>
      </c>
      <c r="G50" s="172">
        <f t="shared" si="56"/>
        <v>2.3228215600859228</v>
      </c>
      <c r="H50" s="425">
        <v>23</v>
      </c>
      <c r="I50" s="426"/>
      <c r="J50" s="167">
        <v>48</v>
      </c>
      <c r="K50" s="167">
        <v>66</v>
      </c>
      <c r="L50" s="167">
        <v>46</v>
      </c>
      <c r="M50" s="167">
        <v>68</v>
      </c>
      <c r="N50" s="167">
        <v>48</v>
      </c>
      <c r="O50" s="169">
        <v>66</v>
      </c>
      <c r="P50" s="168">
        <v>53</v>
      </c>
      <c r="Q50" s="167">
        <v>66</v>
      </c>
      <c r="R50" s="167">
        <v>54</v>
      </c>
      <c r="S50" s="167">
        <v>66</v>
      </c>
      <c r="T50" s="167">
        <v>50</v>
      </c>
      <c r="U50" s="167">
        <v>68</v>
      </c>
      <c r="V50" s="182"/>
      <c r="W50" s="166">
        <f t="shared" si="57"/>
        <v>18</v>
      </c>
      <c r="X50" s="166">
        <f t="shared" si="58"/>
        <v>22</v>
      </c>
      <c r="Y50" s="166">
        <f t="shared" si="59"/>
        <v>18</v>
      </c>
      <c r="Z50" s="166">
        <f t="shared" si="60"/>
        <v>13</v>
      </c>
      <c r="AA50" s="166">
        <f t="shared" si="61"/>
        <v>12</v>
      </c>
      <c r="AB50" s="166">
        <f t="shared" si="62"/>
        <v>18</v>
      </c>
      <c r="AC50" s="165">
        <f t="shared" si="63"/>
        <v>5</v>
      </c>
      <c r="AD50" s="165">
        <f t="shared" si="64"/>
        <v>10</v>
      </c>
      <c r="AE50" s="165">
        <f t="shared" si="65"/>
        <v>0</v>
      </c>
      <c r="AF50" s="164">
        <f t="shared" si="66"/>
        <v>0.19333333333333333</v>
      </c>
      <c r="AG50" s="164">
        <f t="shared" si="67"/>
        <v>0.14333333333333334</v>
      </c>
      <c r="AH50" s="164">
        <f t="shared" si="68"/>
        <v>0.05</v>
      </c>
      <c r="AI50" s="162">
        <f t="shared" si="69"/>
        <v>27.777777777777779</v>
      </c>
      <c r="AJ50" s="162">
        <f t="shared" si="70"/>
        <v>45.45454545454546</v>
      </c>
      <c r="AK50" s="161">
        <f t="shared" si="71"/>
        <v>0</v>
      </c>
      <c r="AL50" s="160">
        <f>(AI50+AJ50)/2</f>
        <v>36.616161616161619</v>
      </c>
      <c r="AM50" s="159">
        <f t="shared" si="72"/>
        <v>1.0332867023485754E-2</v>
      </c>
      <c r="AN50" s="159">
        <f t="shared" si="73"/>
        <v>0.3515151515151515</v>
      </c>
      <c r="AO50" s="159">
        <f t="shared" si="74"/>
        <v>2.9395225153019823E-2</v>
      </c>
      <c r="AP50" s="159">
        <f t="shared" si="75"/>
        <v>1.3361465978645373E-2</v>
      </c>
      <c r="AQ50" s="159">
        <f t="shared" si="76"/>
        <v>1.9062358129534065E-2</v>
      </c>
      <c r="AR50" s="159">
        <f t="shared" si="77"/>
        <v>1.4266666666666667</v>
      </c>
      <c r="AS50" s="237">
        <f t="shared" si="78"/>
        <v>95.485457402946025</v>
      </c>
      <c r="AT50" s="237">
        <f t="shared" si="79"/>
        <v>33.564585026490114</v>
      </c>
      <c r="AU50" s="156">
        <f t="shared" si="80"/>
        <v>0.45454545454545453</v>
      </c>
      <c r="AV50" s="156">
        <f t="shared" si="81"/>
        <v>0.13144488476546717</v>
      </c>
      <c r="AW50" s="156">
        <f t="shared" si="82"/>
        <v>0.76666439507182438</v>
      </c>
      <c r="AX50" s="156">
        <f t="shared" si="83"/>
        <v>8.9390997858634039E-2</v>
      </c>
      <c r="AY50" s="156">
        <f t="shared" si="84"/>
        <v>0.50689655172413794</v>
      </c>
      <c r="AZ50" s="156">
        <f t="shared" si="85"/>
        <v>0.17818181818181816</v>
      </c>
      <c r="BA50" s="156">
        <f t="shared" si="86"/>
        <v>5.2376946636289862E-3</v>
      </c>
      <c r="BB50" s="156">
        <f t="shared" si="87"/>
        <v>1.6866616691580136</v>
      </c>
      <c r="BC50" s="156">
        <f t="shared" si="88"/>
        <v>0.4297623142885959</v>
      </c>
      <c r="BD50" s="158">
        <f t="shared" si="89"/>
        <v>82.051807500903649</v>
      </c>
      <c r="BE50" s="158">
        <f t="shared" si="90"/>
        <v>32.164308540354234</v>
      </c>
      <c r="BF50" s="156">
        <f t="shared" si="91"/>
        <v>0.15915494309189535</v>
      </c>
      <c r="BG50" s="156">
        <f t="shared" si="92"/>
        <v>1.6445268630989971E-3</v>
      </c>
      <c r="BH50" s="156">
        <f t="shared" si="93"/>
        <v>4.67839538640232E-3</v>
      </c>
      <c r="BI50" s="156">
        <f t="shared" si="94"/>
        <v>2.1265433574555997E-3</v>
      </c>
      <c r="BJ50" s="156">
        <f t="shared" si="95"/>
        <v>8.3360499612259516E-4</v>
      </c>
      <c r="BK50" s="157">
        <f t="shared" si="96"/>
        <v>0.17422666666666667</v>
      </c>
      <c r="BL50" s="157">
        <f t="shared" si="97"/>
        <v>2.5186901357650173</v>
      </c>
      <c r="BM50" s="157">
        <f t="shared" si="98"/>
        <v>552.62956400000019</v>
      </c>
      <c r="BN50" s="156">
        <f t="shared" si="99"/>
        <v>2.5977388579540857</v>
      </c>
      <c r="BO50" s="156">
        <f t="shared" si="100"/>
        <v>2.016467820534364</v>
      </c>
      <c r="BP50" s="156">
        <f t="shared" si="101"/>
        <v>0.63905375862229463</v>
      </c>
      <c r="BQ50" s="156">
        <f t="shared" si="102"/>
        <v>4.0649770428616625</v>
      </c>
      <c r="BR50" s="156">
        <f t="shared" si="103"/>
        <v>3.1553962297030695</v>
      </c>
      <c r="BS50" s="155"/>
      <c r="BT50" s="155"/>
      <c r="BU50" s="155"/>
    </row>
    <row r="51" spans="1:395">
      <c r="A51" s="234">
        <v>36</v>
      </c>
      <c r="B51" s="28">
        <v>3</v>
      </c>
      <c r="C51" s="172">
        <v>0.55000000000000004</v>
      </c>
      <c r="D51" s="172">
        <f t="shared" si="53"/>
        <v>0.21333333333333332</v>
      </c>
      <c r="E51" s="238">
        <f t="shared" si="54"/>
        <v>3.1742250903872287</v>
      </c>
      <c r="F51" s="172">
        <f t="shared" si="55"/>
        <v>15.731298772272332</v>
      </c>
      <c r="G51" s="172">
        <f t="shared" si="56"/>
        <v>2.3228215600859228</v>
      </c>
      <c r="H51" s="425">
        <v>25</v>
      </c>
      <c r="I51" s="426"/>
      <c r="J51" s="167">
        <v>50</v>
      </c>
      <c r="K51" s="167">
        <v>68</v>
      </c>
      <c r="L51" s="167">
        <v>44</v>
      </c>
      <c r="M51" s="167">
        <v>69</v>
      </c>
      <c r="N51" s="167">
        <v>44</v>
      </c>
      <c r="O51" s="169">
        <v>65</v>
      </c>
      <c r="P51" s="168">
        <v>53</v>
      </c>
      <c r="Q51" s="167">
        <v>67</v>
      </c>
      <c r="R51" s="167">
        <v>52</v>
      </c>
      <c r="S51" s="167">
        <v>67</v>
      </c>
      <c r="T51" s="167">
        <v>51</v>
      </c>
      <c r="U51" s="167">
        <v>68</v>
      </c>
      <c r="V51" s="182"/>
      <c r="W51" s="166">
        <f t="shared" si="57"/>
        <v>18</v>
      </c>
      <c r="X51" s="166">
        <f t="shared" si="58"/>
        <v>25</v>
      </c>
      <c r="Y51" s="166">
        <f t="shared" si="59"/>
        <v>21</v>
      </c>
      <c r="Z51" s="166">
        <f t="shared" si="60"/>
        <v>14</v>
      </c>
      <c r="AA51" s="166">
        <f t="shared" si="61"/>
        <v>15</v>
      </c>
      <c r="AB51" s="166">
        <f t="shared" si="62"/>
        <v>17</v>
      </c>
      <c r="AC51" s="165">
        <f t="shared" si="63"/>
        <v>4</v>
      </c>
      <c r="AD51" s="165">
        <f t="shared" si="64"/>
        <v>10</v>
      </c>
      <c r="AE51" s="165">
        <f t="shared" si="65"/>
        <v>4</v>
      </c>
      <c r="AF51" s="164">
        <f t="shared" si="66"/>
        <v>0.21333333333333335</v>
      </c>
      <c r="AG51" s="164">
        <f t="shared" si="67"/>
        <v>0.15333333333333332</v>
      </c>
      <c r="AH51" s="164">
        <f t="shared" si="68"/>
        <v>0.06</v>
      </c>
      <c r="AI51" s="162">
        <f t="shared" si="69"/>
        <v>22.222222222222221</v>
      </c>
      <c r="AJ51" s="162">
        <f t="shared" si="70"/>
        <v>40</v>
      </c>
      <c r="AK51" s="162">
        <f t="shared" si="71"/>
        <v>19.047619047619047</v>
      </c>
      <c r="AL51" s="160">
        <f t="shared" ref="AL51:AL58" si="104">(AI51+AJ51+AK51)/3</f>
        <v>27.089947089947088</v>
      </c>
      <c r="AM51" s="159">
        <f t="shared" si="72"/>
        <v>1.356107568876324E-2</v>
      </c>
      <c r="AN51" s="159">
        <f t="shared" si="73"/>
        <v>0.38787878787878782</v>
      </c>
      <c r="AO51" s="159">
        <f t="shared" si="74"/>
        <v>3.4962148260092731E-2</v>
      </c>
      <c r="AP51" s="159">
        <f t="shared" si="75"/>
        <v>1.5891885572769424E-2</v>
      </c>
      <c r="AQ51" s="159">
        <f t="shared" si="76"/>
        <v>2.1401072571329491E-2</v>
      </c>
      <c r="AR51" s="159">
        <f t="shared" si="77"/>
        <v>1.3466666666666669</v>
      </c>
      <c r="AS51" s="237">
        <f t="shared" si="78"/>
        <v>72.568587995026562</v>
      </c>
      <c r="AT51" s="237">
        <f t="shared" si="79"/>
        <v>28.147815949586057</v>
      </c>
      <c r="AU51" s="156">
        <f t="shared" si="80"/>
        <v>0.45454545454545453</v>
      </c>
      <c r="AV51" s="156">
        <f t="shared" si="81"/>
        <v>0.13646722465701852</v>
      </c>
      <c r="AW51" s="156">
        <f t="shared" si="82"/>
        <v>0.72984276015142768</v>
      </c>
      <c r="AX51" s="156">
        <f t="shared" si="83"/>
        <v>0.10757377896624234</v>
      </c>
      <c r="AY51" s="156">
        <f t="shared" si="84"/>
        <v>0.45937500000000003</v>
      </c>
      <c r="AZ51" s="156">
        <f t="shared" si="85"/>
        <v>0.17818181818181816</v>
      </c>
      <c r="BA51" s="156">
        <f t="shared" si="86"/>
        <v>6.2296191445256142E-3</v>
      </c>
      <c r="BB51" s="156">
        <f t="shared" si="87"/>
        <v>1.6056540723331409</v>
      </c>
      <c r="BC51" s="156">
        <f t="shared" si="88"/>
        <v>0.46869356327482131</v>
      </c>
      <c r="BD51" s="158">
        <f t="shared" si="89"/>
        <v>75.23631098486878</v>
      </c>
      <c r="BE51" s="158">
        <f t="shared" si="90"/>
        <v>29.492633906068566</v>
      </c>
      <c r="BF51" s="156">
        <f t="shared" si="91"/>
        <v>0.15915494309189535</v>
      </c>
      <c r="BG51" s="156">
        <f t="shared" si="92"/>
        <v>2.1583122295099986E-3</v>
      </c>
      <c r="BH51" s="156">
        <f t="shared" si="93"/>
        <v>5.5643987167054666E-3</v>
      </c>
      <c r="BI51" s="156">
        <f t="shared" si="94"/>
        <v>2.5292721439570298E-3</v>
      </c>
      <c r="BJ51" s="156">
        <f t="shared" si="95"/>
        <v>9.9147468043115587E-4</v>
      </c>
      <c r="BK51" s="157">
        <f t="shared" si="96"/>
        <v>0.18317666666666665</v>
      </c>
      <c r="BL51" s="157">
        <f t="shared" si="97"/>
        <v>2.5380898329255412</v>
      </c>
      <c r="BM51" s="157">
        <f t="shared" si="98"/>
        <v>590.00288450000016</v>
      </c>
      <c r="BN51" s="156">
        <f t="shared" si="99"/>
        <v>2.5977388579540857</v>
      </c>
      <c r="BO51" s="156">
        <f t="shared" si="100"/>
        <v>2.016467820534364</v>
      </c>
      <c r="BP51" s="156">
        <f t="shared" si="101"/>
        <v>0.59857334477150326</v>
      </c>
      <c r="BQ51" s="156">
        <f t="shared" si="102"/>
        <v>4.339883960161532</v>
      </c>
      <c r="BR51" s="156">
        <f t="shared" si="103"/>
        <v>3.3687898703610357</v>
      </c>
      <c r="BS51" s="155"/>
      <c r="BT51" s="155"/>
      <c r="BU51" s="155"/>
    </row>
    <row r="52" spans="1:395">
      <c r="A52" s="234">
        <v>36</v>
      </c>
      <c r="B52" s="28">
        <v>4</v>
      </c>
      <c r="C52" s="172">
        <v>0.55000000000000004</v>
      </c>
      <c r="D52" s="172">
        <f t="shared" si="53"/>
        <v>0.21666666666666667</v>
      </c>
      <c r="E52" s="238">
        <f t="shared" si="54"/>
        <v>2.8899783707718116</v>
      </c>
      <c r="F52" s="172">
        <f t="shared" si="55"/>
        <v>13.040021992475138</v>
      </c>
      <c r="G52" s="172">
        <f t="shared" si="56"/>
        <v>2.3228215600859228</v>
      </c>
      <c r="H52" s="425">
        <v>27.36</v>
      </c>
      <c r="I52" s="426"/>
      <c r="J52" s="167">
        <v>49</v>
      </c>
      <c r="K52" s="167">
        <v>68</v>
      </c>
      <c r="L52" s="167">
        <v>45</v>
      </c>
      <c r="M52" s="167">
        <v>68</v>
      </c>
      <c r="N52" s="167">
        <v>44</v>
      </c>
      <c r="O52" s="169">
        <v>67</v>
      </c>
      <c r="P52" s="168">
        <v>53</v>
      </c>
      <c r="Q52" s="167">
        <v>65</v>
      </c>
      <c r="R52" s="167">
        <v>52</v>
      </c>
      <c r="S52" s="167">
        <v>68</v>
      </c>
      <c r="T52" s="167">
        <v>52</v>
      </c>
      <c r="U52" s="167">
        <v>68</v>
      </c>
      <c r="V52" s="182"/>
      <c r="W52" s="166">
        <f t="shared" si="57"/>
        <v>19</v>
      </c>
      <c r="X52" s="166">
        <f t="shared" si="58"/>
        <v>23</v>
      </c>
      <c r="Y52" s="166">
        <f t="shared" si="59"/>
        <v>23</v>
      </c>
      <c r="Z52" s="166">
        <f t="shared" si="60"/>
        <v>12</v>
      </c>
      <c r="AA52" s="166">
        <f t="shared" si="61"/>
        <v>16</v>
      </c>
      <c r="AB52" s="166">
        <f t="shared" si="62"/>
        <v>16</v>
      </c>
      <c r="AC52" s="165">
        <f t="shared" si="63"/>
        <v>7</v>
      </c>
      <c r="AD52" s="165">
        <f t="shared" si="64"/>
        <v>7</v>
      </c>
      <c r="AE52" s="165">
        <f t="shared" si="65"/>
        <v>7</v>
      </c>
      <c r="AF52" s="164">
        <f t="shared" si="66"/>
        <v>0.21666666666666667</v>
      </c>
      <c r="AG52" s="164">
        <f t="shared" si="67"/>
        <v>0.14666666666666667</v>
      </c>
      <c r="AH52" s="164">
        <f t="shared" si="68"/>
        <v>7.0000000000000007E-2</v>
      </c>
      <c r="AI52" s="162">
        <f t="shared" si="69"/>
        <v>36.842105263157897</v>
      </c>
      <c r="AJ52" s="162">
        <f t="shared" si="70"/>
        <v>30.434782608695656</v>
      </c>
      <c r="AK52" s="162">
        <f t="shared" si="71"/>
        <v>30.434782608695656</v>
      </c>
      <c r="AL52" s="160">
        <f t="shared" si="104"/>
        <v>32.570556826849732</v>
      </c>
      <c r="AM52" s="159">
        <f t="shared" si="72"/>
        <v>1.6615513899569809E-2</v>
      </c>
      <c r="AN52" s="159">
        <f t="shared" si="73"/>
        <v>0.39393939393939392</v>
      </c>
      <c r="AO52" s="159">
        <f t="shared" si="74"/>
        <v>4.2177842975831062E-2</v>
      </c>
      <c r="AP52" s="159">
        <f t="shared" si="75"/>
        <v>1.9171746807195935E-2</v>
      </c>
      <c r="AQ52" s="159">
        <f t="shared" si="76"/>
        <v>2.5562329076261249E-2</v>
      </c>
      <c r="AR52" s="159">
        <f t="shared" si="77"/>
        <v>1.3333333333333335</v>
      </c>
      <c r="AS52" s="237">
        <f t="shared" si="78"/>
        <v>59.030870734500631</v>
      </c>
      <c r="AT52" s="237">
        <f t="shared" si="79"/>
        <v>23.254585440863885</v>
      </c>
      <c r="AU52" s="156">
        <f t="shared" si="80"/>
        <v>0.45454545454545453</v>
      </c>
      <c r="AV52" s="156">
        <f t="shared" si="81"/>
        <v>0.14873212940046043</v>
      </c>
      <c r="AW52" s="156">
        <f t="shared" si="82"/>
        <v>0.7242068243779014</v>
      </c>
      <c r="AX52" s="156">
        <f t="shared" si="83"/>
        <v>0.1200004668586495</v>
      </c>
      <c r="AY52" s="156">
        <f t="shared" si="84"/>
        <v>0.4523076923076923</v>
      </c>
      <c r="AZ52" s="156">
        <f t="shared" si="85"/>
        <v>0.17818181818181816</v>
      </c>
      <c r="BA52" s="156">
        <f t="shared" si="86"/>
        <v>7.5153247484208065E-3</v>
      </c>
      <c r="BB52" s="156">
        <f t="shared" si="87"/>
        <v>1.593255013631383</v>
      </c>
      <c r="BC52" s="156">
        <f t="shared" si="88"/>
        <v>0.51479238851625364</v>
      </c>
      <c r="BD52" s="158">
        <f t="shared" si="89"/>
        <v>68.499021100109715</v>
      </c>
      <c r="BE52" s="158">
        <f t="shared" si="90"/>
        <v>26.85161627124301</v>
      </c>
      <c r="BF52" s="156">
        <f t="shared" si="91"/>
        <v>0.15915494309189535</v>
      </c>
      <c r="BG52" s="156">
        <f t="shared" si="92"/>
        <v>2.6444411691286295E-3</v>
      </c>
      <c r="BH52" s="156">
        <f t="shared" si="93"/>
        <v>6.7128121985572907E-3</v>
      </c>
      <c r="BI52" s="156">
        <f t="shared" si="94"/>
        <v>3.0512782720714953E-3</v>
      </c>
      <c r="BJ52" s="156">
        <f t="shared" si="95"/>
        <v>1.1961010826520263E-3</v>
      </c>
      <c r="BK52" s="157">
        <f t="shared" si="96"/>
        <v>0.18466833333333335</v>
      </c>
      <c r="BL52" s="157">
        <f t="shared" si="97"/>
        <v>2.5413087179640339</v>
      </c>
      <c r="BM52" s="157">
        <f t="shared" si="98"/>
        <v>596.3171318750002</v>
      </c>
      <c r="BN52" s="156">
        <f t="shared" si="99"/>
        <v>2.5977388579540857</v>
      </c>
      <c r="BO52" s="156">
        <f t="shared" si="100"/>
        <v>2.016467820534364</v>
      </c>
      <c r="BP52" s="156">
        <f t="shared" si="101"/>
        <v>0.59223520694359211</v>
      </c>
      <c r="BQ52" s="156">
        <f t="shared" si="102"/>
        <v>4.3863296668235892</v>
      </c>
      <c r="BR52" s="156">
        <f t="shared" si="103"/>
        <v>3.4048428679898191</v>
      </c>
      <c r="BS52" s="155"/>
      <c r="BT52" s="155"/>
      <c r="BU52" s="155"/>
    </row>
    <row r="53" spans="1:395">
      <c r="A53" s="234">
        <v>36</v>
      </c>
      <c r="B53" s="28">
        <v>5</v>
      </c>
      <c r="C53" s="172">
        <v>0.55000000000000004</v>
      </c>
      <c r="D53" s="172">
        <f t="shared" si="53"/>
        <v>0.24666666666666667</v>
      </c>
      <c r="E53" s="238">
        <f t="shared" si="54"/>
        <v>2.8424232144011614</v>
      </c>
      <c r="F53" s="172">
        <f t="shared" si="55"/>
        <v>12.614400685977616</v>
      </c>
      <c r="G53" s="172">
        <f t="shared" si="56"/>
        <v>2.3228215600859228</v>
      </c>
      <c r="H53" s="425">
        <v>27.8</v>
      </c>
      <c r="I53" s="426"/>
      <c r="J53" s="167">
        <v>47</v>
      </c>
      <c r="K53" s="167">
        <v>66</v>
      </c>
      <c r="L53" s="167">
        <v>43</v>
      </c>
      <c r="M53" s="167">
        <v>70</v>
      </c>
      <c r="N53" s="167">
        <v>42</v>
      </c>
      <c r="O53" s="169">
        <v>70</v>
      </c>
      <c r="P53" s="168">
        <v>51</v>
      </c>
      <c r="Q53" s="167">
        <v>66</v>
      </c>
      <c r="R53" s="167">
        <v>52</v>
      </c>
      <c r="S53" s="167">
        <v>66</v>
      </c>
      <c r="T53" s="167">
        <v>51</v>
      </c>
      <c r="U53" s="167">
        <v>68</v>
      </c>
      <c r="V53" s="182"/>
      <c r="W53" s="166">
        <f t="shared" si="57"/>
        <v>19</v>
      </c>
      <c r="X53" s="166">
        <f t="shared" si="58"/>
        <v>27</v>
      </c>
      <c r="Y53" s="166">
        <f t="shared" si="59"/>
        <v>28</v>
      </c>
      <c r="Z53" s="166">
        <f t="shared" si="60"/>
        <v>15</v>
      </c>
      <c r="AA53" s="166">
        <f t="shared" si="61"/>
        <v>14</v>
      </c>
      <c r="AB53" s="166">
        <f t="shared" si="62"/>
        <v>17</v>
      </c>
      <c r="AC53" s="165">
        <f t="shared" si="63"/>
        <v>4</v>
      </c>
      <c r="AD53" s="165">
        <f t="shared" si="64"/>
        <v>13</v>
      </c>
      <c r="AE53" s="165">
        <f t="shared" si="65"/>
        <v>11</v>
      </c>
      <c r="AF53" s="164">
        <f t="shared" si="66"/>
        <v>0.24666666666666667</v>
      </c>
      <c r="AG53" s="164">
        <f t="shared" si="67"/>
        <v>0.15333333333333332</v>
      </c>
      <c r="AH53" s="164">
        <f t="shared" si="68"/>
        <v>9.3333333333333338E-2</v>
      </c>
      <c r="AI53" s="162">
        <f t="shared" si="69"/>
        <v>21.052631578947366</v>
      </c>
      <c r="AJ53" s="162">
        <f t="shared" si="70"/>
        <v>48.148148148148152</v>
      </c>
      <c r="AK53" s="162">
        <f t="shared" si="71"/>
        <v>39.285714285714292</v>
      </c>
      <c r="AL53" s="160">
        <f t="shared" si="104"/>
        <v>36.162164670936605</v>
      </c>
      <c r="AM53" s="159">
        <f t="shared" si="72"/>
        <v>1.9554370659944673E-2</v>
      </c>
      <c r="AN53" s="159">
        <f t="shared" si="73"/>
        <v>0.44848484848484849</v>
      </c>
      <c r="AO53" s="159">
        <f t="shared" si="74"/>
        <v>4.3600961606633397E-2</v>
      </c>
      <c r="AP53" s="159">
        <f t="shared" si="75"/>
        <v>1.9818618912106088E-2</v>
      </c>
      <c r="AQ53" s="159">
        <f t="shared" si="76"/>
        <v>2.4046590946688724E-2</v>
      </c>
      <c r="AR53" s="159">
        <f t="shared" si="77"/>
        <v>1.2133333333333334</v>
      </c>
      <c r="AS53" s="237">
        <f t="shared" si="78"/>
        <v>50.125948726936279</v>
      </c>
      <c r="AT53" s="237">
        <f t="shared" si="79"/>
        <v>22.4807285199593</v>
      </c>
      <c r="AU53" s="156">
        <f t="shared" si="80"/>
        <v>0.45454545454545453</v>
      </c>
      <c r="AV53" s="156">
        <f t="shared" si="81"/>
        <v>0.14172663153618661</v>
      </c>
      <c r="AW53" s="156">
        <f t="shared" si="82"/>
        <v>0.67873998017500092</v>
      </c>
      <c r="AX53" s="156">
        <f t="shared" si="83"/>
        <v>0.13890156844979137</v>
      </c>
      <c r="AY53" s="156">
        <f t="shared" si="84"/>
        <v>0.39729729729729729</v>
      </c>
      <c r="AZ53" s="156">
        <f t="shared" si="85"/>
        <v>0.17818181818181816</v>
      </c>
      <c r="BA53" s="156">
        <f t="shared" si="86"/>
        <v>7.7688986135455874E-3</v>
      </c>
      <c r="BB53" s="156">
        <f t="shared" si="87"/>
        <v>1.4932279563850019</v>
      </c>
      <c r="BC53" s="156">
        <f t="shared" si="88"/>
        <v>0.52340512162731101</v>
      </c>
      <c r="BD53" s="158">
        <f t="shared" si="89"/>
        <v>67.371856380609685</v>
      </c>
      <c r="BE53" s="158">
        <f t="shared" si="90"/>
        <v>26.409767701198998</v>
      </c>
      <c r="BF53" s="156">
        <f t="shared" si="91"/>
        <v>0.15915494309189535</v>
      </c>
      <c r="BG53" s="156">
        <f t="shared" si="92"/>
        <v>3.1121747495813225E-3</v>
      </c>
      <c r="BH53" s="156">
        <f t="shared" si="93"/>
        <v>6.9393085632556521E-3</v>
      </c>
      <c r="BI53" s="156">
        <f t="shared" si="94"/>
        <v>3.1542311651162054E-3</v>
      </c>
      <c r="BJ53" s="156">
        <f t="shared" si="95"/>
        <v>1.2364586167255525E-3</v>
      </c>
      <c r="BK53" s="157">
        <f t="shared" si="96"/>
        <v>0.19809333333333334</v>
      </c>
      <c r="BL53" s="157">
        <f t="shared" si="97"/>
        <v>2.5700972744236745</v>
      </c>
      <c r="BM53" s="157">
        <f t="shared" si="98"/>
        <v>654.24285200000008</v>
      </c>
      <c r="BN53" s="156">
        <f t="shared" si="99"/>
        <v>2.5977388579540857</v>
      </c>
      <c r="BO53" s="156">
        <f t="shared" si="100"/>
        <v>2.016467820534364</v>
      </c>
      <c r="BP53" s="156">
        <f t="shared" si="101"/>
        <v>0.5397995544321208</v>
      </c>
      <c r="BQ53" s="156">
        <f t="shared" si="102"/>
        <v>4.812413861080258</v>
      </c>
      <c r="BR53" s="156">
        <f t="shared" si="103"/>
        <v>3.7355863004661529</v>
      </c>
      <c r="BS53" s="155"/>
      <c r="BT53" s="155"/>
      <c r="BU53" s="155"/>
    </row>
    <row r="54" spans="1:395">
      <c r="A54" s="234">
        <v>36</v>
      </c>
      <c r="B54" s="28">
        <v>6</v>
      </c>
      <c r="C54" s="172">
        <v>0.55000000000000004</v>
      </c>
      <c r="D54" s="172">
        <f t="shared" si="53"/>
        <v>0.23</v>
      </c>
      <c r="E54" s="238">
        <f t="shared" si="54"/>
        <v>2.821311093890853</v>
      </c>
      <c r="F54" s="172">
        <f t="shared" si="55"/>
        <v>12.42770947740042</v>
      </c>
      <c r="G54" s="172">
        <f t="shared" si="56"/>
        <v>2.3228215600859228</v>
      </c>
      <c r="H54" s="425">
        <v>28</v>
      </c>
      <c r="I54" s="426"/>
      <c r="J54" s="167">
        <v>47</v>
      </c>
      <c r="K54" s="167">
        <v>68</v>
      </c>
      <c r="L54" s="167">
        <v>47</v>
      </c>
      <c r="M54" s="167">
        <v>69</v>
      </c>
      <c r="N54" s="167">
        <v>43</v>
      </c>
      <c r="O54" s="169">
        <v>69</v>
      </c>
      <c r="P54" s="168">
        <v>52</v>
      </c>
      <c r="Q54" s="167">
        <v>68</v>
      </c>
      <c r="R54" s="167">
        <v>51</v>
      </c>
      <c r="S54" s="167">
        <v>68</v>
      </c>
      <c r="T54" s="167">
        <v>52</v>
      </c>
      <c r="U54" s="167">
        <v>67</v>
      </c>
      <c r="V54" s="182"/>
      <c r="W54" s="166">
        <f t="shared" si="57"/>
        <v>21</v>
      </c>
      <c r="X54" s="166">
        <f t="shared" si="58"/>
        <v>22</v>
      </c>
      <c r="Y54" s="166">
        <f t="shared" si="59"/>
        <v>26</v>
      </c>
      <c r="Z54" s="166">
        <f t="shared" si="60"/>
        <v>16</v>
      </c>
      <c r="AA54" s="166">
        <f t="shared" si="61"/>
        <v>17</v>
      </c>
      <c r="AB54" s="166">
        <f t="shared" si="62"/>
        <v>15</v>
      </c>
      <c r="AC54" s="165">
        <f t="shared" si="63"/>
        <v>5</v>
      </c>
      <c r="AD54" s="165">
        <f t="shared" si="64"/>
        <v>5</v>
      </c>
      <c r="AE54" s="165">
        <f t="shared" si="65"/>
        <v>11</v>
      </c>
      <c r="AF54" s="164">
        <f t="shared" si="66"/>
        <v>0.23</v>
      </c>
      <c r="AG54" s="164">
        <f t="shared" si="67"/>
        <v>0.16</v>
      </c>
      <c r="AH54" s="164">
        <f t="shared" si="68"/>
        <v>7.0000000000000007E-2</v>
      </c>
      <c r="AI54" s="162">
        <f t="shared" si="69"/>
        <v>23.809523809523814</v>
      </c>
      <c r="AJ54" s="162">
        <f t="shared" si="70"/>
        <v>22.72727272727273</v>
      </c>
      <c r="AK54" s="162">
        <f t="shared" si="71"/>
        <v>42.307692307692314</v>
      </c>
      <c r="AL54" s="160">
        <f t="shared" si="104"/>
        <v>29.61482961482962</v>
      </c>
      <c r="AM54" s="159">
        <f t="shared" si="72"/>
        <v>1.8507030633299816E-2</v>
      </c>
      <c r="AN54" s="159">
        <f t="shared" si="73"/>
        <v>0.41818181818181815</v>
      </c>
      <c r="AO54" s="159">
        <f t="shared" si="74"/>
        <v>4.4255942818760427E-2</v>
      </c>
      <c r="AP54" s="159">
        <f t="shared" si="75"/>
        <v>2.0116337644891104E-2</v>
      </c>
      <c r="AQ54" s="159">
        <f t="shared" si="76"/>
        <v>2.5748912185460618E-2</v>
      </c>
      <c r="AR54" s="159">
        <f t="shared" si="77"/>
        <v>1.2800000000000002</v>
      </c>
      <c r="AS54" s="237">
        <f t="shared" si="78"/>
        <v>52.946562945219213</v>
      </c>
      <c r="AT54" s="237">
        <f t="shared" si="79"/>
        <v>22.141289958909852</v>
      </c>
      <c r="AU54" s="156">
        <f t="shared" si="80"/>
        <v>0.45454545454545453</v>
      </c>
      <c r="AV54" s="156">
        <f t="shared" si="81"/>
        <v>0.1478701606025393</v>
      </c>
      <c r="AW54" s="156">
        <f t="shared" si="82"/>
        <v>0.7029019463944165</v>
      </c>
      <c r="AX54" s="156">
        <f t="shared" si="83"/>
        <v>0.13048550947379495</v>
      </c>
      <c r="AY54" s="156">
        <f t="shared" si="84"/>
        <v>0.42608695652173911</v>
      </c>
      <c r="AZ54" s="156">
        <f t="shared" si="85"/>
        <v>0.17818181818181816</v>
      </c>
      <c r="BA54" s="156">
        <f t="shared" si="86"/>
        <v>7.8856043567973131E-3</v>
      </c>
      <c r="BB54" s="156">
        <f t="shared" si="87"/>
        <v>1.5463842820677165</v>
      </c>
      <c r="BC54" s="156">
        <f t="shared" si="88"/>
        <v>0.52732180845686205</v>
      </c>
      <c r="BD54" s="158">
        <f t="shared" si="89"/>
        <v>66.871451393870132</v>
      </c>
      <c r="BE54" s="158">
        <f t="shared" si="90"/>
        <v>26.213608946397091</v>
      </c>
      <c r="BF54" s="156">
        <f t="shared" si="91"/>
        <v>0.15915494309189535</v>
      </c>
      <c r="BG54" s="156">
        <f t="shared" si="92"/>
        <v>2.9454854072427962E-3</v>
      </c>
      <c r="BH54" s="156">
        <f t="shared" si="93"/>
        <v>7.0435520607979906E-3</v>
      </c>
      <c r="BI54" s="156">
        <f t="shared" si="94"/>
        <v>3.2016145730899958E-3</v>
      </c>
      <c r="BJ54" s="156">
        <f t="shared" si="95"/>
        <v>1.2550329126512782E-3</v>
      </c>
      <c r="BK54" s="157">
        <f t="shared" si="96"/>
        <v>0.19063500000000003</v>
      </c>
      <c r="BL54" s="157">
        <f t="shared" si="97"/>
        <v>2.5541436921207077</v>
      </c>
      <c r="BM54" s="157">
        <f t="shared" si="98"/>
        <v>621.81800887500015</v>
      </c>
      <c r="BN54" s="156">
        <f t="shared" si="99"/>
        <v>2.5977388579540857</v>
      </c>
      <c r="BO54" s="156">
        <f t="shared" si="100"/>
        <v>2.016467820534364</v>
      </c>
      <c r="BP54" s="156">
        <f t="shared" si="101"/>
        <v>0.56794752638145829</v>
      </c>
      <c r="BQ54" s="156">
        <f t="shared" si="102"/>
        <v>4.5739064566491852</v>
      </c>
      <c r="BR54" s="156">
        <f t="shared" si="103"/>
        <v>3.5504474037976816</v>
      </c>
      <c r="BS54" s="155"/>
      <c r="BT54" s="155"/>
      <c r="BU54" s="155"/>
    </row>
    <row r="55" spans="1:395">
      <c r="A55" s="234">
        <v>36</v>
      </c>
      <c r="B55" s="28">
        <v>7</v>
      </c>
      <c r="C55" s="172">
        <v>0.55000000000000004</v>
      </c>
      <c r="D55" s="172">
        <f t="shared" si="53"/>
        <v>0.28000000000000003</v>
      </c>
      <c r="E55" s="238">
        <f t="shared" si="54"/>
        <v>2.6259667592247009</v>
      </c>
      <c r="F55" s="172">
        <f t="shared" si="55"/>
        <v>10.766327527906574</v>
      </c>
      <c r="G55" s="172">
        <f t="shared" si="56"/>
        <v>2.3228215600859228</v>
      </c>
      <c r="H55" s="425">
        <v>30</v>
      </c>
      <c r="I55" s="426"/>
      <c r="J55" s="167">
        <v>47</v>
      </c>
      <c r="K55" s="167">
        <v>69</v>
      </c>
      <c r="L55" s="167">
        <v>40</v>
      </c>
      <c r="M55" s="167">
        <v>70</v>
      </c>
      <c r="N55" s="167">
        <v>39</v>
      </c>
      <c r="O55" s="169">
        <v>71</v>
      </c>
      <c r="P55" s="168">
        <v>51</v>
      </c>
      <c r="Q55" s="167">
        <v>68</v>
      </c>
      <c r="R55" s="167">
        <v>52</v>
      </c>
      <c r="S55" s="167">
        <v>70</v>
      </c>
      <c r="T55" s="167">
        <v>53</v>
      </c>
      <c r="U55" s="167">
        <v>69</v>
      </c>
      <c r="V55" s="182"/>
      <c r="W55" s="166">
        <f t="shared" si="57"/>
        <v>22</v>
      </c>
      <c r="X55" s="166">
        <f t="shared" si="58"/>
        <v>30</v>
      </c>
      <c r="Y55" s="166">
        <f t="shared" si="59"/>
        <v>32</v>
      </c>
      <c r="Z55" s="166">
        <f t="shared" si="60"/>
        <v>17</v>
      </c>
      <c r="AA55" s="166">
        <f t="shared" si="61"/>
        <v>18</v>
      </c>
      <c r="AB55" s="166">
        <f t="shared" si="62"/>
        <v>16</v>
      </c>
      <c r="AC55" s="165">
        <f t="shared" si="63"/>
        <v>5</v>
      </c>
      <c r="AD55" s="165">
        <f t="shared" si="64"/>
        <v>12</v>
      </c>
      <c r="AE55" s="165">
        <f t="shared" si="65"/>
        <v>16</v>
      </c>
      <c r="AF55" s="164">
        <f t="shared" si="66"/>
        <v>0.28000000000000003</v>
      </c>
      <c r="AG55" s="164">
        <f t="shared" si="67"/>
        <v>0.17</v>
      </c>
      <c r="AH55" s="164">
        <f t="shared" si="68"/>
        <v>0.11</v>
      </c>
      <c r="AI55" s="162">
        <f t="shared" si="69"/>
        <v>22.72727272727273</v>
      </c>
      <c r="AJ55" s="162">
        <f t="shared" si="70"/>
        <v>40</v>
      </c>
      <c r="AK55" s="162">
        <f t="shared" si="71"/>
        <v>50</v>
      </c>
      <c r="AL55" s="160">
        <f t="shared" si="104"/>
        <v>37.575757575757578</v>
      </c>
      <c r="AM55" s="159">
        <f t="shared" si="72"/>
        <v>2.6007011144165312E-2</v>
      </c>
      <c r="AN55" s="159">
        <f t="shared" si="73"/>
        <v>0.50909090909090915</v>
      </c>
      <c r="AO55" s="159">
        <f t="shared" si="74"/>
        <v>5.1085200461753286E-2</v>
      </c>
      <c r="AP55" s="159">
        <f t="shared" si="75"/>
        <v>2.3220545664433309E-2</v>
      </c>
      <c r="AQ55" s="159">
        <f t="shared" si="76"/>
        <v>2.5078189317587977E-2</v>
      </c>
      <c r="AR55" s="159">
        <f t="shared" si="77"/>
        <v>1.08</v>
      </c>
      <c r="AS55" s="237">
        <f t="shared" si="78"/>
        <v>37.55831259966633</v>
      </c>
      <c r="AT55" s="237">
        <f t="shared" si="79"/>
        <v>19.12059550528468</v>
      </c>
      <c r="AU55" s="156">
        <f t="shared" si="80"/>
        <v>0.45454545454545453</v>
      </c>
      <c r="AV55" s="156">
        <f t="shared" si="81"/>
        <v>0.1439882983354194</v>
      </c>
      <c r="AW55" s="156">
        <f t="shared" si="82"/>
        <v>0.63705898929703186</v>
      </c>
      <c r="AX55" s="156">
        <f t="shared" si="83"/>
        <v>0.17066883863630511</v>
      </c>
      <c r="AY55" s="156">
        <f t="shared" si="84"/>
        <v>0.35</v>
      </c>
      <c r="AZ55" s="156">
        <f t="shared" si="85"/>
        <v>0.17818181818181816</v>
      </c>
      <c r="BA55" s="156">
        <f t="shared" si="86"/>
        <v>9.1024539004578575E-3</v>
      </c>
      <c r="BB55" s="156">
        <f t="shared" si="87"/>
        <v>1.4015297764534702</v>
      </c>
      <c r="BC55" s="156">
        <f t="shared" si="88"/>
        <v>0.56654901019736326</v>
      </c>
      <c r="BD55" s="158">
        <f t="shared" si="89"/>
        <v>62.241349024449946</v>
      </c>
      <c r="BE55" s="158">
        <f t="shared" si="90"/>
        <v>24.398608817584378</v>
      </c>
      <c r="BF55" s="156">
        <f t="shared" si="91"/>
        <v>0.15915494309189535</v>
      </c>
      <c r="BG55" s="156">
        <f t="shared" si="92"/>
        <v>4.139144378639918E-3</v>
      </c>
      <c r="BH55" s="156">
        <f t="shared" si="93"/>
        <v>8.13046217232841E-3</v>
      </c>
      <c r="BI55" s="156">
        <f t="shared" si="94"/>
        <v>3.6956646237856407E-3</v>
      </c>
      <c r="BJ55" s="156">
        <f t="shared" si="95"/>
        <v>1.4487005325239711E-3</v>
      </c>
      <c r="BK55" s="157">
        <f t="shared" si="96"/>
        <v>0.21301000000000003</v>
      </c>
      <c r="BL55" s="157">
        <f t="shared" si="97"/>
        <v>2.6017109754928587</v>
      </c>
      <c r="BM55" s="157">
        <f t="shared" si="98"/>
        <v>720.92169450000029</v>
      </c>
      <c r="BN55" s="156">
        <f t="shared" si="99"/>
        <v>2.5977388579540857</v>
      </c>
      <c r="BO55" s="156">
        <f t="shared" si="100"/>
        <v>2.016467820534364</v>
      </c>
      <c r="BP55" s="156">
        <f t="shared" si="101"/>
        <v>0.48987289839423731</v>
      </c>
      <c r="BQ55" s="156">
        <f t="shared" si="102"/>
        <v>5.3028833937726665</v>
      </c>
      <c r="BR55" s="156">
        <f t="shared" si="103"/>
        <v>4.1163081834985729</v>
      </c>
      <c r="BS55" s="155"/>
      <c r="BT55" s="155"/>
      <c r="BU55" s="155"/>
    </row>
    <row r="56" spans="1:395">
      <c r="A56" s="234">
        <v>36</v>
      </c>
      <c r="B56" s="28">
        <v>8</v>
      </c>
      <c r="C56" s="172">
        <v>0.55000000000000004</v>
      </c>
      <c r="D56" s="172">
        <f t="shared" si="53"/>
        <v>0.28666666666666668</v>
      </c>
      <c r="E56" s="238">
        <f t="shared" si="54"/>
        <v>2.2369926804179441</v>
      </c>
      <c r="F56" s="172">
        <f t="shared" si="55"/>
        <v>7.8130079306134999</v>
      </c>
      <c r="G56" s="172">
        <f t="shared" si="56"/>
        <v>2.3228215600859228</v>
      </c>
      <c r="H56" s="425">
        <v>35</v>
      </c>
      <c r="I56" s="426"/>
      <c r="J56" s="167">
        <v>37</v>
      </c>
      <c r="K56" s="167">
        <v>70</v>
      </c>
      <c r="L56" s="167">
        <v>47</v>
      </c>
      <c r="M56" s="167">
        <v>71</v>
      </c>
      <c r="N56" s="167">
        <v>43</v>
      </c>
      <c r="O56" s="169">
        <v>72</v>
      </c>
      <c r="P56" s="168">
        <v>50</v>
      </c>
      <c r="Q56" s="167">
        <v>70</v>
      </c>
      <c r="R56" s="167">
        <v>48</v>
      </c>
      <c r="S56" s="167">
        <v>70</v>
      </c>
      <c r="T56" s="167">
        <v>48</v>
      </c>
      <c r="U56" s="167">
        <v>71</v>
      </c>
      <c r="V56" s="182"/>
      <c r="W56" s="166">
        <f t="shared" si="57"/>
        <v>33</v>
      </c>
      <c r="X56" s="166">
        <f t="shared" si="58"/>
        <v>24</v>
      </c>
      <c r="Y56" s="166">
        <f t="shared" si="59"/>
        <v>29</v>
      </c>
      <c r="Z56" s="166">
        <f t="shared" si="60"/>
        <v>20</v>
      </c>
      <c r="AA56" s="166">
        <f t="shared" si="61"/>
        <v>22</v>
      </c>
      <c r="AB56" s="166">
        <f t="shared" si="62"/>
        <v>23</v>
      </c>
      <c r="AC56" s="165">
        <f t="shared" si="63"/>
        <v>13</v>
      </c>
      <c r="AD56" s="165">
        <f t="shared" si="64"/>
        <v>2</v>
      </c>
      <c r="AE56" s="165">
        <f t="shared" si="65"/>
        <v>6</v>
      </c>
      <c r="AF56" s="164">
        <f t="shared" si="66"/>
        <v>0.28666666666666668</v>
      </c>
      <c r="AG56" s="164">
        <f t="shared" si="67"/>
        <v>0.21666666666666667</v>
      </c>
      <c r="AH56" s="164">
        <f t="shared" si="68"/>
        <v>7.0000000000000007E-2</v>
      </c>
      <c r="AI56" s="162">
        <f t="shared" si="69"/>
        <v>39.393939393939391</v>
      </c>
      <c r="AJ56" s="162">
        <f t="shared" si="70"/>
        <v>8.3333333333333375</v>
      </c>
      <c r="AK56" s="162">
        <f t="shared" si="71"/>
        <v>20.68965517241379</v>
      </c>
      <c r="AL56" s="160">
        <f t="shared" si="104"/>
        <v>22.805642633228839</v>
      </c>
      <c r="AM56" s="159">
        <f t="shared" si="72"/>
        <v>3.6690947867008855E-2</v>
      </c>
      <c r="AN56" s="159">
        <f t="shared" si="73"/>
        <v>0.52121212121212124</v>
      </c>
      <c r="AO56" s="159">
        <f t="shared" si="74"/>
        <v>7.0395423233214668E-2</v>
      </c>
      <c r="AP56" s="159">
        <f t="shared" si="75"/>
        <v>3.1997919651461211E-2</v>
      </c>
      <c r="AQ56" s="159">
        <f t="shared" si="76"/>
        <v>3.3704475366205813E-2</v>
      </c>
      <c r="AR56" s="159">
        <f t="shared" si="77"/>
        <v>1.0533333333333335</v>
      </c>
      <c r="AS56" s="237">
        <f t="shared" si="78"/>
        <v>26.382585804465695</v>
      </c>
      <c r="AT56" s="237">
        <f t="shared" si="79"/>
        <v>13.750923510206363</v>
      </c>
      <c r="AU56" s="156">
        <f t="shared" si="80"/>
        <v>0.45454545454545453</v>
      </c>
      <c r="AV56" s="156">
        <f t="shared" si="81"/>
        <v>0.16704838366993985</v>
      </c>
      <c r="AW56" s="156">
        <f t="shared" si="82"/>
        <v>0.62960775063664332</v>
      </c>
      <c r="AX56" s="156">
        <f t="shared" si="83"/>
        <v>0.20511530144653639</v>
      </c>
      <c r="AY56" s="156">
        <f t="shared" si="84"/>
        <v>0.34186046511627904</v>
      </c>
      <c r="AZ56" s="156">
        <f t="shared" si="85"/>
        <v>0.17818181818181816</v>
      </c>
      <c r="BA56" s="156">
        <f t="shared" si="86"/>
        <v>1.2543184503372795E-2</v>
      </c>
      <c r="BB56" s="156">
        <f t="shared" si="87"/>
        <v>1.3851370514006154</v>
      </c>
      <c r="BC56" s="156">
        <f t="shared" si="88"/>
        <v>0.66506201887615179</v>
      </c>
      <c r="BD56" s="158">
        <f t="shared" si="89"/>
        <v>53.021783957440803</v>
      </c>
      <c r="BE56" s="158">
        <f t="shared" si="90"/>
        <v>20.784539311316795</v>
      </c>
      <c r="BF56" s="156">
        <f t="shared" si="91"/>
        <v>0.15915494309189535</v>
      </c>
      <c r="BG56" s="156">
        <f t="shared" si="92"/>
        <v>5.8395457197614941E-3</v>
      </c>
      <c r="BH56" s="156">
        <f t="shared" si="93"/>
        <v>1.1203779578612169E-2</v>
      </c>
      <c r="BI56" s="156">
        <f t="shared" si="94"/>
        <v>5.0926270811873491E-3</v>
      </c>
      <c r="BJ56" s="156">
        <f t="shared" si="95"/>
        <v>1.996309815825441E-3</v>
      </c>
      <c r="BK56" s="157">
        <f t="shared" si="96"/>
        <v>0.21599333333333334</v>
      </c>
      <c r="BL56" s="157">
        <f t="shared" si="97"/>
        <v>2.6079877300324861</v>
      </c>
      <c r="BM56" s="157">
        <f t="shared" si="98"/>
        <v>734.55012799999997</v>
      </c>
      <c r="BN56" s="156">
        <f t="shared" si="99"/>
        <v>2.5977388579540857</v>
      </c>
      <c r="BO56" s="156">
        <f t="shared" si="100"/>
        <v>2.016467820534364</v>
      </c>
      <c r="BP56" s="156">
        <f t="shared" si="101"/>
        <v>0.48078406978373034</v>
      </c>
      <c r="BQ56" s="156">
        <f t="shared" si="102"/>
        <v>5.4031300561239872</v>
      </c>
      <c r="BR56" s="156">
        <f t="shared" si="103"/>
        <v>4.1941236144563314</v>
      </c>
      <c r="BS56" s="155"/>
      <c r="BT56" s="155"/>
      <c r="BU56" s="155"/>
    </row>
    <row r="57" spans="1:395" s="189" customFormat="1">
      <c r="A57" s="234">
        <v>45</v>
      </c>
      <c r="B57" s="196">
        <v>1</v>
      </c>
      <c r="C57" s="191">
        <v>0.55000000000000004</v>
      </c>
      <c r="D57" s="191">
        <f t="shared" si="53"/>
        <v>0.13</v>
      </c>
      <c r="E57" s="191">
        <f t="shared" si="54"/>
        <v>4.003355281584116</v>
      </c>
      <c r="F57" s="191">
        <f t="shared" si="55"/>
        <v>25.022886522097128</v>
      </c>
      <c r="G57" s="191">
        <f t="shared" si="56"/>
        <v>2.3228215600859228</v>
      </c>
      <c r="H57" s="427">
        <v>20</v>
      </c>
      <c r="I57" s="428"/>
      <c r="J57" s="191">
        <v>54</v>
      </c>
      <c r="K57" s="191">
        <v>67</v>
      </c>
      <c r="L57" s="191">
        <v>53</v>
      </c>
      <c r="M57" s="191">
        <v>66</v>
      </c>
      <c r="N57" s="191">
        <v>54</v>
      </c>
      <c r="O57" s="193">
        <v>67</v>
      </c>
      <c r="P57" s="192">
        <v>55</v>
      </c>
      <c r="Q57" s="191">
        <v>66</v>
      </c>
      <c r="R57" s="191">
        <v>53</v>
      </c>
      <c r="S57" s="191">
        <v>63</v>
      </c>
      <c r="T57" s="191">
        <v>53</v>
      </c>
      <c r="U57" s="191">
        <v>64</v>
      </c>
      <c r="V57" s="190"/>
      <c r="W57" s="164">
        <f t="shared" si="57"/>
        <v>13</v>
      </c>
      <c r="X57" s="164">
        <f t="shared" si="58"/>
        <v>13</v>
      </c>
      <c r="Y57" s="164">
        <f t="shared" si="59"/>
        <v>13</v>
      </c>
      <c r="Z57" s="164">
        <f t="shared" si="60"/>
        <v>11</v>
      </c>
      <c r="AA57" s="164">
        <f t="shared" si="61"/>
        <v>10</v>
      </c>
      <c r="AB57" s="164">
        <f t="shared" si="62"/>
        <v>11</v>
      </c>
      <c r="AC57" s="164">
        <f t="shared" si="63"/>
        <v>2</v>
      </c>
      <c r="AD57" s="164">
        <f t="shared" si="64"/>
        <v>3</v>
      </c>
      <c r="AE57" s="164">
        <f t="shared" si="65"/>
        <v>2</v>
      </c>
      <c r="AF57" s="164">
        <f t="shared" si="66"/>
        <v>0.13</v>
      </c>
      <c r="AG57" s="164">
        <f t="shared" si="67"/>
        <v>0.10666666666666667</v>
      </c>
      <c r="AH57" s="164">
        <f t="shared" si="68"/>
        <v>2.3333333333333334E-2</v>
      </c>
      <c r="AI57" s="164">
        <f t="shared" si="69"/>
        <v>15.384615384615385</v>
      </c>
      <c r="AJ57" s="164">
        <f t="shared" si="70"/>
        <v>23.076923076923073</v>
      </c>
      <c r="AK57" s="164">
        <f t="shared" si="71"/>
        <v>15.384615384615385</v>
      </c>
      <c r="AL57" s="160">
        <f t="shared" si="104"/>
        <v>17.948717948717949</v>
      </c>
      <c r="AM57" s="159">
        <f t="shared" si="72"/>
        <v>5.1952439573747832E-3</v>
      </c>
      <c r="AN57" s="159">
        <f t="shared" si="73"/>
        <v>0.23636363636363636</v>
      </c>
      <c r="AO57" s="159">
        <f t="shared" si="74"/>
        <v>2.1979878281201005E-2</v>
      </c>
      <c r="AP57" s="159">
        <f t="shared" si="75"/>
        <v>9.9908537641822739E-3</v>
      </c>
      <c r="AQ57" s="159">
        <f t="shared" si="76"/>
        <v>1.6784634323826222E-2</v>
      </c>
      <c r="AR57" s="159">
        <f t="shared" si="77"/>
        <v>1.6800000000000002</v>
      </c>
      <c r="AS57" s="237">
        <f t="shared" si="78"/>
        <v>190.5606655545933</v>
      </c>
      <c r="AT57" s="237">
        <f t="shared" si="79"/>
        <v>45.041611858358408</v>
      </c>
      <c r="AU57" s="156">
        <f t="shared" si="80"/>
        <v>0.45454545454545453</v>
      </c>
      <c r="AV57" s="156">
        <f t="shared" si="81"/>
        <v>0.13861161681379791</v>
      </c>
      <c r="AW57" s="156">
        <f t="shared" si="82"/>
        <v>0.93494699000845705</v>
      </c>
      <c r="AX57" s="156">
        <f t="shared" si="83"/>
        <v>5.1976214346899946E-2</v>
      </c>
      <c r="AY57" s="156">
        <f t="shared" si="84"/>
        <v>0.75384615384615383</v>
      </c>
      <c r="AZ57" s="156">
        <f t="shared" si="85"/>
        <v>0.17818181818181816</v>
      </c>
      <c r="BA57" s="156">
        <f t="shared" si="86"/>
        <v>3.9164146755594521E-3</v>
      </c>
      <c r="BB57" s="156">
        <f t="shared" si="87"/>
        <v>2.0568833780186058</v>
      </c>
      <c r="BC57" s="156">
        <f t="shared" si="88"/>
        <v>0.37162299211706185</v>
      </c>
      <c r="BD57" s="158">
        <f t="shared" si="89"/>
        <v>94.888571028035045</v>
      </c>
      <c r="BE57" s="158">
        <f t="shared" si="90"/>
        <v>37.196319842989737</v>
      </c>
      <c r="BF57" s="156">
        <f t="shared" si="91"/>
        <v>0.15915494309189535</v>
      </c>
      <c r="BG57" s="156">
        <f t="shared" si="92"/>
        <v>8.2684875638449674E-4</v>
      </c>
      <c r="BH57" s="156">
        <f t="shared" si="93"/>
        <v>3.4982062770113325E-3</v>
      </c>
      <c r="BI57" s="156">
        <f t="shared" si="94"/>
        <v>1.5900937622778783E-3</v>
      </c>
      <c r="BJ57" s="156">
        <f t="shared" si="95"/>
        <v>6.2331675481292837E-4</v>
      </c>
      <c r="BK57" s="157">
        <f t="shared" si="96"/>
        <v>0.14588500000000001</v>
      </c>
      <c r="BL57" s="157">
        <f t="shared" si="97"/>
        <v>2.456247137402912</v>
      </c>
      <c r="BM57" s="157">
        <f t="shared" si="98"/>
        <v>440.07304387500005</v>
      </c>
      <c r="BN57" s="156">
        <f t="shared" si="99"/>
        <v>3.2471735724426072</v>
      </c>
      <c r="BO57" s="156">
        <f t="shared" si="100"/>
        <v>2.5205847756679547</v>
      </c>
      <c r="BP57" s="156">
        <f t="shared" si="101"/>
        <v>1.0031289263093131</v>
      </c>
      <c r="BQ57" s="156">
        <f t="shared" si="102"/>
        <v>3.2370450968745632</v>
      </c>
      <c r="BR57" s="156">
        <f t="shared" si="103"/>
        <v>2.5127226516551842</v>
      </c>
      <c r="BS57" s="155"/>
      <c r="BT57" s="155"/>
      <c r="BU57" s="155"/>
      <c r="BV57" s="154"/>
      <c r="BW57" s="154"/>
      <c r="BX57" s="154"/>
      <c r="BY57" s="154"/>
      <c r="BZ57" s="154"/>
      <c r="CA57" s="154"/>
      <c r="CB57" s="154"/>
      <c r="CC57" s="154"/>
      <c r="CD57" s="154"/>
      <c r="CE57" s="154"/>
      <c r="CF57" s="154"/>
      <c r="CG57" s="154"/>
      <c r="CH57" s="154"/>
      <c r="CI57" s="154"/>
      <c r="CJ57" s="154"/>
      <c r="CK57" s="154"/>
      <c r="CL57" s="154"/>
      <c r="CM57" s="154"/>
      <c r="CN57" s="154"/>
      <c r="CO57" s="154"/>
      <c r="CP57" s="154"/>
      <c r="CQ57" s="154"/>
      <c r="CR57" s="154"/>
      <c r="CS57" s="154"/>
      <c r="CT57" s="154"/>
      <c r="CU57" s="154"/>
      <c r="CV57" s="154"/>
      <c r="CW57" s="154"/>
      <c r="CX57" s="154"/>
      <c r="CY57" s="154"/>
      <c r="CZ57" s="154"/>
      <c r="DA57" s="154"/>
      <c r="DB57" s="154"/>
      <c r="DC57" s="154"/>
      <c r="DD57" s="154"/>
      <c r="DE57" s="154"/>
      <c r="DF57" s="154"/>
      <c r="DG57" s="154"/>
      <c r="DH57" s="154"/>
      <c r="DI57" s="154"/>
      <c r="DJ57" s="154"/>
      <c r="DK57" s="154"/>
      <c r="DL57" s="154"/>
      <c r="DM57" s="154"/>
      <c r="DN57" s="154"/>
      <c r="DO57" s="154"/>
      <c r="DP57" s="154"/>
      <c r="DQ57" s="154"/>
      <c r="DR57" s="154"/>
      <c r="DS57" s="154"/>
      <c r="DT57" s="154"/>
      <c r="DU57" s="154"/>
      <c r="DV57" s="154"/>
      <c r="DW57" s="154"/>
      <c r="DX57" s="154"/>
      <c r="DY57" s="154"/>
      <c r="DZ57" s="154"/>
      <c r="EA57" s="154"/>
      <c r="EB57" s="154"/>
      <c r="EC57" s="154"/>
      <c r="ED57" s="154"/>
      <c r="EE57" s="154"/>
      <c r="EF57" s="154"/>
      <c r="EG57" s="154"/>
      <c r="EH57" s="154"/>
      <c r="EI57" s="154"/>
      <c r="EJ57" s="154"/>
      <c r="EK57" s="154"/>
      <c r="EL57" s="154"/>
      <c r="EM57" s="154"/>
      <c r="EN57" s="154"/>
      <c r="EO57" s="154"/>
      <c r="EP57" s="154"/>
      <c r="EQ57" s="154"/>
      <c r="ER57" s="154"/>
      <c r="ES57" s="154"/>
      <c r="ET57" s="154"/>
      <c r="EU57" s="154"/>
      <c r="EV57" s="154"/>
      <c r="EW57" s="154"/>
      <c r="EX57" s="154"/>
      <c r="EY57" s="154"/>
      <c r="EZ57" s="154"/>
      <c r="FA57" s="154"/>
      <c r="FB57" s="154"/>
      <c r="FC57" s="154"/>
      <c r="FD57" s="154"/>
      <c r="FE57" s="154"/>
      <c r="FF57" s="154"/>
      <c r="FG57" s="154"/>
      <c r="FH57" s="154"/>
      <c r="FI57" s="154"/>
      <c r="FJ57" s="154"/>
      <c r="FK57" s="154"/>
      <c r="FL57" s="154"/>
      <c r="FM57" s="154"/>
      <c r="FN57" s="154"/>
      <c r="FO57" s="154"/>
      <c r="FP57" s="154"/>
      <c r="FQ57" s="154"/>
      <c r="FR57" s="154"/>
      <c r="FS57" s="154"/>
      <c r="FT57" s="154"/>
      <c r="FU57" s="154"/>
      <c r="FV57" s="154"/>
      <c r="FW57" s="154"/>
      <c r="FX57" s="154"/>
      <c r="FY57" s="154"/>
      <c r="FZ57" s="154"/>
      <c r="GA57" s="154"/>
      <c r="GB57" s="154"/>
      <c r="GC57" s="154"/>
      <c r="GD57" s="154"/>
      <c r="GE57" s="154"/>
      <c r="GF57" s="154"/>
      <c r="GG57" s="154"/>
      <c r="GH57" s="154"/>
      <c r="GI57" s="154"/>
      <c r="GJ57" s="154"/>
      <c r="GK57" s="154"/>
      <c r="GL57" s="154"/>
      <c r="GM57" s="154"/>
      <c r="GN57" s="154"/>
      <c r="GO57" s="154"/>
      <c r="GP57" s="154"/>
      <c r="GQ57" s="154"/>
      <c r="GR57" s="154"/>
      <c r="GS57" s="154"/>
      <c r="GT57" s="154"/>
      <c r="GU57" s="154"/>
      <c r="GV57" s="154"/>
      <c r="GW57" s="154"/>
      <c r="GX57" s="154"/>
      <c r="GY57" s="154"/>
      <c r="GZ57" s="154"/>
      <c r="HA57" s="154"/>
      <c r="HB57" s="154"/>
      <c r="HC57" s="154"/>
      <c r="HD57" s="154"/>
      <c r="HE57" s="154"/>
      <c r="HF57" s="154"/>
      <c r="HG57" s="154"/>
      <c r="HH57" s="154"/>
      <c r="HI57" s="154"/>
      <c r="HJ57" s="154"/>
      <c r="HK57" s="154"/>
      <c r="HL57" s="154"/>
      <c r="HM57" s="154"/>
      <c r="HN57" s="154"/>
      <c r="HO57" s="154"/>
      <c r="HP57" s="154"/>
      <c r="HQ57" s="154"/>
      <c r="HR57" s="154"/>
      <c r="HS57" s="154"/>
      <c r="HT57" s="154"/>
      <c r="HU57" s="154"/>
      <c r="HV57" s="154"/>
      <c r="HW57" s="154"/>
      <c r="HX57" s="154"/>
      <c r="HY57" s="154"/>
      <c r="HZ57" s="154"/>
      <c r="IA57" s="154"/>
      <c r="IB57" s="154"/>
      <c r="IC57" s="154"/>
      <c r="ID57" s="154"/>
      <c r="IE57" s="154"/>
      <c r="IF57" s="154"/>
      <c r="IG57" s="154"/>
      <c r="IH57" s="154"/>
      <c r="II57" s="154"/>
      <c r="IJ57" s="154"/>
      <c r="IK57" s="154"/>
      <c r="IL57" s="154"/>
      <c r="IM57" s="154"/>
      <c r="IN57" s="154"/>
      <c r="IO57" s="154"/>
      <c r="IP57" s="154"/>
      <c r="IQ57" s="154"/>
      <c r="IR57" s="154"/>
      <c r="IS57" s="154"/>
      <c r="IT57" s="154"/>
      <c r="IU57" s="154"/>
      <c r="IV57" s="154"/>
      <c r="IW57" s="154"/>
      <c r="IX57" s="154"/>
      <c r="IY57" s="154"/>
      <c r="IZ57" s="154"/>
      <c r="JA57" s="154"/>
      <c r="JB57" s="154"/>
      <c r="JC57" s="154"/>
      <c r="JD57" s="154"/>
      <c r="JE57" s="154"/>
      <c r="JF57" s="154"/>
      <c r="JG57" s="154"/>
      <c r="JH57" s="154"/>
      <c r="JI57" s="154"/>
      <c r="JJ57" s="154"/>
      <c r="JK57" s="154"/>
      <c r="JL57" s="154"/>
      <c r="JM57" s="154"/>
      <c r="JN57" s="154"/>
      <c r="JO57" s="154"/>
      <c r="JP57" s="154"/>
      <c r="JQ57" s="154"/>
      <c r="JR57" s="154"/>
      <c r="JS57" s="154"/>
      <c r="JT57" s="154"/>
      <c r="JU57" s="154"/>
      <c r="JV57" s="154"/>
      <c r="JW57" s="154"/>
      <c r="JX57" s="154"/>
      <c r="JY57" s="154"/>
      <c r="JZ57" s="154"/>
      <c r="KA57" s="154"/>
      <c r="KB57" s="154"/>
      <c r="KC57" s="154"/>
      <c r="KD57" s="154"/>
      <c r="KE57" s="154"/>
      <c r="KF57" s="154"/>
      <c r="KG57" s="154"/>
      <c r="KH57" s="154"/>
      <c r="KI57" s="154"/>
      <c r="KJ57" s="154"/>
      <c r="KK57" s="154"/>
      <c r="KL57" s="154"/>
      <c r="KM57" s="154"/>
      <c r="KN57" s="154"/>
      <c r="KO57" s="154"/>
      <c r="KP57" s="154"/>
      <c r="KQ57" s="154"/>
      <c r="KR57" s="154"/>
      <c r="KS57" s="154"/>
      <c r="KT57" s="154"/>
      <c r="KU57" s="154"/>
      <c r="KV57" s="154"/>
      <c r="KW57" s="154"/>
      <c r="KX57" s="154"/>
      <c r="KY57" s="154"/>
      <c r="KZ57" s="154"/>
      <c r="LA57" s="154"/>
      <c r="LB57" s="154"/>
      <c r="LC57" s="154"/>
      <c r="LD57" s="154"/>
      <c r="LE57" s="154"/>
      <c r="LF57" s="154"/>
      <c r="LG57" s="154"/>
      <c r="LH57" s="154"/>
      <c r="LI57" s="154"/>
      <c r="LJ57" s="154"/>
      <c r="LK57" s="154"/>
      <c r="LL57" s="154"/>
      <c r="LM57" s="154"/>
      <c r="LN57" s="154"/>
      <c r="LO57" s="154"/>
      <c r="LP57" s="154"/>
      <c r="LQ57" s="154"/>
      <c r="LR57" s="154"/>
      <c r="LS57" s="154"/>
      <c r="LT57" s="154"/>
      <c r="LU57" s="154"/>
      <c r="LV57" s="154"/>
      <c r="LW57" s="154"/>
      <c r="LX57" s="154"/>
      <c r="LY57" s="154"/>
      <c r="LZ57" s="154"/>
      <c r="MA57" s="154"/>
      <c r="MB57" s="154"/>
      <c r="MC57" s="154"/>
      <c r="MD57" s="154"/>
      <c r="ME57" s="154"/>
      <c r="MF57" s="154"/>
      <c r="MG57" s="154"/>
      <c r="MH57" s="154"/>
      <c r="MI57" s="154"/>
      <c r="MJ57" s="154"/>
      <c r="MK57" s="154"/>
      <c r="ML57" s="154"/>
      <c r="MM57" s="154"/>
      <c r="MN57" s="154"/>
      <c r="MO57" s="154"/>
      <c r="MP57" s="154"/>
      <c r="MQ57" s="154"/>
      <c r="MR57" s="154"/>
      <c r="MS57" s="154"/>
      <c r="MT57" s="154"/>
      <c r="MU57" s="154"/>
      <c r="MV57" s="154"/>
      <c r="MW57" s="154"/>
      <c r="MX57" s="154"/>
      <c r="MY57" s="154"/>
      <c r="MZ57" s="154"/>
      <c r="NA57" s="154"/>
      <c r="NB57" s="154"/>
      <c r="NC57" s="154"/>
      <c r="ND57" s="154"/>
      <c r="NE57" s="154"/>
      <c r="NF57" s="154"/>
      <c r="NG57" s="154"/>
      <c r="NH57" s="154"/>
      <c r="NI57" s="154"/>
      <c r="NJ57" s="154"/>
      <c r="NK57" s="154"/>
      <c r="NL57" s="154"/>
      <c r="NM57" s="154"/>
      <c r="NN57" s="154"/>
      <c r="NO57" s="154"/>
      <c r="NP57" s="154"/>
      <c r="NQ57" s="154"/>
      <c r="NR57" s="154"/>
      <c r="NS57" s="154"/>
      <c r="NT57" s="154"/>
      <c r="NU57" s="154"/>
      <c r="NV57" s="154"/>
      <c r="NW57" s="154"/>
      <c r="NX57" s="154"/>
      <c r="NY57" s="154"/>
      <c r="NZ57" s="154"/>
      <c r="OA57" s="154"/>
      <c r="OB57" s="154"/>
      <c r="OC57" s="154"/>
      <c r="OD57" s="154"/>
      <c r="OE57" s="154"/>
    </row>
    <row r="58" spans="1:395">
      <c r="A58" s="234">
        <v>45</v>
      </c>
      <c r="B58" s="28">
        <v>2</v>
      </c>
      <c r="C58" s="172">
        <v>0.55000000000000004</v>
      </c>
      <c r="D58" s="172">
        <f t="shared" si="53"/>
        <v>0.18</v>
      </c>
      <c r="E58" s="238">
        <f t="shared" si="54"/>
        <v>3.4617713531086367</v>
      </c>
      <c r="F58" s="172">
        <f t="shared" si="55"/>
        <v>18.710521764569563</v>
      </c>
      <c r="G58" s="172">
        <f t="shared" si="56"/>
        <v>2.3228215600859228</v>
      </c>
      <c r="H58" s="425">
        <v>23</v>
      </c>
      <c r="I58" s="426"/>
      <c r="J58" s="167">
        <v>54</v>
      </c>
      <c r="K58" s="167">
        <v>68</v>
      </c>
      <c r="L58" s="167">
        <v>50</v>
      </c>
      <c r="M58" s="167">
        <v>68</v>
      </c>
      <c r="N58" s="167">
        <v>47</v>
      </c>
      <c r="O58" s="169">
        <v>69</v>
      </c>
      <c r="P58" s="168">
        <v>55</v>
      </c>
      <c r="Q58" s="167">
        <v>65</v>
      </c>
      <c r="R58" s="167">
        <v>52</v>
      </c>
      <c r="S58" s="167">
        <v>66</v>
      </c>
      <c r="T58" s="167">
        <v>53</v>
      </c>
      <c r="U58" s="167">
        <v>66</v>
      </c>
      <c r="V58" s="182"/>
      <c r="W58" s="166">
        <f t="shared" si="57"/>
        <v>14</v>
      </c>
      <c r="X58" s="166">
        <f t="shared" si="58"/>
        <v>18</v>
      </c>
      <c r="Y58" s="166">
        <f t="shared" si="59"/>
        <v>22</v>
      </c>
      <c r="Z58" s="166">
        <f t="shared" si="60"/>
        <v>10</v>
      </c>
      <c r="AA58" s="166">
        <f t="shared" si="61"/>
        <v>14</v>
      </c>
      <c r="AB58" s="166">
        <f t="shared" si="62"/>
        <v>13</v>
      </c>
      <c r="AC58" s="165">
        <f t="shared" si="63"/>
        <v>4</v>
      </c>
      <c r="AD58" s="165">
        <f t="shared" si="64"/>
        <v>4</v>
      </c>
      <c r="AE58" s="165">
        <f t="shared" si="65"/>
        <v>9</v>
      </c>
      <c r="AF58" s="164">
        <f t="shared" si="66"/>
        <v>0.18</v>
      </c>
      <c r="AG58" s="164">
        <f t="shared" si="67"/>
        <v>0.12333333333333334</v>
      </c>
      <c r="AH58" s="164">
        <f t="shared" si="68"/>
        <v>5.6666666666666664E-2</v>
      </c>
      <c r="AI58" s="162">
        <f t="shared" si="69"/>
        <v>28.571428571428569</v>
      </c>
      <c r="AJ58" s="162">
        <f t="shared" si="70"/>
        <v>22.222222222222221</v>
      </c>
      <c r="AK58" s="162">
        <f t="shared" si="71"/>
        <v>40.909090909090907</v>
      </c>
      <c r="AL58" s="160">
        <f t="shared" si="104"/>
        <v>30.567580567580563</v>
      </c>
      <c r="AM58" s="159">
        <f t="shared" si="72"/>
        <v>9.6202555046246679E-3</v>
      </c>
      <c r="AN58" s="159">
        <f t="shared" si="73"/>
        <v>0.32727272727272722</v>
      </c>
      <c r="AO58" s="159">
        <f t="shared" si="74"/>
        <v>2.9395225153019823E-2</v>
      </c>
      <c r="AP58" s="159">
        <f t="shared" si="75"/>
        <v>1.3361465978645373E-2</v>
      </c>
      <c r="AQ58" s="159">
        <f t="shared" si="76"/>
        <v>1.9774969648395153E-2</v>
      </c>
      <c r="AR58" s="159">
        <f t="shared" si="77"/>
        <v>1.4800000000000002</v>
      </c>
      <c r="AS58" s="237">
        <f t="shared" si="78"/>
        <v>102.55845424760869</v>
      </c>
      <c r="AT58" s="237">
        <f t="shared" si="79"/>
        <v>33.564585026490114</v>
      </c>
      <c r="AU58" s="156">
        <f t="shared" si="80"/>
        <v>0.45454545454545453</v>
      </c>
      <c r="AV58" s="156">
        <f t="shared" si="81"/>
        <v>0.1362262516441213</v>
      </c>
      <c r="AW58" s="156">
        <f t="shared" si="82"/>
        <v>0.79455215770466037</v>
      </c>
      <c r="AX58" s="156">
        <f t="shared" si="83"/>
        <v>8.3226101454590307E-2</v>
      </c>
      <c r="AY58" s="156">
        <f t="shared" si="84"/>
        <v>0.54444444444444451</v>
      </c>
      <c r="AZ58" s="156">
        <f t="shared" si="85"/>
        <v>0.17818181818181816</v>
      </c>
      <c r="BA58" s="156">
        <f t="shared" si="86"/>
        <v>5.2376946636289862E-3</v>
      </c>
      <c r="BB58" s="156">
        <f t="shared" si="87"/>
        <v>1.7480147469502527</v>
      </c>
      <c r="BC58" s="156">
        <f t="shared" si="88"/>
        <v>0.4297623142885959</v>
      </c>
      <c r="BD58" s="158">
        <f t="shared" si="89"/>
        <v>82.051807500903649</v>
      </c>
      <c r="BE58" s="158">
        <f t="shared" si="90"/>
        <v>32.164308540354234</v>
      </c>
      <c r="BF58" s="156">
        <f t="shared" si="91"/>
        <v>0.15915494309189535</v>
      </c>
      <c r="BG58" s="156">
        <f t="shared" si="92"/>
        <v>1.5311112173680319E-3</v>
      </c>
      <c r="BH58" s="156">
        <f t="shared" si="93"/>
        <v>4.67839538640232E-3</v>
      </c>
      <c r="BI58" s="156">
        <f t="shared" si="94"/>
        <v>2.1265433574555997E-3</v>
      </c>
      <c r="BJ58" s="156">
        <f t="shared" si="95"/>
        <v>8.3360499612259516E-4</v>
      </c>
      <c r="BK58" s="157">
        <f t="shared" si="96"/>
        <v>0.16825999999999999</v>
      </c>
      <c r="BL58" s="157">
        <f t="shared" si="97"/>
        <v>2.505673562138532</v>
      </c>
      <c r="BM58" s="157">
        <f t="shared" si="98"/>
        <v>528.20179199999995</v>
      </c>
      <c r="BN58" s="156">
        <f t="shared" si="99"/>
        <v>3.2471735724426072</v>
      </c>
      <c r="BO58" s="156">
        <f t="shared" si="100"/>
        <v>2.5205847756679547</v>
      </c>
      <c r="BP58" s="156">
        <f t="shared" si="101"/>
        <v>0.83576013312730313</v>
      </c>
      <c r="BQ58" s="156">
        <f t="shared" si="102"/>
        <v>3.8852936910164835</v>
      </c>
      <c r="BR58" s="156">
        <f t="shared" si="103"/>
        <v>3.0159188931832182</v>
      </c>
      <c r="BS58" s="155"/>
      <c r="BT58" s="155"/>
      <c r="BU58" s="155"/>
    </row>
    <row r="59" spans="1:395">
      <c r="A59" s="234">
        <v>45</v>
      </c>
      <c r="B59" s="28">
        <v>3</v>
      </c>
      <c r="C59" s="172">
        <v>0.55000000000000004</v>
      </c>
      <c r="D59" s="172">
        <f t="shared" si="53"/>
        <v>0.2</v>
      </c>
      <c r="E59" s="238">
        <f t="shared" si="54"/>
        <v>3.1742250903872287</v>
      </c>
      <c r="F59" s="172">
        <f t="shared" si="55"/>
        <v>15.731298772272332</v>
      </c>
      <c r="G59" s="172">
        <f t="shared" si="56"/>
        <v>2.3228215600859228</v>
      </c>
      <c r="H59" s="425">
        <v>25</v>
      </c>
      <c r="I59" s="426"/>
      <c r="J59" s="167">
        <v>54</v>
      </c>
      <c r="K59" s="167">
        <v>68</v>
      </c>
      <c r="L59" s="167">
        <v>46</v>
      </c>
      <c r="M59" s="167">
        <v>68</v>
      </c>
      <c r="N59" s="167">
        <v>43</v>
      </c>
      <c r="O59" s="169">
        <v>67</v>
      </c>
      <c r="P59" s="168">
        <v>51</v>
      </c>
      <c r="Q59" s="167">
        <v>65</v>
      </c>
      <c r="R59" s="167">
        <v>51</v>
      </c>
      <c r="S59" s="167">
        <v>66</v>
      </c>
      <c r="T59" s="167">
        <v>50</v>
      </c>
      <c r="U59" s="167">
        <v>67</v>
      </c>
      <c r="V59" s="182"/>
      <c r="W59" s="166">
        <f t="shared" si="57"/>
        <v>14</v>
      </c>
      <c r="X59" s="166">
        <f t="shared" si="58"/>
        <v>22</v>
      </c>
      <c r="Y59" s="166">
        <f t="shared" si="59"/>
        <v>24</v>
      </c>
      <c r="Z59" s="166">
        <f t="shared" si="60"/>
        <v>14</v>
      </c>
      <c r="AA59" s="166">
        <f t="shared" si="61"/>
        <v>15</v>
      </c>
      <c r="AB59" s="166">
        <f t="shared" si="62"/>
        <v>17</v>
      </c>
      <c r="AC59" s="165">
        <f t="shared" si="63"/>
        <v>0</v>
      </c>
      <c r="AD59" s="165">
        <f t="shared" si="64"/>
        <v>7</v>
      </c>
      <c r="AE59" s="165">
        <f t="shared" si="65"/>
        <v>7</v>
      </c>
      <c r="AF59" s="164">
        <f t="shared" si="66"/>
        <v>0.2</v>
      </c>
      <c r="AG59" s="164">
        <f t="shared" si="67"/>
        <v>0.15333333333333332</v>
      </c>
      <c r="AH59" s="164">
        <f t="shared" si="68"/>
        <v>4.6666666666666669E-2</v>
      </c>
      <c r="AI59" s="161">
        <f t="shared" si="69"/>
        <v>0</v>
      </c>
      <c r="AJ59" s="162">
        <f t="shared" si="70"/>
        <v>31.818181818181824</v>
      </c>
      <c r="AK59" s="162">
        <f t="shared" si="71"/>
        <v>29.166666666666664</v>
      </c>
      <c r="AL59" s="160">
        <f>(AJ59+AK59)/2</f>
        <v>30.492424242424242</v>
      </c>
      <c r="AM59" s="159">
        <f t="shared" si="72"/>
        <v>1.2713508458215539E-2</v>
      </c>
      <c r="AN59" s="159">
        <f t="shared" si="73"/>
        <v>0.36363636363636365</v>
      </c>
      <c r="AO59" s="159">
        <f t="shared" si="74"/>
        <v>3.4962148260092731E-2</v>
      </c>
      <c r="AP59" s="159">
        <f t="shared" si="75"/>
        <v>1.5891885572769424E-2</v>
      </c>
      <c r="AQ59" s="159">
        <f t="shared" si="76"/>
        <v>2.2248639801877194E-2</v>
      </c>
      <c r="AR59" s="159">
        <f t="shared" si="77"/>
        <v>1.4000000000000001</v>
      </c>
      <c r="AS59" s="237">
        <f t="shared" si="78"/>
        <v>77.406493861361653</v>
      </c>
      <c r="AT59" s="237">
        <f t="shared" si="79"/>
        <v>28.147815949586057</v>
      </c>
      <c r="AU59" s="156">
        <f t="shared" si="80"/>
        <v>0.45454545454545453</v>
      </c>
      <c r="AV59" s="156">
        <f t="shared" si="81"/>
        <v>0.14094274357327438</v>
      </c>
      <c r="AW59" s="156">
        <f t="shared" si="82"/>
        <v>0.75377836144440902</v>
      </c>
      <c r="AX59" s="156">
        <f t="shared" si="83"/>
        <v>0.1008504177808522</v>
      </c>
      <c r="AY59" s="156">
        <f t="shared" si="84"/>
        <v>0.49</v>
      </c>
      <c r="AZ59" s="156">
        <f t="shared" si="85"/>
        <v>0.17818181818181816</v>
      </c>
      <c r="BA59" s="156">
        <f t="shared" si="86"/>
        <v>6.2296191445256142E-3</v>
      </c>
      <c r="BB59" s="156">
        <f t="shared" si="87"/>
        <v>1.6583123951776999</v>
      </c>
      <c r="BC59" s="156">
        <f t="shared" si="88"/>
        <v>0.46869356327482131</v>
      </c>
      <c r="BD59" s="158">
        <f t="shared" si="89"/>
        <v>75.23631098486878</v>
      </c>
      <c r="BE59" s="158">
        <f t="shared" si="90"/>
        <v>29.492633906068566</v>
      </c>
      <c r="BF59" s="156">
        <f t="shared" si="91"/>
        <v>0.15915494309189535</v>
      </c>
      <c r="BG59" s="156">
        <f t="shared" si="92"/>
        <v>2.0234177151656242E-3</v>
      </c>
      <c r="BH59" s="156">
        <f t="shared" si="93"/>
        <v>5.5643987167054666E-3</v>
      </c>
      <c r="BI59" s="156">
        <f t="shared" si="94"/>
        <v>2.5292721439570298E-3</v>
      </c>
      <c r="BJ59" s="156">
        <f t="shared" si="95"/>
        <v>9.9147468043115587E-4</v>
      </c>
      <c r="BK59" s="157">
        <f t="shared" si="96"/>
        <v>0.17721000000000001</v>
      </c>
      <c r="BL59" s="157">
        <f t="shared" si="97"/>
        <v>2.5251732613822759</v>
      </c>
      <c r="BM59" s="157">
        <f t="shared" si="98"/>
        <v>564.98978249999993</v>
      </c>
      <c r="BN59" s="156">
        <f t="shared" si="99"/>
        <v>3.2471735724426072</v>
      </c>
      <c r="BO59" s="156">
        <f t="shared" si="100"/>
        <v>2.5205847756679547</v>
      </c>
      <c r="BP59" s="156">
        <f t="shared" si="101"/>
        <v>0.7813415634644687</v>
      </c>
      <c r="BQ59" s="156">
        <f t="shared" si="102"/>
        <v>4.1558950966906698</v>
      </c>
      <c r="BR59" s="156">
        <f t="shared" si="103"/>
        <v>3.2259704251386316</v>
      </c>
      <c r="BS59" s="155"/>
      <c r="BT59" s="155"/>
      <c r="BU59" s="155"/>
    </row>
    <row r="60" spans="1:395">
      <c r="A60" s="234">
        <v>45</v>
      </c>
      <c r="B60" s="28">
        <v>4</v>
      </c>
      <c r="C60" s="172">
        <v>0.55000000000000004</v>
      </c>
      <c r="D60" s="172">
        <f t="shared" si="53"/>
        <v>0.21666666666666667</v>
      </c>
      <c r="E60" s="238">
        <f t="shared" si="54"/>
        <v>2.8899783707718116</v>
      </c>
      <c r="F60" s="172">
        <f t="shared" si="55"/>
        <v>13.040021992475138</v>
      </c>
      <c r="G60" s="172">
        <f t="shared" si="56"/>
        <v>2.3228215600859228</v>
      </c>
      <c r="H60" s="425">
        <v>27.36</v>
      </c>
      <c r="I60" s="426"/>
      <c r="J60" s="167">
        <v>51</v>
      </c>
      <c r="K60" s="167">
        <v>67</v>
      </c>
      <c r="L60" s="167">
        <v>44</v>
      </c>
      <c r="M60" s="167">
        <v>67</v>
      </c>
      <c r="N60" s="167">
        <v>44</v>
      </c>
      <c r="O60" s="169">
        <v>70</v>
      </c>
      <c r="P60" s="168">
        <v>53</v>
      </c>
      <c r="Q60" s="167">
        <v>65</v>
      </c>
      <c r="R60" s="167">
        <v>52</v>
      </c>
      <c r="S60" s="167">
        <v>68</v>
      </c>
      <c r="T60" s="167">
        <v>51</v>
      </c>
      <c r="U60" s="167">
        <v>68</v>
      </c>
      <c r="V60" s="182"/>
      <c r="W60" s="166">
        <f t="shared" si="57"/>
        <v>16</v>
      </c>
      <c r="X60" s="166">
        <f t="shared" si="58"/>
        <v>23</v>
      </c>
      <c r="Y60" s="166">
        <f t="shared" si="59"/>
        <v>26</v>
      </c>
      <c r="Z60" s="166">
        <f t="shared" si="60"/>
        <v>12</v>
      </c>
      <c r="AA60" s="166">
        <f t="shared" si="61"/>
        <v>16</v>
      </c>
      <c r="AB60" s="166">
        <f t="shared" si="62"/>
        <v>17</v>
      </c>
      <c r="AC60" s="165">
        <f t="shared" si="63"/>
        <v>4</v>
      </c>
      <c r="AD60" s="165">
        <f t="shared" si="64"/>
        <v>7</v>
      </c>
      <c r="AE60" s="165">
        <f t="shared" si="65"/>
        <v>9</v>
      </c>
      <c r="AF60" s="164">
        <f t="shared" si="66"/>
        <v>0.21666666666666667</v>
      </c>
      <c r="AG60" s="164">
        <f t="shared" si="67"/>
        <v>0.15</v>
      </c>
      <c r="AH60" s="164">
        <f t="shared" si="68"/>
        <v>6.6666666666666666E-2</v>
      </c>
      <c r="AI60" s="162">
        <f t="shared" si="69"/>
        <v>25</v>
      </c>
      <c r="AJ60" s="162">
        <f t="shared" si="70"/>
        <v>30.434782608695656</v>
      </c>
      <c r="AK60" s="162">
        <f t="shared" si="71"/>
        <v>34.615384615384613</v>
      </c>
      <c r="AL60" s="160">
        <f t="shared" ref="AL60:AL67" si="105">(AI60+AJ60+AK60)/3</f>
        <v>30.016722408026755</v>
      </c>
      <c r="AM60" s="159">
        <f t="shared" si="72"/>
        <v>1.6615513899569809E-2</v>
      </c>
      <c r="AN60" s="159">
        <f t="shared" si="73"/>
        <v>0.39393939393939392</v>
      </c>
      <c r="AO60" s="159">
        <f t="shared" si="74"/>
        <v>4.2177842975831062E-2</v>
      </c>
      <c r="AP60" s="159">
        <f t="shared" si="75"/>
        <v>1.9171746807195935E-2</v>
      </c>
      <c r="AQ60" s="159">
        <f t="shared" si="76"/>
        <v>2.5562329076261249E-2</v>
      </c>
      <c r="AR60" s="159">
        <f t="shared" si="77"/>
        <v>1.3333333333333335</v>
      </c>
      <c r="AS60" s="237">
        <f t="shared" si="78"/>
        <v>59.030870734500631</v>
      </c>
      <c r="AT60" s="237">
        <f t="shared" si="79"/>
        <v>23.254585440863885</v>
      </c>
      <c r="AU60" s="156">
        <f t="shared" si="80"/>
        <v>0.45454545454545453</v>
      </c>
      <c r="AV60" s="156">
        <f t="shared" si="81"/>
        <v>0.14873212940046043</v>
      </c>
      <c r="AW60" s="156">
        <f t="shared" si="82"/>
        <v>0.7242068243779014</v>
      </c>
      <c r="AX60" s="156">
        <f t="shared" si="83"/>
        <v>0.1200004668586495</v>
      </c>
      <c r="AY60" s="156">
        <f t="shared" si="84"/>
        <v>0.4523076923076923</v>
      </c>
      <c r="AZ60" s="156">
        <f t="shared" si="85"/>
        <v>0.17818181818181816</v>
      </c>
      <c r="BA60" s="156">
        <f t="shared" si="86"/>
        <v>7.5153247484208065E-3</v>
      </c>
      <c r="BB60" s="156">
        <f t="shared" si="87"/>
        <v>1.593255013631383</v>
      </c>
      <c r="BC60" s="156">
        <f t="shared" si="88"/>
        <v>0.51479238851625364</v>
      </c>
      <c r="BD60" s="158">
        <f t="shared" si="89"/>
        <v>68.499021100109715</v>
      </c>
      <c r="BE60" s="158">
        <f t="shared" si="90"/>
        <v>26.85161627124301</v>
      </c>
      <c r="BF60" s="156">
        <f t="shared" si="91"/>
        <v>0.15915494309189535</v>
      </c>
      <c r="BG60" s="156">
        <f t="shared" si="92"/>
        <v>2.6444411691286295E-3</v>
      </c>
      <c r="BH60" s="156">
        <f t="shared" si="93"/>
        <v>6.7128121985572907E-3</v>
      </c>
      <c r="BI60" s="156">
        <f t="shared" si="94"/>
        <v>3.0512782720714953E-3</v>
      </c>
      <c r="BJ60" s="156">
        <f t="shared" si="95"/>
        <v>1.1961010826520263E-3</v>
      </c>
      <c r="BK60" s="157">
        <f t="shared" si="96"/>
        <v>0.18466833333333335</v>
      </c>
      <c r="BL60" s="157">
        <f t="shared" si="97"/>
        <v>2.5413087179640339</v>
      </c>
      <c r="BM60" s="157">
        <f t="shared" si="98"/>
        <v>596.3171318750002</v>
      </c>
      <c r="BN60" s="156">
        <f t="shared" si="99"/>
        <v>3.2471735724426072</v>
      </c>
      <c r="BO60" s="156">
        <f t="shared" si="100"/>
        <v>2.5205847756679547</v>
      </c>
      <c r="BP60" s="156">
        <f t="shared" si="101"/>
        <v>0.74029400867949013</v>
      </c>
      <c r="BQ60" s="156">
        <f t="shared" si="102"/>
        <v>4.3863296668235892</v>
      </c>
      <c r="BR60" s="156">
        <f t="shared" si="103"/>
        <v>3.4048428679898191</v>
      </c>
      <c r="BS60" s="155"/>
      <c r="BT60" s="155"/>
      <c r="BU60" s="155"/>
    </row>
    <row r="61" spans="1:395">
      <c r="A61" s="234">
        <v>45</v>
      </c>
      <c r="B61" s="28">
        <v>5</v>
      </c>
      <c r="C61" s="172">
        <v>0.55000000000000004</v>
      </c>
      <c r="D61" s="172">
        <f t="shared" si="53"/>
        <v>0.24666666666666667</v>
      </c>
      <c r="E61" s="238">
        <f t="shared" si="54"/>
        <v>2.8424232144011614</v>
      </c>
      <c r="F61" s="172">
        <f t="shared" si="55"/>
        <v>12.614400685977616</v>
      </c>
      <c r="G61" s="172">
        <f t="shared" si="56"/>
        <v>2.3228215600859228</v>
      </c>
      <c r="H61" s="425">
        <v>27.8</v>
      </c>
      <c r="I61" s="426"/>
      <c r="J61" s="167">
        <v>45</v>
      </c>
      <c r="K61" s="167">
        <v>68</v>
      </c>
      <c r="L61" s="167">
        <v>43</v>
      </c>
      <c r="M61" s="188">
        <v>69</v>
      </c>
      <c r="N61" s="167">
        <v>45</v>
      </c>
      <c r="O61" s="169">
        <v>70</v>
      </c>
      <c r="P61" s="168">
        <v>53</v>
      </c>
      <c r="Q61" s="167">
        <v>67</v>
      </c>
      <c r="R61" s="167">
        <v>53</v>
      </c>
      <c r="S61" s="167">
        <v>68</v>
      </c>
      <c r="T61" s="167">
        <v>54</v>
      </c>
      <c r="U61" s="167">
        <v>67</v>
      </c>
      <c r="V61" s="182"/>
      <c r="W61" s="166">
        <f t="shared" si="57"/>
        <v>23</v>
      </c>
      <c r="X61" s="166">
        <f t="shared" si="58"/>
        <v>26</v>
      </c>
      <c r="Y61" s="166">
        <f t="shared" si="59"/>
        <v>25</v>
      </c>
      <c r="Z61" s="166">
        <f t="shared" si="60"/>
        <v>14</v>
      </c>
      <c r="AA61" s="166">
        <f t="shared" si="61"/>
        <v>15</v>
      </c>
      <c r="AB61" s="166">
        <f t="shared" si="62"/>
        <v>13</v>
      </c>
      <c r="AC61" s="165">
        <f t="shared" si="63"/>
        <v>9</v>
      </c>
      <c r="AD61" s="165">
        <f t="shared" si="64"/>
        <v>11</v>
      </c>
      <c r="AE61" s="165">
        <f t="shared" si="65"/>
        <v>12</v>
      </c>
      <c r="AF61" s="164">
        <f t="shared" si="66"/>
        <v>0.24666666666666667</v>
      </c>
      <c r="AG61" s="164">
        <f t="shared" si="67"/>
        <v>0.14000000000000001</v>
      </c>
      <c r="AH61" s="164">
        <f t="shared" si="68"/>
        <v>0.10666666666666667</v>
      </c>
      <c r="AI61" s="162">
        <f t="shared" si="69"/>
        <v>39.130434782608688</v>
      </c>
      <c r="AJ61" s="162">
        <f t="shared" si="70"/>
        <v>42.307692307692314</v>
      </c>
      <c r="AK61" s="162">
        <f t="shared" si="71"/>
        <v>48</v>
      </c>
      <c r="AL61" s="160">
        <f t="shared" si="105"/>
        <v>43.146042363433672</v>
      </c>
      <c r="AM61" s="159">
        <f t="shared" si="72"/>
        <v>1.9554370659944673E-2</v>
      </c>
      <c r="AN61" s="159">
        <f t="shared" si="73"/>
        <v>0.44848484848484849</v>
      </c>
      <c r="AO61" s="159">
        <f t="shared" si="74"/>
        <v>4.3600961606633397E-2</v>
      </c>
      <c r="AP61" s="159">
        <f t="shared" si="75"/>
        <v>1.9818618912106088E-2</v>
      </c>
      <c r="AQ61" s="159">
        <f t="shared" si="76"/>
        <v>2.4046590946688724E-2</v>
      </c>
      <c r="AR61" s="159">
        <f t="shared" si="77"/>
        <v>1.2133333333333334</v>
      </c>
      <c r="AS61" s="237">
        <f t="shared" si="78"/>
        <v>50.125948726936279</v>
      </c>
      <c r="AT61" s="237">
        <f t="shared" si="79"/>
        <v>22.4807285199593</v>
      </c>
      <c r="AU61" s="156">
        <f t="shared" si="80"/>
        <v>0.45454545454545453</v>
      </c>
      <c r="AV61" s="156">
        <f t="shared" si="81"/>
        <v>0.14172663153618661</v>
      </c>
      <c r="AW61" s="156">
        <f t="shared" si="82"/>
        <v>0.67873998017500092</v>
      </c>
      <c r="AX61" s="156">
        <f t="shared" si="83"/>
        <v>0.13890156844979137</v>
      </c>
      <c r="AY61" s="156">
        <f t="shared" si="84"/>
        <v>0.39729729729729729</v>
      </c>
      <c r="AZ61" s="156">
        <f t="shared" si="85"/>
        <v>0.17818181818181816</v>
      </c>
      <c r="BA61" s="156">
        <f t="shared" si="86"/>
        <v>7.7688986135455874E-3</v>
      </c>
      <c r="BB61" s="156">
        <f t="shared" si="87"/>
        <v>1.4932279563850019</v>
      </c>
      <c r="BC61" s="156">
        <f t="shared" si="88"/>
        <v>0.52340512162731101</v>
      </c>
      <c r="BD61" s="158">
        <f t="shared" si="89"/>
        <v>67.371856380609685</v>
      </c>
      <c r="BE61" s="158">
        <f t="shared" si="90"/>
        <v>26.409767701198998</v>
      </c>
      <c r="BF61" s="156">
        <f t="shared" si="91"/>
        <v>0.15915494309189535</v>
      </c>
      <c r="BG61" s="156">
        <f t="shared" si="92"/>
        <v>3.1121747495813225E-3</v>
      </c>
      <c r="BH61" s="156">
        <f t="shared" si="93"/>
        <v>6.9393085632556521E-3</v>
      </c>
      <c r="BI61" s="156">
        <f t="shared" si="94"/>
        <v>3.1542311651162054E-3</v>
      </c>
      <c r="BJ61" s="156">
        <f t="shared" si="95"/>
        <v>1.2364586167255525E-3</v>
      </c>
      <c r="BK61" s="157">
        <f t="shared" si="96"/>
        <v>0.19809333333333334</v>
      </c>
      <c r="BL61" s="157">
        <f t="shared" si="97"/>
        <v>2.5700972744236745</v>
      </c>
      <c r="BM61" s="157">
        <f t="shared" si="98"/>
        <v>654.24285200000008</v>
      </c>
      <c r="BN61" s="156">
        <f t="shared" si="99"/>
        <v>3.2471735724426072</v>
      </c>
      <c r="BO61" s="156">
        <f t="shared" si="100"/>
        <v>2.5205847756679547</v>
      </c>
      <c r="BP61" s="156">
        <f t="shared" si="101"/>
        <v>0.67474944304015105</v>
      </c>
      <c r="BQ61" s="156">
        <f t="shared" si="102"/>
        <v>4.812413861080258</v>
      </c>
      <c r="BR61" s="156">
        <f t="shared" si="103"/>
        <v>3.7355863004661529</v>
      </c>
      <c r="BS61" s="155"/>
      <c r="BT61" s="155"/>
      <c r="BU61" s="155"/>
    </row>
    <row r="62" spans="1:395">
      <c r="A62" s="234">
        <v>45</v>
      </c>
      <c r="B62" s="28">
        <v>6</v>
      </c>
      <c r="C62" s="172">
        <v>0.55000000000000004</v>
      </c>
      <c r="D62" s="172">
        <f t="shared" si="53"/>
        <v>0.23666666666666669</v>
      </c>
      <c r="E62" s="238">
        <f t="shared" si="54"/>
        <v>2.821311093890853</v>
      </c>
      <c r="F62" s="172">
        <f t="shared" si="55"/>
        <v>12.42770947740042</v>
      </c>
      <c r="G62" s="172">
        <f t="shared" si="56"/>
        <v>2.3228215600859228</v>
      </c>
      <c r="H62" s="425">
        <v>28</v>
      </c>
      <c r="I62" s="426"/>
      <c r="J62" s="167">
        <v>49</v>
      </c>
      <c r="K62" s="167">
        <v>68</v>
      </c>
      <c r="L62" s="167">
        <v>46</v>
      </c>
      <c r="M62" s="167">
        <v>69</v>
      </c>
      <c r="N62" s="167">
        <v>41</v>
      </c>
      <c r="O62" s="169">
        <v>70</v>
      </c>
      <c r="P62" s="168">
        <v>52</v>
      </c>
      <c r="Q62" s="167">
        <v>67</v>
      </c>
      <c r="R62" s="167">
        <v>52</v>
      </c>
      <c r="S62" s="167">
        <v>69</v>
      </c>
      <c r="T62" s="167">
        <v>53</v>
      </c>
      <c r="U62" s="167">
        <v>69</v>
      </c>
      <c r="V62" s="182"/>
      <c r="W62" s="166">
        <f t="shared" si="57"/>
        <v>19</v>
      </c>
      <c r="X62" s="166">
        <f t="shared" si="58"/>
        <v>23</v>
      </c>
      <c r="Y62" s="166">
        <f t="shared" si="59"/>
        <v>29</v>
      </c>
      <c r="Z62" s="166">
        <f t="shared" si="60"/>
        <v>15</v>
      </c>
      <c r="AA62" s="166">
        <f t="shared" si="61"/>
        <v>17</v>
      </c>
      <c r="AB62" s="166">
        <f t="shared" si="62"/>
        <v>16</v>
      </c>
      <c r="AC62" s="165">
        <f t="shared" si="63"/>
        <v>4</v>
      </c>
      <c r="AD62" s="165">
        <f t="shared" si="64"/>
        <v>6</v>
      </c>
      <c r="AE62" s="165">
        <f t="shared" si="65"/>
        <v>13</v>
      </c>
      <c r="AF62" s="164">
        <f t="shared" si="66"/>
        <v>0.23666666666666666</v>
      </c>
      <c r="AG62" s="164">
        <f t="shared" si="67"/>
        <v>0.16</v>
      </c>
      <c r="AH62" s="164">
        <f t="shared" si="68"/>
        <v>7.6666666666666661E-2</v>
      </c>
      <c r="AI62" s="162">
        <f t="shared" si="69"/>
        <v>21.052631578947366</v>
      </c>
      <c r="AJ62" s="162">
        <f t="shared" si="70"/>
        <v>26.086956521739136</v>
      </c>
      <c r="AK62" s="162">
        <f t="shared" si="71"/>
        <v>44.827586206896555</v>
      </c>
      <c r="AL62" s="160">
        <f t="shared" si="105"/>
        <v>30.655724769194354</v>
      </c>
      <c r="AM62" s="159">
        <f t="shared" si="72"/>
        <v>1.9043466303830248E-2</v>
      </c>
      <c r="AN62" s="159">
        <f t="shared" si="73"/>
        <v>0.4303030303030303</v>
      </c>
      <c r="AO62" s="159">
        <f t="shared" si="74"/>
        <v>4.4255942818760427E-2</v>
      </c>
      <c r="AP62" s="159">
        <f t="shared" si="75"/>
        <v>2.0116337644891104E-2</v>
      </c>
      <c r="AQ62" s="159">
        <f t="shared" si="76"/>
        <v>2.5212476514930183E-2</v>
      </c>
      <c r="AR62" s="159">
        <f t="shared" si="77"/>
        <v>1.2533333333333334</v>
      </c>
      <c r="AS62" s="237">
        <f t="shared" si="78"/>
        <v>51.455110467889092</v>
      </c>
      <c r="AT62" s="237">
        <f t="shared" si="79"/>
        <v>22.141289958909852</v>
      </c>
      <c r="AU62" s="156">
        <f t="shared" si="80"/>
        <v>0.45454545454545453</v>
      </c>
      <c r="AV62" s="156">
        <f t="shared" si="81"/>
        <v>0.14577260525142019</v>
      </c>
      <c r="AW62" s="156">
        <f t="shared" si="82"/>
        <v>0.69293120089063209</v>
      </c>
      <c r="AX62" s="156">
        <f t="shared" si="83"/>
        <v>0.13426769815419481</v>
      </c>
      <c r="AY62" s="156">
        <f t="shared" si="84"/>
        <v>0.41408450704225347</v>
      </c>
      <c r="AZ62" s="156">
        <f t="shared" si="85"/>
        <v>0.17818181818181816</v>
      </c>
      <c r="BA62" s="156">
        <f t="shared" si="86"/>
        <v>7.8856043567973131E-3</v>
      </c>
      <c r="BB62" s="156">
        <f t="shared" si="87"/>
        <v>1.5244486419593908</v>
      </c>
      <c r="BC62" s="156">
        <f t="shared" si="88"/>
        <v>0.52732180845686205</v>
      </c>
      <c r="BD62" s="158">
        <f t="shared" si="89"/>
        <v>66.871451393870132</v>
      </c>
      <c r="BE62" s="158">
        <f t="shared" si="90"/>
        <v>26.213608946397091</v>
      </c>
      <c r="BF62" s="156">
        <f t="shared" si="91"/>
        <v>0.15915494309189535</v>
      </c>
      <c r="BG62" s="156">
        <f t="shared" si="92"/>
        <v>3.0308617958585294E-3</v>
      </c>
      <c r="BH62" s="156">
        <f t="shared" si="93"/>
        <v>7.0435520607979906E-3</v>
      </c>
      <c r="BI62" s="156">
        <f t="shared" si="94"/>
        <v>3.2016145730899958E-3</v>
      </c>
      <c r="BJ62" s="156">
        <f t="shared" si="95"/>
        <v>1.2550329126512782E-3</v>
      </c>
      <c r="BK62" s="157">
        <f t="shared" si="96"/>
        <v>0.19361833333333336</v>
      </c>
      <c r="BL62" s="157">
        <f t="shared" si="97"/>
        <v>2.560537053041803</v>
      </c>
      <c r="BM62" s="157">
        <f t="shared" si="98"/>
        <v>634.7147798750002</v>
      </c>
      <c r="BN62" s="156">
        <f t="shared" si="99"/>
        <v>3.2471735724426072</v>
      </c>
      <c r="BO62" s="156">
        <f t="shared" si="100"/>
        <v>2.5205847756679547</v>
      </c>
      <c r="BP62" s="156">
        <f t="shared" si="101"/>
        <v>0.69550924918896417</v>
      </c>
      <c r="BQ62" s="156">
        <f t="shared" si="102"/>
        <v>4.6687712294684047</v>
      </c>
      <c r="BR62" s="156">
        <f t="shared" si="103"/>
        <v>3.6240851988772516</v>
      </c>
      <c r="BS62" s="155"/>
      <c r="BT62" s="155"/>
      <c r="BU62" s="155"/>
    </row>
    <row r="63" spans="1:395">
      <c r="A63" s="234">
        <v>45</v>
      </c>
      <c r="B63" s="28">
        <v>7</v>
      </c>
      <c r="C63" s="172">
        <v>0.55000000000000004</v>
      </c>
      <c r="D63" s="172">
        <f t="shared" si="53"/>
        <v>0.29333333333333333</v>
      </c>
      <c r="E63" s="238">
        <f t="shared" si="54"/>
        <v>2.6259667592247009</v>
      </c>
      <c r="F63" s="172">
        <f t="shared" si="55"/>
        <v>10.766327527906574</v>
      </c>
      <c r="G63" s="172">
        <f t="shared" si="56"/>
        <v>2.3228215600859228</v>
      </c>
      <c r="H63" s="425">
        <v>30</v>
      </c>
      <c r="I63" s="426"/>
      <c r="J63" s="167">
        <v>41</v>
      </c>
      <c r="K63" s="167">
        <v>70</v>
      </c>
      <c r="L63" s="167">
        <v>40</v>
      </c>
      <c r="M63" s="167">
        <v>69</v>
      </c>
      <c r="N63" s="167">
        <v>41</v>
      </c>
      <c r="O63" s="169">
        <v>71</v>
      </c>
      <c r="P63" s="168">
        <v>51</v>
      </c>
      <c r="Q63" s="167">
        <v>70</v>
      </c>
      <c r="R63" s="167">
        <v>52</v>
      </c>
      <c r="S63" s="167">
        <v>70</v>
      </c>
      <c r="T63" s="167">
        <v>53</v>
      </c>
      <c r="U63" s="167">
        <v>68</v>
      </c>
      <c r="V63" s="182"/>
      <c r="W63" s="166">
        <f t="shared" si="57"/>
        <v>29</v>
      </c>
      <c r="X63" s="166">
        <f t="shared" si="58"/>
        <v>29</v>
      </c>
      <c r="Y63" s="166">
        <f t="shared" si="59"/>
        <v>30</v>
      </c>
      <c r="Z63" s="166">
        <f t="shared" si="60"/>
        <v>19</v>
      </c>
      <c r="AA63" s="166">
        <f t="shared" si="61"/>
        <v>18</v>
      </c>
      <c r="AB63" s="166">
        <f t="shared" si="62"/>
        <v>15</v>
      </c>
      <c r="AC63" s="165">
        <f t="shared" si="63"/>
        <v>10</v>
      </c>
      <c r="AD63" s="165">
        <f t="shared" si="64"/>
        <v>11</v>
      </c>
      <c r="AE63" s="165">
        <f t="shared" si="65"/>
        <v>15</v>
      </c>
      <c r="AF63" s="164">
        <f t="shared" si="66"/>
        <v>0.29333333333333333</v>
      </c>
      <c r="AG63" s="164">
        <f t="shared" si="67"/>
        <v>0.17333333333333334</v>
      </c>
      <c r="AH63" s="164">
        <f t="shared" si="68"/>
        <v>0.12</v>
      </c>
      <c r="AI63" s="162">
        <f t="shared" si="69"/>
        <v>34.482758620689658</v>
      </c>
      <c r="AJ63" s="162">
        <f t="shared" si="70"/>
        <v>37.931034482758619</v>
      </c>
      <c r="AK63" s="162">
        <f t="shared" si="71"/>
        <v>50</v>
      </c>
      <c r="AL63" s="160">
        <f t="shared" si="105"/>
        <v>40.804597701149426</v>
      </c>
      <c r="AM63" s="159">
        <f t="shared" si="72"/>
        <v>2.7245440246268418E-2</v>
      </c>
      <c r="AN63" s="159">
        <f t="shared" si="73"/>
        <v>0.53333333333333333</v>
      </c>
      <c r="AO63" s="159">
        <f t="shared" si="74"/>
        <v>5.1085200461753286E-2</v>
      </c>
      <c r="AP63" s="159">
        <f t="shared" si="75"/>
        <v>2.3220545664433309E-2</v>
      </c>
      <c r="AQ63" s="159">
        <f t="shared" si="76"/>
        <v>2.3839760215484871E-2</v>
      </c>
      <c r="AR63" s="159">
        <f t="shared" si="77"/>
        <v>1.0266666666666668</v>
      </c>
      <c r="AS63" s="237">
        <f t="shared" si="78"/>
        <v>35.851116572408777</v>
      </c>
      <c r="AT63" s="237">
        <f t="shared" si="79"/>
        <v>19.12059550528468</v>
      </c>
      <c r="AU63" s="156">
        <f t="shared" si="80"/>
        <v>0.45454545454545453</v>
      </c>
      <c r="AV63" s="156">
        <f t="shared" si="81"/>
        <v>0.14067777998741479</v>
      </c>
      <c r="AW63" s="156">
        <f t="shared" si="82"/>
        <v>0.62241199716496143</v>
      </c>
      <c r="AX63" s="156">
        <f t="shared" si="83"/>
        <v>0.17879592619041487</v>
      </c>
      <c r="AY63" s="156">
        <f t="shared" si="84"/>
        <v>0.33409090909090911</v>
      </c>
      <c r="AZ63" s="156">
        <f t="shared" si="85"/>
        <v>0.17818181818181816</v>
      </c>
      <c r="BA63" s="156">
        <f t="shared" si="86"/>
        <v>9.1024539004578575E-3</v>
      </c>
      <c r="BB63" s="156">
        <f t="shared" si="87"/>
        <v>1.3693063937629153</v>
      </c>
      <c r="BC63" s="156">
        <f t="shared" si="88"/>
        <v>0.56654901019736326</v>
      </c>
      <c r="BD63" s="158">
        <f t="shared" si="89"/>
        <v>62.241349024449946</v>
      </c>
      <c r="BE63" s="158">
        <f t="shared" si="90"/>
        <v>24.398608817584378</v>
      </c>
      <c r="BF63" s="156">
        <f t="shared" si="91"/>
        <v>0.15915494309189535</v>
      </c>
      <c r="BG63" s="156">
        <f t="shared" si="92"/>
        <v>4.3362464919084855E-3</v>
      </c>
      <c r="BH63" s="156">
        <f t="shared" si="93"/>
        <v>8.13046217232841E-3</v>
      </c>
      <c r="BI63" s="156">
        <f t="shared" si="94"/>
        <v>3.6956646237856407E-3</v>
      </c>
      <c r="BJ63" s="156">
        <f t="shared" si="95"/>
        <v>1.4487005325239711E-3</v>
      </c>
      <c r="BK63" s="157">
        <f t="shared" si="96"/>
        <v>0.21897666666666668</v>
      </c>
      <c r="BL63" s="157">
        <f t="shared" si="97"/>
        <v>2.6142494142678894</v>
      </c>
      <c r="BM63" s="157">
        <f t="shared" si="98"/>
        <v>748.2761165000004</v>
      </c>
      <c r="BN63" s="156">
        <f t="shared" si="99"/>
        <v>3.2471735724426072</v>
      </c>
      <c r="BO63" s="156">
        <f t="shared" si="100"/>
        <v>2.5205847756679547</v>
      </c>
      <c r="BP63" s="156">
        <f t="shared" si="101"/>
        <v>0.58995602059951602</v>
      </c>
      <c r="BQ63" s="156">
        <f t="shared" si="102"/>
        <v>5.5040943037462604</v>
      </c>
      <c r="BR63" s="156">
        <f t="shared" si="103"/>
        <v>4.2724960635311859</v>
      </c>
      <c r="BS63" s="155"/>
      <c r="BT63" s="155"/>
      <c r="BU63" s="155"/>
    </row>
    <row r="64" spans="1:395">
      <c r="A64" s="234">
        <v>45</v>
      </c>
      <c r="B64" s="28">
        <v>8</v>
      </c>
      <c r="C64" s="172">
        <v>0.55000000000000004</v>
      </c>
      <c r="D64" s="172">
        <f t="shared" si="53"/>
        <v>0.3</v>
      </c>
      <c r="E64" s="238">
        <f t="shared" si="54"/>
        <v>2.2369926804179441</v>
      </c>
      <c r="F64" s="172">
        <f t="shared" si="55"/>
        <v>7.8130079306134999</v>
      </c>
      <c r="G64" s="172">
        <f t="shared" si="56"/>
        <v>2.3228215600859228</v>
      </c>
      <c r="H64" s="425">
        <v>35</v>
      </c>
      <c r="I64" s="426"/>
      <c r="J64" s="167">
        <v>41</v>
      </c>
      <c r="K64" s="167">
        <v>72</v>
      </c>
      <c r="L64" s="167">
        <v>40</v>
      </c>
      <c r="M64" s="167">
        <v>71</v>
      </c>
      <c r="N64" s="167">
        <v>43</v>
      </c>
      <c r="O64" s="169">
        <v>71</v>
      </c>
      <c r="P64" s="168">
        <v>51</v>
      </c>
      <c r="Q64" s="167">
        <v>69</v>
      </c>
      <c r="R64" s="167">
        <v>50</v>
      </c>
      <c r="S64" s="167">
        <v>69</v>
      </c>
      <c r="T64" s="167">
        <v>50</v>
      </c>
      <c r="U64" s="167">
        <v>69</v>
      </c>
      <c r="V64" s="182"/>
      <c r="W64" s="166">
        <f t="shared" si="57"/>
        <v>31</v>
      </c>
      <c r="X64" s="166">
        <f t="shared" si="58"/>
        <v>31</v>
      </c>
      <c r="Y64" s="166">
        <f t="shared" si="59"/>
        <v>28</v>
      </c>
      <c r="Z64" s="166">
        <f t="shared" si="60"/>
        <v>18</v>
      </c>
      <c r="AA64" s="166">
        <f t="shared" si="61"/>
        <v>19</v>
      </c>
      <c r="AB64" s="166">
        <f t="shared" si="62"/>
        <v>19</v>
      </c>
      <c r="AC64" s="165">
        <f t="shared" si="63"/>
        <v>13</v>
      </c>
      <c r="AD64" s="165">
        <f t="shared" si="64"/>
        <v>12</v>
      </c>
      <c r="AE64" s="165">
        <f t="shared" si="65"/>
        <v>9</v>
      </c>
      <c r="AF64" s="164">
        <f t="shared" si="66"/>
        <v>0.3</v>
      </c>
      <c r="AG64" s="164">
        <f t="shared" si="67"/>
        <v>0.18666666666666668</v>
      </c>
      <c r="AH64" s="164">
        <f t="shared" si="68"/>
        <v>0.11333333333333333</v>
      </c>
      <c r="AI64" s="162">
        <f t="shared" si="69"/>
        <v>41.935483870967737</v>
      </c>
      <c r="AJ64" s="162">
        <f t="shared" si="70"/>
        <v>38.70967741935484</v>
      </c>
      <c r="AK64" s="162">
        <f t="shared" si="71"/>
        <v>32.142857142857139</v>
      </c>
      <c r="AL64" s="160">
        <f t="shared" si="105"/>
        <v>37.596006144393236</v>
      </c>
      <c r="AM64" s="159">
        <f t="shared" si="72"/>
        <v>3.839750358175345E-2</v>
      </c>
      <c r="AN64" s="159">
        <f t="shared" si="73"/>
        <v>0.54545454545454541</v>
      </c>
      <c r="AO64" s="159">
        <f t="shared" si="74"/>
        <v>7.0395423233214668E-2</v>
      </c>
      <c r="AP64" s="159">
        <f t="shared" si="75"/>
        <v>3.1997919651461211E-2</v>
      </c>
      <c r="AQ64" s="159">
        <f t="shared" si="76"/>
        <v>3.1997919651461218E-2</v>
      </c>
      <c r="AR64" s="159">
        <f t="shared" si="77"/>
        <v>1.0000000000000002</v>
      </c>
      <c r="AS64" s="237">
        <f t="shared" si="78"/>
        <v>25.210026435378335</v>
      </c>
      <c r="AT64" s="237">
        <f t="shared" si="79"/>
        <v>13.750923510206363</v>
      </c>
      <c r="AU64" s="156">
        <f t="shared" si="80"/>
        <v>0.45454545454545453</v>
      </c>
      <c r="AV64" s="156">
        <f t="shared" si="81"/>
        <v>0.16329400798218022</v>
      </c>
      <c r="AW64" s="156">
        <f t="shared" si="82"/>
        <v>0.6154574548966637</v>
      </c>
      <c r="AX64" s="156">
        <f t="shared" si="83"/>
        <v>0.21465554802544504</v>
      </c>
      <c r="AY64" s="156">
        <f t="shared" si="84"/>
        <v>0.32666666666666672</v>
      </c>
      <c r="AZ64" s="156">
        <f t="shared" si="85"/>
        <v>0.17818181818181816</v>
      </c>
      <c r="BA64" s="156">
        <f t="shared" si="86"/>
        <v>1.2543184503372795E-2</v>
      </c>
      <c r="BB64" s="156">
        <f t="shared" si="87"/>
        <v>1.3540064007726602</v>
      </c>
      <c r="BC64" s="156">
        <f t="shared" si="88"/>
        <v>0.66506201887615179</v>
      </c>
      <c r="BD64" s="158">
        <f t="shared" si="89"/>
        <v>53.021783957440803</v>
      </c>
      <c r="BE64" s="158">
        <f t="shared" si="90"/>
        <v>20.784539311316795</v>
      </c>
      <c r="BF64" s="156">
        <f t="shared" si="91"/>
        <v>0.15915494309189535</v>
      </c>
      <c r="BG64" s="156">
        <f t="shared" si="92"/>
        <v>6.1111524974248183E-3</v>
      </c>
      <c r="BH64" s="156">
        <f t="shared" si="93"/>
        <v>1.1203779578612169E-2</v>
      </c>
      <c r="BI64" s="156">
        <f t="shared" si="94"/>
        <v>5.0926270811873491E-3</v>
      </c>
      <c r="BJ64" s="156">
        <f t="shared" si="95"/>
        <v>1.996309815825441E-3</v>
      </c>
      <c r="BK64" s="157">
        <f t="shared" si="96"/>
        <v>0.22195999999999999</v>
      </c>
      <c r="BL64" s="157">
        <f t="shared" si="97"/>
        <v>2.6204961362306949</v>
      </c>
      <c r="BM64" s="157">
        <f t="shared" si="98"/>
        <v>762.09966000000009</v>
      </c>
      <c r="BN64" s="156">
        <f t="shared" si="99"/>
        <v>3.2471735724426072</v>
      </c>
      <c r="BO64" s="156">
        <f t="shared" si="100"/>
        <v>2.5205847756679547</v>
      </c>
      <c r="BP64" s="156">
        <f t="shared" si="101"/>
        <v>0.57925494941173439</v>
      </c>
      <c r="BQ64" s="156">
        <f t="shared" si="102"/>
        <v>5.6057761366394754</v>
      </c>
      <c r="BR64" s="156">
        <f t="shared" si="103"/>
        <v>4.3514255307231275</v>
      </c>
      <c r="BS64" s="155"/>
      <c r="BT64" s="155"/>
      <c r="BU64" s="155"/>
    </row>
    <row r="65" spans="1:395" s="175" customFormat="1">
      <c r="A65" s="187">
        <v>45</v>
      </c>
      <c r="B65" s="180">
        <v>1</v>
      </c>
      <c r="C65" s="176">
        <v>0.65</v>
      </c>
      <c r="D65" s="176">
        <f t="shared" si="53"/>
        <v>0.23333333333333331</v>
      </c>
      <c r="E65" s="176">
        <f t="shared" si="54"/>
        <v>4.003355281584116</v>
      </c>
      <c r="F65" s="176">
        <f t="shared" si="55"/>
        <v>25.022886522097128</v>
      </c>
      <c r="G65" s="176">
        <f t="shared" si="56"/>
        <v>2.5251732613822759</v>
      </c>
      <c r="H65" s="429">
        <v>20</v>
      </c>
      <c r="I65" s="430"/>
      <c r="J65" s="176">
        <v>36</v>
      </c>
      <c r="K65" s="176">
        <v>59</v>
      </c>
      <c r="L65" s="176">
        <v>38</v>
      </c>
      <c r="M65" s="176">
        <v>60</v>
      </c>
      <c r="N65" s="176">
        <v>36</v>
      </c>
      <c r="O65" s="178">
        <v>61</v>
      </c>
      <c r="P65" s="177">
        <v>39</v>
      </c>
      <c r="Q65" s="176">
        <v>58</v>
      </c>
      <c r="R65" s="176">
        <v>42</v>
      </c>
      <c r="S65" s="176">
        <v>57</v>
      </c>
      <c r="T65" s="176">
        <v>40</v>
      </c>
      <c r="U65" s="176">
        <v>57</v>
      </c>
      <c r="V65" s="183"/>
      <c r="W65" s="163">
        <f t="shared" si="57"/>
        <v>23</v>
      </c>
      <c r="X65" s="163">
        <f t="shared" si="58"/>
        <v>22</v>
      </c>
      <c r="Y65" s="163">
        <f t="shared" si="59"/>
        <v>25</v>
      </c>
      <c r="Z65" s="163">
        <f t="shared" si="60"/>
        <v>19</v>
      </c>
      <c r="AA65" s="163">
        <f t="shared" si="61"/>
        <v>15</v>
      </c>
      <c r="AB65" s="163">
        <f t="shared" si="62"/>
        <v>17</v>
      </c>
      <c r="AC65" s="163">
        <f t="shared" si="63"/>
        <v>4</v>
      </c>
      <c r="AD65" s="163">
        <f t="shared" si="64"/>
        <v>7</v>
      </c>
      <c r="AE65" s="163">
        <f t="shared" si="65"/>
        <v>8</v>
      </c>
      <c r="AF65" s="163">
        <f t="shared" si="66"/>
        <v>0.23333333333333334</v>
      </c>
      <c r="AG65" s="163">
        <f t="shared" si="67"/>
        <v>0.17</v>
      </c>
      <c r="AH65" s="163">
        <f t="shared" si="68"/>
        <v>6.3333333333333339E-2</v>
      </c>
      <c r="AI65" s="163">
        <f t="shared" si="69"/>
        <v>17.391304347826086</v>
      </c>
      <c r="AJ65" s="163">
        <f t="shared" si="70"/>
        <v>31.818181818181824</v>
      </c>
      <c r="AK65" s="163">
        <f t="shared" si="71"/>
        <v>31.999999999999996</v>
      </c>
      <c r="AL65" s="160">
        <f t="shared" si="105"/>
        <v>27.069828722002637</v>
      </c>
      <c r="AM65" s="159">
        <f t="shared" si="72"/>
        <v>9.3247968465701228E-3</v>
      </c>
      <c r="AN65" s="159">
        <f t="shared" si="73"/>
        <v>0.35897435897435892</v>
      </c>
      <c r="AO65" s="159">
        <f t="shared" si="74"/>
        <v>2.5976219786873915E-2</v>
      </c>
      <c r="AP65" s="159">
        <f t="shared" si="75"/>
        <v>9.9908537641822739E-3</v>
      </c>
      <c r="AQ65" s="159">
        <f t="shared" si="76"/>
        <v>1.6651422940303796E-2</v>
      </c>
      <c r="AR65" s="159">
        <f t="shared" si="77"/>
        <v>1.666666666666667</v>
      </c>
      <c r="AS65" s="237">
        <f t="shared" si="78"/>
        <v>106.16951366613056</v>
      </c>
      <c r="AT65" s="237">
        <f t="shared" si="79"/>
        <v>38.112133110918656</v>
      </c>
      <c r="AU65" s="156">
        <f t="shared" si="80"/>
        <v>0.38461538461538458</v>
      </c>
      <c r="AV65" s="156">
        <f t="shared" si="81"/>
        <v>0.10346248680516809</v>
      </c>
      <c r="AW65" s="156">
        <f t="shared" si="82"/>
        <v>0.64194073876636937</v>
      </c>
      <c r="AX65" s="156">
        <f t="shared" si="83"/>
        <v>9.3290641135461427E-2</v>
      </c>
      <c r="AY65" s="156">
        <f t="shared" si="84"/>
        <v>0.42000000000000004</v>
      </c>
      <c r="AZ65" s="156">
        <f t="shared" si="85"/>
        <v>0.15076923076923077</v>
      </c>
      <c r="BA65" s="156">
        <f t="shared" si="86"/>
        <v>3.9164146755594521E-3</v>
      </c>
      <c r="BB65" s="156">
        <f t="shared" si="87"/>
        <v>1.6690459207925605</v>
      </c>
      <c r="BC65" s="156">
        <f t="shared" si="88"/>
        <v>0.4039967852606674</v>
      </c>
      <c r="BD65" s="158">
        <f t="shared" si="89"/>
        <v>103.15475217214001</v>
      </c>
      <c r="BE65" s="158">
        <f t="shared" si="90"/>
        <v>40.436662851478886</v>
      </c>
      <c r="BF65" s="156">
        <f t="shared" si="91"/>
        <v>0.15915494309189535</v>
      </c>
      <c r="BG65" s="156">
        <f t="shared" si="92"/>
        <v>1.484087511459353E-3</v>
      </c>
      <c r="BH65" s="156">
        <f t="shared" si="93"/>
        <v>4.1342437819224835E-3</v>
      </c>
      <c r="BI65" s="156">
        <f t="shared" si="94"/>
        <v>1.5900937622778783E-3</v>
      </c>
      <c r="BJ65" s="156">
        <f t="shared" si="95"/>
        <v>6.2331675481292837E-4</v>
      </c>
      <c r="BK65" s="157">
        <f t="shared" si="96"/>
        <v>0.19212666666666667</v>
      </c>
      <c r="BL65" s="157">
        <f t="shared" si="97"/>
        <v>2.7424441653386493</v>
      </c>
      <c r="BM65" s="157">
        <f t="shared" si="98"/>
        <v>722.49233000000015</v>
      </c>
      <c r="BN65" s="156">
        <f t="shared" si="99"/>
        <v>3.2471735724426072</v>
      </c>
      <c r="BO65" s="156">
        <f t="shared" si="100"/>
        <v>2.5205847756679547</v>
      </c>
      <c r="BP65" s="156">
        <f t="shared" si="101"/>
        <v>0.61100994663846464</v>
      </c>
      <c r="BQ65" s="156">
        <f t="shared" si="102"/>
        <v>5.314436516634915</v>
      </c>
      <c r="BR65" s="156">
        <f t="shared" si="103"/>
        <v>4.1252761751837541</v>
      </c>
      <c r="BS65" s="155"/>
      <c r="BT65" s="155"/>
      <c r="BU65" s="155"/>
      <c r="BV65" s="154"/>
      <c r="BW65" s="154"/>
      <c r="BX65" s="154"/>
      <c r="BY65" s="154"/>
      <c r="BZ65" s="154"/>
      <c r="CA65" s="154"/>
      <c r="CB65" s="154"/>
      <c r="CC65" s="154"/>
      <c r="CD65" s="154"/>
      <c r="CE65" s="154"/>
      <c r="CF65" s="154"/>
      <c r="CG65" s="154"/>
      <c r="CH65" s="154"/>
      <c r="CI65" s="154"/>
      <c r="CJ65" s="154"/>
      <c r="CK65" s="154"/>
      <c r="CL65" s="154"/>
      <c r="CM65" s="154"/>
      <c r="CN65" s="154"/>
      <c r="CO65" s="154"/>
      <c r="CP65" s="154"/>
      <c r="CQ65" s="154"/>
      <c r="CR65" s="154"/>
      <c r="CS65" s="154"/>
      <c r="CT65" s="154"/>
      <c r="CU65" s="154"/>
      <c r="CV65" s="154"/>
      <c r="CW65" s="154"/>
      <c r="CX65" s="154"/>
      <c r="CY65" s="154"/>
      <c r="CZ65" s="154"/>
      <c r="DA65" s="154"/>
      <c r="DB65" s="154"/>
      <c r="DC65" s="154"/>
      <c r="DD65" s="154"/>
      <c r="DE65" s="154"/>
      <c r="DF65" s="154"/>
      <c r="DG65" s="154"/>
      <c r="DH65" s="154"/>
      <c r="DI65" s="154"/>
      <c r="DJ65" s="154"/>
      <c r="DK65" s="154"/>
      <c r="DL65" s="154"/>
      <c r="DM65" s="154"/>
      <c r="DN65" s="154"/>
      <c r="DO65" s="154"/>
      <c r="DP65" s="154"/>
      <c r="DQ65" s="154"/>
      <c r="DR65" s="154"/>
      <c r="DS65" s="154"/>
      <c r="DT65" s="154"/>
      <c r="DU65" s="154"/>
      <c r="DV65" s="154"/>
      <c r="DW65" s="154"/>
      <c r="DX65" s="154"/>
      <c r="DY65" s="154"/>
      <c r="DZ65" s="154"/>
      <c r="EA65" s="154"/>
      <c r="EB65" s="154"/>
      <c r="EC65" s="154"/>
      <c r="ED65" s="154"/>
      <c r="EE65" s="154"/>
      <c r="EF65" s="154"/>
      <c r="EG65" s="154"/>
      <c r="EH65" s="154"/>
      <c r="EI65" s="154"/>
      <c r="EJ65" s="154"/>
      <c r="EK65" s="154"/>
      <c r="EL65" s="154"/>
      <c r="EM65" s="154"/>
      <c r="EN65" s="154"/>
      <c r="EO65" s="154"/>
      <c r="EP65" s="154"/>
      <c r="EQ65" s="154"/>
      <c r="ER65" s="154"/>
      <c r="ES65" s="154"/>
      <c r="ET65" s="154"/>
      <c r="EU65" s="154"/>
      <c r="EV65" s="154"/>
      <c r="EW65" s="154"/>
      <c r="EX65" s="154"/>
      <c r="EY65" s="154"/>
      <c r="EZ65" s="154"/>
      <c r="FA65" s="154"/>
      <c r="FB65" s="154"/>
      <c r="FC65" s="154"/>
      <c r="FD65" s="154"/>
      <c r="FE65" s="154"/>
      <c r="FF65" s="154"/>
      <c r="FG65" s="154"/>
      <c r="FH65" s="154"/>
      <c r="FI65" s="154"/>
      <c r="FJ65" s="154"/>
      <c r="FK65" s="154"/>
      <c r="FL65" s="154"/>
      <c r="FM65" s="154"/>
      <c r="FN65" s="154"/>
      <c r="FO65" s="154"/>
      <c r="FP65" s="154"/>
      <c r="FQ65" s="154"/>
      <c r="FR65" s="154"/>
      <c r="FS65" s="154"/>
      <c r="FT65" s="154"/>
      <c r="FU65" s="154"/>
      <c r="FV65" s="154"/>
      <c r="FW65" s="154"/>
      <c r="FX65" s="154"/>
      <c r="FY65" s="154"/>
      <c r="FZ65" s="154"/>
      <c r="GA65" s="154"/>
      <c r="GB65" s="154"/>
      <c r="GC65" s="154"/>
      <c r="GD65" s="154"/>
      <c r="GE65" s="154"/>
      <c r="GF65" s="154"/>
      <c r="GG65" s="154"/>
      <c r="GH65" s="154"/>
      <c r="GI65" s="154"/>
      <c r="GJ65" s="154"/>
      <c r="GK65" s="154"/>
      <c r="GL65" s="154"/>
      <c r="GM65" s="154"/>
      <c r="GN65" s="154"/>
      <c r="GO65" s="154"/>
      <c r="GP65" s="154"/>
      <c r="GQ65" s="154"/>
      <c r="GR65" s="154"/>
      <c r="GS65" s="154"/>
      <c r="GT65" s="154"/>
      <c r="GU65" s="154"/>
      <c r="GV65" s="154"/>
      <c r="GW65" s="154"/>
      <c r="GX65" s="154"/>
      <c r="GY65" s="154"/>
      <c r="GZ65" s="154"/>
      <c r="HA65" s="154"/>
      <c r="HB65" s="154"/>
      <c r="HC65" s="154"/>
      <c r="HD65" s="154"/>
      <c r="HE65" s="154"/>
      <c r="HF65" s="154"/>
      <c r="HG65" s="154"/>
      <c r="HH65" s="154"/>
      <c r="HI65" s="154"/>
      <c r="HJ65" s="154"/>
      <c r="HK65" s="154"/>
      <c r="HL65" s="154"/>
      <c r="HM65" s="154"/>
      <c r="HN65" s="154"/>
      <c r="HO65" s="154"/>
      <c r="HP65" s="154"/>
      <c r="HQ65" s="154"/>
      <c r="HR65" s="154"/>
      <c r="HS65" s="154"/>
      <c r="HT65" s="154"/>
      <c r="HU65" s="154"/>
      <c r="HV65" s="154"/>
      <c r="HW65" s="154"/>
      <c r="HX65" s="154"/>
      <c r="HY65" s="154"/>
      <c r="HZ65" s="154"/>
      <c r="IA65" s="154"/>
      <c r="IB65" s="154"/>
      <c r="IC65" s="154"/>
      <c r="ID65" s="154"/>
      <c r="IE65" s="154"/>
      <c r="IF65" s="154"/>
      <c r="IG65" s="154"/>
      <c r="IH65" s="154"/>
      <c r="II65" s="154"/>
      <c r="IJ65" s="154"/>
      <c r="IK65" s="154"/>
      <c r="IL65" s="154"/>
      <c r="IM65" s="154"/>
      <c r="IN65" s="154"/>
      <c r="IO65" s="154"/>
      <c r="IP65" s="154"/>
      <c r="IQ65" s="154"/>
      <c r="IR65" s="154"/>
      <c r="IS65" s="154"/>
      <c r="IT65" s="154"/>
      <c r="IU65" s="154"/>
      <c r="IV65" s="154"/>
      <c r="IW65" s="154"/>
      <c r="IX65" s="154"/>
      <c r="IY65" s="154"/>
      <c r="IZ65" s="154"/>
      <c r="JA65" s="154"/>
      <c r="JB65" s="154"/>
      <c r="JC65" s="154"/>
      <c r="JD65" s="154"/>
      <c r="JE65" s="154"/>
      <c r="JF65" s="154"/>
      <c r="JG65" s="154"/>
      <c r="JH65" s="154"/>
      <c r="JI65" s="154"/>
      <c r="JJ65" s="154"/>
      <c r="JK65" s="154"/>
      <c r="JL65" s="154"/>
      <c r="JM65" s="154"/>
      <c r="JN65" s="154"/>
      <c r="JO65" s="154"/>
      <c r="JP65" s="154"/>
      <c r="JQ65" s="154"/>
      <c r="JR65" s="154"/>
      <c r="JS65" s="154"/>
      <c r="JT65" s="154"/>
      <c r="JU65" s="154"/>
      <c r="JV65" s="154"/>
      <c r="JW65" s="154"/>
      <c r="JX65" s="154"/>
      <c r="JY65" s="154"/>
      <c r="JZ65" s="154"/>
      <c r="KA65" s="154"/>
      <c r="KB65" s="154"/>
      <c r="KC65" s="154"/>
      <c r="KD65" s="154"/>
      <c r="KE65" s="154"/>
      <c r="KF65" s="154"/>
      <c r="KG65" s="154"/>
      <c r="KH65" s="154"/>
      <c r="KI65" s="154"/>
      <c r="KJ65" s="154"/>
      <c r="KK65" s="154"/>
      <c r="KL65" s="154"/>
      <c r="KM65" s="154"/>
      <c r="KN65" s="154"/>
      <c r="KO65" s="154"/>
      <c r="KP65" s="154"/>
      <c r="KQ65" s="154"/>
      <c r="KR65" s="154"/>
      <c r="KS65" s="154"/>
      <c r="KT65" s="154"/>
      <c r="KU65" s="154"/>
      <c r="KV65" s="154"/>
      <c r="KW65" s="154"/>
      <c r="KX65" s="154"/>
      <c r="KY65" s="154"/>
      <c r="KZ65" s="154"/>
      <c r="LA65" s="154"/>
      <c r="LB65" s="154"/>
      <c r="LC65" s="154"/>
      <c r="LD65" s="154"/>
      <c r="LE65" s="154"/>
      <c r="LF65" s="154"/>
      <c r="LG65" s="154"/>
      <c r="LH65" s="154"/>
      <c r="LI65" s="154"/>
      <c r="LJ65" s="154"/>
      <c r="LK65" s="154"/>
      <c r="LL65" s="154"/>
      <c r="LM65" s="154"/>
      <c r="LN65" s="154"/>
      <c r="LO65" s="154"/>
      <c r="LP65" s="154"/>
      <c r="LQ65" s="154"/>
      <c r="LR65" s="154"/>
      <c r="LS65" s="154"/>
      <c r="LT65" s="154"/>
      <c r="LU65" s="154"/>
      <c r="LV65" s="154"/>
      <c r="LW65" s="154"/>
      <c r="LX65" s="154"/>
      <c r="LY65" s="154"/>
      <c r="LZ65" s="154"/>
      <c r="MA65" s="154"/>
      <c r="MB65" s="154"/>
      <c r="MC65" s="154"/>
      <c r="MD65" s="154"/>
      <c r="ME65" s="154"/>
      <c r="MF65" s="154"/>
      <c r="MG65" s="154"/>
      <c r="MH65" s="154"/>
      <c r="MI65" s="154"/>
      <c r="MJ65" s="154"/>
      <c r="MK65" s="154"/>
      <c r="ML65" s="154"/>
      <c r="MM65" s="154"/>
      <c r="MN65" s="154"/>
      <c r="MO65" s="154"/>
      <c r="MP65" s="154"/>
      <c r="MQ65" s="154"/>
      <c r="MR65" s="154"/>
      <c r="MS65" s="154"/>
      <c r="MT65" s="154"/>
      <c r="MU65" s="154"/>
      <c r="MV65" s="154"/>
      <c r="MW65" s="154"/>
      <c r="MX65" s="154"/>
      <c r="MY65" s="154"/>
      <c r="MZ65" s="154"/>
      <c r="NA65" s="154"/>
      <c r="NB65" s="154"/>
      <c r="NC65" s="154"/>
      <c r="ND65" s="154"/>
      <c r="NE65" s="154"/>
      <c r="NF65" s="154"/>
      <c r="NG65" s="154"/>
      <c r="NH65" s="154"/>
      <c r="NI65" s="154"/>
      <c r="NJ65" s="154"/>
      <c r="NK65" s="154"/>
      <c r="NL65" s="154"/>
      <c r="NM65" s="154"/>
      <c r="NN65" s="154"/>
      <c r="NO65" s="154"/>
      <c r="NP65" s="154"/>
      <c r="NQ65" s="154"/>
      <c r="NR65" s="154"/>
      <c r="NS65" s="154"/>
      <c r="NT65" s="154"/>
      <c r="NU65" s="154"/>
      <c r="NV65" s="154"/>
      <c r="NW65" s="154"/>
      <c r="NX65" s="154"/>
      <c r="NY65" s="154"/>
      <c r="NZ65" s="154"/>
      <c r="OA65" s="154"/>
      <c r="OB65" s="154"/>
      <c r="OC65" s="154"/>
      <c r="OD65" s="154"/>
      <c r="OE65" s="154"/>
    </row>
    <row r="66" spans="1:395">
      <c r="A66" s="187">
        <v>45</v>
      </c>
      <c r="B66" s="28">
        <v>2</v>
      </c>
      <c r="C66" s="172">
        <v>0.65</v>
      </c>
      <c r="D66" s="172">
        <f t="shared" si="53"/>
        <v>0.21333333333333332</v>
      </c>
      <c r="E66" s="238">
        <f t="shared" si="54"/>
        <v>3.4617713531086367</v>
      </c>
      <c r="F66" s="172">
        <f t="shared" si="55"/>
        <v>18.710521764569563</v>
      </c>
      <c r="G66" s="172">
        <f t="shared" si="56"/>
        <v>2.5251732613822759</v>
      </c>
      <c r="H66" s="425">
        <v>23</v>
      </c>
      <c r="I66" s="426"/>
      <c r="J66" s="167">
        <v>39</v>
      </c>
      <c r="K66" s="167">
        <v>60</v>
      </c>
      <c r="L66" s="167">
        <v>39</v>
      </c>
      <c r="M66" s="167">
        <v>60</v>
      </c>
      <c r="N66" s="167">
        <v>39</v>
      </c>
      <c r="O66" s="169">
        <v>61</v>
      </c>
      <c r="P66" s="168">
        <v>41</v>
      </c>
      <c r="Q66" s="167">
        <v>58</v>
      </c>
      <c r="R66" s="167">
        <v>39</v>
      </c>
      <c r="S66" s="167">
        <v>57</v>
      </c>
      <c r="T66" s="167">
        <v>42</v>
      </c>
      <c r="U66" s="167">
        <v>58</v>
      </c>
      <c r="V66" s="182"/>
      <c r="W66" s="166">
        <f t="shared" si="57"/>
        <v>21</v>
      </c>
      <c r="X66" s="166">
        <f t="shared" si="58"/>
        <v>21</v>
      </c>
      <c r="Y66" s="166">
        <f t="shared" si="59"/>
        <v>22</v>
      </c>
      <c r="Z66" s="166">
        <f t="shared" si="60"/>
        <v>17</v>
      </c>
      <c r="AA66" s="166">
        <f t="shared" si="61"/>
        <v>18</v>
      </c>
      <c r="AB66" s="166">
        <f t="shared" si="62"/>
        <v>16</v>
      </c>
      <c r="AC66" s="165">
        <f t="shared" si="63"/>
        <v>4</v>
      </c>
      <c r="AD66" s="165">
        <f t="shared" si="64"/>
        <v>3</v>
      </c>
      <c r="AE66" s="165">
        <f t="shared" si="65"/>
        <v>6</v>
      </c>
      <c r="AF66" s="163">
        <f t="shared" si="66"/>
        <v>0.21333333333333335</v>
      </c>
      <c r="AG66" s="163">
        <f t="shared" si="67"/>
        <v>0.17</v>
      </c>
      <c r="AH66" s="163">
        <f t="shared" si="68"/>
        <v>4.3333333333333335E-2</v>
      </c>
      <c r="AI66" s="162">
        <f t="shared" si="69"/>
        <v>19.047619047619047</v>
      </c>
      <c r="AJ66" s="162">
        <f t="shared" si="70"/>
        <v>14.28571428571429</v>
      </c>
      <c r="AK66" s="162">
        <f t="shared" si="71"/>
        <v>27.27272727272727</v>
      </c>
      <c r="AL66" s="160">
        <f t="shared" si="105"/>
        <v>20.202020202020204</v>
      </c>
      <c r="AM66" s="159">
        <f t="shared" si="72"/>
        <v>1.1401784301777384E-2</v>
      </c>
      <c r="AN66" s="159">
        <f t="shared" si="73"/>
        <v>0.32820512820512815</v>
      </c>
      <c r="AO66" s="159">
        <f t="shared" si="74"/>
        <v>3.4739811544477972E-2</v>
      </c>
      <c r="AP66" s="159">
        <f t="shared" si="75"/>
        <v>1.3361465978645373E-2</v>
      </c>
      <c r="AQ66" s="159">
        <f t="shared" si="76"/>
        <v>2.3338027242700586E-2</v>
      </c>
      <c r="AR66" s="159">
        <f t="shared" si="77"/>
        <v>1.7466666666666668</v>
      </c>
      <c r="AS66" s="237">
        <f t="shared" si="78"/>
        <v>86.533695771419829</v>
      </c>
      <c r="AT66" s="237">
        <f t="shared" si="79"/>
        <v>28.400802714722403</v>
      </c>
      <c r="AU66" s="156">
        <f t="shared" si="80"/>
        <v>0.38461538461538458</v>
      </c>
      <c r="AV66" s="156">
        <f t="shared" si="81"/>
        <v>0.12513180228752818</v>
      </c>
      <c r="AW66" s="156">
        <f t="shared" si="82"/>
        <v>0.67135769441196835</v>
      </c>
      <c r="AX66" s="156">
        <f t="shared" si="83"/>
        <v>9.8638342464699616E-2</v>
      </c>
      <c r="AY66" s="156">
        <f t="shared" si="84"/>
        <v>0.45937500000000003</v>
      </c>
      <c r="AZ66" s="156">
        <f t="shared" si="85"/>
        <v>0.15076923076923077</v>
      </c>
      <c r="BA66" s="156">
        <f t="shared" si="86"/>
        <v>5.2376946636289862E-3</v>
      </c>
      <c r="BB66" s="156">
        <f t="shared" si="87"/>
        <v>1.7455300054711176</v>
      </c>
      <c r="BC66" s="156">
        <f t="shared" si="88"/>
        <v>0.46720089198379289</v>
      </c>
      <c r="BD66" s="158">
        <f t="shared" si="89"/>
        <v>89.199718958051733</v>
      </c>
      <c r="BE66" s="158">
        <f t="shared" si="90"/>
        <v>34.966289831556281</v>
      </c>
      <c r="BF66" s="156">
        <f t="shared" si="91"/>
        <v>0.15915494309189535</v>
      </c>
      <c r="BG66" s="156">
        <f t="shared" si="92"/>
        <v>1.8146503316954451E-3</v>
      </c>
      <c r="BH66" s="156">
        <f t="shared" si="93"/>
        <v>5.5290127293845595E-3</v>
      </c>
      <c r="BI66" s="156">
        <f t="shared" si="94"/>
        <v>2.1265433574555997E-3</v>
      </c>
      <c r="BJ66" s="156">
        <f t="shared" si="95"/>
        <v>8.3360499612259516E-4</v>
      </c>
      <c r="BK66" s="157">
        <f t="shared" si="96"/>
        <v>0.18317666666666665</v>
      </c>
      <c r="BL66" s="157">
        <f t="shared" si="97"/>
        <v>2.7244999541200219</v>
      </c>
      <c r="BM66" s="157">
        <f t="shared" si="98"/>
        <v>679.85103950000007</v>
      </c>
      <c r="BN66" s="156">
        <f t="shared" si="99"/>
        <v>3.2471735724426072</v>
      </c>
      <c r="BO66" s="156">
        <f t="shared" si="100"/>
        <v>2.5205847756679547</v>
      </c>
      <c r="BP66" s="156">
        <f t="shared" si="101"/>
        <v>0.64933341916291942</v>
      </c>
      <c r="BQ66" s="156">
        <f t="shared" si="102"/>
        <v>5.0007799947038967</v>
      </c>
      <c r="BR66" s="156">
        <f t="shared" si="103"/>
        <v>3.8818035562028168</v>
      </c>
      <c r="BS66" s="155"/>
      <c r="BT66" s="155"/>
      <c r="BU66" s="155"/>
    </row>
    <row r="67" spans="1:395">
      <c r="A67" s="187">
        <v>45</v>
      </c>
      <c r="B67" s="28">
        <v>3</v>
      </c>
      <c r="C67" s="172">
        <v>0.65</v>
      </c>
      <c r="D67" s="172">
        <f t="shared" si="53"/>
        <v>0.23333333333333331</v>
      </c>
      <c r="E67" s="238">
        <f t="shared" si="54"/>
        <v>3.1742250903872287</v>
      </c>
      <c r="F67" s="172">
        <f t="shared" si="55"/>
        <v>15.731298772272332</v>
      </c>
      <c r="G67" s="172">
        <f t="shared" si="56"/>
        <v>2.5251732613822759</v>
      </c>
      <c r="H67" s="425">
        <v>25</v>
      </c>
      <c r="I67" s="426"/>
      <c r="J67" s="167">
        <v>39</v>
      </c>
      <c r="K67" s="167">
        <v>60</v>
      </c>
      <c r="L67" s="167">
        <v>36</v>
      </c>
      <c r="M67" s="167">
        <v>61</v>
      </c>
      <c r="N67" s="167">
        <v>36</v>
      </c>
      <c r="O67" s="169">
        <v>60</v>
      </c>
      <c r="P67" s="168">
        <v>40</v>
      </c>
      <c r="Q67" s="167">
        <v>57</v>
      </c>
      <c r="R67" s="167">
        <v>39</v>
      </c>
      <c r="S67" s="167">
        <v>58</v>
      </c>
      <c r="T67" s="167">
        <v>35</v>
      </c>
      <c r="U67" s="167">
        <v>58</v>
      </c>
      <c r="V67" s="182"/>
      <c r="W67" s="166">
        <f t="shared" si="57"/>
        <v>21</v>
      </c>
      <c r="X67" s="166">
        <f t="shared" si="58"/>
        <v>25</v>
      </c>
      <c r="Y67" s="166">
        <f t="shared" si="59"/>
        <v>24</v>
      </c>
      <c r="Z67" s="166">
        <f t="shared" si="60"/>
        <v>17</v>
      </c>
      <c r="AA67" s="166">
        <f t="shared" si="61"/>
        <v>19</v>
      </c>
      <c r="AB67" s="166">
        <f t="shared" si="62"/>
        <v>23</v>
      </c>
      <c r="AC67" s="165">
        <f t="shared" si="63"/>
        <v>4</v>
      </c>
      <c r="AD67" s="165">
        <f t="shared" si="64"/>
        <v>6</v>
      </c>
      <c r="AE67" s="165">
        <f t="shared" si="65"/>
        <v>1</v>
      </c>
      <c r="AF67" s="163">
        <f t="shared" si="66"/>
        <v>0.23333333333333334</v>
      </c>
      <c r="AG67" s="163">
        <f t="shared" si="67"/>
        <v>0.19666666666666666</v>
      </c>
      <c r="AH67" s="163">
        <f t="shared" si="68"/>
        <v>3.6666666666666667E-2</v>
      </c>
      <c r="AI67" s="162">
        <f t="shared" si="69"/>
        <v>19.047619047619047</v>
      </c>
      <c r="AJ67" s="162">
        <f t="shared" si="70"/>
        <v>24</v>
      </c>
      <c r="AK67" s="162">
        <f t="shared" si="71"/>
        <v>4.1666666666666625</v>
      </c>
      <c r="AL67" s="160">
        <f t="shared" si="105"/>
        <v>15.738095238095239</v>
      </c>
      <c r="AM67" s="159">
        <f t="shared" si="72"/>
        <v>1.4832426534584792E-2</v>
      </c>
      <c r="AN67" s="159">
        <f t="shared" si="73"/>
        <v>0.35897435897435892</v>
      </c>
      <c r="AO67" s="159">
        <f t="shared" si="74"/>
        <v>4.1318902489200497E-2</v>
      </c>
      <c r="AP67" s="159">
        <f t="shared" si="75"/>
        <v>1.5891885572769424E-2</v>
      </c>
      <c r="AQ67" s="159">
        <f t="shared" si="76"/>
        <v>2.6486475954615708E-2</v>
      </c>
      <c r="AR67" s="159">
        <f t="shared" si="77"/>
        <v>1.666666666666667</v>
      </c>
      <c r="AS67" s="237">
        <f t="shared" si="78"/>
        <v>66.348423309738578</v>
      </c>
      <c r="AT67" s="237">
        <f t="shared" si="79"/>
        <v>23.817382726572816</v>
      </c>
      <c r="AU67" s="156">
        <f t="shared" si="80"/>
        <v>0.38461538461538458</v>
      </c>
      <c r="AV67" s="156">
        <f t="shared" si="81"/>
        <v>0.13048762491722604</v>
      </c>
      <c r="AW67" s="156">
        <f t="shared" si="82"/>
        <v>0.64194073876636937</v>
      </c>
      <c r="AX67" s="156">
        <f t="shared" si="83"/>
        <v>0.11765882074432756</v>
      </c>
      <c r="AY67" s="156">
        <f t="shared" si="84"/>
        <v>0.42000000000000004</v>
      </c>
      <c r="AZ67" s="156">
        <f t="shared" si="85"/>
        <v>0.15076923076923077</v>
      </c>
      <c r="BA67" s="156">
        <f t="shared" si="86"/>
        <v>6.2296191445256142E-3</v>
      </c>
      <c r="BB67" s="156">
        <f t="shared" si="87"/>
        <v>1.6690459207925605</v>
      </c>
      <c r="BC67" s="156">
        <f t="shared" si="88"/>
        <v>0.50952362165941889</v>
      </c>
      <c r="BD67" s="158">
        <f t="shared" si="89"/>
        <v>81.790493100556816</v>
      </c>
      <c r="BE67" s="158">
        <f t="shared" si="90"/>
        <v>32.061873295418273</v>
      </c>
      <c r="BF67" s="156">
        <f t="shared" si="91"/>
        <v>0.15915494309189535</v>
      </c>
      <c r="BG67" s="156">
        <f t="shared" si="92"/>
        <v>2.360654001026561E-3</v>
      </c>
      <c r="BH67" s="156">
        <f t="shared" si="93"/>
        <v>6.5761075742882778E-3</v>
      </c>
      <c r="BI67" s="156">
        <f t="shared" si="94"/>
        <v>2.5292721439570298E-3</v>
      </c>
      <c r="BJ67" s="156">
        <f t="shared" si="95"/>
        <v>9.9147468043115587E-4</v>
      </c>
      <c r="BK67" s="157">
        <f t="shared" si="96"/>
        <v>0.19212666666666667</v>
      </c>
      <c r="BL67" s="157">
        <f t="shared" si="97"/>
        <v>2.7424441653386493</v>
      </c>
      <c r="BM67" s="157">
        <f t="shared" si="98"/>
        <v>722.49233000000015</v>
      </c>
      <c r="BN67" s="156">
        <f t="shared" si="99"/>
        <v>3.2471735724426072</v>
      </c>
      <c r="BO67" s="156">
        <f t="shared" si="100"/>
        <v>2.5205847756679547</v>
      </c>
      <c r="BP67" s="156">
        <f t="shared" si="101"/>
        <v>0.61100994663846464</v>
      </c>
      <c r="BQ67" s="156">
        <f t="shared" si="102"/>
        <v>5.314436516634915</v>
      </c>
      <c r="BR67" s="156">
        <f t="shared" si="103"/>
        <v>4.1252761751837541</v>
      </c>
      <c r="BS67" s="155"/>
      <c r="BT67" s="155"/>
      <c r="BU67" s="155"/>
    </row>
    <row r="68" spans="1:395">
      <c r="A68" s="187">
        <v>45</v>
      </c>
      <c r="B68" s="28">
        <v>4</v>
      </c>
      <c r="C68" s="172">
        <v>0.65</v>
      </c>
      <c r="D68" s="172">
        <f t="shared" si="53"/>
        <v>0.24333333333333332</v>
      </c>
      <c r="E68" s="238">
        <f t="shared" si="54"/>
        <v>2.8899783707718116</v>
      </c>
      <c r="F68" s="172">
        <f t="shared" si="55"/>
        <v>13.040021992475138</v>
      </c>
      <c r="G68" s="172">
        <f t="shared" si="56"/>
        <v>2.5251732613822759</v>
      </c>
      <c r="H68" s="425">
        <v>27.36</v>
      </c>
      <c r="I68" s="426"/>
      <c r="J68" s="167">
        <v>36</v>
      </c>
      <c r="K68" s="167">
        <v>60</v>
      </c>
      <c r="L68" s="167">
        <v>35</v>
      </c>
      <c r="M68" s="167">
        <v>61</v>
      </c>
      <c r="N68" s="167">
        <v>36</v>
      </c>
      <c r="O68" s="169">
        <v>59</v>
      </c>
      <c r="P68" s="168">
        <v>40</v>
      </c>
      <c r="Q68" s="167">
        <v>58</v>
      </c>
      <c r="R68" s="167">
        <v>39</v>
      </c>
      <c r="S68" s="167">
        <v>58</v>
      </c>
      <c r="T68" s="167">
        <v>35</v>
      </c>
      <c r="U68" s="167">
        <v>58</v>
      </c>
      <c r="V68" s="182"/>
      <c r="W68" s="166">
        <f t="shared" si="57"/>
        <v>24</v>
      </c>
      <c r="X68" s="166">
        <f t="shared" si="58"/>
        <v>26</v>
      </c>
      <c r="Y68" s="166">
        <f t="shared" si="59"/>
        <v>23</v>
      </c>
      <c r="Z68" s="166">
        <f t="shared" si="60"/>
        <v>18</v>
      </c>
      <c r="AA68" s="166">
        <f t="shared" si="61"/>
        <v>19</v>
      </c>
      <c r="AB68" s="166">
        <f t="shared" si="62"/>
        <v>23</v>
      </c>
      <c r="AC68" s="165">
        <f t="shared" si="63"/>
        <v>6</v>
      </c>
      <c r="AD68" s="165">
        <f t="shared" si="64"/>
        <v>7</v>
      </c>
      <c r="AE68" s="165">
        <f t="shared" si="65"/>
        <v>0</v>
      </c>
      <c r="AF68" s="163">
        <f t="shared" si="66"/>
        <v>0.24333333333333335</v>
      </c>
      <c r="AG68" s="163">
        <f t="shared" si="67"/>
        <v>0.2</v>
      </c>
      <c r="AH68" s="163">
        <f t="shared" si="68"/>
        <v>4.3333333333333335E-2</v>
      </c>
      <c r="AI68" s="162">
        <f t="shared" si="69"/>
        <v>25</v>
      </c>
      <c r="AJ68" s="162">
        <f t="shared" si="70"/>
        <v>26.923076923076927</v>
      </c>
      <c r="AK68" s="161">
        <f t="shared" si="71"/>
        <v>0</v>
      </c>
      <c r="AL68" s="160">
        <f>(AI68+AJ68)/2</f>
        <v>25.961538461538463</v>
      </c>
      <c r="AM68" s="159">
        <f t="shared" si="72"/>
        <v>1.8660500225670708E-2</v>
      </c>
      <c r="AN68" s="159">
        <f t="shared" si="73"/>
        <v>0.37435897435897431</v>
      </c>
      <c r="AO68" s="159">
        <f t="shared" si="74"/>
        <v>4.9846541698709432E-2</v>
      </c>
      <c r="AP68" s="159">
        <f t="shared" si="75"/>
        <v>1.9171746807195935E-2</v>
      </c>
      <c r="AQ68" s="159">
        <f t="shared" si="76"/>
        <v>3.1186041473038727E-2</v>
      </c>
      <c r="AR68" s="159">
        <f t="shared" si="77"/>
        <v>1.6266666666666669</v>
      </c>
      <c r="AS68" s="237">
        <f t="shared" si="78"/>
        <v>52.561734215651256</v>
      </c>
      <c r="AT68" s="237">
        <f t="shared" si="79"/>
        <v>19.676956911500213</v>
      </c>
      <c r="AU68" s="156">
        <f t="shared" si="80"/>
        <v>0.38461538461538458</v>
      </c>
      <c r="AV68" s="156">
        <f t="shared" si="81"/>
        <v>0.14034600152615459</v>
      </c>
      <c r="AW68" s="156">
        <f t="shared" si="82"/>
        <v>0.62861179786340826</v>
      </c>
      <c r="AX68" s="156">
        <f t="shared" si="83"/>
        <v>0.13476975508740635</v>
      </c>
      <c r="AY68" s="156">
        <f t="shared" si="84"/>
        <v>0.40273972602739733</v>
      </c>
      <c r="AZ68" s="156">
        <f t="shared" si="85"/>
        <v>0.15076923076923077</v>
      </c>
      <c r="BA68" s="156">
        <f t="shared" si="86"/>
        <v>7.5153247484208065E-3</v>
      </c>
      <c r="BB68" s="156">
        <f t="shared" si="87"/>
        <v>1.6343906744448615</v>
      </c>
      <c r="BC68" s="156">
        <f t="shared" si="88"/>
        <v>0.55963832822193804</v>
      </c>
      <c r="BD68" s="158">
        <f t="shared" si="89"/>
        <v>74.466286814756046</v>
      </c>
      <c r="BE68" s="158">
        <f t="shared" si="90"/>
        <v>29.190784431384369</v>
      </c>
      <c r="BF68" s="156">
        <f t="shared" si="91"/>
        <v>0.15915494309189535</v>
      </c>
      <c r="BG68" s="156">
        <f t="shared" si="92"/>
        <v>2.969910851482922E-3</v>
      </c>
      <c r="BH68" s="156">
        <f t="shared" si="93"/>
        <v>7.9333235073858876E-3</v>
      </c>
      <c r="BI68" s="156">
        <f t="shared" si="94"/>
        <v>3.0512782720714953E-3</v>
      </c>
      <c r="BJ68" s="156">
        <f t="shared" si="95"/>
        <v>1.1961010826520263E-3</v>
      </c>
      <c r="BK68" s="157">
        <f t="shared" si="96"/>
        <v>0.19660166666666667</v>
      </c>
      <c r="BL68" s="157">
        <f t="shared" si="97"/>
        <v>2.7513723848290694</v>
      </c>
      <c r="BM68" s="157">
        <f t="shared" si="98"/>
        <v>744.14222337500019</v>
      </c>
      <c r="BN68" s="156">
        <f t="shared" si="99"/>
        <v>3.2471735724426072</v>
      </c>
      <c r="BO68" s="156">
        <f t="shared" si="100"/>
        <v>2.5205847756679547</v>
      </c>
      <c r="BP68" s="156">
        <f t="shared" si="101"/>
        <v>0.59323337143515031</v>
      </c>
      <c r="BQ68" s="156">
        <f t="shared" si="102"/>
        <v>5.4736866278898715</v>
      </c>
      <c r="BR68" s="156">
        <f t="shared" si="103"/>
        <v>4.2488924208194083</v>
      </c>
      <c r="BS68" s="155"/>
      <c r="BT68" s="155"/>
      <c r="BU68" s="155"/>
    </row>
    <row r="69" spans="1:395">
      <c r="A69" s="187">
        <v>45</v>
      </c>
      <c r="B69" s="28">
        <v>5</v>
      </c>
      <c r="C69" s="172">
        <v>0.65</v>
      </c>
      <c r="D69" s="172">
        <f t="shared" si="53"/>
        <v>0.26</v>
      </c>
      <c r="E69" s="238">
        <f t="shared" si="54"/>
        <v>2.8424232144011614</v>
      </c>
      <c r="F69" s="172">
        <f t="shared" si="55"/>
        <v>12.614400685977616</v>
      </c>
      <c r="G69" s="172">
        <f t="shared" si="56"/>
        <v>2.5251732613822759</v>
      </c>
      <c r="H69" s="425">
        <v>27.8</v>
      </c>
      <c r="I69" s="426"/>
      <c r="J69" s="167">
        <v>31</v>
      </c>
      <c r="K69" s="167">
        <v>58</v>
      </c>
      <c r="L69" s="167">
        <v>35</v>
      </c>
      <c r="M69" s="167">
        <v>58</v>
      </c>
      <c r="N69" s="167">
        <v>32</v>
      </c>
      <c r="O69" s="169">
        <v>60</v>
      </c>
      <c r="P69" s="168">
        <v>40</v>
      </c>
      <c r="Q69" s="167">
        <v>60</v>
      </c>
      <c r="R69" s="167">
        <v>35</v>
      </c>
      <c r="S69" s="167">
        <v>60</v>
      </c>
      <c r="T69" s="167">
        <v>31</v>
      </c>
      <c r="U69" s="167">
        <v>61</v>
      </c>
      <c r="V69" s="182"/>
      <c r="W69" s="166">
        <f t="shared" si="57"/>
        <v>27</v>
      </c>
      <c r="X69" s="166">
        <f t="shared" si="58"/>
        <v>23</v>
      </c>
      <c r="Y69" s="166">
        <f t="shared" si="59"/>
        <v>28</v>
      </c>
      <c r="Z69" s="166">
        <f t="shared" si="60"/>
        <v>20</v>
      </c>
      <c r="AA69" s="166">
        <f t="shared" si="61"/>
        <v>25</v>
      </c>
      <c r="AB69" s="166">
        <f t="shared" si="62"/>
        <v>30</v>
      </c>
      <c r="AC69" s="165">
        <f t="shared" si="63"/>
        <v>7</v>
      </c>
      <c r="AD69" s="164">
        <f t="shared" si="64"/>
        <v>-2</v>
      </c>
      <c r="AE69" s="164">
        <f t="shared" si="65"/>
        <v>-2</v>
      </c>
      <c r="AF69" s="163">
        <f t="shared" si="66"/>
        <v>0.26</v>
      </c>
      <c r="AG69" s="163">
        <f t="shared" si="67"/>
        <v>0.25</v>
      </c>
      <c r="AH69" s="163">
        <f t="shared" si="68"/>
        <v>0.01</v>
      </c>
      <c r="AI69" s="162">
        <f t="shared" si="69"/>
        <v>25.925925925925931</v>
      </c>
      <c r="AJ69" s="161">
        <f t="shared" si="70"/>
        <v>-8.6956521739130377</v>
      </c>
      <c r="AK69" s="161">
        <f t="shared" si="71"/>
        <v>-7.1428571428571397</v>
      </c>
      <c r="AL69" s="160">
        <f>AI69</f>
        <v>25.925925925925931</v>
      </c>
      <c r="AM69" s="159">
        <f t="shared" si="72"/>
        <v>2.0611363668590333E-2</v>
      </c>
      <c r="AN69" s="159">
        <f t="shared" si="73"/>
        <v>0.4</v>
      </c>
      <c r="AO69" s="159">
        <f t="shared" si="74"/>
        <v>5.1528409171475831E-2</v>
      </c>
      <c r="AP69" s="159">
        <f t="shared" si="75"/>
        <v>1.9818618912106088E-2</v>
      </c>
      <c r="AQ69" s="159">
        <f t="shared" si="76"/>
        <v>3.0917045502885501E-2</v>
      </c>
      <c r="AR69" s="159">
        <f t="shared" si="77"/>
        <v>1.56</v>
      </c>
      <c r="AS69" s="237">
        <f t="shared" si="78"/>
        <v>47.55538725376006</v>
      </c>
      <c r="AT69" s="237">
        <f t="shared" si="79"/>
        <v>19.022154901504024</v>
      </c>
      <c r="AU69" s="156">
        <f t="shared" si="80"/>
        <v>0.38461538461538458</v>
      </c>
      <c r="AV69" s="156">
        <f t="shared" si="81"/>
        <v>0.13804479105914699</v>
      </c>
      <c r="AW69" s="156">
        <f t="shared" si="82"/>
        <v>0.60813031926314987</v>
      </c>
      <c r="AX69" s="156">
        <f t="shared" si="83"/>
        <v>0.1464097613389693</v>
      </c>
      <c r="AY69" s="156">
        <f t="shared" si="84"/>
        <v>0.37692307692307692</v>
      </c>
      <c r="AZ69" s="156">
        <f t="shared" si="85"/>
        <v>0.15076923076923077</v>
      </c>
      <c r="BA69" s="156">
        <f t="shared" si="86"/>
        <v>7.7688986135455874E-3</v>
      </c>
      <c r="BB69" s="156">
        <f t="shared" si="87"/>
        <v>1.5811388300841895</v>
      </c>
      <c r="BC69" s="156">
        <f t="shared" si="88"/>
        <v>0.56900135624491677</v>
      </c>
      <c r="BD69" s="158">
        <f t="shared" si="89"/>
        <v>73.2409295769191</v>
      </c>
      <c r="BE69" s="158">
        <f t="shared" si="90"/>
        <v>28.71044439415229</v>
      </c>
      <c r="BF69" s="156">
        <f t="shared" si="91"/>
        <v>0.15915494309189535</v>
      </c>
      <c r="BG69" s="156">
        <f t="shared" si="92"/>
        <v>3.2804004117208537E-3</v>
      </c>
      <c r="BH69" s="156">
        <f t="shared" si="93"/>
        <v>8.2010010293021331E-3</v>
      </c>
      <c r="BI69" s="156">
        <f t="shared" si="94"/>
        <v>3.1542311651162054E-3</v>
      </c>
      <c r="BJ69" s="156">
        <f t="shared" si="95"/>
        <v>1.2364586167255525E-3</v>
      </c>
      <c r="BK69" s="157">
        <f t="shared" si="96"/>
        <v>0.20406000000000002</v>
      </c>
      <c r="BL69" s="157">
        <f t="shared" si="97"/>
        <v>2.7661887137359229</v>
      </c>
      <c r="BM69" s="157">
        <f t="shared" si="98"/>
        <v>780.71315400000003</v>
      </c>
      <c r="BN69" s="156">
        <f t="shared" si="99"/>
        <v>3.2471735724426072</v>
      </c>
      <c r="BO69" s="156">
        <f t="shared" si="100"/>
        <v>2.5205847756679547</v>
      </c>
      <c r="BP69" s="156">
        <f t="shared" si="101"/>
        <v>0.56544455250718118</v>
      </c>
      <c r="BQ69" s="156">
        <f t="shared" si="102"/>
        <v>5.7426914063361991</v>
      </c>
      <c r="BR69" s="156">
        <f t="shared" si="103"/>
        <v>4.457704587464292</v>
      </c>
      <c r="BS69" s="155"/>
      <c r="BT69" s="155"/>
      <c r="BU69" s="155"/>
    </row>
    <row r="70" spans="1:395">
      <c r="A70" s="187">
        <v>45</v>
      </c>
      <c r="B70" s="28">
        <v>6</v>
      </c>
      <c r="C70" s="172">
        <v>0.65</v>
      </c>
      <c r="D70" s="172">
        <f t="shared" si="53"/>
        <v>0.24333333333333332</v>
      </c>
      <c r="E70" s="238">
        <f t="shared" si="54"/>
        <v>2.821311093890853</v>
      </c>
      <c r="F70" s="172">
        <f t="shared" si="55"/>
        <v>12.42770947740042</v>
      </c>
      <c r="G70" s="172">
        <f t="shared" si="56"/>
        <v>2.5251732613822759</v>
      </c>
      <c r="H70" s="425">
        <v>28</v>
      </c>
      <c r="I70" s="426"/>
      <c r="J70" s="167">
        <v>35</v>
      </c>
      <c r="K70" s="167">
        <v>58</v>
      </c>
      <c r="L70" s="167">
        <v>35</v>
      </c>
      <c r="M70" s="167">
        <v>60</v>
      </c>
      <c r="N70" s="167">
        <v>35</v>
      </c>
      <c r="O70" s="169">
        <v>60</v>
      </c>
      <c r="P70" s="168">
        <v>38</v>
      </c>
      <c r="Q70" s="167">
        <v>61</v>
      </c>
      <c r="R70" s="167">
        <v>40</v>
      </c>
      <c r="S70" s="167">
        <v>61</v>
      </c>
      <c r="T70" s="167">
        <v>34</v>
      </c>
      <c r="U70" s="167">
        <v>61</v>
      </c>
      <c r="V70" s="182"/>
      <c r="W70" s="166">
        <f t="shared" si="57"/>
        <v>23</v>
      </c>
      <c r="X70" s="166">
        <f t="shared" si="58"/>
        <v>25</v>
      </c>
      <c r="Y70" s="166">
        <f t="shared" si="59"/>
        <v>25</v>
      </c>
      <c r="Z70" s="166">
        <f t="shared" si="60"/>
        <v>23</v>
      </c>
      <c r="AA70" s="166">
        <f t="shared" si="61"/>
        <v>21</v>
      </c>
      <c r="AB70" s="166">
        <f t="shared" si="62"/>
        <v>27</v>
      </c>
      <c r="AC70" s="165">
        <f t="shared" si="63"/>
        <v>0</v>
      </c>
      <c r="AD70" s="165">
        <f t="shared" si="64"/>
        <v>4</v>
      </c>
      <c r="AE70" s="164">
        <f t="shared" si="65"/>
        <v>-2</v>
      </c>
      <c r="AF70" s="163">
        <f t="shared" si="66"/>
        <v>0.24333333333333335</v>
      </c>
      <c r="AG70" s="163">
        <f t="shared" si="67"/>
        <v>0.23666666666666666</v>
      </c>
      <c r="AH70" s="163">
        <f t="shared" si="68"/>
        <v>6.6666666666666671E-3</v>
      </c>
      <c r="AI70" s="161">
        <f t="shared" si="69"/>
        <v>0</v>
      </c>
      <c r="AJ70" s="162">
        <f t="shared" si="70"/>
        <v>16.000000000000004</v>
      </c>
      <c r="AK70" s="161">
        <f t="shared" si="71"/>
        <v>-8.0000000000000071</v>
      </c>
      <c r="AL70" s="160">
        <f>AJ70</f>
        <v>16.000000000000004</v>
      </c>
      <c r="AM70" s="159">
        <f t="shared" si="72"/>
        <v>1.9579901974360672E-2</v>
      </c>
      <c r="AN70" s="159">
        <f t="shared" si="73"/>
        <v>0.37435897435897431</v>
      </c>
      <c r="AO70" s="159">
        <f t="shared" si="74"/>
        <v>5.2302477876716873E-2</v>
      </c>
      <c r="AP70" s="159">
        <f t="shared" si="75"/>
        <v>2.0116337644891104E-2</v>
      </c>
      <c r="AQ70" s="159">
        <f t="shared" si="76"/>
        <v>3.27225759023562E-2</v>
      </c>
      <c r="AR70" s="159">
        <f t="shared" si="77"/>
        <v>1.6266666666666669</v>
      </c>
      <c r="AS70" s="237">
        <f t="shared" si="78"/>
        <v>50.045381413974333</v>
      </c>
      <c r="AT70" s="237">
        <f t="shared" si="79"/>
        <v>18.734937657539106</v>
      </c>
      <c r="AU70" s="156">
        <f t="shared" si="80"/>
        <v>0.38461538461538458</v>
      </c>
      <c r="AV70" s="156">
        <f t="shared" si="81"/>
        <v>0.14376185232219046</v>
      </c>
      <c r="AW70" s="156">
        <f t="shared" si="82"/>
        <v>0.62861179786340826</v>
      </c>
      <c r="AX70" s="156">
        <f t="shared" si="83"/>
        <v>0.13804988683459463</v>
      </c>
      <c r="AY70" s="156">
        <f t="shared" si="84"/>
        <v>0.40273972602739733</v>
      </c>
      <c r="AZ70" s="156">
        <f t="shared" si="85"/>
        <v>0.15076923076923077</v>
      </c>
      <c r="BA70" s="156">
        <f t="shared" si="86"/>
        <v>7.8856043567973131E-3</v>
      </c>
      <c r="BB70" s="156">
        <f t="shared" si="87"/>
        <v>1.6343906744448615</v>
      </c>
      <c r="BC70" s="156">
        <f t="shared" si="88"/>
        <v>0.57325924373190251</v>
      </c>
      <c r="BD70" s="158">
        <f t="shared" si="89"/>
        <v>72.69693200341186</v>
      </c>
      <c r="BE70" s="158">
        <f t="shared" si="90"/>
        <v>28.497197345337447</v>
      </c>
      <c r="BF70" s="156">
        <f t="shared" si="91"/>
        <v>0.15915494309189535</v>
      </c>
      <c r="BG70" s="156">
        <f t="shared" si="92"/>
        <v>3.1162381844742622E-3</v>
      </c>
      <c r="BH70" s="156">
        <f t="shared" si="93"/>
        <v>8.3241978900339894E-3</v>
      </c>
      <c r="BI70" s="156">
        <f t="shared" si="94"/>
        <v>3.2016145730899958E-3</v>
      </c>
      <c r="BJ70" s="156">
        <f t="shared" si="95"/>
        <v>1.2550329126512782E-3</v>
      </c>
      <c r="BK70" s="157">
        <f t="shared" si="96"/>
        <v>0.19660166666666667</v>
      </c>
      <c r="BL70" s="157">
        <f t="shared" si="97"/>
        <v>2.7513723848290694</v>
      </c>
      <c r="BM70" s="157">
        <f t="shared" si="98"/>
        <v>744.14222337500019</v>
      </c>
      <c r="BN70" s="156">
        <f t="shared" si="99"/>
        <v>3.2471735724426072</v>
      </c>
      <c r="BO70" s="156">
        <f t="shared" si="100"/>
        <v>2.5205847756679547</v>
      </c>
      <c r="BP70" s="156">
        <f t="shared" si="101"/>
        <v>0.59323337143515031</v>
      </c>
      <c r="BQ70" s="156">
        <f t="shared" si="102"/>
        <v>5.4736866278898715</v>
      </c>
      <c r="BR70" s="156">
        <f t="shared" si="103"/>
        <v>4.2488924208194083</v>
      </c>
      <c r="BS70" s="155"/>
      <c r="BT70" s="155"/>
      <c r="BU70" s="155"/>
    </row>
    <row r="71" spans="1:395">
      <c r="A71" s="187">
        <v>45</v>
      </c>
      <c r="B71" s="28">
        <v>7</v>
      </c>
      <c r="C71" s="172">
        <v>0.65</v>
      </c>
      <c r="D71" s="172">
        <f t="shared" si="53"/>
        <v>0.2533333333333333</v>
      </c>
      <c r="E71" s="238">
        <f t="shared" si="54"/>
        <v>2.6259667592247009</v>
      </c>
      <c r="F71" s="172">
        <f t="shared" si="55"/>
        <v>10.766327527906574</v>
      </c>
      <c r="G71" s="172">
        <f t="shared" si="56"/>
        <v>2.5251732613822759</v>
      </c>
      <c r="H71" s="425">
        <v>30</v>
      </c>
      <c r="I71" s="426"/>
      <c r="J71" s="167">
        <v>34</v>
      </c>
      <c r="K71" s="167">
        <v>58</v>
      </c>
      <c r="L71" s="167">
        <v>35</v>
      </c>
      <c r="M71" s="167">
        <v>61</v>
      </c>
      <c r="N71" s="167">
        <v>36</v>
      </c>
      <c r="O71" s="169">
        <v>62</v>
      </c>
      <c r="P71" s="168">
        <v>38</v>
      </c>
      <c r="Q71" s="167">
        <v>60</v>
      </c>
      <c r="R71" s="167">
        <v>38</v>
      </c>
      <c r="S71" s="167">
        <v>62</v>
      </c>
      <c r="T71" s="167">
        <v>41</v>
      </c>
      <c r="U71" s="167">
        <v>60</v>
      </c>
      <c r="V71" s="182"/>
      <c r="W71" s="166">
        <f t="shared" si="57"/>
        <v>24</v>
      </c>
      <c r="X71" s="166">
        <f t="shared" si="58"/>
        <v>26</v>
      </c>
      <c r="Y71" s="166">
        <f t="shared" si="59"/>
        <v>26</v>
      </c>
      <c r="Z71" s="166">
        <f t="shared" si="60"/>
        <v>22</v>
      </c>
      <c r="AA71" s="166">
        <f t="shared" si="61"/>
        <v>24</v>
      </c>
      <c r="AB71" s="166">
        <f t="shared" si="62"/>
        <v>19</v>
      </c>
      <c r="AC71" s="165">
        <f t="shared" si="63"/>
        <v>2</v>
      </c>
      <c r="AD71" s="165">
        <f t="shared" si="64"/>
        <v>2</v>
      </c>
      <c r="AE71" s="165">
        <f t="shared" si="65"/>
        <v>7</v>
      </c>
      <c r="AF71" s="163">
        <f t="shared" si="66"/>
        <v>0.25333333333333335</v>
      </c>
      <c r="AG71" s="163">
        <f t="shared" si="67"/>
        <v>0.21666666666666667</v>
      </c>
      <c r="AH71" s="163">
        <f t="shared" si="68"/>
        <v>3.6666666666666667E-2</v>
      </c>
      <c r="AI71" s="162">
        <f t="shared" si="69"/>
        <v>8.3333333333333375</v>
      </c>
      <c r="AJ71" s="162">
        <f t="shared" si="70"/>
        <v>7.6923076923076872</v>
      </c>
      <c r="AK71" s="162">
        <f t="shared" si="71"/>
        <v>26.923076923076927</v>
      </c>
      <c r="AL71" s="160">
        <f>(AI71+AJ71+AK71)/3</f>
        <v>14.316239316239319</v>
      </c>
      <c r="AM71" s="159">
        <f t="shared" si="72"/>
        <v>2.3530152939959085E-2</v>
      </c>
      <c r="AN71" s="159">
        <f t="shared" si="73"/>
        <v>0.38974358974358969</v>
      </c>
      <c r="AO71" s="159">
        <f t="shared" si="74"/>
        <v>6.0373418727526607E-2</v>
      </c>
      <c r="AP71" s="159">
        <f t="shared" si="75"/>
        <v>2.3220545664433309E-2</v>
      </c>
      <c r="AQ71" s="159">
        <f t="shared" si="76"/>
        <v>3.6843265787567525E-2</v>
      </c>
      <c r="AR71" s="159">
        <f t="shared" si="77"/>
        <v>1.5866666666666669</v>
      </c>
      <c r="AS71" s="237">
        <f t="shared" si="78"/>
        <v>41.511819189104905</v>
      </c>
      <c r="AT71" s="237">
        <f t="shared" si="79"/>
        <v>16.178965427548576</v>
      </c>
      <c r="AU71" s="156">
        <f t="shared" si="80"/>
        <v>0.38461538461538458</v>
      </c>
      <c r="AV71" s="156">
        <f t="shared" si="81"/>
        <v>0.15137705297979831</v>
      </c>
      <c r="AW71" s="156">
        <f t="shared" si="82"/>
        <v>0.61608007261268027</v>
      </c>
      <c r="AX71" s="156">
        <f t="shared" si="83"/>
        <v>0.15441466352808556</v>
      </c>
      <c r="AY71" s="156">
        <f t="shared" si="84"/>
        <v>0.38684210526315799</v>
      </c>
      <c r="AZ71" s="156">
        <f t="shared" si="85"/>
        <v>0.15076923076923077</v>
      </c>
      <c r="BA71" s="156">
        <f t="shared" si="86"/>
        <v>9.1024539004578575E-3</v>
      </c>
      <c r="BB71" s="156">
        <f t="shared" si="87"/>
        <v>1.6018081887929687</v>
      </c>
      <c r="BC71" s="156">
        <f t="shared" si="88"/>
        <v>0.6159037079714621</v>
      </c>
      <c r="BD71" s="158">
        <f t="shared" si="89"/>
        <v>67.663480057886559</v>
      </c>
      <c r="BE71" s="158">
        <f t="shared" si="90"/>
        <v>26.524084182691535</v>
      </c>
      <c r="BF71" s="156">
        <f t="shared" si="91"/>
        <v>0.15915494309189535</v>
      </c>
      <c r="BG71" s="156">
        <f t="shared" si="92"/>
        <v>3.7449401521027822E-3</v>
      </c>
      <c r="BH71" s="156">
        <f t="shared" si="93"/>
        <v>9.608728021842667E-3</v>
      </c>
      <c r="BI71" s="156">
        <f t="shared" si="94"/>
        <v>3.6956646237856407E-3</v>
      </c>
      <c r="BJ71" s="156">
        <f t="shared" si="95"/>
        <v>1.4487005325239711E-3</v>
      </c>
      <c r="BK71" s="157">
        <f t="shared" si="96"/>
        <v>0.20107666666666665</v>
      </c>
      <c r="BL71" s="157">
        <f t="shared" si="97"/>
        <v>2.7602717257545497</v>
      </c>
      <c r="BM71" s="157">
        <f t="shared" si="98"/>
        <v>766.01161549999995</v>
      </c>
      <c r="BN71" s="156">
        <f t="shared" si="99"/>
        <v>3.2471735724426072</v>
      </c>
      <c r="BO71" s="156">
        <f t="shared" si="100"/>
        <v>2.5205847756679547</v>
      </c>
      <c r="BP71" s="156">
        <f t="shared" si="101"/>
        <v>0.57629674415818322</v>
      </c>
      <c r="BQ71" s="156">
        <f t="shared" si="102"/>
        <v>5.6345513060044565</v>
      </c>
      <c r="BR71" s="156">
        <f t="shared" si="103"/>
        <v>4.3737619572185187</v>
      </c>
      <c r="BS71" s="155"/>
      <c r="BT71" s="155"/>
      <c r="BU71" s="155"/>
    </row>
    <row r="72" spans="1:395">
      <c r="A72" s="187">
        <v>45</v>
      </c>
      <c r="B72" s="28">
        <v>8</v>
      </c>
      <c r="C72" s="172">
        <v>0.65</v>
      </c>
      <c r="D72" s="172">
        <f t="shared" si="53"/>
        <v>0.30333333333333334</v>
      </c>
      <c r="E72" s="238">
        <f t="shared" si="54"/>
        <v>2.2369926804179441</v>
      </c>
      <c r="F72" s="172">
        <f t="shared" si="55"/>
        <v>7.8130079306134999</v>
      </c>
      <c r="G72" s="172">
        <f t="shared" si="56"/>
        <v>2.5251732613822759</v>
      </c>
      <c r="H72" s="425">
        <v>35</v>
      </c>
      <c r="I72" s="426"/>
      <c r="J72" s="167">
        <v>32</v>
      </c>
      <c r="K72" s="167">
        <v>65</v>
      </c>
      <c r="L72" s="167">
        <v>34</v>
      </c>
      <c r="M72" s="167">
        <v>64</v>
      </c>
      <c r="N72" s="167">
        <v>36</v>
      </c>
      <c r="O72" s="169">
        <v>64</v>
      </c>
      <c r="P72" s="168">
        <v>39</v>
      </c>
      <c r="Q72" s="167">
        <v>59</v>
      </c>
      <c r="R72" s="167">
        <v>38</v>
      </c>
      <c r="S72" s="167">
        <v>61</v>
      </c>
      <c r="T72" s="167">
        <v>36</v>
      </c>
      <c r="U72" s="167">
        <v>61</v>
      </c>
      <c r="V72" s="182"/>
      <c r="W72" s="166">
        <f t="shared" si="57"/>
        <v>33</v>
      </c>
      <c r="X72" s="166">
        <f t="shared" si="58"/>
        <v>30</v>
      </c>
      <c r="Y72" s="166">
        <f t="shared" si="59"/>
        <v>28</v>
      </c>
      <c r="Z72" s="166">
        <f t="shared" si="60"/>
        <v>20</v>
      </c>
      <c r="AA72" s="166">
        <f t="shared" si="61"/>
        <v>23</v>
      </c>
      <c r="AB72" s="166">
        <f t="shared" si="62"/>
        <v>25</v>
      </c>
      <c r="AC72" s="165">
        <f t="shared" si="63"/>
        <v>13</v>
      </c>
      <c r="AD72" s="165">
        <f t="shared" si="64"/>
        <v>7</v>
      </c>
      <c r="AE72" s="165">
        <f t="shared" si="65"/>
        <v>3</v>
      </c>
      <c r="AF72" s="163">
        <f t="shared" si="66"/>
        <v>0.30333333333333334</v>
      </c>
      <c r="AG72" s="163">
        <f t="shared" si="67"/>
        <v>0.22666666666666666</v>
      </c>
      <c r="AH72" s="163">
        <f t="shared" si="68"/>
        <v>7.6666666666666661E-2</v>
      </c>
      <c r="AI72" s="162">
        <f t="shared" si="69"/>
        <v>39.393939393939391</v>
      </c>
      <c r="AJ72" s="162">
        <f t="shared" si="70"/>
        <v>23.333333333333329</v>
      </c>
      <c r="AK72" s="162">
        <f t="shared" si="71"/>
        <v>10.71428571428571</v>
      </c>
      <c r="AL72" s="160">
        <f>(AI72+AJ72+AK72)/3</f>
        <v>24.480519480519476</v>
      </c>
      <c r="AM72" s="159">
        <f t="shared" si="72"/>
        <v>3.8824142510439606E-2</v>
      </c>
      <c r="AN72" s="159">
        <f t="shared" si="73"/>
        <v>0.46666666666666667</v>
      </c>
      <c r="AO72" s="159">
        <f t="shared" si="74"/>
        <v>8.3194591093799147E-2</v>
      </c>
      <c r="AP72" s="159">
        <f t="shared" si="75"/>
        <v>3.1997919651461211E-2</v>
      </c>
      <c r="AQ72" s="159">
        <f t="shared" si="76"/>
        <v>4.4370448583359548E-2</v>
      </c>
      <c r="AR72" s="159">
        <f t="shared" si="77"/>
        <v>1.3866666666666667</v>
      </c>
      <c r="AS72" s="237">
        <f t="shared" si="78"/>
        <v>24.932993177846701</v>
      </c>
      <c r="AT72" s="237">
        <f t="shared" si="79"/>
        <v>11.635396816328461</v>
      </c>
      <c r="AU72" s="156">
        <f t="shared" si="80"/>
        <v>0.38461538461538458</v>
      </c>
      <c r="AV72" s="156">
        <f t="shared" si="81"/>
        <v>0.16239430963138718</v>
      </c>
      <c r="AW72" s="156">
        <f t="shared" si="82"/>
        <v>0.56301927285492304</v>
      </c>
      <c r="AX72" s="156">
        <f t="shared" si="83"/>
        <v>0.21704060967017222</v>
      </c>
      <c r="AY72" s="156">
        <f t="shared" si="84"/>
        <v>0.32307692307692309</v>
      </c>
      <c r="AZ72" s="156">
        <f t="shared" si="85"/>
        <v>0.15076923076923077</v>
      </c>
      <c r="BA72" s="156">
        <f t="shared" si="86"/>
        <v>1.2543184503372795E-2</v>
      </c>
      <c r="BB72" s="156">
        <f t="shared" si="87"/>
        <v>1.4638501094227996</v>
      </c>
      <c r="BC72" s="156">
        <f t="shared" si="88"/>
        <v>0.72299863927767705</v>
      </c>
      <c r="BD72" s="158">
        <f t="shared" si="89"/>
        <v>57.640756147951627</v>
      </c>
      <c r="BE72" s="158">
        <f t="shared" si="90"/>
        <v>22.595176409997038</v>
      </c>
      <c r="BF72" s="156">
        <f t="shared" si="91"/>
        <v>0.15915494309189535</v>
      </c>
      <c r="BG72" s="156">
        <f t="shared" si="92"/>
        <v>6.1790541918406499E-3</v>
      </c>
      <c r="BH72" s="156">
        <f t="shared" si="93"/>
        <v>1.3240830411087107E-2</v>
      </c>
      <c r="BI72" s="156">
        <f t="shared" si="94"/>
        <v>5.0926270811873491E-3</v>
      </c>
      <c r="BJ72" s="156">
        <f t="shared" si="95"/>
        <v>1.996309815825441E-3</v>
      </c>
      <c r="BK72" s="157">
        <f t="shared" si="96"/>
        <v>0.22345166666666669</v>
      </c>
      <c r="BL72" s="157">
        <f t="shared" si="97"/>
        <v>2.8043448432744502</v>
      </c>
      <c r="BM72" s="157">
        <f t="shared" si="98"/>
        <v>878.65105737500016</v>
      </c>
      <c r="BN72" s="156">
        <f t="shared" si="99"/>
        <v>3.2471735724426072</v>
      </c>
      <c r="BO72" s="156">
        <f t="shared" si="100"/>
        <v>2.5205847756679547</v>
      </c>
      <c r="BP72" s="156">
        <f t="shared" si="101"/>
        <v>0.50241787828588846</v>
      </c>
      <c r="BQ72" s="156">
        <f t="shared" si="102"/>
        <v>6.463093199471861</v>
      </c>
      <c r="BR72" s="156">
        <f t="shared" si="103"/>
        <v>5.0169090006659331</v>
      </c>
      <c r="BS72" s="155"/>
      <c r="BT72" s="155"/>
      <c r="BU72" s="155"/>
    </row>
    <row r="73" spans="1:395" s="175" customFormat="1">
      <c r="A73" s="187">
        <v>36</v>
      </c>
      <c r="B73" s="180">
        <v>1</v>
      </c>
      <c r="C73" s="176">
        <v>0.65</v>
      </c>
      <c r="D73" s="176">
        <f t="shared" si="53"/>
        <v>0.23</v>
      </c>
      <c r="E73" s="176">
        <f t="shared" si="54"/>
        <v>4.003355281584116</v>
      </c>
      <c r="F73" s="176">
        <f t="shared" si="55"/>
        <v>25.022886522097128</v>
      </c>
      <c r="G73" s="176">
        <f t="shared" si="56"/>
        <v>2.5251732613822759</v>
      </c>
      <c r="H73" s="429">
        <v>20</v>
      </c>
      <c r="I73" s="430"/>
      <c r="J73" s="176">
        <v>37</v>
      </c>
      <c r="K73" s="176">
        <v>60</v>
      </c>
      <c r="L73" s="176">
        <v>40</v>
      </c>
      <c r="M73" s="176">
        <v>62</v>
      </c>
      <c r="N73" s="176">
        <v>39</v>
      </c>
      <c r="O73" s="178">
        <v>63</v>
      </c>
      <c r="P73" s="177">
        <v>42</v>
      </c>
      <c r="Q73" s="176">
        <v>58</v>
      </c>
      <c r="R73" s="176">
        <v>41</v>
      </c>
      <c r="S73" s="176">
        <v>57</v>
      </c>
      <c r="T73" s="176">
        <v>43</v>
      </c>
      <c r="U73" s="176">
        <v>61</v>
      </c>
      <c r="V73" s="183"/>
      <c r="W73" s="163">
        <f t="shared" si="57"/>
        <v>23</v>
      </c>
      <c r="X73" s="163">
        <f t="shared" si="58"/>
        <v>22</v>
      </c>
      <c r="Y73" s="163">
        <f t="shared" si="59"/>
        <v>24</v>
      </c>
      <c r="Z73" s="163">
        <f t="shared" si="60"/>
        <v>16</v>
      </c>
      <c r="AA73" s="163">
        <f t="shared" si="61"/>
        <v>16</v>
      </c>
      <c r="AB73" s="163">
        <f t="shared" si="62"/>
        <v>18</v>
      </c>
      <c r="AC73" s="163">
        <f t="shared" si="63"/>
        <v>7</v>
      </c>
      <c r="AD73" s="163">
        <f t="shared" si="64"/>
        <v>6</v>
      </c>
      <c r="AE73" s="163">
        <f t="shared" si="65"/>
        <v>6</v>
      </c>
      <c r="AF73" s="163">
        <f t="shared" si="66"/>
        <v>0.23</v>
      </c>
      <c r="AG73" s="163">
        <f t="shared" si="67"/>
        <v>0.16666666666666666</v>
      </c>
      <c r="AH73" s="163">
        <f t="shared" si="68"/>
        <v>6.3333333333333339E-2</v>
      </c>
      <c r="AI73" s="163">
        <f t="shared" si="69"/>
        <v>30.434782608695656</v>
      </c>
      <c r="AJ73" s="163">
        <f t="shared" si="70"/>
        <v>27.27272727272727</v>
      </c>
      <c r="AK73" s="163">
        <f t="shared" si="71"/>
        <v>25</v>
      </c>
      <c r="AL73" s="160">
        <f>(AI73+AJ73+AK73)/3</f>
        <v>27.569169960474309</v>
      </c>
      <c r="AM73" s="159">
        <f t="shared" si="72"/>
        <v>9.1915854630476926E-3</v>
      </c>
      <c r="AN73" s="159">
        <f t="shared" si="73"/>
        <v>0.35384615384615387</v>
      </c>
      <c r="AO73" s="159">
        <f t="shared" si="74"/>
        <v>2.5976219786873915E-2</v>
      </c>
      <c r="AP73" s="159">
        <f t="shared" si="75"/>
        <v>9.9908537641822739E-3</v>
      </c>
      <c r="AQ73" s="159">
        <f t="shared" si="76"/>
        <v>1.6784634323826222E-2</v>
      </c>
      <c r="AR73" s="159">
        <f t="shared" si="77"/>
        <v>1.6800000000000002</v>
      </c>
      <c r="AS73" s="237">
        <f t="shared" si="78"/>
        <v>107.70820226998751</v>
      </c>
      <c r="AT73" s="237">
        <f t="shared" si="79"/>
        <v>38.112133110918656</v>
      </c>
      <c r="AU73" s="156">
        <f t="shared" si="80"/>
        <v>0.38461538461538458</v>
      </c>
      <c r="AV73" s="156">
        <f t="shared" si="81"/>
        <v>0.10420951807162274</v>
      </c>
      <c r="AW73" s="156">
        <f t="shared" si="82"/>
        <v>0.64657575013983959</v>
      </c>
      <c r="AX73" s="156">
        <f t="shared" si="83"/>
        <v>9.1957917690669133E-2</v>
      </c>
      <c r="AY73" s="156">
        <f t="shared" si="84"/>
        <v>0.42608695652173911</v>
      </c>
      <c r="AZ73" s="156">
        <f t="shared" si="85"/>
        <v>0.15076923076923077</v>
      </c>
      <c r="BA73" s="156">
        <f t="shared" si="86"/>
        <v>3.9164146755594521E-3</v>
      </c>
      <c r="BB73" s="156">
        <f t="shared" si="87"/>
        <v>1.6810969503635831</v>
      </c>
      <c r="BC73" s="156">
        <f t="shared" si="88"/>
        <v>0.4039967852606674</v>
      </c>
      <c r="BD73" s="158">
        <f t="shared" si="89"/>
        <v>103.15475217214001</v>
      </c>
      <c r="BE73" s="158">
        <f t="shared" si="90"/>
        <v>40.436662851478886</v>
      </c>
      <c r="BF73" s="156">
        <f t="shared" si="91"/>
        <v>0.15915494309189535</v>
      </c>
      <c r="BG73" s="156">
        <f t="shared" si="92"/>
        <v>1.4628862612956481E-3</v>
      </c>
      <c r="BH73" s="156">
        <f t="shared" si="93"/>
        <v>4.1342437819224835E-3</v>
      </c>
      <c r="BI73" s="156">
        <f t="shared" si="94"/>
        <v>1.5900937622778783E-3</v>
      </c>
      <c r="BJ73" s="156">
        <f t="shared" si="95"/>
        <v>6.2331675481292837E-4</v>
      </c>
      <c r="BK73" s="157">
        <f t="shared" si="96"/>
        <v>0.19063500000000003</v>
      </c>
      <c r="BL73" s="157">
        <f t="shared" si="97"/>
        <v>2.7394616259403963</v>
      </c>
      <c r="BM73" s="157">
        <f t="shared" si="98"/>
        <v>715.32447637500002</v>
      </c>
      <c r="BN73" s="156">
        <f t="shared" si="99"/>
        <v>2.5977388579540857</v>
      </c>
      <c r="BO73" s="156">
        <f t="shared" si="100"/>
        <v>2.016467820534364</v>
      </c>
      <c r="BP73" s="156">
        <f t="shared" si="101"/>
        <v>0.49370601966492794</v>
      </c>
      <c r="BQ73" s="156">
        <f t="shared" si="102"/>
        <v>5.261711938852069</v>
      </c>
      <c r="BR73" s="156">
        <f t="shared" si="103"/>
        <v>4.0843492690304153</v>
      </c>
      <c r="BS73" s="155"/>
      <c r="BT73" s="155"/>
      <c r="BU73" s="155"/>
      <c r="BV73" s="154"/>
      <c r="BW73" s="154"/>
      <c r="BX73" s="154"/>
      <c r="BY73" s="154"/>
      <c r="BZ73" s="154"/>
      <c r="CA73" s="154"/>
      <c r="CB73" s="154"/>
      <c r="CC73" s="154"/>
      <c r="CD73" s="154"/>
      <c r="CE73" s="154"/>
      <c r="CF73" s="154"/>
      <c r="CG73" s="154"/>
      <c r="CH73" s="154"/>
      <c r="CI73" s="154"/>
      <c r="CJ73" s="154"/>
      <c r="CK73" s="154"/>
      <c r="CL73" s="154"/>
      <c r="CM73" s="154"/>
      <c r="CN73" s="154"/>
      <c r="CO73" s="154"/>
      <c r="CP73" s="154"/>
      <c r="CQ73" s="154"/>
      <c r="CR73" s="154"/>
      <c r="CS73" s="154"/>
      <c r="CT73" s="154"/>
      <c r="CU73" s="154"/>
      <c r="CV73" s="154"/>
      <c r="CW73" s="154"/>
      <c r="CX73" s="154"/>
      <c r="CY73" s="154"/>
      <c r="CZ73" s="154"/>
      <c r="DA73" s="154"/>
      <c r="DB73" s="154"/>
      <c r="DC73" s="154"/>
      <c r="DD73" s="154"/>
      <c r="DE73" s="154"/>
      <c r="DF73" s="154"/>
      <c r="DG73" s="154"/>
      <c r="DH73" s="154"/>
      <c r="DI73" s="154"/>
      <c r="DJ73" s="154"/>
      <c r="DK73" s="154"/>
      <c r="DL73" s="154"/>
      <c r="DM73" s="154"/>
      <c r="DN73" s="154"/>
      <c r="DO73" s="154"/>
      <c r="DP73" s="154"/>
      <c r="DQ73" s="154"/>
      <c r="DR73" s="154"/>
      <c r="DS73" s="154"/>
      <c r="DT73" s="154"/>
      <c r="DU73" s="154"/>
      <c r="DV73" s="154"/>
      <c r="DW73" s="154"/>
      <c r="DX73" s="154"/>
      <c r="DY73" s="154"/>
      <c r="DZ73" s="154"/>
      <c r="EA73" s="154"/>
      <c r="EB73" s="154"/>
      <c r="EC73" s="154"/>
      <c r="ED73" s="154"/>
      <c r="EE73" s="154"/>
      <c r="EF73" s="154"/>
      <c r="EG73" s="154"/>
      <c r="EH73" s="154"/>
      <c r="EI73" s="154"/>
      <c r="EJ73" s="154"/>
      <c r="EK73" s="154"/>
      <c r="EL73" s="154"/>
      <c r="EM73" s="154"/>
      <c r="EN73" s="154"/>
      <c r="EO73" s="154"/>
      <c r="EP73" s="154"/>
      <c r="EQ73" s="154"/>
      <c r="ER73" s="154"/>
      <c r="ES73" s="154"/>
      <c r="ET73" s="154"/>
      <c r="EU73" s="154"/>
      <c r="EV73" s="154"/>
      <c r="EW73" s="154"/>
      <c r="EX73" s="154"/>
      <c r="EY73" s="154"/>
      <c r="EZ73" s="154"/>
      <c r="FA73" s="154"/>
      <c r="FB73" s="154"/>
      <c r="FC73" s="154"/>
      <c r="FD73" s="154"/>
      <c r="FE73" s="154"/>
      <c r="FF73" s="154"/>
      <c r="FG73" s="154"/>
      <c r="FH73" s="154"/>
      <c r="FI73" s="154"/>
      <c r="FJ73" s="154"/>
      <c r="FK73" s="154"/>
      <c r="FL73" s="154"/>
      <c r="FM73" s="154"/>
      <c r="FN73" s="154"/>
      <c r="FO73" s="154"/>
      <c r="FP73" s="154"/>
      <c r="FQ73" s="154"/>
      <c r="FR73" s="154"/>
      <c r="FS73" s="154"/>
      <c r="FT73" s="154"/>
      <c r="FU73" s="154"/>
      <c r="FV73" s="154"/>
      <c r="FW73" s="154"/>
      <c r="FX73" s="154"/>
      <c r="FY73" s="154"/>
      <c r="FZ73" s="154"/>
      <c r="GA73" s="154"/>
      <c r="GB73" s="154"/>
      <c r="GC73" s="154"/>
      <c r="GD73" s="154"/>
      <c r="GE73" s="154"/>
      <c r="GF73" s="154"/>
      <c r="GG73" s="154"/>
      <c r="GH73" s="154"/>
      <c r="GI73" s="154"/>
      <c r="GJ73" s="154"/>
      <c r="GK73" s="154"/>
      <c r="GL73" s="154"/>
      <c r="GM73" s="154"/>
      <c r="GN73" s="154"/>
      <c r="GO73" s="154"/>
      <c r="GP73" s="154"/>
      <c r="GQ73" s="154"/>
      <c r="GR73" s="154"/>
      <c r="GS73" s="154"/>
      <c r="GT73" s="154"/>
      <c r="GU73" s="154"/>
      <c r="GV73" s="154"/>
      <c r="GW73" s="154"/>
      <c r="GX73" s="154"/>
      <c r="GY73" s="154"/>
      <c r="GZ73" s="154"/>
      <c r="HA73" s="154"/>
      <c r="HB73" s="154"/>
      <c r="HC73" s="154"/>
      <c r="HD73" s="154"/>
      <c r="HE73" s="154"/>
      <c r="HF73" s="154"/>
      <c r="HG73" s="154"/>
      <c r="HH73" s="154"/>
      <c r="HI73" s="154"/>
      <c r="HJ73" s="154"/>
      <c r="HK73" s="154"/>
      <c r="HL73" s="154"/>
      <c r="HM73" s="154"/>
      <c r="HN73" s="154"/>
      <c r="HO73" s="154"/>
      <c r="HP73" s="154"/>
      <c r="HQ73" s="154"/>
      <c r="HR73" s="154"/>
      <c r="HS73" s="154"/>
      <c r="HT73" s="154"/>
      <c r="HU73" s="154"/>
      <c r="HV73" s="154"/>
      <c r="HW73" s="154"/>
      <c r="HX73" s="154"/>
      <c r="HY73" s="154"/>
      <c r="HZ73" s="154"/>
      <c r="IA73" s="154"/>
      <c r="IB73" s="154"/>
      <c r="IC73" s="154"/>
      <c r="ID73" s="154"/>
      <c r="IE73" s="154"/>
      <c r="IF73" s="154"/>
      <c r="IG73" s="154"/>
      <c r="IH73" s="154"/>
      <c r="II73" s="154"/>
      <c r="IJ73" s="154"/>
      <c r="IK73" s="154"/>
      <c r="IL73" s="154"/>
      <c r="IM73" s="154"/>
      <c r="IN73" s="154"/>
      <c r="IO73" s="154"/>
      <c r="IP73" s="154"/>
      <c r="IQ73" s="154"/>
      <c r="IR73" s="154"/>
      <c r="IS73" s="154"/>
      <c r="IT73" s="154"/>
      <c r="IU73" s="154"/>
      <c r="IV73" s="154"/>
      <c r="IW73" s="154"/>
      <c r="IX73" s="154"/>
      <c r="IY73" s="154"/>
      <c r="IZ73" s="154"/>
      <c r="JA73" s="154"/>
      <c r="JB73" s="154"/>
      <c r="JC73" s="154"/>
      <c r="JD73" s="154"/>
      <c r="JE73" s="154"/>
      <c r="JF73" s="154"/>
      <c r="JG73" s="154"/>
      <c r="JH73" s="154"/>
      <c r="JI73" s="154"/>
      <c r="JJ73" s="154"/>
      <c r="JK73" s="154"/>
      <c r="JL73" s="154"/>
      <c r="JM73" s="154"/>
      <c r="JN73" s="154"/>
      <c r="JO73" s="154"/>
      <c r="JP73" s="154"/>
      <c r="JQ73" s="154"/>
      <c r="JR73" s="154"/>
      <c r="JS73" s="154"/>
      <c r="JT73" s="154"/>
      <c r="JU73" s="154"/>
      <c r="JV73" s="154"/>
      <c r="JW73" s="154"/>
      <c r="JX73" s="154"/>
      <c r="JY73" s="154"/>
      <c r="JZ73" s="154"/>
      <c r="KA73" s="154"/>
      <c r="KB73" s="154"/>
      <c r="KC73" s="154"/>
      <c r="KD73" s="154"/>
      <c r="KE73" s="154"/>
      <c r="KF73" s="154"/>
      <c r="KG73" s="154"/>
      <c r="KH73" s="154"/>
      <c r="KI73" s="154"/>
      <c r="KJ73" s="154"/>
      <c r="KK73" s="154"/>
      <c r="KL73" s="154"/>
      <c r="KM73" s="154"/>
      <c r="KN73" s="154"/>
      <c r="KO73" s="154"/>
      <c r="KP73" s="154"/>
      <c r="KQ73" s="154"/>
      <c r="KR73" s="154"/>
      <c r="KS73" s="154"/>
      <c r="KT73" s="154"/>
      <c r="KU73" s="154"/>
      <c r="KV73" s="154"/>
      <c r="KW73" s="154"/>
      <c r="KX73" s="154"/>
      <c r="KY73" s="154"/>
      <c r="KZ73" s="154"/>
      <c r="LA73" s="154"/>
      <c r="LB73" s="154"/>
      <c r="LC73" s="154"/>
      <c r="LD73" s="154"/>
      <c r="LE73" s="154"/>
      <c r="LF73" s="154"/>
      <c r="LG73" s="154"/>
      <c r="LH73" s="154"/>
      <c r="LI73" s="154"/>
      <c r="LJ73" s="154"/>
      <c r="LK73" s="154"/>
      <c r="LL73" s="154"/>
      <c r="LM73" s="154"/>
      <c r="LN73" s="154"/>
      <c r="LO73" s="154"/>
      <c r="LP73" s="154"/>
      <c r="LQ73" s="154"/>
      <c r="LR73" s="154"/>
      <c r="LS73" s="154"/>
      <c r="LT73" s="154"/>
      <c r="LU73" s="154"/>
      <c r="LV73" s="154"/>
      <c r="LW73" s="154"/>
      <c r="LX73" s="154"/>
      <c r="LY73" s="154"/>
      <c r="LZ73" s="154"/>
      <c r="MA73" s="154"/>
      <c r="MB73" s="154"/>
      <c r="MC73" s="154"/>
      <c r="MD73" s="154"/>
      <c r="ME73" s="154"/>
      <c r="MF73" s="154"/>
      <c r="MG73" s="154"/>
      <c r="MH73" s="154"/>
      <c r="MI73" s="154"/>
      <c r="MJ73" s="154"/>
      <c r="MK73" s="154"/>
      <c r="ML73" s="154"/>
      <c r="MM73" s="154"/>
      <c r="MN73" s="154"/>
      <c r="MO73" s="154"/>
      <c r="MP73" s="154"/>
      <c r="MQ73" s="154"/>
      <c r="MR73" s="154"/>
      <c r="MS73" s="154"/>
      <c r="MT73" s="154"/>
      <c r="MU73" s="154"/>
      <c r="MV73" s="154"/>
      <c r="MW73" s="154"/>
      <c r="MX73" s="154"/>
      <c r="MY73" s="154"/>
      <c r="MZ73" s="154"/>
      <c r="NA73" s="154"/>
      <c r="NB73" s="154"/>
      <c r="NC73" s="154"/>
      <c r="ND73" s="154"/>
      <c r="NE73" s="154"/>
      <c r="NF73" s="154"/>
      <c r="NG73" s="154"/>
      <c r="NH73" s="154"/>
      <c r="NI73" s="154"/>
      <c r="NJ73" s="154"/>
      <c r="NK73" s="154"/>
      <c r="NL73" s="154"/>
      <c r="NM73" s="154"/>
      <c r="NN73" s="154"/>
      <c r="NO73" s="154"/>
      <c r="NP73" s="154"/>
      <c r="NQ73" s="154"/>
      <c r="NR73" s="154"/>
      <c r="NS73" s="154"/>
      <c r="NT73" s="154"/>
      <c r="NU73" s="154"/>
      <c r="NV73" s="154"/>
      <c r="NW73" s="154"/>
      <c r="NX73" s="154"/>
      <c r="NY73" s="154"/>
      <c r="NZ73" s="154"/>
      <c r="OA73" s="154"/>
      <c r="OB73" s="154"/>
      <c r="OC73" s="154"/>
      <c r="OD73" s="154"/>
      <c r="OE73" s="154"/>
    </row>
    <row r="74" spans="1:395">
      <c r="A74" s="187">
        <v>36</v>
      </c>
      <c r="B74" s="28">
        <v>2</v>
      </c>
      <c r="C74" s="172">
        <v>0.65</v>
      </c>
      <c r="D74" s="172">
        <f t="shared" si="53"/>
        <v>0.23333333333333331</v>
      </c>
      <c r="E74" s="238">
        <f t="shared" si="54"/>
        <v>3.4617713531086367</v>
      </c>
      <c r="F74" s="172">
        <f t="shared" si="55"/>
        <v>18.710521764569563</v>
      </c>
      <c r="G74" s="172">
        <f t="shared" si="56"/>
        <v>2.5251732613822759</v>
      </c>
      <c r="H74" s="425">
        <v>23</v>
      </c>
      <c r="I74" s="426"/>
      <c r="J74" s="167">
        <v>39</v>
      </c>
      <c r="K74" s="167">
        <v>60</v>
      </c>
      <c r="L74" s="167">
        <v>36</v>
      </c>
      <c r="M74" s="167">
        <v>58</v>
      </c>
      <c r="N74" s="167">
        <v>34</v>
      </c>
      <c r="O74" s="169">
        <v>61</v>
      </c>
      <c r="P74" s="168">
        <v>41</v>
      </c>
      <c r="Q74" s="167">
        <v>57</v>
      </c>
      <c r="R74" s="167">
        <v>40</v>
      </c>
      <c r="S74" s="167">
        <v>57</v>
      </c>
      <c r="T74" s="167">
        <v>44</v>
      </c>
      <c r="U74" s="167">
        <v>58</v>
      </c>
      <c r="V74" s="182"/>
      <c r="W74" s="166">
        <f t="shared" si="57"/>
        <v>21</v>
      </c>
      <c r="X74" s="166">
        <f t="shared" si="58"/>
        <v>22</v>
      </c>
      <c r="Y74" s="166">
        <f t="shared" si="59"/>
        <v>27</v>
      </c>
      <c r="Z74" s="166">
        <f t="shared" si="60"/>
        <v>16</v>
      </c>
      <c r="AA74" s="166">
        <f t="shared" si="61"/>
        <v>17</v>
      </c>
      <c r="AB74" s="166">
        <f t="shared" si="62"/>
        <v>14</v>
      </c>
      <c r="AC74" s="165">
        <f t="shared" si="63"/>
        <v>5</v>
      </c>
      <c r="AD74" s="165">
        <f t="shared" si="64"/>
        <v>5</v>
      </c>
      <c r="AE74" s="165">
        <f t="shared" si="65"/>
        <v>13</v>
      </c>
      <c r="AF74" s="163">
        <f t="shared" si="66"/>
        <v>0.23333333333333334</v>
      </c>
      <c r="AG74" s="163">
        <f t="shared" si="67"/>
        <v>0.15666666666666668</v>
      </c>
      <c r="AH74" s="163">
        <f t="shared" si="68"/>
        <v>7.6666666666666661E-2</v>
      </c>
      <c r="AI74" s="162">
        <f t="shared" si="69"/>
        <v>23.809523809523814</v>
      </c>
      <c r="AJ74" s="162">
        <f t="shared" si="70"/>
        <v>22.72727272727273</v>
      </c>
      <c r="AK74" s="162">
        <f t="shared" si="71"/>
        <v>48.148148148148152</v>
      </c>
      <c r="AL74" s="160">
        <f>(AI74+AJ74+AK74)/3</f>
        <v>31.561648228314898</v>
      </c>
      <c r="AM74" s="159">
        <f t="shared" si="72"/>
        <v>1.2470701580069013E-2</v>
      </c>
      <c r="AN74" s="159">
        <f t="shared" si="73"/>
        <v>0.35897435897435892</v>
      </c>
      <c r="AO74" s="159">
        <f t="shared" si="74"/>
        <v>3.4739811544477972E-2</v>
      </c>
      <c r="AP74" s="159">
        <f t="shared" si="75"/>
        <v>1.3361465978645373E-2</v>
      </c>
      <c r="AQ74" s="159">
        <f t="shared" si="76"/>
        <v>2.2269109964408958E-2</v>
      </c>
      <c r="AR74" s="159">
        <f t="shared" si="77"/>
        <v>1.666666666666667</v>
      </c>
      <c r="AS74" s="237">
        <f t="shared" si="78"/>
        <v>79.116521848155273</v>
      </c>
      <c r="AT74" s="237">
        <f t="shared" si="79"/>
        <v>28.400802714722403</v>
      </c>
      <c r="AU74" s="156">
        <f t="shared" si="80"/>
        <v>0.38461538461538458</v>
      </c>
      <c r="AV74" s="156">
        <f t="shared" si="81"/>
        <v>0.11964888802530291</v>
      </c>
      <c r="AW74" s="156">
        <f t="shared" si="82"/>
        <v>0.64194073876636937</v>
      </c>
      <c r="AX74" s="156">
        <f t="shared" si="83"/>
        <v>0.10788568707076521</v>
      </c>
      <c r="AY74" s="156">
        <f t="shared" si="84"/>
        <v>0.42000000000000004</v>
      </c>
      <c r="AZ74" s="156">
        <f t="shared" si="85"/>
        <v>0.15076923076923077</v>
      </c>
      <c r="BA74" s="156">
        <f t="shared" si="86"/>
        <v>5.2376946636289862E-3</v>
      </c>
      <c r="BB74" s="156">
        <f t="shared" si="87"/>
        <v>1.6690459207925605</v>
      </c>
      <c r="BC74" s="156">
        <f t="shared" si="88"/>
        <v>0.46720089198379289</v>
      </c>
      <c r="BD74" s="158">
        <f t="shared" si="89"/>
        <v>89.199718958051733</v>
      </c>
      <c r="BE74" s="158">
        <f t="shared" si="90"/>
        <v>34.966289831556281</v>
      </c>
      <c r="BF74" s="156">
        <f t="shared" si="91"/>
        <v>0.15915494309189535</v>
      </c>
      <c r="BG74" s="156">
        <f t="shared" si="92"/>
        <v>1.9847738002918931E-3</v>
      </c>
      <c r="BH74" s="156">
        <f t="shared" si="93"/>
        <v>5.5290127293845595E-3</v>
      </c>
      <c r="BI74" s="156">
        <f t="shared" si="94"/>
        <v>2.1265433574555997E-3</v>
      </c>
      <c r="BJ74" s="156">
        <f t="shared" si="95"/>
        <v>8.3360499612259516E-4</v>
      </c>
      <c r="BK74" s="157">
        <f t="shared" si="96"/>
        <v>0.19212666666666667</v>
      </c>
      <c r="BL74" s="157">
        <f t="shared" si="97"/>
        <v>2.7424441653386493</v>
      </c>
      <c r="BM74" s="157">
        <f t="shared" si="98"/>
        <v>722.49233000000015</v>
      </c>
      <c r="BN74" s="156">
        <f t="shared" si="99"/>
        <v>2.5977388579540857</v>
      </c>
      <c r="BO74" s="156">
        <f t="shared" si="100"/>
        <v>2.016467820534364</v>
      </c>
      <c r="BP74" s="156">
        <f t="shared" si="101"/>
        <v>0.48880795731077165</v>
      </c>
      <c r="BQ74" s="156">
        <f t="shared" si="102"/>
        <v>5.314436516634915</v>
      </c>
      <c r="BR74" s="156">
        <f t="shared" si="103"/>
        <v>4.1252761751837541</v>
      </c>
      <c r="BS74" s="155"/>
      <c r="BT74" s="155"/>
      <c r="BU74" s="155"/>
    </row>
    <row r="75" spans="1:395" ht="15.45" customHeight="1">
      <c r="A75" s="187">
        <v>36</v>
      </c>
      <c r="B75" s="28">
        <v>3</v>
      </c>
      <c r="C75" s="172">
        <v>0.65</v>
      </c>
      <c r="D75" s="172">
        <f t="shared" si="53"/>
        <v>0.22333333333333333</v>
      </c>
      <c r="E75" s="238">
        <f t="shared" si="54"/>
        <v>3.1742250903872287</v>
      </c>
      <c r="F75" s="172">
        <f t="shared" si="55"/>
        <v>15.731298772272332</v>
      </c>
      <c r="G75" s="172">
        <f t="shared" si="56"/>
        <v>2.5251732613822759</v>
      </c>
      <c r="H75" s="425">
        <v>25</v>
      </c>
      <c r="I75" s="426"/>
      <c r="J75" s="167">
        <v>34</v>
      </c>
      <c r="K75" s="167">
        <v>58</v>
      </c>
      <c r="L75" s="167">
        <v>39</v>
      </c>
      <c r="M75" s="167">
        <v>58</v>
      </c>
      <c r="N75" s="167">
        <v>36</v>
      </c>
      <c r="O75" s="169">
        <v>60</v>
      </c>
      <c r="P75" s="168">
        <v>40</v>
      </c>
      <c r="Q75" s="167">
        <v>58</v>
      </c>
      <c r="R75" s="167">
        <v>39</v>
      </c>
      <c r="S75" s="167">
        <v>58</v>
      </c>
      <c r="T75" s="167">
        <v>40</v>
      </c>
      <c r="U75" s="167">
        <v>60</v>
      </c>
      <c r="V75" s="182"/>
      <c r="W75" s="166">
        <f t="shared" si="57"/>
        <v>24</v>
      </c>
      <c r="X75" s="166">
        <f t="shared" si="58"/>
        <v>19</v>
      </c>
      <c r="Y75" s="166">
        <f t="shared" si="59"/>
        <v>24</v>
      </c>
      <c r="Z75" s="166">
        <f t="shared" si="60"/>
        <v>18</v>
      </c>
      <c r="AA75" s="166">
        <f t="shared" si="61"/>
        <v>19</v>
      </c>
      <c r="AB75" s="166">
        <f t="shared" si="62"/>
        <v>20</v>
      </c>
      <c r="AC75" s="165">
        <f t="shared" si="63"/>
        <v>6</v>
      </c>
      <c r="AD75" s="165">
        <f t="shared" si="64"/>
        <v>0</v>
      </c>
      <c r="AE75" s="165">
        <f t="shared" si="65"/>
        <v>4</v>
      </c>
      <c r="AF75" s="163">
        <f t="shared" si="66"/>
        <v>0.22333333333333333</v>
      </c>
      <c r="AG75" s="163">
        <f t="shared" si="67"/>
        <v>0.19</v>
      </c>
      <c r="AH75" s="163">
        <f t="shared" si="68"/>
        <v>3.3333333333333333E-2</v>
      </c>
      <c r="AI75" s="162">
        <f t="shared" si="69"/>
        <v>25</v>
      </c>
      <c r="AJ75" s="161">
        <f t="shared" si="70"/>
        <v>0</v>
      </c>
      <c r="AK75" s="162">
        <f t="shared" si="71"/>
        <v>16.666666666666664</v>
      </c>
      <c r="AL75" s="160">
        <f>(AI75+AJ75+AK75)/2</f>
        <v>20.833333333333332</v>
      </c>
      <c r="AM75" s="159">
        <f t="shared" si="72"/>
        <v>1.4196751111674018E-2</v>
      </c>
      <c r="AN75" s="159">
        <f t="shared" si="73"/>
        <v>0.34358974358974359</v>
      </c>
      <c r="AO75" s="159">
        <f t="shared" si="74"/>
        <v>4.1318902489200497E-2</v>
      </c>
      <c r="AP75" s="159">
        <f t="shared" si="75"/>
        <v>1.5891885572769424E-2</v>
      </c>
      <c r="AQ75" s="159">
        <f t="shared" si="76"/>
        <v>2.7122151377526483E-2</v>
      </c>
      <c r="AR75" s="159">
        <f t="shared" si="77"/>
        <v>1.7066666666666668</v>
      </c>
      <c r="AS75" s="237">
        <f t="shared" si="78"/>
        <v>69.319248234055223</v>
      </c>
      <c r="AT75" s="237">
        <f t="shared" si="79"/>
        <v>23.817382726572816</v>
      </c>
      <c r="AU75" s="156">
        <f t="shared" si="80"/>
        <v>0.38461538461538458</v>
      </c>
      <c r="AV75" s="156">
        <f t="shared" si="81"/>
        <v>0.13337700007356024</v>
      </c>
      <c r="AW75" s="156">
        <f t="shared" si="82"/>
        <v>0.65615517192512263</v>
      </c>
      <c r="AX75" s="156">
        <f t="shared" si="83"/>
        <v>0.11261629985528496</v>
      </c>
      <c r="AY75" s="156">
        <f t="shared" si="84"/>
        <v>0.43880597014925377</v>
      </c>
      <c r="AZ75" s="156">
        <f t="shared" si="85"/>
        <v>0.15076923076923077</v>
      </c>
      <c r="BA75" s="156">
        <f t="shared" si="86"/>
        <v>6.2296191445256142E-3</v>
      </c>
      <c r="BB75" s="156">
        <f t="shared" si="87"/>
        <v>1.7060034470053187</v>
      </c>
      <c r="BC75" s="156">
        <f t="shared" si="88"/>
        <v>0.50952362165941889</v>
      </c>
      <c r="BD75" s="158">
        <f t="shared" si="89"/>
        <v>81.790493100556816</v>
      </c>
      <c r="BE75" s="158">
        <f t="shared" si="90"/>
        <v>32.061873295418273</v>
      </c>
      <c r="BF75" s="156">
        <f t="shared" si="91"/>
        <v>0.15915494309189535</v>
      </c>
      <c r="BG75" s="156">
        <f t="shared" si="92"/>
        <v>2.2594831152682802E-3</v>
      </c>
      <c r="BH75" s="156">
        <f t="shared" si="93"/>
        <v>6.5761075742882778E-3</v>
      </c>
      <c r="BI75" s="156">
        <f t="shared" si="94"/>
        <v>2.5292721439570298E-3</v>
      </c>
      <c r="BJ75" s="156">
        <f t="shared" si="95"/>
        <v>9.9147468043115587E-4</v>
      </c>
      <c r="BK75" s="157">
        <f t="shared" si="96"/>
        <v>0.18765166666666666</v>
      </c>
      <c r="BL75" s="157">
        <f t="shared" si="97"/>
        <v>2.7334867843104713</v>
      </c>
      <c r="BM75" s="157">
        <f t="shared" si="98"/>
        <v>701.06193537500019</v>
      </c>
      <c r="BN75" s="156">
        <f t="shared" si="99"/>
        <v>2.5977388579540857</v>
      </c>
      <c r="BO75" s="156">
        <f t="shared" si="100"/>
        <v>2.016467820534364</v>
      </c>
      <c r="BP75" s="156">
        <f t="shared" si="101"/>
        <v>0.50375007139860428</v>
      </c>
      <c r="BQ75" s="156">
        <f t="shared" si="102"/>
        <v>5.1568009722395907</v>
      </c>
      <c r="BR75" s="156">
        <f t="shared" si="103"/>
        <v>4.0029132203115578</v>
      </c>
      <c r="BS75" s="155"/>
      <c r="BT75" s="155"/>
      <c r="BU75" s="155"/>
    </row>
    <row r="76" spans="1:395">
      <c r="A76" s="187">
        <v>36</v>
      </c>
      <c r="B76" s="28">
        <v>4</v>
      </c>
      <c r="C76" s="172">
        <v>0.65</v>
      </c>
      <c r="D76" s="172">
        <f t="shared" si="53"/>
        <v>0.23</v>
      </c>
      <c r="E76" s="238">
        <f t="shared" si="54"/>
        <v>2.8899783707718116</v>
      </c>
      <c r="F76" s="172">
        <f t="shared" si="55"/>
        <v>13.040021992475138</v>
      </c>
      <c r="G76" s="172">
        <f t="shared" si="56"/>
        <v>2.5251732613822759</v>
      </c>
      <c r="H76" s="425">
        <v>27.36</v>
      </c>
      <c r="I76" s="426"/>
      <c r="J76" s="167">
        <v>34</v>
      </c>
      <c r="K76" s="167">
        <v>57</v>
      </c>
      <c r="L76" s="167">
        <v>33</v>
      </c>
      <c r="M76" s="167">
        <v>59</v>
      </c>
      <c r="N76" s="167">
        <v>37</v>
      </c>
      <c r="O76" s="169">
        <v>57</v>
      </c>
      <c r="P76" s="168">
        <v>39</v>
      </c>
      <c r="Q76" s="167">
        <v>58</v>
      </c>
      <c r="R76" s="167">
        <v>38</v>
      </c>
      <c r="S76" s="167">
        <v>57</v>
      </c>
      <c r="T76" s="167">
        <v>36</v>
      </c>
      <c r="U76" s="167">
        <v>60</v>
      </c>
      <c r="V76" s="182"/>
      <c r="W76" s="166">
        <f t="shared" si="57"/>
        <v>23</v>
      </c>
      <c r="X76" s="166">
        <f t="shared" si="58"/>
        <v>26</v>
      </c>
      <c r="Y76" s="166">
        <f t="shared" si="59"/>
        <v>20</v>
      </c>
      <c r="Z76" s="166">
        <f t="shared" si="60"/>
        <v>19</v>
      </c>
      <c r="AA76" s="166">
        <f t="shared" si="61"/>
        <v>19</v>
      </c>
      <c r="AB76" s="166">
        <f t="shared" si="62"/>
        <v>24</v>
      </c>
      <c r="AC76" s="165">
        <f t="shared" si="63"/>
        <v>4</v>
      </c>
      <c r="AD76" s="165">
        <f t="shared" si="64"/>
        <v>7</v>
      </c>
      <c r="AE76" s="164">
        <f t="shared" si="65"/>
        <v>-4</v>
      </c>
      <c r="AF76" s="163">
        <f t="shared" si="66"/>
        <v>0.23</v>
      </c>
      <c r="AG76" s="163">
        <f t="shared" si="67"/>
        <v>0.20666666666666667</v>
      </c>
      <c r="AH76" s="163">
        <f t="shared" si="68"/>
        <v>2.3333333333333334E-2</v>
      </c>
      <c r="AI76" s="162">
        <f t="shared" si="69"/>
        <v>17.391304347826086</v>
      </c>
      <c r="AJ76" s="162">
        <f t="shared" si="70"/>
        <v>26.923076923076927</v>
      </c>
      <c r="AK76" s="161">
        <f t="shared" si="71"/>
        <v>-19.999999999999996</v>
      </c>
      <c r="AL76" s="160">
        <f>(AI76+AJ76)/2</f>
        <v>22.157190635451506</v>
      </c>
      <c r="AM76" s="159">
        <f t="shared" si="72"/>
        <v>1.763800706262026E-2</v>
      </c>
      <c r="AN76" s="159">
        <f t="shared" si="73"/>
        <v>0.35384615384615387</v>
      </c>
      <c r="AO76" s="159">
        <f t="shared" si="74"/>
        <v>4.9846541698709432E-2</v>
      </c>
      <c r="AP76" s="159">
        <f t="shared" si="75"/>
        <v>1.9171746807195935E-2</v>
      </c>
      <c r="AQ76" s="159">
        <f t="shared" si="76"/>
        <v>3.2208534636089171E-2</v>
      </c>
      <c r="AR76" s="159">
        <f t="shared" si="77"/>
        <v>1.6800000000000002</v>
      </c>
      <c r="AS76" s="237">
        <f t="shared" si="78"/>
        <v>55.608791271631034</v>
      </c>
      <c r="AT76" s="237">
        <f t="shared" si="79"/>
        <v>19.676956911500213</v>
      </c>
      <c r="AU76" s="156">
        <f t="shared" si="80"/>
        <v>0.38461538461538458</v>
      </c>
      <c r="AV76" s="156">
        <f t="shared" si="81"/>
        <v>0.14435669442465415</v>
      </c>
      <c r="AW76" s="156">
        <f t="shared" si="82"/>
        <v>0.64657575013983959</v>
      </c>
      <c r="AX76" s="156">
        <f t="shared" si="83"/>
        <v>0.12738511097302793</v>
      </c>
      <c r="AY76" s="156">
        <f t="shared" si="84"/>
        <v>0.42608695652173911</v>
      </c>
      <c r="AZ76" s="156">
        <f t="shared" si="85"/>
        <v>0.15076923076923077</v>
      </c>
      <c r="BA76" s="156">
        <f t="shared" si="86"/>
        <v>7.5153247484208065E-3</v>
      </c>
      <c r="BB76" s="156">
        <f t="shared" si="87"/>
        <v>1.6810969503635831</v>
      </c>
      <c r="BC76" s="156">
        <f t="shared" si="88"/>
        <v>0.55963832822193804</v>
      </c>
      <c r="BD76" s="158">
        <f t="shared" si="89"/>
        <v>74.466286814756046</v>
      </c>
      <c r="BE76" s="158">
        <f t="shared" si="90"/>
        <v>29.190784431384369</v>
      </c>
      <c r="BF76" s="156">
        <f t="shared" si="91"/>
        <v>0.15915494309189535</v>
      </c>
      <c r="BG76" s="156">
        <f t="shared" si="92"/>
        <v>2.807176010305776E-3</v>
      </c>
      <c r="BH76" s="156">
        <f t="shared" si="93"/>
        <v>7.9333235073858876E-3</v>
      </c>
      <c r="BI76" s="156">
        <f t="shared" si="94"/>
        <v>3.0512782720714953E-3</v>
      </c>
      <c r="BJ76" s="156">
        <f t="shared" si="95"/>
        <v>1.1961010826520263E-3</v>
      </c>
      <c r="BK76" s="157">
        <f t="shared" si="96"/>
        <v>0.19063500000000003</v>
      </c>
      <c r="BL76" s="157">
        <f t="shared" si="97"/>
        <v>2.7394616259403963</v>
      </c>
      <c r="BM76" s="157">
        <f t="shared" si="98"/>
        <v>715.32447637500002</v>
      </c>
      <c r="BN76" s="156">
        <f t="shared" si="99"/>
        <v>2.5977388579540857</v>
      </c>
      <c r="BO76" s="156">
        <f t="shared" si="100"/>
        <v>2.016467820534364</v>
      </c>
      <c r="BP76" s="156">
        <f t="shared" si="101"/>
        <v>0.49370601966492794</v>
      </c>
      <c r="BQ76" s="156">
        <f t="shared" si="102"/>
        <v>5.261711938852069</v>
      </c>
      <c r="BR76" s="156">
        <f t="shared" si="103"/>
        <v>4.0843492690304153</v>
      </c>
      <c r="BS76" s="155"/>
      <c r="BT76" s="155"/>
      <c r="BU76" s="155"/>
    </row>
    <row r="77" spans="1:395">
      <c r="A77" s="187">
        <v>36</v>
      </c>
      <c r="B77" s="28">
        <v>5</v>
      </c>
      <c r="C77" s="172">
        <v>0.65</v>
      </c>
      <c r="D77" s="172">
        <f t="shared" si="53"/>
        <v>0.23</v>
      </c>
      <c r="E77" s="238">
        <f t="shared" si="54"/>
        <v>2.8424232144011614</v>
      </c>
      <c r="F77" s="172">
        <f t="shared" si="55"/>
        <v>12.614400685977616</v>
      </c>
      <c r="G77" s="172">
        <f t="shared" si="56"/>
        <v>2.5251732613822759</v>
      </c>
      <c r="H77" s="425">
        <v>27.8</v>
      </c>
      <c r="I77" s="426"/>
      <c r="J77" s="167">
        <v>35</v>
      </c>
      <c r="K77" s="167">
        <v>57</v>
      </c>
      <c r="L77" s="167">
        <v>36</v>
      </c>
      <c r="M77" s="167">
        <v>58</v>
      </c>
      <c r="N77" s="167">
        <v>33</v>
      </c>
      <c r="O77" s="169">
        <v>58</v>
      </c>
      <c r="P77" s="168">
        <v>40</v>
      </c>
      <c r="Q77" s="167">
        <v>59</v>
      </c>
      <c r="R77" s="167">
        <v>39</v>
      </c>
      <c r="S77" s="167">
        <v>60</v>
      </c>
      <c r="T77" s="167">
        <v>32</v>
      </c>
      <c r="U77" s="167">
        <v>61</v>
      </c>
      <c r="V77" s="182"/>
      <c r="W77" s="166">
        <f t="shared" si="57"/>
        <v>22</v>
      </c>
      <c r="X77" s="166">
        <f t="shared" si="58"/>
        <v>22</v>
      </c>
      <c r="Y77" s="166">
        <f t="shared" si="59"/>
        <v>25</v>
      </c>
      <c r="Z77" s="166">
        <f t="shared" si="60"/>
        <v>19</v>
      </c>
      <c r="AA77" s="166">
        <f t="shared" si="61"/>
        <v>21</v>
      </c>
      <c r="AB77" s="166">
        <f t="shared" si="62"/>
        <v>29</v>
      </c>
      <c r="AC77" s="165">
        <f t="shared" si="63"/>
        <v>3</v>
      </c>
      <c r="AD77" s="165">
        <f t="shared" si="64"/>
        <v>1</v>
      </c>
      <c r="AE77" s="165">
        <f t="shared" si="65"/>
        <v>-4</v>
      </c>
      <c r="AF77" s="163">
        <f t="shared" si="66"/>
        <v>0.23</v>
      </c>
      <c r="AG77" s="163">
        <f t="shared" si="67"/>
        <v>0.23</v>
      </c>
      <c r="AH77" s="163">
        <f t="shared" si="68"/>
        <v>0</v>
      </c>
      <c r="AI77" s="162">
        <f t="shared" si="69"/>
        <v>13.636363636363635</v>
      </c>
      <c r="AJ77" s="162">
        <f t="shared" si="70"/>
        <v>4.5454545454545414</v>
      </c>
      <c r="AK77" s="161">
        <f t="shared" si="71"/>
        <v>-15.999999999999993</v>
      </c>
      <c r="AL77" s="160">
        <f>(AI77+AJ77)/2</f>
        <v>9.0909090909090882</v>
      </c>
      <c r="AM77" s="159">
        <f t="shared" si="72"/>
        <v>1.8233129399137602E-2</v>
      </c>
      <c r="AN77" s="159">
        <f t="shared" si="73"/>
        <v>0.35384615384615387</v>
      </c>
      <c r="AO77" s="159">
        <f t="shared" si="74"/>
        <v>5.1528409171475831E-2</v>
      </c>
      <c r="AP77" s="159">
        <f t="shared" si="75"/>
        <v>1.9818618912106088E-2</v>
      </c>
      <c r="AQ77" s="159">
        <f t="shared" si="76"/>
        <v>3.3295279772338232E-2</v>
      </c>
      <c r="AR77" s="159">
        <f t="shared" si="77"/>
        <v>1.6800000000000002</v>
      </c>
      <c r="AS77" s="237">
        <f t="shared" si="78"/>
        <v>53.758263852076588</v>
      </c>
      <c r="AT77" s="237">
        <f t="shared" si="79"/>
        <v>19.022154901504024</v>
      </c>
      <c r="AU77" s="156">
        <f t="shared" si="80"/>
        <v>0.38461538461538458</v>
      </c>
      <c r="AV77" s="156">
        <f t="shared" si="81"/>
        <v>0.14677185383572761</v>
      </c>
      <c r="AW77" s="156">
        <f t="shared" si="82"/>
        <v>0.64657575013983959</v>
      </c>
      <c r="AX77" s="156">
        <f t="shared" si="83"/>
        <v>0.129516327338319</v>
      </c>
      <c r="AY77" s="156">
        <f t="shared" si="84"/>
        <v>0.42608695652173911</v>
      </c>
      <c r="AZ77" s="156">
        <f t="shared" si="85"/>
        <v>0.15076923076923077</v>
      </c>
      <c r="BA77" s="156">
        <f t="shared" si="86"/>
        <v>7.7688986135455874E-3</v>
      </c>
      <c r="BB77" s="156">
        <f t="shared" si="87"/>
        <v>1.6810969503635831</v>
      </c>
      <c r="BC77" s="156">
        <f t="shared" si="88"/>
        <v>0.56900135624491677</v>
      </c>
      <c r="BD77" s="158">
        <f t="shared" si="89"/>
        <v>73.2409295769191</v>
      </c>
      <c r="BE77" s="158">
        <f t="shared" si="90"/>
        <v>28.71044439415229</v>
      </c>
      <c r="BF77" s="156">
        <f t="shared" si="91"/>
        <v>0.15915494309189535</v>
      </c>
      <c r="BG77" s="156">
        <f t="shared" si="92"/>
        <v>2.9018926719069091E-3</v>
      </c>
      <c r="BH77" s="156">
        <f t="shared" si="93"/>
        <v>8.2010010293021331E-3</v>
      </c>
      <c r="BI77" s="156">
        <f t="shared" si="94"/>
        <v>3.1542311651162054E-3</v>
      </c>
      <c r="BJ77" s="156">
        <f t="shared" si="95"/>
        <v>1.2364586167255525E-3</v>
      </c>
      <c r="BK77" s="157">
        <f t="shared" si="96"/>
        <v>0.19063500000000003</v>
      </c>
      <c r="BL77" s="157">
        <f t="shared" si="97"/>
        <v>2.7394616259403963</v>
      </c>
      <c r="BM77" s="157">
        <f t="shared" si="98"/>
        <v>715.32447637500002</v>
      </c>
      <c r="BN77" s="156">
        <f t="shared" si="99"/>
        <v>2.5977388579540857</v>
      </c>
      <c r="BO77" s="156">
        <f t="shared" si="100"/>
        <v>2.016467820534364</v>
      </c>
      <c r="BP77" s="156">
        <f t="shared" si="101"/>
        <v>0.49370601966492794</v>
      </c>
      <c r="BQ77" s="156">
        <f t="shared" si="102"/>
        <v>5.261711938852069</v>
      </c>
      <c r="BR77" s="156">
        <f t="shared" si="103"/>
        <v>4.0843492690304153</v>
      </c>
      <c r="BS77" s="155"/>
      <c r="BT77" s="155"/>
      <c r="BU77" s="155"/>
    </row>
    <row r="78" spans="1:395">
      <c r="A78" s="187">
        <v>36</v>
      </c>
      <c r="B78" s="28">
        <v>6</v>
      </c>
      <c r="C78" s="172">
        <v>0.65</v>
      </c>
      <c r="D78" s="172">
        <f t="shared" si="53"/>
        <v>0.22666666666666668</v>
      </c>
      <c r="E78" s="238">
        <f t="shared" si="54"/>
        <v>2.821311093890853</v>
      </c>
      <c r="F78" s="172">
        <f t="shared" si="55"/>
        <v>12.42770947740042</v>
      </c>
      <c r="G78" s="172">
        <f t="shared" si="56"/>
        <v>2.5251732613822759</v>
      </c>
      <c r="H78" s="425">
        <v>28</v>
      </c>
      <c r="I78" s="426"/>
      <c r="J78" s="167">
        <v>36</v>
      </c>
      <c r="K78" s="167">
        <v>58</v>
      </c>
      <c r="L78" s="167">
        <v>36</v>
      </c>
      <c r="M78" s="167">
        <v>59</v>
      </c>
      <c r="N78" s="167">
        <v>36</v>
      </c>
      <c r="O78" s="169">
        <v>59</v>
      </c>
      <c r="P78" s="168">
        <v>39</v>
      </c>
      <c r="Q78" s="167">
        <v>59</v>
      </c>
      <c r="R78" s="167">
        <v>40</v>
      </c>
      <c r="S78" s="167">
        <v>60</v>
      </c>
      <c r="T78" s="167">
        <v>39</v>
      </c>
      <c r="U78" s="167">
        <v>61</v>
      </c>
      <c r="V78" s="182"/>
      <c r="W78" s="166">
        <f t="shared" si="57"/>
        <v>22</v>
      </c>
      <c r="X78" s="166">
        <f t="shared" si="58"/>
        <v>23</v>
      </c>
      <c r="Y78" s="166">
        <f t="shared" si="59"/>
        <v>23</v>
      </c>
      <c r="Z78" s="166">
        <f t="shared" si="60"/>
        <v>20</v>
      </c>
      <c r="AA78" s="166">
        <f t="shared" si="61"/>
        <v>20</v>
      </c>
      <c r="AB78" s="166">
        <f t="shared" si="62"/>
        <v>22</v>
      </c>
      <c r="AC78" s="165">
        <f t="shared" si="63"/>
        <v>2</v>
      </c>
      <c r="AD78" s="165">
        <f t="shared" si="64"/>
        <v>3</v>
      </c>
      <c r="AE78" s="165">
        <f t="shared" si="65"/>
        <v>1</v>
      </c>
      <c r="AF78" s="163">
        <f t="shared" si="66"/>
        <v>0.22666666666666666</v>
      </c>
      <c r="AG78" s="163">
        <f t="shared" si="67"/>
        <v>0.20666666666666667</v>
      </c>
      <c r="AH78" s="163">
        <f t="shared" si="68"/>
        <v>0.02</v>
      </c>
      <c r="AI78" s="162">
        <f t="shared" si="69"/>
        <v>9.0909090909090935</v>
      </c>
      <c r="AJ78" s="162">
        <f t="shared" si="70"/>
        <v>13.043478260869568</v>
      </c>
      <c r="AK78" s="162">
        <f t="shared" si="71"/>
        <v>4.3478260869565188</v>
      </c>
      <c r="AL78" s="160">
        <f>(AI78+AJ78+AK78)/3</f>
        <v>8.8274044795783944</v>
      </c>
      <c r="AM78" s="159">
        <f t="shared" si="72"/>
        <v>1.82388127980346E-2</v>
      </c>
      <c r="AN78" s="159">
        <f t="shared" si="73"/>
        <v>0.34871794871794876</v>
      </c>
      <c r="AO78" s="159">
        <f t="shared" si="74"/>
        <v>5.2302477876716873E-2</v>
      </c>
      <c r="AP78" s="159">
        <f t="shared" si="75"/>
        <v>2.0116337644891104E-2</v>
      </c>
      <c r="AQ78" s="159">
        <f t="shared" si="76"/>
        <v>3.4063665078682269E-2</v>
      </c>
      <c r="AR78" s="159">
        <f t="shared" si="77"/>
        <v>1.6933333333333334</v>
      </c>
      <c r="AS78" s="237">
        <f t="shared" si="78"/>
        <v>53.725188870884203</v>
      </c>
      <c r="AT78" s="237">
        <f t="shared" si="79"/>
        <v>18.734937657539106</v>
      </c>
      <c r="AU78" s="156">
        <f t="shared" si="80"/>
        <v>0.38461538461538458</v>
      </c>
      <c r="AV78" s="156">
        <f t="shared" si="81"/>
        <v>0.14895347296500264</v>
      </c>
      <c r="AW78" s="156">
        <f t="shared" si="82"/>
        <v>0.65131263214863266</v>
      </c>
      <c r="AX78" s="156">
        <f t="shared" si="83"/>
        <v>0.12859441513359501</v>
      </c>
      <c r="AY78" s="156">
        <f t="shared" si="84"/>
        <v>0.43235294117647055</v>
      </c>
      <c r="AZ78" s="156">
        <f t="shared" si="85"/>
        <v>0.15076923076923077</v>
      </c>
      <c r="BA78" s="156">
        <f t="shared" si="86"/>
        <v>7.8856043567973131E-3</v>
      </c>
      <c r="BB78" s="156">
        <f t="shared" si="87"/>
        <v>1.6934128435864448</v>
      </c>
      <c r="BC78" s="156">
        <f t="shared" si="88"/>
        <v>0.57325924373190251</v>
      </c>
      <c r="BD78" s="158">
        <f t="shared" si="89"/>
        <v>72.69693200341186</v>
      </c>
      <c r="BE78" s="158">
        <f t="shared" si="90"/>
        <v>28.497197345337447</v>
      </c>
      <c r="BF78" s="156">
        <f t="shared" si="91"/>
        <v>0.15915494309189535</v>
      </c>
      <c r="BG78" s="156">
        <f t="shared" si="92"/>
        <v>2.9027972129349296E-3</v>
      </c>
      <c r="BH78" s="156">
        <f t="shared" si="93"/>
        <v>8.3241978900339894E-3</v>
      </c>
      <c r="BI78" s="156">
        <f t="shared" si="94"/>
        <v>3.2016145730899958E-3</v>
      </c>
      <c r="BJ78" s="156">
        <f t="shared" si="95"/>
        <v>1.2550329126512782E-3</v>
      </c>
      <c r="BK78" s="157">
        <f t="shared" si="96"/>
        <v>0.18914333333333336</v>
      </c>
      <c r="BL78" s="157">
        <f t="shared" si="97"/>
        <v>2.7364758358151096</v>
      </c>
      <c r="BM78" s="157">
        <f t="shared" si="98"/>
        <v>708.1810115000003</v>
      </c>
      <c r="BN78" s="156">
        <f t="shared" si="99"/>
        <v>2.5977388579540857</v>
      </c>
      <c r="BO78" s="156">
        <f t="shared" si="100"/>
        <v>2.016467820534364</v>
      </c>
      <c r="BP78" s="156">
        <f t="shared" si="101"/>
        <v>0.49868606227095919</v>
      </c>
      <c r="BQ78" s="156">
        <f t="shared" si="102"/>
        <v>5.2091667573869627</v>
      </c>
      <c r="BR78" s="156">
        <f t="shared" si="103"/>
        <v>4.0435616174063505</v>
      </c>
      <c r="BS78" s="155"/>
      <c r="BT78" s="155"/>
      <c r="BU78" s="155"/>
    </row>
    <row r="79" spans="1:395">
      <c r="A79" s="187">
        <v>36</v>
      </c>
      <c r="B79" s="28">
        <v>7</v>
      </c>
      <c r="C79" s="172">
        <v>0.65</v>
      </c>
      <c r="D79" s="172">
        <f t="shared" si="53"/>
        <v>0.28999999999999998</v>
      </c>
      <c r="E79" s="238">
        <f t="shared" si="54"/>
        <v>2.6259667592247009</v>
      </c>
      <c r="F79" s="172">
        <f t="shared" si="55"/>
        <v>10.766327527906574</v>
      </c>
      <c r="G79" s="172">
        <f t="shared" si="56"/>
        <v>2.5251732613822759</v>
      </c>
      <c r="H79" s="425">
        <v>30</v>
      </c>
      <c r="I79" s="426"/>
      <c r="J79" s="167">
        <v>35</v>
      </c>
      <c r="K79" s="167">
        <v>64</v>
      </c>
      <c r="L79" s="167">
        <v>33</v>
      </c>
      <c r="M79" s="167">
        <v>62</v>
      </c>
      <c r="N79" s="167">
        <v>33</v>
      </c>
      <c r="O79" s="169">
        <v>62</v>
      </c>
      <c r="P79" s="168">
        <v>37</v>
      </c>
      <c r="Q79" s="167">
        <v>61</v>
      </c>
      <c r="R79" s="167">
        <v>42</v>
      </c>
      <c r="S79" s="167">
        <v>61</v>
      </c>
      <c r="T79" s="167">
        <v>40</v>
      </c>
      <c r="U79" s="167">
        <v>58</v>
      </c>
      <c r="V79" s="182"/>
      <c r="W79" s="166">
        <f t="shared" si="57"/>
        <v>29</v>
      </c>
      <c r="X79" s="166">
        <f t="shared" si="58"/>
        <v>29</v>
      </c>
      <c r="Y79" s="166">
        <f t="shared" si="59"/>
        <v>29</v>
      </c>
      <c r="Z79" s="166">
        <f t="shared" si="60"/>
        <v>24</v>
      </c>
      <c r="AA79" s="166">
        <f t="shared" si="61"/>
        <v>19</v>
      </c>
      <c r="AB79" s="166">
        <f t="shared" si="62"/>
        <v>18</v>
      </c>
      <c r="AC79" s="165">
        <f t="shared" si="63"/>
        <v>5</v>
      </c>
      <c r="AD79" s="165">
        <f t="shared" si="64"/>
        <v>10</v>
      </c>
      <c r="AE79" s="165">
        <f t="shared" si="65"/>
        <v>11</v>
      </c>
      <c r="AF79" s="163">
        <f t="shared" si="66"/>
        <v>0.28999999999999998</v>
      </c>
      <c r="AG79" s="163">
        <f t="shared" si="67"/>
        <v>0.20333333333333334</v>
      </c>
      <c r="AH79" s="163">
        <f t="shared" si="68"/>
        <v>8.666666666666667E-2</v>
      </c>
      <c r="AI79" s="162">
        <f t="shared" si="69"/>
        <v>17.241379310344829</v>
      </c>
      <c r="AJ79" s="162">
        <f t="shared" si="70"/>
        <v>34.482758620689658</v>
      </c>
      <c r="AK79" s="162">
        <f t="shared" si="71"/>
        <v>37.931034482758619</v>
      </c>
      <c r="AL79" s="160">
        <f>(AI79+AJ79+AK79)/3</f>
        <v>29.885057471264371</v>
      </c>
      <c r="AM79" s="159">
        <f t="shared" si="72"/>
        <v>2.6935832970742639E-2</v>
      </c>
      <c r="AN79" s="159">
        <f t="shared" si="73"/>
        <v>0.44615384615384612</v>
      </c>
      <c r="AO79" s="159">
        <f t="shared" si="74"/>
        <v>6.0373418727526607E-2</v>
      </c>
      <c r="AP79" s="159">
        <f t="shared" si="75"/>
        <v>2.3220545664433309E-2</v>
      </c>
      <c r="AQ79" s="159">
        <f t="shared" si="76"/>
        <v>3.3437585756783975E-2</v>
      </c>
      <c r="AR79" s="159">
        <f t="shared" si="77"/>
        <v>1.4400000000000002</v>
      </c>
      <c r="AS79" s="237">
        <f t="shared" si="78"/>
        <v>36.263198372091637</v>
      </c>
      <c r="AT79" s="237">
        <f t="shared" si="79"/>
        <v>16.178965427548576</v>
      </c>
      <c r="AU79" s="156">
        <f t="shared" si="80"/>
        <v>0.38461538461538458</v>
      </c>
      <c r="AV79" s="156">
        <f t="shared" si="81"/>
        <v>0.14148396297702398</v>
      </c>
      <c r="AW79" s="156">
        <f t="shared" si="82"/>
        <v>0.57581679963109833</v>
      </c>
      <c r="AX79" s="156">
        <f t="shared" si="83"/>
        <v>0.17676415430188741</v>
      </c>
      <c r="AY79" s="156">
        <f t="shared" si="84"/>
        <v>0.33793103448275863</v>
      </c>
      <c r="AZ79" s="156">
        <f t="shared" si="85"/>
        <v>0.15076923076923077</v>
      </c>
      <c r="BA79" s="156">
        <f t="shared" si="86"/>
        <v>9.1024539004578575E-3</v>
      </c>
      <c r="BB79" s="156">
        <f t="shared" si="87"/>
        <v>1.4971236790408557</v>
      </c>
      <c r="BC79" s="156">
        <f t="shared" si="88"/>
        <v>0.6159037079714621</v>
      </c>
      <c r="BD79" s="158">
        <f t="shared" si="89"/>
        <v>67.663480057886559</v>
      </c>
      <c r="BE79" s="158">
        <f t="shared" si="90"/>
        <v>26.524084182691535</v>
      </c>
      <c r="BF79" s="156">
        <f t="shared" si="91"/>
        <v>0.15915494309189535</v>
      </c>
      <c r="BG79" s="156">
        <f t="shared" si="92"/>
        <v>4.2869709635913432E-3</v>
      </c>
      <c r="BH79" s="156">
        <f t="shared" si="93"/>
        <v>9.608728021842667E-3</v>
      </c>
      <c r="BI79" s="156">
        <f t="shared" si="94"/>
        <v>3.6956646237856407E-3</v>
      </c>
      <c r="BJ79" s="156">
        <f t="shared" si="95"/>
        <v>1.4487005325239711E-3</v>
      </c>
      <c r="BK79" s="157">
        <f t="shared" si="96"/>
        <v>0.21748500000000001</v>
      </c>
      <c r="BL79" s="157">
        <f t="shared" si="97"/>
        <v>2.7926600222726718</v>
      </c>
      <c r="BM79" s="157">
        <f t="shared" si="98"/>
        <v>848.077320375</v>
      </c>
      <c r="BN79" s="156">
        <f t="shared" si="99"/>
        <v>2.5977388579540857</v>
      </c>
      <c r="BO79" s="156">
        <f t="shared" si="100"/>
        <v>2.016467820534364</v>
      </c>
      <c r="BP79" s="156">
        <f t="shared" si="101"/>
        <v>0.41642429471388398</v>
      </c>
      <c r="BQ79" s="156">
        <f t="shared" si="102"/>
        <v>6.2382019755570095</v>
      </c>
      <c r="BR79" s="156">
        <f t="shared" si="103"/>
        <v>4.842339522769282</v>
      </c>
      <c r="BS79" s="155"/>
      <c r="BT79" s="155"/>
      <c r="BU79" s="155"/>
    </row>
    <row r="80" spans="1:395">
      <c r="A80" s="187">
        <v>36</v>
      </c>
      <c r="B80" s="28">
        <v>8</v>
      </c>
      <c r="C80" s="172">
        <v>0.65</v>
      </c>
      <c r="D80" s="172">
        <f t="shared" si="53"/>
        <v>0.32333333333333336</v>
      </c>
      <c r="E80" s="238">
        <f t="shared" si="54"/>
        <v>2.2369926804179441</v>
      </c>
      <c r="F80" s="172">
        <f t="shared" si="55"/>
        <v>7.8130079306134999</v>
      </c>
      <c r="G80" s="172">
        <f t="shared" si="56"/>
        <v>2.5251732613822759</v>
      </c>
      <c r="H80" s="425">
        <v>35</v>
      </c>
      <c r="I80" s="426"/>
      <c r="J80" s="167">
        <v>27</v>
      </c>
      <c r="K80" s="167">
        <v>61</v>
      </c>
      <c r="L80" s="167">
        <v>31</v>
      </c>
      <c r="M80" s="167">
        <v>62</v>
      </c>
      <c r="N80" s="167">
        <v>30</v>
      </c>
      <c r="O80" s="169">
        <v>62</v>
      </c>
      <c r="P80" s="168">
        <v>39</v>
      </c>
      <c r="Q80" s="167">
        <v>64</v>
      </c>
      <c r="R80" s="167">
        <v>38</v>
      </c>
      <c r="S80" s="167">
        <v>62</v>
      </c>
      <c r="T80" s="167">
        <v>28</v>
      </c>
      <c r="U80" s="167">
        <v>64</v>
      </c>
      <c r="V80" s="181"/>
      <c r="W80" s="166">
        <f t="shared" si="57"/>
        <v>34</v>
      </c>
      <c r="X80" s="166">
        <f t="shared" si="58"/>
        <v>31</v>
      </c>
      <c r="Y80" s="166">
        <f t="shared" si="59"/>
        <v>32</v>
      </c>
      <c r="Z80" s="166">
        <f t="shared" si="60"/>
        <v>25</v>
      </c>
      <c r="AA80" s="166">
        <f t="shared" si="61"/>
        <v>24</v>
      </c>
      <c r="AB80" s="166">
        <f t="shared" si="62"/>
        <v>36</v>
      </c>
      <c r="AC80" s="165">
        <f t="shared" si="63"/>
        <v>9</v>
      </c>
      <c r="AD80" s="165">
        <f t="shared" si="64"/>
        <v>7</v>
      </c>
      <c r="AE80" s="164">
        <f t="shared" si="65"/>
        <v>-4</v>
      </c>
      <c r="AF80" s="163">
        <f t="shared" si="66"/>
        <v>0.32333333333333331</v>
      </c>
      <c r="AG80" s="163">
        <f t="shared" si="67"/>
        <v>0.28333333333333333</v>
      </c>
      <c r="AH80" s="163">
        <f t="shared" si="68"/>
        <v>0.04</v>
      </c>
      <c r="AI80" s="162">
        <f t="shared" si="69"/>
        <v>26.470588235294112</v>
      </c>
      <c r="AJ80" s="162">
        <f t="shared" si="70"/>
        <v>22.580645161290324</v>
      </c>
      <c r="AK80" s="161">
        <f t="shared" si="71"/>
        <v>-12.5</v>
      </c>
      <c r="AL80" s="160">
        <f>(AI80+AJ80)/2</f>
        <v>24.525616698292218</v>
      </c>
      <c r="AM80" s="159">
        <f t="shared" si="72"/>
        <v>4.1383976082556506E-2</v>
      </c>
      <c r="AN80" s="159">
        <f t="shared" si="73"/>
        <v>0.49743589743589745</v>
      </c>
      <c r="AO80" s="159">
        <f t="shared" si="74"/>
        <v>8.3194591093799147E-2</v>
      </c>
      <c r="AP80" s="159">
        <f t="shared" si="75"/>
        <v>3.1997919651461211E-2</v>
      </c>
      <c r="AQ80" s="159">
        <f t="shared" si="76"/>
        <v>4.1810615011242648E-2</v>
      </c>
      <c r="AR80" s="159">
        <f t="shared" si="77"/>
        <v>1.3066666666666666</v>
      </c>
      <c r="AS80" s="237">
        <f t="shared" si="78"/>
        <v>23.390746177155151</v>
      </c>
      <c r="AT80" s="237">
        <f t="shared" si="79"/>
        <v>11.635396816328461</v>
      </c>
      <c r="AU80" s="156">
        <f t="shared" si="80"/>
        <v>0.38461538461538458</v>
      </c>
      <c r="AV80" s="156">
        <f t="shared" si="81"/>
        <v>0.15729163844377006</v>
      </c>
      <c r="AW80" s="156">
        <f t="shared" si="82"/>
        <v>0.54532836836331211</v>
      </c>
      <c r="AX80" s="156">
        <f t="shared" si="83"/>
        <v>0.23135097953853526</v>
      </c>
      <c r="AY80" s="156">
        <f t="shared" si="84"/>
        <v>0.30309278350515462</v>
      </c>
      <c r="AZ80" s="156">
        <f t="shared" si="85"/>
        <v>0.15076923076923077</v>
      </c>
      <c r="BA80" s="156">
        <f t="shared" si="86"/>
        <v>1.2543184503372795E-2</v>
      </c>
      <c r="BB80" s="156">
        <f t="shared" si="87"/>
        <v>1.4178537577446113</v>
      </c>
      <c r="BC80" s="156">
        <f t="shared" si="88"/>
        <v>0.72299863927767705</v>
      </c>
      <c r="BD80" s="158">
        <f t="shared" si="89"/>
        <v>57.640756147951627</v>
      </c>
      <c r="BE80" s="158">
        <f t="shared" si="90"/>
        <v>22.595176409997038</v>
      </c>
      <c r="BF80" s="156">
        <f t="shared" si="91"/>
        <v>0.15915494309189535</v>
      </c>
      <c r="BG80" s="156">
        <f t="shared" si="92"/>
        <v>6.5864643583356383E-3</v>
      </c>
      <c r="BH80" s="156">
        <f t="shared" si="93"/>
        <v>1.3240830411087107E-2</v>
      </c>
      <c r="BI80" s="156">
        <f t="shared" si="94"/>
        <v>5.0926270811873491E-3</v>
      </c>
      <c r="BJ80" s="156">
        <f t="shared" si="95"/>
        <v>1.996309815825441E-3</v>
      </c>
      <c r="BK80" s="157">
        <f t="shared" si="96"/>
        <v>0.2324016666666667</v>
      </c>
      <c r="BL80" s="157">
        <f t="shared" si="97"/>
        <v>2.8217813522666848</v>
      </c>
      <c r="BM80" s="157">
        <f t="shared" si="98"/>
        <v>925.24332537500015</v>
      </c>
      <c r="BN80" s="156">
        <f t="shared" si="99"/>
        <v>2.5977388579540857</v>
      </c>
      <c r="BO80" s="156">
        <f t="shared" si="100"/>
        <v>2.016467820534364</v>
      </c>
      <c r="BP80" s="156">
        <f t="shared" si="101"/>
        <v>0.38169418823622925</v>
      </c>
      <c r="BQ80" s="156">
        <f t="shared" si="102"/>
        <v>6.8058119248762408</v>
      </c>
      <c r="BR80" s="156">
        <f t="shared" si="103"/>
        <v>5.282940853389098</v>
      </c>
      <c r="BS80" s="155"/>
      <c r="BT80" s="155"/>
      <c r="BU80" s="155"/>
    </row>
    <row r="81" spans="1:395" s="175" customFormat="1">
      <c r="A81" s="187">
        <v>45</v>
      </c>
      <c r="B81" s="180">
        <v>1</v>
      </c>
      <c r="C81" s="176">
        <v>0.65</v>
      </c>
      <c r="D81" s="176">
        <f t="shared" ref="D81:D88" si="106">AVERAGE(W81:Y81)/100</f>
        <v>0.22</v>
      </c>
      <c r="E81" s="176">
        <f t="shared" ref="E81:E88" si="107">H81^(-1.04)*90.26</f>
        <v>4.003355281584116</v>
      </c>
      <c r="F81" s="176">
        <f t="shared" ref="F81:F88" si="108">(9.81*E81^2)/(2*PI())</f>
        <v>25.022886522097128</v>
      </c>
      <c r="G81" s="176">
        <f t="shared" ref="G81:G88" si="109">(9.81*C81)^0.5</f>
        <v>2.5251732613822759</v>
      </c>
      <c r="H81" s="429">
        <v>20</v>
      </c>
      <c r="I81" s="430"/>
      <c r="J81" s="78">
        <v>41</v>
      </c>
      <c r="K81" s="78">
        <v>60</v>
      </c>
      <c r="L81" s="78">
        <v>40</v>
      </c>
      <c r="M81" s="78">
        <v>62</v>
      </c>
      <c r="N81" s="78">
        <v>37</v>
      </c>
      <c r="O81" s="79">
        <v>62</v>
      </c>
      <c r="P81" s="80">
        <v>42</v>
      </c>
      <c r="Q81" s="78">
        <v>57</v>
      </c>
      <c r="R81" s="78">
        <v>43</v>
      </c>
      <c r="S81" s="78">
        <v>59</v>
      </c>
      <c r="T81" s="78">
        <v>40</v>
      </c>
      <c r="U81" s="78">
        <v>60</v>
      </c>
      <c r="V81" s="81"/>
      <c r="W81" s="163">
        <f t="shared" ref="W81:W88" si="110">K81-J81</f>
        <v>19</v>
      </c>
      <c r="X81" s="163">
        <f t="shared" ref="X81:X88" si="111">M81-L81</f>
        <v>22</v>
      </c>
      <c r="Y81" s="163">
        <f t="shared" ref="Y81:Y88" si="112">O81-N81</f>
        <v>25</v>
      </c>
      <c r="Z81" s="163">
        <f t="shared" ref="Z81:Z88" si="113">Q81-P81</f>
        <v>15</v>
      </c>
      <c r="AA81" s="163">
        <f t="shared" ref="AA81:AA88" si="114">S81-R81</f>
        <v>16</v>
      </c>
      <c r="AB81" s="163">
        <f t="shared" ref="AB81:AB88" si="115">U81-T81</f>
        <v>20</v>
      </c>
      <c r="AC81" s="163">
        <f t="shared" ref="AC81:AC88" si="116">W81-Z81</f>
        <v>4</v>
      </c>
      <c r="AD81" s="163">
        <f t="shared" ref="AD81:AD88" si="117">X81-AA81</f>
        <v>6</v>
      </c>
      <c r="AE81" s="163">
        <f t="shared" ref="AE81:AE88" si="118">Y81-AB81</f>
        <v>5</v>
      </c>
      <c r="AF81" s="163">
        <f t="shared" ref="AF81:AF88" si="119">(W81+X81+Y81)/(3*100)</f>
        <v>0.22</v>
      </c>
      <c r="AG81" s="163">
        <f t="shared" ref="AG81:AG88" si="120">(Z81+AA81+AB81)/(3*100)</f>
        <v>0.17</v>
      </c>
      <c r="AH81" s="163">
        <f t="shared" ref="AH81:AH88" si="121">(AC81+AD81+AE81)/(3*100)</f>
        <v>0.05</v>
      </c>
      <c r="AI81" s="163">
        <f t="shared" ref="AI81:AI88" si="122">(1-(Z81/W81))*100</f>
        <v>21.052631578947366</v>
      </c>
      <c r="AJ81" s="163">
        <f t="shared" ref="AJ81:AJ88" si="123">(1-(AA81/X81))*100</f>
        <v>27.27272727272727</v>
      </c>
      <c r="AK81" s="163">
        <f t="shared" ref="AK81:AK88" si="124">(1-(AB81/Y81))*100</f>
        <v>19.999999999999996</v>
      </c>
      <c r="AL81" s="160">
        <f>(AI81+AJ81+AK81)/3</f>
        <v>22.775119617224878</v>
      </c>
      <c r="AM81" s="159">
        <f t="shared" ref="AM81:AM88" si="125">D81/F81</f>
        <v>8.7919513124804019E-3</v>
      </c>
      <c r="AN81" s="159">
        <f t="shared" ref="AN81:AN88" si="126">D81/C81</f>
        <v>0.33846153846153842</v>
      </c>
      <c r="AO81" s="159">
        <f t="shared" ref="AO81:AO88" si="127">C81/F81</f>
        <v>2.5976219786873915E-2</v>
      </c>
      <c r="AP81" s="159">
        <f t="shared" ref="AP81:AP88" si="128">$Y$10/F81</f>
        <v>9.9908537641822739E-3</v>
      </c>
      <c r="AQ81" s="159">
        <f t="shared" ref="AQ81:AQ88" si="129">(C81-D81)/F81</f>
        <v>1.7184268474393513E-2</v>
      </c>
      <c r="AR81" s="159">
        <f t="shared" ref="AR81:AR88" si="130">(C81-D81)/$Y$10</f>
        <v>1.7200000000000002</v>
      </c>
      <c r="AS81" s="237">
        <f t="shared" ref="AS81:AS88" si="131">(F81-$Y$10)/D81</f>
        <v>112.60402964589603</v>
      </c>
      <c r="AT81" s="237">
        <f t="shared" ref="AT81:AT88" si="132">(F81-$Y$10)/C81</f>
        <v>38.112133110918656</v>
      </c>
      <c r="AU81" s="156">
        <f t="shared" ref="AU81:AU88" si="133">$Y$10/C81</f>
        <v>0.38461538461538458</v>
      </c>
      <c r="AV81" s="156">
        <f t="shared" ref="AV81:AV88" si="134">($Y$10/(F81*D81)^0.5)</f>
        <v>0.10655159742511369</v>
      </c>
      <c r="AW81" s="156">
        <f t="shared" ref="AW81:AW88" si="135">($Y$10/(C81*D81)^0.5)</f>
        <v>0.66110735668493126</v>
      </c>
      <c r="AX81" s="156">
        <f t="shared" ref="AX81:AX88" si="136">(D81/($Y$10*F81)^0.5)</f>
        <v>8.7959747356292209E-2</v>
      </c>
      <c r="AY81" s="156">
        <f t="shared" ref="AY81:AY88" si="137">$Y$11/D81</f>
        <v>0.44545454545454549</v>
      </c>
      <c r="AZ81" s="156">
        <f t="shared" ref="AZ81:AZ88" si="138">$Y$11/C81</f>
        <v>0.15076923076923077</v>
      </c>
      <c r="BA81" s="156">
        <f t="shared" ref="BA81:BA88" si="139">$Y$11/F81</f>
        <v>3.9164146755594521E-3</v>
      </c>
      <c r="BB81" s="156">
        <f t="shared" ref="BB81:BB88" si="140">(G81/(9.81*D81)^0.5)</f>
        <v>1.7188791273808215</v>
      </c>
      <c r="BC81" s="156">
        <f t="shared" ref="BC81:BC88" si="141">G81*E81/F81</f>
        <v>0.4039967852606674</v>
      </c>
      <c r="BD81" s="158">
        <f t="shared" ref="BD81:BD88" si="142">G81*E81/$Y$11</f>
        <v>103.15475217214001</v>
      </c>
      <c r="BE81" s="158">
        <f t="shared" ref="BE81:BE88" si="143">G81*E81/$Y$10</f>
        <v>40.436662851478886</v>
      </c>
      <c r="BF81" s="156">
        <f t="shared" ref="BF81:BF88" si="144">F81/(9.81*E81^2)</f>
        <v>0.15915494309189535</v>
      </c>
      <c r="BG81" s="156">
        <f t="shared" ref="BG81:BG88" si="145">(D81/(9.81*(E81^2)))</f>
        <v>1.399282510804533E-3</v>
      </c>
      <c r="BH81" s="156">
        <f t="shared" ref="BH81:BH88" si="146">C81/(9.81*E81^2)</f>
        <v>4.1342437819224835E-3</v>
      </c>
      <c r="BI81" s="156">
        <f t="shared" ref="BI81:BI88" si="147">$Y$10/(9.81*E81^2)</f>
        <v>1.5900937622778783E-3</v>
      </c>
      <c r="BJ81" s="156">
        <f t="shared" ref="BJ81:BJ88" si="148">$Y$11/(9.81*E81^2)</f>
        <v>6.2331675481292837E-4</v>
      </c>
      <c r="BK81" s="157">
        <f t="shared" ref="BK81:BK88" si="149">($Y$11+D81/2)*0.895</f>
        <v>0.18616000000000002</v>
      </c>
      <c r="BL81" s="157">
        <f t="shared" ref="BL81:BL88" si="150">SQRT((C81+D81/2)*9.81)</f>
        <v>2.7304944607158608</v>
      </c>
      <c r="BM81" s="157">
        <f t="shared" ref="BM81:BM88" si="151">0.5*BK81*BL81^2*1000</f>
        <v>693.96724799999993</v>
      </c>
      <c r="BN81" s="156">
        <f t="shared" ref="BN81:BN88" si="152">A81*9.81/$AC$10</f>
        <v>3.2471735724426072</v>
      </c>
      <c r="BO81" s="156">
        <f t="shared" ref="BO81:BO88" si="153">A81/$AC$11</f>
        <v>2.5205847756679547</v>
      </c>
      <c r="BP81" s="156">
        <f t="shared" ref="BP81:BP88" si="154">A81*9.81/BM81</f>
        <v>0.63612512157057888</v>
      </c>
      <c r="BQ81" s="156">
        <f t="shared" ref="BQ81:BQ88" si="155">BM81/$AC$10</f>
        <v>5.1046145834099539</v>
      </c>
      <c r="BR81" s="156">
        <f t="shared" ref="BR81:BR88" si="156">BM81/($AC$11*9.81)</f>
        <v>3.9624040777460365</v>
      </c>
      <c r="BS81" s="155"/>
      <c r="BT81" s="155"/>
      <c r="BU81" s="155"/>
      <c r="BV81" s="154"/>
      <c r="BW81" s="154"/>
      <c r="BX81" s="154"/>
      <c r="BY81" s="154"/>
      <c r="BZ81" s="154"/>
      <c r="CA81" s="154"/>
      <c r="CB81" s="154"/>
      <c r="CC81" s="154"/>
      <c r="CD81" s="154"/>
      <c r="CE81" s="154"/>
      <c r="CF81" s="154"/>
      <c r="CG81" s="154"/>
      <c r="CH81" s="154"/>
      <c r="CI81" s="154"/>
      <c r="CJ81" s="154"/>
      <c r="CK81" s="154"/>
      <c r="CL81" s="154"/>
      <c r="CM81" s="154"/>
      <c r="CN81" s="154"/>
      <c r="CO81" s="154"/>
      <c r="CP81" s="154"/>
      <c r="CQ81" s="154"/>
      <c r="CR81" s="154"/>
      <c r="CS81" s="154"/>
      <c r="CT81" s="154"/>
      <c r="CU81" s="154"/>
      <c r="CV81" s="154"/>
      <c r="CW81" s="154"/>
      <c r="CX81" s="154"/>
      <c r="CY81" s="154"/>
      <c r="CZ81" s="154"/>
      <c r="DA81" s="154"/>
      <c r="DB81" s="154"/>
      <c r="DC81" s="154"/>
      <c r="DD81" s="154"/>
      <c r="DE81" s="154"/>
      <c r="DF81" s="154"/>
      <c r="DG81" s="154"/>
      <c r="DH81" s="154"/>
      <c r="DI81" s="154"/>
      <c r="DJ81" s="154"/>
      <c r="DK81" s="154"/>
      <c r="DL81" s="154"/>
      <c r="DM81" s="154"/>
      <c r="DN81" s="154"/>
      <c r="DO81" s="154"/>
      <c r="DP81" s="154"/>
      <c r="DQ81" s="154"/>
      <c r="DR81" s="154"/>
      <c r="DS81" s="154"/>
      <c r="DT81" s="154"/>
      <c r="DU81" s="154"/>
      <c r="DV81" s="154"/>
      <c r="DW81" s="154"/>
      <c r="DX81" s="154"/>
      <c r="DY81" s="154"/>
      <c r="DZ81" s="154"/>
      <c r="EA81" s="154"/>
      <c r="EB81" s="154"/>
      <c r="EC81" s="154"/>
      <c r="ED81" s="154"/>
      <c r="EE81" s="154"/>
      <c r="EF81" s="154"/>
      <c r="EG81" s="154"/>
      <c r="EH81" s="154"/>
      <c r="EI81" s="154"/>
      <c r="EJ81" s="154"/>
      <c r="EK81" s="154"/>
      <c r="EL81" s="154"/>
      <c r="EM81" s="154"/>
      <c r="EN81" s="154"/>
      <c r="EO81" s="154"/>
      <c r="EP81" s="154"/>
      <c r="EQ81" s="154"/>
      <c r="ER81" s="154"/>
      <c r="ES81" s="154"/>
      <c r="ET81" s="154"/>
      <c r="EU81" s="154"/>
      <c r="EV81" s="154"/>
      <c r="EW81" s="154"/>
      <c r="EX81" s="154"/>
      <c r="EY81" s="154"/>
      <c r="EZ81" s="154"/>
      <c r="FA81" s="154"/>
      <c r="FB81" s="154"/>
      <c r="FC81" s="154"/>
      <c r="FD81" s="154"/>
      <c r="FE81" s="154"/>
      <c r="FF81" s="154"/>
      <c r="FG81" s="154"/>
      <c r="FH81" s="154"/>
      <c r="FI81" s="154"/>
      <c r="FJ81" s="154"/>
      <c r="FK81" s="154"/>
      <c r="FL81" s="154"/>
      <c r="FM81" s="154"/>
      <c r="FN81" s="154"/>
      <c r="FO81" s="154"/>
      <c r="FP81" s="154"/>
      <c r="FQ81" s="154"/>
      <c r="FR81" s="154"/>
      <c r="FS81" s="154"/>
      <c r="FT81" s="154"/>
      <c r="FU81" s="154"/>
      <c r="FV81" s="154"/>
      <c r="FW81" s="154"/>
      <c r="FX81" s="154"/>
      <c r="FY81" s="154"/>
      <c r="FZ81" s="154"/>
      <c r="GA81" s="154"/>
      <c r="GB81" s="154"/>
      <c r="GC81" s="154"/>
      <c r="GD81" s="154"/>
      <c r="GE81" s="154"/>
      <c r="GF81" s="154"/>
      <c r="GG81" s="154"/>
      <c r="GH81" s="154"/>
      <c r="GI81" s="154"/>
      <c r="GJ81" s="154"/>
      <c r="GK81" s="154"/>
      <c r="GL81" s="154"/>
      <c r="GM81" s="154"/>
      <c r="GN81" s="154"/>
      <c r="GO81" s="154"/>
      <c r="GP81" s="154"/>
      <c r="GQ81" s="154"/>
      <c r="GR81" s="154"/>
      <c r="GS81" s="154"/>
      <c r="GT81" s="154"/>
      <c r="GU81" s="154"/>
      <c r="GV81" s="154"/>
      <c r="GW81" s="154"/>
      <c r="GX81" s="154"/>
      <c r="GY81" s="154"/>
      <c r="GZ81" s="154"/>
      <c r="HA81" s="154"/>
      <c r="HB81" s="154"/>
      <c r="HC81" s="154"/>
      <c r="HD81" s="154"/>
      <c r="HE81" s="154"/>
      <c r="HF81" s="154"/>
      <c r="HG81" s="154"/>
      <c r="HH81" s="154"/>
      <c r="HI81" s="154"/>
      <c r="HJ81" s="154"/>
      <c r="HK81" s="154"/>
      <c r="HL81" s="154"/>
      <c r="HM81" s="154"/>
      <c r="HN81" s="154"/>
      <c r="HO81" s="154"/>
      <c r="HP81" s="154"/>
      <c r="HQ81" s="154"/>
      <c r="HR81" s="154"/>
      <c r="HS81" s="154"/>
      <c r="HT81" s="154"/>
      <c r="HU81" s="154"/>
      <c r="HV81" s="154"/>
      <c r="HW81" s="154"/>
      <c r="HX81" s="154"/>
      <c r="HY81" s="154"/>
      <c r="HZ81" s="154"/>
      <c r="IA81" s="154"/>
      <c r="IB81" s="154"/>
      <c r="IC81" s="154"/>
      <c r="ID81" s="154"/>
      <c r="IE81" s="154"/>
      <c r="IF81" s="154"/>
      <c r="IG81" s="154"/>
      <c r="IH81" s="154"/>
      <c r="II81" s="154"/>
      <c r="IJ81" s="154"/>
      <c r="IK81" s="154"/>
      <c r="IL81" s="154"/>
      <c r="IM81" s="154"/>
      <c r="IN81" s="154"/>
      <c r="IO81" s="154"/>
      <c r="IP81" s="154"/>
      <c r="IQ81" s="154"/>
      <c r="IR81" s="154"/>
      <c r="IS81" s="154"/>
      <c r="IT81" s="154"/>
      <c r="IU81" s="154"/>
      <c r="IV81" s="154"/>
      <c r="IW81" s="154"/>
      <c r="IX81" s="154"/>
      <c r="IY81" s="154"/>
      <c r="IZ81" s="154"/>
      <c r="JA81" s="154"/>
      <c r="JB81" s="154"/>
      <c r="JC81" s="154"/>
      <c r="JD81" s="154"/>
      <c r="JE81" s="154"/>
      <c r="JF81" s="154"/>
      <c r="JG81" s="154"/>
      <c r="JH81" s="154"/>
      <c r="JI81" s="154"/>
      <c r="JJ81" s="154"/>
      <c r="JK81" s="154"/>
      <c r="JL81" s="154"/>
      <c r="JM81" s="154"/>
      <c r="JN81" s="154"/>
      <c r="JO81" s="154"/>
      <c r="JP81" s="154"/>
      <c r="JQ81" s="154"/>
      <c r="JR81" s="154"/>
      <c r="JS81" s="154"/>
      <c r="JT81" s="154"/>
      <c r="JU81" s="154"/>
      <c r="JV81" s="154"/>
      <c r="JW81" s="154"/>
      <c r="JX81" s="154"/>
      <c r="JY81" s="154"/>
      <c r="JZ81" s="154"/>
      <c r="KA81" s="154"/>
      <c r="KB81" s="154"/>
      <c r="KC81" s="154"/>
      <c r="KD81" s="154"/>
      <c r="KE81" s="154"/>
      <c r="KF81" s="154"/>
      <c r="KG81" s="154"/>
      <c r="KH81" s="154"/>
      <c r="KI81" s="154"/>
      <c r="KJ81" s="154"/>
      <c r="KK81" s="154"/>
      <c r="KL81" s="154"/>
      <c r="KM81" s="154"/>
      <c r="KN81" s="154"/>
      <c r="KO81" s="154"/>
      <c r="KP81" s="154"/>
      <c r="KQ81" s="154"/>
      <c r="KR81" s="154"/>
      <c r="KS81" s="154"/>
      <c r="KT81" s="154"/>
      <c r="KU81" s="154"/>
      <c r="KV81" s="154"/>
      <c r="KW81" s="154"/>
      <c r="KX81" s="154"/>
      <c r="KY81" s="154"/>
      <c r="KZ81" s="154"/>
      <c r="LA81" s="154"/>
      <c r="LB81" s="154"/>
      <c r="LC81" s="154"/>
      <c r="LD81" s="154"/>
      <c r="LE81" s="154"/>
      <c r="LF81" s="154"/>
      <c r="LG81" s="154"/>
      <c r="LH81" s="154"/>
      <c r="LI81" s="154"/>
      <c r="LJ81" s="154"/>
      <c r="LK81" s="154"/>
      <c r="LL81" s="154"/>
      <c r="LM81" s="154"/>
      <c r="LN81" s="154"/>
      <c r="LO81" s="154"/>
      <c r="LP81" s="154"/>
      <c r="LQ81" s="154"/>
      <c r="LR81" s="154"/>
      <c r="LS81" s="154"/>
      <c r="LT81" s="154"/>
      <c r="LU81" s="154"/>
      <c r="LV81" s="154"/>
      <c r="LW81" s="154"/>
      <c r="LX81" s="154"/>
      <c r="LY81" s="154"/>
      <c r="LZ81" s="154"/>
      <c r="MA81" s="154"/>
      <c r="MB81" s="154"/>
      <c r="MC81" s="154"/>
      <c r="MD81" s="154"/>
      <c r="ME81" s="154"/>
      <c r="MF81" s="154"/>
      <c r="MG81" s="154"/>
      <c r="MH81" s="154"/>
      <c r="MI81" s="154"/>
      <c r="MJ81" s="154"/>
      <c r="MK81" s="154"/>
      <c r="ML81" s="154"/>
      <c r="MM81" s="154"/>
      <c r="MN81" s="154"/>
      <c r="MO81" s="154"/>
      <c r="MP81" s="154"/>
      <c r="MQ81" s="154"/>
      <c r="MR81" s="154"/>
      <c r="MS81" s="154"/>
      <c r="MT81" s="154"/>
      <c r="MU81" s="154"/>
      <c r="MV81" s="154"/>
      <c r="MW81" s="154"/>
      <c r="MX81" s="154"/>
      <c r="MY81" s="154"/>
      <c r="MZ81" s="154"/>
      <c r="NA81" s="154"/>
      <c r="NB81" s="154"/>
      <c r="NC81" s="154"/>
      <c r="ND81" s="154"/>
      <c r="NE81" s="154"/>
      <c r="NF81" s="154"/>
      <c r="NG81" s="154"/>
      <c r="NH81" s="154"/>
      <c r="NI81" s="154"/>
      <c r="NJ81" s="154"/>
      <c r="NK81" s="154"/>
      <c r="NL81" s="154"/>
      <c r="NM81" s="154"/>
      <c r="NN81" s="154"/>
      <c r="NO81" s="154"/>
      <c r="NP81" s="154"/>
      <c r="NQ81" s="154"/>
      <c r="NR81" s="154"/>
      <c r="NS81" s="154"/>
      <c r="NT81" s="154"/>
      <c r="NU81" s="154"/>
      <c r="NV81" s="154"/>
      <c r="NW81" s="154"/>
      <c r="NX81" s="154"/>
      <c r="NY81" s="154"/>
      <c r="NZ81" s="154"/>
      <c r="OA81" s="154"/>
      <c r="OB81" s="154"/>
      <c r="OC81" s="154"/>
      <c r="OD81" s="154"/>
      <c r="OE81" s="154"/>
    </row>
    <row r="82" spans="1:395">
      <c r="A82" s="187">
        <v>45</v>
      </c>
      <c r="B82" s="28">
        <v>2</v>
      </c>
      <c r="C82" s="172">
        <v>0.65</v>
      </c>
      <c r="D82" s="172">
        <f t="shared" si="106"/>
        <v>0.21666666666666667</v>
      </c>
      <c r="E82" s="238">
        <f t="shared" si="107"/>
        <v>3.4617713531086367</v>
      </c>
      <c r="F82" s="172">
        <f t="shared" si="108"/>
        <v>18.710521764569563</v>
      </c>
      <c r="G82" s="172">
        <f t="shared" si="109"/>
        <v>2.5251732613822759</v>
      </c>
      <c r="H82" s="425">
        <v>23</v>
      </c>
      <c r="I82" s="426"/>
      <c r="J82" s="59">
        <v>36</v>
      </c>
      <c r="K82" s="59">
        <v>58</v>
      </c>
      <c r="L82" s="59">
        <v>38</v>
      </c>
      <c r="M82" s="59">
        <v>59</v>
      </c>
      <c r="N82" s="59">
        <v>39</v>
      </c>
      <c r="O82" s="60">
        <v>61</v>
      </c>
      <c r="P82" s="61">
        <v>39</v>
      </c>
      <c r="Q82" s="59">
        <v>57</v>
      </c>
      <c r="R82" s="59">
        <v>42</v>
      </c>
      <c r="S82" s="59">
        <v>56</v>
      </c>
      <c r="T82" s="59">
        <v>45</v>
      </c>
      <c r="U82" s="59">
        <v>58</v>
      </c>
      <c r="V82" s="62"/>
      <c r="W82" s="166">
        <f t="shared" si="110"/>
        <v>22</v>
      </c>
      <c r="X82" s="166">
        <f t="shared" si="111"/>
        <v>21</v>
      </c>
      <c r="Y82" s="166">
        <f t="shared" si="112"/>
        <v>22</v>
      </c>
      <c r="Z82" s="166">
        <f t="shared" si="113"/>
        <v>18</v>
      </c>
      <c r="AA82" s="166">
        <f t="shared" si="114"/>
        <v>14</v>
      </c>
      <c r="AB82" s="166">
        <f t="shared" si="115"/>
        <v>13</v>
      </c>
      <c r="AC82" s="165">
        <f t="shared" si="116"/>
        <v>4</v>
      </c>
      <c r="AD82" s="165">
        <f t="shared" si="117"/>
        <v>7</v>
      </c>
      <c r="AE82" s="165">
        <f t="shared" si="118"/>
        <v>9</v>
      </c>
      <c r="AF82" s="163">
        <f t="shared" si="119"/>
        <v>0.21666666666666667</v>
      </c>
      <c r="AG82" s="163">
        <f t="shared" si="120"/>
        <v>0.15</v>
      </c>
      <c r="AH82" s="163">
        <f t="shared" si="121"/>
        <v>6.6666666666666666E-2</v>
      </c>
      <c r="AI82" s="162">
        <f t="shared" si="122"/>
        <v>18.181818181818176</v>
      </c>
      <c r="AJ82" s="162">
        <f t="shared" si="123"/>
        <v>33.333333333333336</v>
      </c>
      <c r="AK82" s="162">
        <f t="shared" si="124"/>
        <v>40.909090909090907</v>
      </c>
      <c r="AL82" s="160">
        <f>(AI82+AJ82+AK82)/3</f>
        <v>30.808080808080806</v>
      </c>
      <c r="AM82" s="159">
        <f t="shared" si="125"/>
        <v>1.1579937181492656E-2</v>
      </c>
      <c r="AN82" s="159">
        <f t="shared" si="126"/>
        <v>0.33333333333333331</v>
      </c>
      <c r="AO82" s="159">
        <f t="shared" si="127"/>
        <v>3.4739811544477972E-2</v>
      </c>
      <c r="AP82" s="159">
        <f t="shared" si="128"/>
        <v>1.3361465978645373E-2</v>
      </c>
      <c r="AQ82" s="159">
        <f t="shared" si="129"/>
        <v>2.3159874362985312E-2</v>
      </c>
      <c r="AR82" s="159">
        <f t="shared" si="130"/>
        <v>1.7333333333333334</v>
      </c>
      <c r="AS82" s="237">
        <f t="shared" si="131"/>
        <v>85.202408144167208</v>
      </c>
      <c r="AT82" s="237">
        <f t="shared" si="132"/>
        <v>28.400802714722403</v>
      </c>
      <c r="AU82" s="156">
        <f t="shared" si="133"/>
        <v>0.38461538461538458</v>
      </c>
      <c r="AV82" s="156">
        <f t="shared" si="134"/>
        <v>0.12416551908322293</v>
      </c>
      <c r="AW82" s="156">
        <f t="shared" si="135"/>
        <v>0.66617338752649125</v>
      </c>
      <c r="AX82" s="156">
        <f t="shared" si="136"/>
        <v>0.10017956656571056</v>
      </c>
      <c r="AY82" s="156">
        <f t="shared" si="137"/>
        <v>0.4523076923076923</v>
      </c>
      <c r="AZ82" s="156">
        <f t="shared" si="138"/>
        <v>0.15076923076923077</v>
      </c>
      <c r="BA82" s="156">
        <f t="shared" si="139"/>
        <v>5.2376946636289862E-3</v>
      </c>
      <c r="BB82" s="156">
        <f t="shared" si="140"/>
        <v>1.7320508075688772</v>
      </c>
      <c r="BC82" s="156">
        <f t="shared" si="141"/>
        <v>0.46720089198379289</v>
      </c>
      <c r="BD82" s="158">
        <f t="shared" si="142"/>
        <v>89.199718958051733</v>
      </c>
      <c r="BE82" s="158">
        <f t="shared" si="143"/>
        <v>34.966289831556281</v>
      </c>
      <c r="BF82" s="156">
        <f t="shared" si="144"/>
        <v>0.15915494309189535</v>
      </c>
      <c r="BG82" s="156">
        <f t="shared" si="145"/>
        <v>1.8430042431281867E-3</v>
      </c>
      <c r="BH82" s="156">
        <f t="shared" si="146"/>
        <v>5.5290127293845595E-3</v>
      </c>
      <c r="BI82" s="156">
        <f t="shared" si="147"/>
        <v>2.1265433574555997E-3</v>
      </c>
      <c r="BJ82" s="156">
        <f t="shared" si="148"/>
        <v>8.3360499612259516E-4</v>
      </c>
      <c r="BK82" s="157">
        <f t="shared" si="149"/>
        <v>0.18466833333333335</v>
      </c>
      <c r="BL82" s="157">
        <f t="shared" si="150"/>
        <v>2.7274988542619041</v>
      </c>
      <c r="BM82" s="157">
        <f t="shared" si="151"/>
        <v>686.89694937499996</v>
      </c>
      <c r="BN82" s="156">
        <f t="shared" si="152"/>
        <v>3.2471735724426072</v>
      </c>
      <c r="BO82" s="156">
        <f t="shared" si="153"/>
        <v>2.5205847756679547</v>
      </c>
      <c r="BP82" s="156">
        <f t="shared" si="154"/>
        <v>0.64267282072175536</v>
      </c>
      <c r="BQ82" s="156">
        <f t="shared" si="155"/>
        <v>5.0526075908980568</v>
      </c>
      <c r="BR82" s="156">
        <f t="shared" si="156"/>
        <v>3.9220341897097901</v>
      </c>
      <c r="BS82" s="155"/>
      <c r="BT82" s="155"/>
      <c r="BU82" s="155"/>
    </row>
    <row r="83" spans="1:395">
      <c r="A83" s="187">
        <v>45</v>
      </c>
      <c r="B83" s="28">
        <v>3</v>
      </c>
      <c r="C83" s="172">
        <v>0.65</v>
      </c>
      <c r="D83" s="172">
        <f t="shared" si="106"/>
        <v>0.23333333333333331</v>
      </c>
      <c r="E83" s="238">
        <f t="shared" si="107"/>
        <v>3.1742250903872287</v>
      </c>
      <c r="F83" s="172">
        <f t="shared" si="108"/>
        <v>15.731298772272332</v>
      </c>
      <c r="G83" s="172">
        <f t="shared" si="109"/>
        <v>2.5251732613822759</v>
      </c>
      <c r="H83" s="425">
        <v>25</v>
      </c>
      <c r="I83" s="426"/>
      <c r="J83" s="59">
        <v>34</v>
      </c>
      <c r="K83" s="59">
        <v>60</v>
      </c>
      <c r="L83" s="59">
        <v>37</v>
      </c>
      <c r="M83" s="59">
        <v>58</v>
      </c>
      <c r="N83" s="59">
        <v>34</v>
      </c>
      <c r="O83" s="60">
        <v>57</v>
      </c>
      <c r="P83" s="61">
        <v>40</v>
      </c>
      <c r="Q83" s="59">
        <v>57</v>
      </c>
      <c r="R83" s="59">
        <v>41</v>
      </c>
      <c r="S83" s="59">
        <v>58</v>
      </c>
      <c r="T83" s="59">
        <v>33</v>
      </c>
      <c r="U83" s="59">
        <v>58</v>
      </c>
      <c r="V83" s="62"/>
      <c r="W83" s="166">
        <f t="shared" si="110"/>
        <v>26</v>
      </c>
      <c r="X83" s="166">
        <f t="shared" si="111"/>
        <v>21</v>
      </c>
      <c r="Y83" s="166">
        <f t="shared" si="112"/>
        <v>23</v>
      </c>
      <c r="Z83" s="166">
        <f t="shared" si="113"/>
        <v>17</v>
      </c>
      <c r="AA83" s="166">
        <f t="shared" si="114"/>
        <v>17</v>
      </c>
      <c r="AB83" s="166">
        <f t="shared" si="115"/>
        <v>25</v>
      </c>
      <c r="AC83" s="165">
        <f t="shared" si="116"/>
        <v>9</v>
      </c>
      <c r="AD83" s="165">
        <f t="shared" si="117"/>
        <v>4</v>
      </c>
      <c r="AE83" s="165">
        <f t="shared" si="118"/>
        <v>-2</v>
      </c>
      <c r="AF83" s="163">
        <f t="shared" si="119"/>
        <v>0.23333333333333334</v>
      </c>
      <c r="AG83" s="163">
        <f t="shared" si="120"/>
        <v>0.19666666666666666</v>
      </c>
      <c r="AH83" s="163">
        <f t="shared" si="121"/>
        <v>3.6666666666666667E-2</v>
      </c>
      <c r="AI83" s="162">
        <f t="shared" si="122"/>
        <v>34.615384615384613</v>
      </c>
      <c r="AJ83" s="162">
        <f t="shared" si="123"/>
        <v>19.047619047619047</v>
      </c>
      <c r="AK83" s="161">
        <f t="shared" si="124"/>
        <v>-8.6956521739130377</v>
      </c>
      <c r="AL83" s="160">
        <f>(AI83+AJ83)/2</f>
        <v>26.831501831501832</v>
      </c>
      <c r="AM83" s="159">
        <f t="shared" si="125"/>
        <v>1.4832426534584792E-2</v>
      </c>
      <c r="AN83" s="159">
        <f t="shared" si="126"/>
        <v>0.35897435897435892</v>
      </c>
      <c r="AO83" s="159">
        <f t="shared" si="127"/>
        <v>4.1318902489200497E-2</v>
      </c>
      <c r="AP83" s="159">
        <f t="shared" si="128"/>
        <v>1.5891885572769424E-2</v>
      </c>
      <c r="AQ83" s="159">
        <f t="shared" si="129"/>
        <v>2.6486475954615708E-2</v>
      </c>
      <c r="AR83" s="159">
        <f t="shared" si="130"/>
        <v>1.666666666666667</v>
      </c>
      <c r="AS83" s="237">
        <f t="shared" si="131"/>
        <v>66.348423309738578</v>
      </c>
      <c r="AT83" s="237">
        <f t="shared" si="132"/>
        <v>23.817382726572816</v>
      </c>
      <c r="AU83" s="156">
        <f t="shared" si="133"/>
        <v>0.38461538461538458</v>
      </c>
      <c r="AV83" s="156">
        <f t="shared" si="134"/>
        <v>0.13048762491722604</v>
      </c>
      <c r="AW83" s="156">
        <f t="shared" si="135"/>
        <v>0.64194073876636937</v>
      </c>
      <c r="AX83" s="156">
        <f t="shared" si="136"/>
        <v>0.11765882074432756</v>
      </c>
      <c r="AY83" s="156">
        <f t="shared" si="137"/>
        <v>0.42000000000000004</v>
      </c>
      <c r="AZ83" s="156">
        <f t="shared" si="138"/>
        <v>0.15076923076923077</v>
      </c>
      <c r="BA83" s="156">
        <f t="shared" si="139"/>
        <v>6.2296191445256142E-3</v>
      </c>
      <c r="BB83" s="156">
        <f t="shared" si="140"/>
        <v>1.6690459207925605</v>
      </c>
      <c r="BC83" s="156">
        <f t="shared" si="141"/>
        <v>0.50952362165941889</v>
      </c>
      <c r="BD83" s="158">
        <f t="shared" si="142"/>
        <v>81.790493100556816</v>
      </c>
      <c r="BE83" s="158">
        <f t="shared" si="143"/>
        <v>32.061873295418273</v>
      </c>
      <c r="BF83" s="156">
        <f t="shared" si="144"/>
        <v>0.15915494309189535</v>
      </c>
      <c r="BG83" s="156">
        <f t="shared" si="145"/>
        <v>2.360654001026561E-3</v>
      </c>
      <c r="BH83" s="156">
        <f t="shared" si="146"/>
        <v>6.5761075742882778E-3</v>
      </c>
      <c r="BI83" s="156">
        <f t="shared" si="147"/>
        <v>2.5292721439570298E-3</v>
      </c>
      <c r="BJ83" s="156">
        <f t="shared" si="148"/>
        <v>9.9147468043115587E-4</v>
      </c>
      <c r="BK83" s="157">
        <f t="shared" si="149"/>
        <v>0.19212666666666667</v>
      </c>
      <c r="BL83" s="157">
        <f t="shared" si="150"/>
        <v>2.7424441653386493</v>
      </c>
      <c r="BM83" s="157">
        <f t="shared" si="151"/>
        <v>722.49233000000015</v>
      </c>
      <c r="BN83" s="156">
        <f t="shared" si="152"/>
        <v>3.2471735724426072</v>
      </c>
      <c r="BO83" s="156">
        <f t="shared" si="153"/>
        <v>2.5205847756679547</v>
      </c>
      <c r="BP83" s="156">
        <f t="shared" si="154"/>
        <v>0.61100994663846464</v>
      </c>
      <c r="BQ83" s="156">
        <f t="shared" si="155"/>
        <v>5.314436516634915</v>
      </c>
      <c r="BR83" s="156">
        <f t="shared" si="156"/>
        <v>4.1252761751837541</v>
      </c>
      <c r="BS83" s="155"/>
      <c r="BT83" s="155"/>
      <c r="BU83" s="155"/>
    </row>
    <row r="84" spans="1:395">
      <c r="A84" s="187">
        <v>45</v>
      </c>
      <c r="B84" s="28">
        <v>4</v>
      </c>
      <c r="C84" s="172">
        <v>0.65</v>
      </c>
      <c r="D84" s="172">
        <f t="shared" si="106"/>
        <v>0.23</v>
      </c>
      <c r="E84" s="238">
        <f t="shared" si="107"/>
        <v>2.8899783707718116</v>
      </c>
      <c r="F84" s="172">
        <f t="shared" si="108"/>
        <v>13.040021992475138</v>
      </c>
      <c r="G84" s="172">
        <f t="shared" si="109"/>
        <v>2.5251732613822759</v>
      </c>
      <c r="H84" s="425">
        <v>27.36</v>
      </c>
      <c r="I84" s="426"/>
      <c r="J84" s="59">
        <v>34</v>
      </c>
      <c r="K84" s="59">
        <v>57</v>
      </c>
      <c r="L84" s="59">
        <v>34</v>
      </c>
      <c r="M84" s="59">
        <v>58</v>
      </c>
      <c r="N84" s="59">
        <v>37</v>
      </c>
      <c r="O84" s="60">
        <v>59</v>
      </c>
      <c r="P84" s="61">
        <v>40</v>
      </c>
      <c r="Q84" s="59">
        <v>59</v>
      </c>
      <c r="R84" s="59">
        <v>39</v>
      </c>
      <c r="S84" s="59">
        <v>61</v>
      </c>
      <c r="T84" s="59">
        <v>40</v>
      </c>
      <c r="U84" s="59">
        <v>63</v>
      </c>
      <c r="V84" s="62"/>
      <c r="W84" s="166">
        <f t="shared" si="110"/>
        <v>23</v>
      </c>
      <c r="X84" s="166">
        <f t="shared" si="111"/>
        <v>24</v>
      </c>
      <c r="Y84" s="166">
        <f t="shared" si="112"/>
        <v>22</v>
      </c>
      <c r="Z84" s="166">
        <f t="shared" si="113"/>
        <v>19</v>
      </c>
      <c r="AA84" s="166">
        <f t="shared" si="114"/>
        <v>22</v>
      </c>
      <c r="AB84" s="166">
        <f t="shared" si="115"/>
        <v>23</v>
      </c>
      <c r="AC84" s="165">
        <f t="shared" si="116"/>
        <v>4</v>
      </c>
      <c r="AD84" s="165">
        <f t="shared" si="117"/>
        <v>2</v>
      </c>
      <c r="AE84" s="165">
        <f t="shared" si="118"/>
        <v>-1</v>
      </c>
      <c r="AF84" s="163">
        <f t="shared" si="119"/>
        <v>0.23</v>
      </c>
      <c r="AG84" s="163">
        <f t="shared" si="120"/>
        <v>0.21333333333333335</v>
      </c>
      <c r="AH84" s="163">
        <f t="shared" si="121"/>
        <v>1.6666666666666666E-2</v>
      </c>
      <c r="AI84" s="162">
        <f t="shared" si="122"/>
        <v>17.391304347826086</v>
      </c>
      <c r="AJ84" s="162">
        <f t="shared" si="123"/>
        <v>8.3333333333333375</v>
      </c>
      <c r="AK84" s="161">
        <f t="shared" si="124"/>
        <v>-4.5454545454545414</v>
      </c>
      <c r="AL84" s="160">
        <f>(AI84+AJ84)/2</f>
        <v>12.862318840579711</v>
      </c>
      <c r="AM84" s="159">
        <f t="shared" si="125"/>
        <v>1.763800706262026E-2</v>
      </c>
      <c r="AN84" s="159">
        <f t="shared" si="126"/>
        <v>0.35384615384615387</v>
      </c>
      <c r="AO84" s="159">
        <f t="shared" si="127"/>
        <v>4.9846541698709432E-2</v>
      </c>
      <c r="AP84" s="159">
        <f t="shared" si="128"/>
        <v>1.9171746807195935E-2</v>
      </c>
      <c r="AQ84" s="159">
        <f t="shared" si="129"/>
        <v>3.2208534636089171E-2</v>
      </c>
      <c r="AR84" s="159">
        <f t="shared" si="130"/>
        <v>1.6800000000000002</v>
      </c>
      <c r="AS84" s="237">
        <f t="shared" si="131"/>
        <v>55.608791271631034</v>
      </c>
      <c r="AT84" s="237">
        <f t="shared" si="132"/>
        <v>19.676956911500213</v>
      </c>
      <c r="AU84" s="156">
        <f t="shared" si="133"/>
        <v>0.38461538461538458</v>
      </c>
      <c r="AV84" s="156">
        <f t="shared" si="134"/>
        <v>0.14435669442465415</v>
      </c>
      <c r="AW84" s="156">
        <f t="shared" si="135"/>
        <v>0.64657575013983959</v>
      </c>
      <c r="AX84" s="156">
        <f t="shared" si="136"/>
        <v>0.12738511097302793</v>
      </c>
      <c r="AY84" s="156">
        <f t="shared" si="137"/>
        <v>0.42608695652173911</v>
      </c>
      <c r="AZ84" s="156">
        <f t="shared" si="138"/>
        <v>0.15076923076923077</v>
      </c>
      <c r="BA84" s="156">
        <f t="shared" si="139"/>
        <v>7.5153247484208065E-3</v>
      </c>
      <c r="BB84" s="156">
        <f t="shared" si="140"/>
        <v>1.6810969503635831</v>
      </c>
      <c r="BC84" s="156">
        <f t="shared" si="141"/>
        <v>0.55963832822193804</v>
      </c>
      <c r="BD84" s="158">
        <f t="shared" si="142"/>
        <v>74.466286814756046</v>
      </c>
      <c r="BE84" s="158">
        <f t="shared" si="143"/>
        <v>29.190784431384369</v>
      </c>
      <c r="BF84" s="156">
        <f t="shared" si="144"/>
        <v>0.15915494309189535</v>
      </c>
      <c r="BG84" s="156">
        <f t="shared" si="145"/>
        <v>2.807176010305776E-3</v>
      </c>
      <c r="BH84" s="156">
        <f t="shared" si="146"/>
        <v>7.9333235073858876E-3</v>
      </c>
      <c r="BI84" s="156">
        <f t="shared" si="147"/>
        <v>3.0512782720714953E-3</v>
      </c>
      <c r="BJ84" s="156">
        <f t="shared" si="148"/>
        <v>1.1961010826520263E-3</v>
      </c>
      <c r="BK84" s="157">
        <f t="shared" si="149"/>
        <v>0.19063500000000003</v>
      </c>
      <c r="BL84" s="157">
        <f t="shared" si="150"/>
        <v>2.7394616259403963</v>
      </c>
      <c r="BM84" s="157">
        <f t="shared" si="151"/>
        <v>715.32447637500002</v>
      </c>
      <c r="BN84" s="156">
        <f t="shared" si="152"/>
        <v>3.2471735724426072</v>
      </c>
      <c r="BO84" s="156">
        <f t="shared" si="153"/>
        <v>2.5205847756679547</v>
      </c>
      <c r="BP84" s="156">
        <f t="shared" si="154"/>
        <v>0.61713252458115997</v>
      </c>
      <c r="BQ84" s="156">
        <f t="shared" si="155"/>
        <v>5.261711938852069</v>
      </c>
      <c r="BR84" s="156">
        <f t="shared" si="156"/>
        <v>4.0843492690304153</v>
      </c>
      <c r="BS84" s="155"/>
      <c r="BT84" s="155"/>
      <c r="BU84" s="155"/>
    </row>
    <row r="85" spans="1:395">
      <c r="A85" s="187">
        <v>45</v>
      </c>
      <c r="B85" s="28">
        <v>5</v>
      </c>
      <c r="C85" s="172">
        <v>0.65</v>
      </c>
      <c r="D85" s="172">
        <f t="shared" si="106"/>
        <v>0.22666666666666668</v>
      </c>
      <c r="E85" s="238">
        <f t="shared" si="107"/>
        <v>2.8424232144011614</v>
      </c>
      <c r="F85" s="172">
        <f t="shared" si="108"/>
        <v>12.614400685977616</v>
      </c>
      <c r="G85" s="172">
        <f t="shared" si="109"/>
        <v>2.5251732613822759</v>
      </c>
      <c r="H85" s="425">
        <v>27.8</v>
      </c>
      <c r="I85" s="426"/>
      <c r="J85" s="59">
        <v>38</v>
      </c>
      <c r="K85" s="59">
        <v>58</v>
      </c>
      <c r="L85" s="59">
        <v>35</v>
      </c>
      <c r="M85" s="59">
        <v>60</v>
      </c>
      <c r="N85" s="59">
        <v>35</v>
      </c>
      <c r="O85" s="60">
        <v>58</v>
      </c>
      <c r="P85" s="61">
        <v>37</v>
      </c>
      <c r="Q85" s="59">
        <v>60</v>
      </c>
      <c r="R85" s="59">
        <v>33</v>
      </c>
      <c r="S85" s="59">
        <v>61</v>
      </c>
      <c r="T85" s="59">
        <v>39</v>
      </c>
      <c r="U85" s="59">
        <v>60</v>
      </c>
      <c r="V85" s="62"/>
      <c r="W85" s="166">
        <f t="shared" si="110"/>
        <v>20</v>
      </c>
      <c r="X85" s="166">
        <f t="shared" si="111"/>
        <v>25</v>
      </c>
      <c r="Y85" s="166">
        <f t="shared" si="112"/>
        <v>23</v>
      </c>
      <c r="Z85" s="166">
        <f t="shared" si="113"/>
        <v>23</v>
      </c>
      <c r="AA85" s="166">
        <f t="shared" si="114"/>
        <v>28</v>
      </c>
      <c r="AB85" s="166">
        <f t="shared" si="115"/>
        <v>21</v>
      </c>
      <c r="AC85" s="165">
        <f t="shared" si="116"/>
        <v>-3</v>
      </c>
      <c r="AD85" s="165">
        <f t="shared" si="117"/>
        <v>-3</v>
      </c>
      <c r="AE85" s="165">
        <f t="shared" si="118"/>
        <v>2</v>
      </c>
      <c r="AF85" s="163">
        <f t="shared" si="119"/>
        <v>0.22666666666666666</v>
      </c>
      <c r="AG85" s="163">
        <f t="shared" si="120"/>
        <v>0.24</v>
      </c>
      <c r="AH85" s="163">
        <f t="shared" si="121"/>
        <v>-1.3333333333333334E-2</v>
      </c>
      <c r="AI85" s="161">
        <f t="shared" si="122"/>
        <v>-14.999999999999991</v>
      </c>
      <c r="AJ85" s="161">
        <f t="shared" si="123"/>
        <v>-12.000000000000011</v>
      </c>
      <c r="AK85" s="162">
        <f t="shared" si="124"/>
        <v>8.6956521739130483</v>
      </c>
      <c r="AL85" s="160">
        <f>AK85</f>
        <v>8.6956521739130483</v>
      </c>
      <c r="AM85" s="159">
        <f t="shared" si="125"/>
        <v>1.7968881146976187E-2</v>
      </c>
      <c r="AN85" s="159">
        <f t="shared" si="126"/>
        <v>0.34871794871794876</v>
      </c>
      <c r="AO85" s="159">
        <f t="shared" si="127"/>
        <v>5.1528409171475831E-2</v>
      </c>
      <c r="AP85" s="159">
        <f t="shared" si="128"/>
        <v>1.9818618912106088E-2</v>
      </c>
      <c r="AQ85" s="159">
        <f t="shared" si="129"/>
        <v>3.3559528024499644E-2</v>
      </c>
      <c r="AR85" s="159">
        <f t="shared" si="130"/>
        <v>1.6933333333333334</v>
      </c>
      <c r="AS85" s="237">
        <f t="shared" si="131"/>
        <v>54.548826555783599</v>
      </c>
      <c r="AT85" s="237">
        <f t="shared" si="132"/>
        <v>19.022154901504024</v>
      </c>
      <c r="AU85" s="156">
        <f t="shared" si="133"/>
        <v>0.38461538461538458</v>
      </c>
      <c r="AV85" s="156">
        <f t="shared" si="134"/>
        <v>0.14784711988720151</v>
      </c>
      <c r="AW85" s="156">
        <f t="shared" si="135"/>
        <v>0.65131263214863266</v>
      </c>
      <c r="AX85" s="156">
        <f t="shared" si="136"/>
        <v>0.12763927911602452</v>
      </c>
      <c r="AY85" s="156">
        <f t="shared" si="137"/>
        <v>0.43235294117647055</v>
      </c>
      <c r="AZ85" s="156">
        <f t="shared" si="138"/>
        <v>0.15076923076923077</v>
      </c>
      <c r="BA85" s="156">
        <f t="shared" si="139"/>
        <v>7.7688986135455874E-3</v>
      </c>
      <c r="BB85" s="156">
        <f t="shared" si="140"/>
        <v>1.6934128435864448</v>
      </c>
      <c r="BC85" s="156">
        <f t="shared" si="141"/>
        <v>0.56900135624491677</v>
      </c>
      <c r="BD85" s="158">
        <f t="shared" si="142"/>
        <v>73.2409295769191</v>
      </c>
      <c r="BE85" s="158">
        <f t="shared" si="143"/>
        <v>28.71044439415229</v>
      </c>
      <c r="BF85" s="156">
        <f t="shared" si="144"/>
        <v>0.15915494309189535</v>
      </c>
      <c r="BG85" s="156">
        <f t="shared" si="145"/>
        <v>2.8598362563720262E-3</v>
      </c>
      <c r="BH85" s="156">
        <f t="shared" si="146"/>
        <v>8.2010010293021331E-3</v>
      </c>
      <c r="BI85" s="156">
        <f t="shared" si="147"/>
        <v>3.1542311651162054E-3</v>
      </c>
      <c r="BJ85" s="156">
        <f t="shared" si="148"/>
        <v>1.2364586167255525E-3</v>
      </c>
      <c r="BK85" s="157">
        <f t="shared" si="149"/>
        <v>0.18914333333333336</v>
      </c>
      <c r="BL85" s="157">
        <f t="shared" si="150"/>
        <v>2.7364758358151096</v>
      </c>
      <c r="BM85" s="157">
        <f t="shared" si="151"/>
        <v>708.1810115000003</v>
      </c>
      <c r="BN85" s="156">
        <f t="shared" si="152"/>
        <v>3.2471735724426072</v>
      </c>
      <c r="BO85" s="156">
        <f t="shared" si="153"/>
        <v>2.5205847756679547</v>
      </c>
      <c r="BP85" s="156">
        <f t="shared" si="154"/>
        <v>0.62335757783869905</v>
      </c>
      <c r="BQ85" s="156">
        <f t="shared" si="155"/>
        <v>5.2091667573869627</v>
      </c>
      <c r="BR85" s="156">
        <f t="shared" si="156"/>
        <v>4.0435616174063505</v>
      </c>
      <c r="BS85" s="155"/>
      <c r="BT85" s="155"/>
      <c r="BU85" s="155"/>
    </row>
    <row r="86" spans="1:395">
      <c r="A86" s="187">
        <v>45</v>
      </c>
      <c r="B86" s="28">
        <v>6</v>
      </c>
      <c r="C86" s="172">
        <v>0.65</v>
      </c>
      <c r="D86" s="172">
        <f t="shared" si="106"/>
        <v>0.23666666666666669</v>
      </c>
      <c r="E86" s="238">
        <f t="shared" si="107"/>
        <v>2.821311093890853</v>
      </c>
      <c r="F86" s="172">
        <f t="shared" si="108"/>
        <v>12.42770947740042</v>
      </c>
      <c r="G86" s="172">
        <f t="shared" si="109"/>
        <v>2.5251732613822759</v>
      </c>
      <c r="H86" s="425">
        <v>28</v>
      </c>
      <c r="I86" s="426"/>
      <c r="J86" s="59">
        <v>37</v>
      </c>
      <c r="K86" s="59">
        <v>60</v>
      </c>
      <c r="L86" s="59">
        <v>35</v>
      </c>
      <c r="M86" s="59">
        <v>60</v>
      </c>
      <c r="N86" s="59">
        <v>35</v>
      </c>
      <c r="O86" s="60">
        <v>58</v>
      </c>
      <c r="P86" s="61">
        <v>40</v>
      </c>
      <c r="Q86" s="59">
        <v>57</v>
      </c>
      <c r="R86" s="59">
        <v>41</v>
      </c>
      <c r="S86" s="59">
        <v>60</v>
      </c>
      <c r="T86" s="59">
        <v>40</v>
      </c>
      <c r="U86" s="59">
        <v>61</v>
      </c>
      <c r="V86" s="62"/>
      <c r="W86" s="166">
        <f t="shared" si="110"/>
        <v>23</v>
      </c>
      <c r="X86" s="166">
        <f t="shared" si="111"/>
        <v>25</v>
      </c>
      <c r="Y86" s="166">
        <f t="shared" si="112"/>
        <v>23</v>
      </c>
      <c r="Z86" s="166">
        <f t="shared" si="113"/>
        <v>17</v>
      </c>
      <c r="AA86" s="166">
        <f t="shared" si="114"/>
        <v>19</v>
      </c>
      <c r="AB86" s="166">
        <f t="shared" si="115"/>
        <v>21</v>
      </c>
      <c r="AC86" s="165">
        <f t="shared" si="116"/>
        <v>6</v>
      </c>
      <c r="AD86" s="165">
        <f t="shared" si="117"/>
        <v>6</v>
      </c>
      <c r="AE86" s="165">
        <f t="shared" si="118"/>
        <v>2</v>
      </c>
      <c r="AF86" s="163">
        <f t="shared" si="119"/>
        <v>0.23666666666666666</v>
      </c>
      <c r="AG86" s="163">
        <f t="shared" si="120"/>
        <v>0.19</v>
      </c>
      <c r="AH86" s="163">
        <f t="shared" si="121"/>
        <v>4.6666666666666669E-2</v>
      </c>
      <c r="AI86" s="162">
        <f t="shared" si="122"/>
        <v>26.086956521739136</v>
      </c>
      <c r="AJ86" s="162">
        <f t="shared" si="123"/>
        <v>24</v>
      </c>
      <c r="AK86" s="162">
        <f t="shared" si="124"/>
        <v>8.6956521739130483</v>
      </c>
      <c r="AL86" s="160">
        <f>(AI86+AJ86+AK86)/3</f>
        <v>19.59420289855073</v>
      </c>
      <c r="AM86" s="159">
        <f t="shared" si="125"/>
        <v>1.9043466303830248E-2</v>
      </c>
      <c r="AN86" s="159">
        <f t="shared" si="126"/>
        <v>0.36410256410256414</v>
      </c>
      <c r="AO86" s="159">
        <f t="shared" si="127"/>
        <v>5.2302477876716873E-2</v>
      </c>
      <c r="AP86" s="159">
        <f t="shared" si="128"/>
        <v>2.0116337644891104E-2</v>
      </c>
      <c r="AQ86" s="159">
        <f t="shared" si="129"/>
        <v>3.3259011572886625E-2</v>
      </c>
      <c r="AR86" s="159">
        <f t="shared" si="130"/>
        <v>1.6533333333333333</v>
      </c>
      <c r="AS86" s="237">
        <f t="shared" si="131"/>
        <v>51.455110467889092</v>
      </c>
      <c r="AT86" s="237">
        <f t="shared" si="132"/>
        <v>18.734937657539106</v>
      </c>
      <c r="AU86" s="156">
        <f t="shared" si="133"/>
        <v>0.38461538461538458</v>
      </c>
      <c r="AV86" s="156">
        <f t="shared" si="134"/>
        <v>0.14577260525142019</v>
      </c>
      <c r="AW86" s="156">
        <f t="shared" si="135"/>
        <v>0.63740399825235039</v>
      </c>
      <c r="AX86" s="156">
        <f t="shared" si="136"/>
        <v>0.13426769815419481</v>
      </c>
      <c r="AY86" s="156">
        <f t="shared" si="137"/>
        <v>0.41408450704225347</v>
      </c>
      <c r="AZ86" s="156">
        <f t="shared" si="138"/>
        <v>0.15076923076923077</v>
      </c>
      <c r="BA86" s="156">
        <f t="shared" si="139"/>
        <v>7.8856043567973131E-3</v>
      </c>
      <c r="BB86" s="156">
        <f t="shared" si="140"/>
        <v>1.6572503954561109</v>
      </c>
      <c r="BC86" s="156">
        <f t="shared" si="141"/>
        <v>0.57325924373190251</v>
      </c>
      <c r="BD86" s="158">
        <f t="shared" si="142"/>
        <v>72.69693200341186</v>
      </c>
      <c r="BE86" s="158">
        <f t="shared" si="143"/>
        <v>28.497197345337447</v>
      </c>
      <c r="BF86" s="156">
        <f t="shared" si="144"/>
        <v>0.15915494309189535</v>
      </c>
      <c r="BG86" s="156">
        <f t="shared" si="145"/>
        <v>3.0308617958585294E-3</v>
      </c>
      <c r="BH86" s="156">
        <f t="shared" si="146"/>
        <v>8.3241978900339894E-3</v>
      </c>
      <c r="BI86" s="156">
        <f t="shared" si="147"/>
        <v>3.2016145730899958E-3</v>
      </c>
      <c r="BJ86" s="156">
        <f t="shared" si="148"/>
        <v>1.2550329126512782E-3</v>
      </c>
      <c r="BK86" s="157">
        <f t="shared" si="149"/>
        <v>0.19361833333333336</v>
      </c>
      <c r="BL86" s="157">
        <f t="shared" si="150"/>
        <v>2.7454234646043223</v>
      </c>
      <c r="BM86" s="157">
        <f t="shared" si="151"/>
        <v>729.68457237500013</v>
      </c>
      <c r="BN86" s="156">
        <f t="shared" si="152"/>
        <v>3.2471735724426072</v>
      </c>
      <c r="BO86" s="156">
        <f t="shared" si="153"/>
        <v>2.5205847756679547</v>
      </c>
      <c r="BP86" s="156">
        <f t="shared" si="154"/>
        <v>0.60498743801469557</v>
      </c>
      <c r="BQ86" s="156">
        <f t="shared" si="155"/>
        <v>5.3673404907354971</v>
      </c>
      <c r="BR86" s="156">
        <f t="shared" si="156"/>
        <v>4.166342335866366</v>
      </c>
      <c r="BS86" s="155"/>
      <c r="BT86" s="155"/>
      <c r="BU86" s="155"/>
    </row>
    <row r="87" spans="1:395">
      <c r="A87" s="187">
        <v>45</v>
      </c>
      <c r="B87" s="28">
        <v>7</v>
      </c>
      <c r="C87" s="172">
        <v>0.65</v>
      </c>
      <c r="D87" s="172">
        <f t="shared" si="106"/>
        <v>0.27</v>
      </c>
      <c r="E87" s="238">
        <f t="shared" si="107"/>
        <v>2.6259667592247009</v>
      </c>
      <c r="F87" s="172">
        <f t="shared" si="108"/>
        <v>10.766327527906574</v>
      </c>
      <c r="G87" s="172">
        <f t="shared" si="109"/>
        <v>2.5251732613822759</v>
      </c>
      <c r="H87" s="425">
        <v>30</v>
      </c>
      <c r="I87" s="426"/>
      <c r="J87" s="59">
        <v>35</v>
      </c>
      <c r="K87" s="59">
        <v>62</v>
      </c>
      <c r="L87" s="59">
        <v>36</v>
      </c>
      <c r="M87" s="59">
        <v>62</v>
      </c>
      <c r="N87" s="59">
        <v>35</v>
      </c>
      <c r="O87" s="60">
        <v>63</v>
      </c>
      <c r="P87" s="61">
        <v>40</v>
      </c>
      <c r="Q87" s="59">
        <v>62</v>
      </c>
      <c r="R87" s="59">
        <v>41</v>
      </c>
      <c r="S87" s="59">
        <v>62</v>
      </c>
      <c r="T87" s="59">
        <v>38</v>
      </c>
      <c r="U87" s="59">
        <v>62</v>
      </c>
      <c r="V87" s="62"/>
      <c r="W87" s="166">
        <f t="shared" si="110"/>
        <v>27</v>
      </c>
      <c r="X87" s="166">
        <f t="shared" si="111"/>
        <v>26</v>
      </c>
      <c r="Y87" s="166">
        <f t="shared" si="112"/>
        <v>28</v>
      </c>
      <c r="Z87" s="166">
        <f t="shared" si="113"/>
        <v>22</v>
      </c>
      <c r="AA87" s="166">
        <f t="shared" si="114"/>
        <v>21</v>
      </c>
      <c r="AB87" s="166">
        <f t="shared" si="115"/>
        <v>24</v>
      </c>
      <c r="AC87" s="165">
        <f t="shared" si="116"/>
        <v>5</v>
      </c>
      <c r="AD87" s="165">
        <f t="shared" si="117"/>
        <v>5</v>
      </c>
      <c r="AE87" s="165">
        <f t="shared" si="118"/>
        <v>4</v>
      </c>
      <c r="AF87" s="163">
        <f t="shared" si="119"/>
        <v>0.27</v>
      </c>
      <c r="AG87" s="163">
        <f t="shared" si="120"/>
        <v>0.22333333333333333</v>
      </c>
      <c r="AH87" s="163">
        <f t="shared" si="121"/>
        <v>4.6666666666666669E-2</v>
      </c>
      <c r="AI87" s="162">
        <f t="shared" si="122"/>
        <v>18.518518518518523</v>
      </c>
      <c r="AJ87" s="162">
        <f t="shared" si="123"/>
        <v>19.23076923076923</v>
      </c>
      <c r="AK87" s="162">
        <f t="shared" si="124"/>
        <v>14.28571428571429</v>
      </c>
      <c r="AL87" s="160">
        <f>(AI87+AJ87+AK87)/3</f>
        <v>17.345000678334014</v>
      </c>
      <c r="AM87" s="159">
        <f t="shared" si="125"/>
        <v>2.5078189317587977E-2</v>
      </c>
      <c r="AN87" s="159">
        <f t="shared" si="126"/>
        <v>0.41538461538461541</v>
      </c>
      <c r="AO87" s="159">
        <f t="shared" si="127"/>
        <v>6.0373418727526607E-2</v>
      </c>
      <c r="AP87" s="159">
        <f t="shared" si="128"/>
        <v>2.3220545664433309E-2</v>
      </c>
      <c r="AQ87" s="159">
        <f t="shared" si="129"/>
        <v>3.5295229409938636E-2</v>
      </c>
      <c r="AR87" s="159">
        <f t="shared" si="130"/>
        <v>1.52</v>
      </c>
      <c r="AS87" s="237">
        <f t="shared" si="131"/>
        <v>38.949361214468787</v>
      </c>
      <c r="AT87" s="237">
        <f t="shared" si="132"/>
        <v>16.178965427548576</v>
      </c>
      <c r="AU87" s="156">
        <f t="shared" si="133"/>
        <v>0.38461538461538458</v>
      </c>
      <c r="AV87" s="156">
        <f t="shared" si="134"/>
        <v>0.14663050584665407</v>
      </c>
      <c r="AW87" s="156">
        <f t="shared" si="135"/>
        <v>0.59676239503286066</v>
      </c>
      <c r="AX87" s="156">
        <f t="shared" si="136"/>
        <v>0.16457352297072278</v>
      </c>
      <c r="AY87" s="156">
        <f t="shared" si="137"/>
        <v>0.36296296296296293</v>
      </c>
      <c r="AZ87" s="156">
        <f t="shared" si="138"/>
        <v>0.15076923076923077</v>
      </c>
      <c r="BA87" s="156">
        <f t="shared" si="139"/>
        <v>9.1024539004578575E-3</v>
      </c>
      <c r="BB87" s="156">
        <f t="shared" si="140"/>
        <v>1.5515822270854378</v>
      </c>
      <c r="BC87" s="156">
        <f t="shared" si="141"/>
        <v>0.6159037079714621</v>
      </c>
      <c r="BD87" s="158">
        <f t="shared" si="142"/>
        <v>67.663480057886559</v>
      </c>
      <c r="BE87" s="158">
        <f t="shared" si="143"/>
        <v>26.524084182691535</v>
      </c>
      <c r="BF87" s="156">
        <f t="shared" si="144"/>
        <v>0.15915494309189535</v>
      </c>
      <c r="BG87" s="156">
        <f t="shared" si="145"/>
        <v>3.991317793688492E-3</v>
      </c>
      <c r="BH87" s="156">
        <f t="shared" si="146"/>
        <v>9.608728021842667E-3</v>
      </c>
      <c r="BI87" s="156">
        <f t="shared" si="147"/>
        <v>3.6956646237856407E-3</v>
      </c>
      <c r="BJ87" s="156">
        <f t="shared" si="148"/>
        <v>1.4487005325239711E-3</v>
      </c>
      <c r="BK87" s="157">
        <f t="shared" si="149"/>
        <v>0.20853500000000003</v>
      </c>
      <c r="BL87" s="157">
        <f t="shared" si="150"/>
        <v>2.7750405402444125</v>
      </c>
      <c r="BM87" s="157">
        <f t="shared" si="151"/>
        <v>802.94837737500029</v>
      </c>
      <c r="BN87" s="156">
        <f t="shared" si="152"/>
        <v>3.2471735724426072</v>
      </c>
      <c r="BO87" s="156">
        <f t="shared" si="153"/>
        <v>2.5205847756679547</v>
      </c>
      <c r="BP87" s="156">
        <f t="shared" si="154"/>
        <v>0.54978627822026227</v>
      </c>
      <c r="BQ87" s="156">
        <f t="shared" si="155"/>
        <v>5.9062470292168401</v>
      </c>
      <c r="BR87" s="156">
        <f t="shared" si="156"/>
        <v>4.5846629418024998</v>
      </c>
      <c r="BS87" s="155"/>
      <c r="BT87" s="155"/>
      <c r="BU87" s="155"/>
    </row>
    <row r="88" spans="1:395" ht="15" thickBot="1">
      <c r="A88" s="187">
        <v>45</v>
      </c>
      <c r="B88" s="28">
        <v>8</v>
      </c>
      <c r="C88" s="230">
        <v>0.65</v>
      </c>
      <c r="D88" s="172">
        <f t="shared" si="106"/>
        <v>0.27666666666666667</v>
      </c>
      <c r="E88" s="238">
        <f t="shared" si="107"/>
        <v>2.2369926804179441</v>
      </c>
      <c r="F88" s="172">
        <f t="shared" si="108"/>
        <v>7.8130079306134999</v>
      </c>
      <c r="G88" s="172">
        <f t="shared" si="109"/>
        <v>2.5251732613822759</v>
      </c>
      <c r="H88" s="495">
        <v>35</v>
      </c>
      <c r="I88" s="496"/>
      <c r="J88" s="65">
        <v>33</v>
      </c>
      <c r="K88" s="65">
        <v>62</v>
      </c>
      <c r="L88" s="65">
        <v>33</v>
      </c>
      <c r="M88" s="65">
        <v>59</v>
      </c>
      <c r="N88" s="65">
        <v>33</v>
      </c>
      <c r="O88" s="66">
        <v>61</v>
      </c>
      <c r="P88" s="67">
        <v>36</v>
      </c>
      <c r="Q88" s="65">
        <v>62</v>
      </c>
      <c r="R88" s="65">
        <v>35</v>
      </c>
      <c r="S88" s="65">
        <v>62</v>
      </c>
      <c r="T88" s="65">
        <v>36</v>
      </c>
      <c r="U88" s="65">
        <v>65</v>
      </c>
      <c r="V88" s="68"/>
      <c r="W88" s="166">
        <f t="shared" si="110"/>
        <v>29</v>
      </c>
      <c r="X88" s="166">
        <f t="shared" si="111"/>
        <v>26</v>
      </c>
      <c r="Y88" s="166">
        <f t="shared" si="112"/>
        <v>28</v>
      </c>
      <c r="Z88" s="166">
        <f t="shared" si="113"/>
        <v>26</v>
      </c>
      <c r="AA88" s="166">
        <f t="shared" si="114"/>
        <v>27</v>
      </c>
      <c r="AB88" s="166">
        <f t="shared" si="115"/>
        <v>29</v>
      </c>
      <c r="AC88" s="165">
        <f t="shared" si="116"/>
        <v>3</v>
      </c>
      <c r="AD88" s="165">
        <f t="shared" si="117"/>
        <v>-1</v>
      </c>
      <c r="AE88" s="165">
        <f t="shared" si="118"/>
        <v>-1</v>
      </c>
      <c r="AF88" s="163">
        <f t="shared" si="119"/>
        <v>0.27666666666666667</v>
      </c>
      <c r="AG88" s="163">
        <f t="shared" si="120"/>
        <v>0.27333333333333332</v>
      </c>
      <c r="AH88" s="163">
        <f t="shared" si="121"/>
        <v>3.3333333333333335E-3</v>
      </c>
      <c r="AI88" s="162">
        <f t="shared" si="122"/>
        <v>10.344827586206895</v>
      </c>
      <c r="AJ88" s="161">
        <f t="shared" si="123"/>
        <v>-3.8461538461538547</v>
      </c>
      <c r="AK88" s="161">
        <f t="shared" si="124"/>
        <v>-3.5714285714285809</v>
      </c>
      <c r="AL88" s="160">
        <f>AI88</f>
        <v>10.344827586206895</v>
      </c>
      <c r="AM88" s="159">
        <f t="shared" si="125"/>
        <v>3.5411031080950409E-2</v>
      </c>
      <c r="AN88" s="159">
        <f t="shared" si="126"/>
        <v>0.42564102564102563</v>
      </c>
      <c r="AO88" s="159">
        <f t="shared" si="127"/>
        <v>8.3194591093799147E-2</v>
      </c>
      <c r="AP88" s="159">
        <f t="shared" si="128"/>
        <v>3.1997919651461211E-2</v>
      </c>
      <c r="AQ88" s="159">
        <f t="shared" si="129"/>
        <v>4.7783560012848746E-2</v>
      </c>
      <c r="AR88" s="159">
        <f t="shared" si="130"/>
        <v>1.4933333333333334</v>
      </c>
      <c r="AS88" s="237">
        <f t="shared" si="131"/>
        <v>27.336173243181324</v>
      </c>
      <c r="AT88" s="237">
        <f t="shared" si="132"/>
        <v>11.635396816328461</v>
      </c>
      <c r="AU88" s="156">
        <f t="shared" si="133"/>
        <v>0.38461538461538458</v>
      </c>
      <c r="AV88" s="156">
        <f t="shared" si="134"/>
        <v>0.1700405328666828</v>
      </c>
      <c r="AW88" s="156">
        <f t="shared" si="135"/>
        <v>0.58952864412411499</v>
      </c>
      <c r="AX88" s="156">
        <f t="shared" si="136"/>
        <v>0.1979601165123549</v>
      </c>
      <c r="AY88" s="156">
        <f t="shared" si="137"/>
        <v>0.35421686746987951</v>
      </c>
      <c r="AZ88" s="156">
        <f t="shared" si="138"/>
        <v>0.15076923076923077</v>
      </c>
      <c r="BA88" s="156">
        <f t="shared" si="139"/>
        <v>1.2543184503372795E-2</v>
      </c>
      <c r="BB88" s="156">
        <f t="shared" si="140"/>
        <v>1.5327744747226988</v>
      </c>
      <c r="BC88" s="156">
        <f t="shared" si="141"/>
        <v>0.72299863927767705</v>
      </c>
      <c r="BD88" s="158">
        <f t="shared" si="142"/>
        <v>57.640756147951627</v>
      </c>
      <c r="BE88" s="158">
        <f t="shared" si="143"/>
        <v>22.595176409997038</v>
      </c>
      <c r="BF88" s="156">
        <f t="shared" si="144"/>
        <v>0.15915494309189535</v>
      </c>
      <c r="BG88" s="156">
        <f t="shared" si="145"/>
        <v>5.635840636514E-3</v>
      </c>
      <c r="BH88" s="156">
        <f t="shared" si="146"/>
        <v>1.3240830411087107E-2</v>
      </c>
      <c r="BI88" s="156">
        <f t="shared" si="147"/>
        <v>5.0926270811873491E-3</v>
      </c>
      <c r="BJ88" s="156">
        <f t="shared" si="148"/>
        <v>1.996309815825441E-3</v>
      </c>
      <c r="BK88" s="157">
        <f t="shared" si="149"/>
        <v>0.21151833333333334</v>
      </c>
      <c r="BL88" s="157">
        <f t="shared" si="150"/>
        <v>2.7809261047356149</v>
      </c>
      <c r="BM88" s="157">
        <f t="shared" si="151"/>
        <v>817.89380337500006</v>
      </c>
      <c r="BN88" s="156">
        <f t="shared" si="152"/>
        <v>3.2471735724426072</v>
      </c>
      <c r="BO88" s="156">
        <f t="shared" si="153"/>
        <v>2.5205847756679547</v>
      </c>
      <c r="BP88" s="156">
        <f t="shared" si="154"/>
        <v>0.53973999824717767</v>
      </c>
      <c r="BQ88" s="156">
        <f t="shared" si="155"/>
        <v>6.0161810927259483</v>
      </c>
      <c r="BR88" s="156">
        <f t="shared" si="156"/>
        <v>4.6699981173410006</v>
      </c>
      <c r="BS88" s="155"/>
      <c r="BT88" s="155"/>
      <c r="BU88" s="155"/>
    </row>
    <row r="89" spans="1:395">
      <c r="AL89" s="153" t="s">
        <v>90</v>
      </c>
      <c r="AM89" s="249">
        <f>RSQ($AL$17:$AL$88,AM17:AM88)</f>
        <v>3.0402509821620987E-5</v>
      </c>
      <c r="AN89" s="249">
        <f t="shared" ref="AN89:BR89" si="157">RSQ($AL$17:$AL$88,AN17:AN88)</f>
        <v>0.2515848211442907</v>
      </c>
      <c r="AO89" s="249">
        <f t="shared" si="157"/>
        <v>4.8918785014813497E-2</v>
      </c>
      <c r="AP89" s="249">
        <f t="shared" si="157"/>
        <v>1.1142644985052673E-2</v>
      </c>
      <c r="AQ89" s="249">
        <f t="shared" si="157"/>
        <v>0.18961784549989252</v>
      </c>
      <c r="AR89" s="249">
        <f t="shared" si="157"/>
        <v>0.23402582818263676</v>
      </c>
      <c r="AS89" s="249">
        <f t="shared" si="157"/>
        <v>7.3863732761930458E-3</v>
      </c>
      <c r="AT89" s="249">
        <f t="shared" si="157"/>
        <v>1.2161802663141775E-2</v>
      </c>
      <c r="AU89" s="249">
        <f t="shared" si="157"/>
        <v>3.4197882457205557E-2</v>
      </c>
      <c r="AV89" s="249">
        <f t="shared" si="157"/>
        <v>3.7589807564901469E-2</v>
      </c>
      <c r="AW89" s="249">
        <f t="shared" si="157"/>
        <v>1.3740828584794023E-4</v>
      </c>
      <c r="AX89" s="249">
        <f t="shared" si="157"/>
        <v>2.7480085872610815E-3</v>
      </c>
      <c r="AY89" s="249">
        <f t="shared" si="157"/>
        <v>2.047318035551722E-2</v>
      </c>
      <c r="AZ89" s="249">
        <f t="shared" si="157"/>
        <v>3.4197882457205536E-2</v>
      </c>
      <c r="BA89" s="249">
        <f t="shared" si="157"/>
        <v>1.1142644985052668E-2</v>
      </c>
      <c r="BB89" s="249">
        <f t="shared" si="157"/>
        <v>0.23126669161463043</v>
      </c>
      <c r="BC89" s="249">
        <f t="shared" si="157"/>
        <v>4.1150747941970073E-2</v>
      </c>
      <c r="BD89" s="249">
        <f t="shared" si="157"/>
        <v>3.3930889500114816E-3</v>
      </c>
      <c r="BE89" s="249">
        <f t="shared" si="157"/>
        <v>3.3930889500114816E-3</v>
      </c>
      <c r="BF89" s="249">
        <f t="shared" si="157"/>
        <v>7.9162899021526683E-33</v>
      </c>
      <c r="BG89" s="249">
        <f t="shared" si="157"/>
        <v>3.0402509821621458E-5</v>
      </c>
      <c r="BH89" s="249">
        <f t="shared" si="157"/>
        <v>4.8918785014813518E-2</v>
      </c>
      <c r="BI89" s="249">
        <f t="shared" si="157"/>
        <v>1.1142644985052673E-2</v>
      </c>
      <c r="BJ89" s="249">
        <f t="shared" si="157"/>
        <v>1.1142644985052685E-2</v>
      </c>
      <c r="BK89" s="249"/>
      <c r="BL89" s="249"/>
      <c r="BM89" s="249"/>
      <c r="BN89" s="249">
        <f t="shared" si="157"/>
        <v>0.11186468270886153</v>
      </c>
      <c r="BO89" s="249">
        <f t="shared" si="157"/>
        <v>0.11186468270886135</v>
      </c>
      <c r="BP89" s="249">
        <f t="shared" si="157"/>
        <v>3.3109847808965261E-2</v>
      </c>
      <c r="BQ89" s="249">
        <f t="shared" si="157"/>
        <v>2.7626360774569473E-3</v>
      </c>
      <c r="BR89" s="249">
        <f t="shared" si="157"/>
        <v>2.7626360774569451E-3</v>
      </c>
    </row>
    <row r="90" spans="1:395" ht="15" thickBot="1">
      <c r="AM90"/>
      <c r="AN90"/>
      <c r="AO90"/>
      <c r="AP90"/>
      <c r="AQ90"/>
      <c r="AR90"/>
      <c r="AZ90"/>
    </row>
    <row r="91" spans="1:395">
      <c r="A91" s="456" t="s">
        <v>22</v>
      </c>
      <c r="B91" s="457"/>
      <c r="C91" s="457"/>
      <c r="D91" s="457"/>
      <c r="E91" s="457"/>
      <c r="F91" s="458"/>
      <c r="G91" s="227"/>
      <c r="W91" s="153"/>
      <c r="X91" s="153"/>
      <c r="Y91" s="153"/>
      <c r="Z91" s="153"/>
      <c r="AA91" s="153"/>
      <c r="AB91" s="153"/>
      <c r="AC91" s="153"/>
      <c r="AM91"/>
      <c r="AN91"/>
      <c r="AO91"/>
      <c r="AP91"/>
      <c r="AQ91"/>
      <c r="AR91"/>
    </row>
    <row r="92" spans="1:395" ht="15" thickBot="1">
      <c r="A92" s="459"/>
      <c r="B92" s="460"/>
      <c r="C92" s="460"/>
      <c r="D92" s="460"/>
      <c r="E92" s="460"/>
      <c r="F92" s="461"/>
      <c r="G92" s="227"/>
      <c r="W92" s="153"/>
      <c r="X92" s="153"/>
      <c r="Y92" s="153"/>
      <c r="Z92" s="153"/>
      <c r="AA92" s="153"/>
      <c r="AB92" s="153"/>
      <c r="AC92" s="153"/>
      <c r="AM92"/>
      <c r="AN92"/>
      <c r="AO92"/>
      <c r="AP92"/>
      <c r="AQ92"/>
      <c r="AR92"/>
    </row>
    <row r="93" spans="1:395">
      <c r="A93" s="325" t="s">
        <v>18</v>
      </c>
      <c r="B93" s="326"/>
      <c r="C93" s="326"/>
      <c r="D93" s="326"/>
      <c r="E93" s="326"/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7"/>
      <c r="W93" s="153"/>
      <c r="X93" s="153"/>
      <c r="Y93" s="153"/>
      <c r="Z93" s="153"/>
      <c r="AA93" s="153"/>
      <c r="AB93" s="153"/>
      <c r="AC93" s="153"/>
      <c r="AM93"/>
      <c r="AN93"/>
      <c r="AO93"/>
      <c r="AP93"/>
      <c r="AQ93"/>
      <c r="AR93"/>
    </row>
    <row r="94" spans="1:395" ht="15" thickBot="1">
      <c r="A94" s="328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30"/>
      <c r="W94" s="153"/>
      <c r="X94" s="153"/>
      <c r="Y94" s="153"/>
      <c r="Z94" s="153"/>
      <c r="AA94" s="153"/>
      <c r="AB94" s="153"/>
      <c r="AC94" s="153"/>
      <c r="AM94"/>
      <c r="AN94"/>
      <c r="AO94"/>
      <c r="AP94"/>
      <c r="AQ94"/>
      <c r="AR94"/>
    </row>
    <row r="95" spans="1:395">
      <c r="A95" s="431" t="s">
        <v>0</v>
      </c>
      <c r="B95" s="432"/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  <c r="R95" s="432"/>
      <c r="S95" s="432"/>
      <c r="T95" s="432"/>
      <c r="U95" s="432"/>
      <c r="V95" s="433"/>
      <c r="W95" s="153"/>
      <c r="X95" s="153"/>
      <c r="Y95" s="153"/>
      <c r="Z95" s="153"/>
      <c r="AA95" s="153"/>
      <c r="AB95"/>
      <c r="AC95"/>
      <c r="AD95"/>
      <c r="AE95"/>
      <c r="AF95"/>
      <c r="AG95"/>
      <c r="AH95"/>
      <c r="AI95"/>
      <c r="AJ95"/>
      <c r="AM95"/>
      <c r="AN95"/>
      <c r="AO95"/>
      <c r="AP95"/>
      <c r="AQ95"/>
      <c r="AR95"/>
    </row>
    <row r="96" spans="1:395">
      <c r="A96" s="322"/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4"/>
      <c r="W96" s="153"/>
      <c r="X96" s="153"/>
      <c r="Y96" s="153"/>
      <c r="Z96" s="153"/>
      <c r="AA96" s="153"/>
      <c r="AB96"/>
      <c r="AC96"/>
      <c r="AD96"/>
      <c r="AE96"/>
      <c r="AF96"/>
      <c r="AG96"/>
      <c r="AH96"/>
      <c r="AI96"/>
      <c r="AJ96"/>
      <c r="AK96" s="154"/>
      <c r="AM96"/>
      <c r="AN96"/>
      <c r="AO96"/>
      <c r="AP96"/>
      <c r="AQ96"/>
      <c r="AR96"/>
    </row>
    <row r="97" spans="1:73">
      <c r="A97" s="9" t="s">
        <v>1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53"/>
      <c r="X97" s="226" t="s">
        <v>48</v>
      </c>
      <c r="Y97" s="222">
        <v>0.25</v>
      </c>
      <c r="Z97" s="225" t="s">
        <v>50</v>
      </c>
      <c r="AA97" s="153"/>
      <c r="AB97" s="224" t="s">
        <v>61</v>
      </c>
      <c r="AC97" s="223">
        <v>45.515300000000003</v>
      </c>
      <c r="AD97" s="219" t="s">
        <v>62</v>
      </c>
      <c r="AH97"/>
      <c r="AI97"/>
      <c r="AJ97"/>
      <c r="AM97"/>
      <c r="AN97"/>
      <c r="AO97"/>
      <c r="AP97"/>
      <c r="AQ97"/>
      <c r="AR97"/>
    </row>
    <row r="98" spans="1:73" ht="28.8">
      <c r="A98" s="9" t="s">
        <v>2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53"/>
      <c r="X98" s="222" t="s">
        <v>49</v>
      </c>
      <c r="Y98" s="221">
        <v>4.8000000000000001E-2</v>
      </c>
      <c r="Z98" s="220" t="s">
        <v>50</v>
      </c>
      <c r="AA98" s="153"/>
      <c r="AB98" s="219" t="s">
        <v>64</v>
      </c>
      <c r="AC98" s="219">
        <v>17.853000000000002</v>
      </c>
      <c r="AD98" s="219" t="s">
        <v>87</v>
      </c>
      <c r="AH98"/>
      <c r="AI98"/>
      <c r="AJ98"/>
      <c r="AK98" s="154"/>
      <c r="AM98"/>
      <c r="AN98"/>
      <c r="AO98"/>
      <c r="AP98"/>
      <c r="AQ98"/>
      <c r="AR98"/>
    </row>
    <row r="99" spans="1:73">
      <c r="A99" s="337" t="s">
        <v>3</v>
      </c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9"/>
      <c r="W99" s="153"/>
      <c r="X99" s="153"/>
      <c r="Y99" s="153"/>
      <c r="Z99" s="153"/>
      <c r="AA99" s="153"/>
      <c r="AB99" s="153"/>
      <c r="AC99" s="153"/>
      <c r="AM99"/>
      <c r="AN99"/>
      <c r="AO99"/>
      <c r="AP99"/>
      <c r="AQ99"/>
      <c r="AR99"/>
    </row>
    <row r="100" spans="1:73" ht="15" thickBot="1">
      <c r="A100" s="340"/>
      <c r="B100" s="341"/>
      <c r="C100" s="341"/>
      <c r="D100" s="341"/>
      <c r="E100" s="341"/>
      <c r="F100" s="341"/>
      <c r="G100" s="341"/>
      <c r="H100" s="341"/>
      <c r="I100" s="341"/>
      <c r="J100" s="341"/>
      <c r="K100" s="341"/>
      <c r="L100" s="341"/>
      <c r="M100" s="341"/>
      <c r="N100" s="341"/>
      <c r="O100" s="341"/>
      <c r="P100" s="341"/>
      <c r="Q100" s="341"/>
      <c r="R100" s="341"/>
      <c r="S100" s="341"/>
      <c r="T100" s="341"/>
      <c r="U100" s="341"/>
      <c r="V100" s="342"/>
      <c r="W100" s="153"/>
      <c r="X100" s="153"/>
      <c r="Y100" s="153"/>
      <c r="Z100" s="153"/>
      <c r="AA100" s="153"/>
      <c r="AB100" s="153"/>
      <c r="AC100" s="153"/>
      <c r="AM100"/>
      <c r="AN100"/>
      <c r="AO100"/>
      <c r="AP100"/>
      <c r="AQ100"/>
      <c r="AR100"/>
    </row>
    <row r="101" spans="1:73" ht="14.55" customHeight="1">
      <c r="A101" s="462" t="s">
        <v>20</v>
      </c>
      <c r="B101" s="390" t="s">
        <v>19</v>
      </c>
      <c r="C101" s="482" t="s">
        <v>4</v>
      </c>
      <c r="D101" s="483"/>
      <c r="E101" s="483"/>
      <c r="F101" s="483"/>
      <c r="G101" s="484"/>
      <c r="H101" s="464" t="s">
        <v>5</v>
      </c>
      <c r="I101" s="465"/>
      <c r="J101" s="465"/>
      <c r="K101" s="465"/>
      <c r="L101" s="465"/>
      <c r="M101" s="465"/>
      <c r="N101" s="465"/>
      <c r="O101" s="465"/>
      <c r="P101" s="465"/>
      <c r="Q101" s="465"/>
      <c r="R101" s="465"/>
      <c r="S101" s="465"/>
      <c r="T101" s="465"/>
      <c r="U101" s="466"/>
      <c r="V101" s="434" t="s">
        <v>6</v>
      </c>
      <c r="AD101" s="154"/>
      <c r="AE101" s="154"/>
      <c r="AM101"/>
      <c r="AN101"/>
      <c r="AO101"/>
      <c r="AP101"/>
      <c r="AQ101"/>
      <c r="AR101"/>
    </row>
    <row r="102" spans="1:73" ht="18.75" customHeight="1">
      <c r="A102" s="463"/>
      <c r="B102" s="391"/>
      <c r="C102" s="467" t="s">
        <v>7</v>
      </c>
      <c r="D102" s="470" t="s">
        <v>86</v>
      </c>
      <c r="E102" s="470" t="s">
        <v>8</v>
      </c>
      <c r="F102" s="470" t="s">
        <v>47</v>
      </c>
      <c r="G102" s="470" t="s">
        <v>85</v>
      </c>
      <c r="H102" s="485" t="s">
        <v>9</v>
      </c>
      <c r="I102" s="486"/>
      <c r="J102" s="473" t="s">
        <v>11</v>
      </c>
      <c r="K102" s="474"/>
      <c r="L102" s="474"/>
      <c r="M102" s="474"/>
      <c r="N102" s="474"/>
      <c r="O102" s="475"/>
      <c r="P102" s="476" t="s">
        <v>10</v>
      </c>
      <c r="Q102" s="474"/>
      <c r="R102" s="474"/>
      <c r="S102" s="474"/>
      <c r="T102" s="474"/>
      <c r="U102" s="477"/>
      <c r="V102" s="435"/>
      <c r="W102" s="153"/>
      <c r="X102" s="153"/>
      <c r="Y102" s="153"/>
      <c r="Z102" s="153"/>
      <c r="AA102" s="153"/>
      <c r="AB102" s="153"/>
      <c r="AC102" s="153"/>
      <c r="AM102"/>
      <c r="AN102"/>
      <c r="AO102"/>
      <c r="AP102"/>
      <c r="AQ102"/>
      <c r="AR102"/>
    </row>
    <row r="103" spans="1:73">
      <c r="A103" s="463"/>
      <c r="B103" s="391"/>
      <c r="C103" s="468"/>
      <c r="D103" s="471"/>
      <c r="E103" s="471"/>
      <c r="F103" s="471"/>
      <c r="G103" s="471"/>
      <c r="H103" s="487"/>
      <c r="I103" s="488"/>
      <c r="J103" s="478">
        <v>1</v>
      </c>
      <c r="K103" s="479"/>
      <c r="L103" s="478">
        <v>2</v>
      </c>
      <c r="M103" s="479"/>
      <c r="N103" s="478">
        <v>3</v>
      </c>
      <c r="O103" s="480"/>
      <c r="P103" s="481">
        <v>1</v>
      </c>
      <c r="Q103" s="479"/>
      <c r="R103" s="478">
        <v>2</v>
      </c>
      <c r="S103" s="479"/>
      <c r="T103" s="478">
        <v>3</v>
      </c>
      <c r="U103" s="479"/>
      <c r="V103" s="435"/>
      <c r="W103" s="452" t="s">
        <v>84</v>
      </c>
      <c r="X103" s="453"/>
      <c r="Y103" s="454"/>
      <c r="Z103" s="455" t="s">
        <v>83</v>
      </c>
      <c r="AA103" s="453"/>
      <c r="AB103" s="454"/>
      <c r="AC103" s="455" t="s">
        <v>16</v>
      </c>
      <c r="AD103" s="453"/>
      <c r="AE103" s="453"/>
      <c r="AF103" s="437" t="s">
        <v>24</v>
      </c>
      <c r="AG103" s="437" t="s">
        <v>25</v>
      </c>
      <c r="AH103" s="437" t="s">
        <v>26</v>
      </c>
      <c r="AI103" s="500" t="s">
        <v>29</v>
      </c>
      <c r="AJ103" s="500"/>
      <c r="AK103" s="500"/>
      <c r="AL103" s="450" t="s">
        <v>82</v>
      </c>
      <c r="AM103" s="508" t="s">
        <v>31</v>
      </c>
      <c r="AN103" s="445" t="s">
        <v>32</v>
      </c>
      <c r="AO103" s="445" t="s">
        <v>33</v>
      </c>
      <c r="AP103" s="445" t="s">
        <v>34</v>
      </c>
      <c r="AQ103" s="445" t="s">
        <v>35</v>
      </c>
      <c r="AR103" s="445" t="s">
        <v>36</v>
      </c>
      <c r="AS103" s="445" t="s">
        <v>37</v>
      </c>
      <c r="AT103" s="445" t="s">
        <v>38</v>
      </c>
      <c r="AU103" s="445" t="s">
        <v>39</v>
      </c>
      <c r="AV103" s="445" t="s">
        <v>40</v>
      </c>
      <c r="AW103" s="443" t="s">
        <v>41</v>
      </c>
      <c r="AX103" s="445" t="s">
        <v>42</v>
      </c>
      <c r="AY103" s="445" t="s">
        <v>43</v>
      </c>
      <c r="AZ103" s="445" t="s">
        <v>44</v>
      </c>
      <c r="BA103" s="445" t="s">
        <v>45</v>
      </c>
      <c r="BB103" s="446" t="s">
        <v>46</v>
      </c>
      <c r="BC103" s="438" t="s">
        <v>56</v>
      </c>
      <c r="BD103" s="437" t="s">
        <v>58</v>
      </c>
      <c r="BE103" s="501" t="s">
        <v>57</v>
      </c>
      <c r="BF103" s="438" t="s">
        <v>81</v>
      </c>
      <c r="BG103" s="438" t="s">
        <v>80</v>
      </c>
      <c r="BH103" s="438" t="s">
        <v>79</v>
      </c>
      <c r="BI103" s="437" t="s">
        <v>78</v>
      </c>
      <c r="BJ103" s="438" t="s">
        <v>77</v>
      </c>
      <c r="BK103" s="421" t="s">
        <v>76</v>
      </c>
      <c r="BL103" s="421" t="s">
        <v>75</v>
      </c>
      <c r="BM103" s="421" t="s">
        <v>74</v>
      </c>
      <c r="BN103" s="420" t="s">
        <v>66</v>
      </c>
      <c r="BO103" s="423" t="s">
        <v>73</v>
      </c>
      <c r="BP103" s="423" t="s">
        <v>68</v>
      </c>
      <c r="BQ103" s="423" t="s">
        <v>69</v>
      </c>
      <c r="BR103" s="419" t="s">
        <v>72</v>
      </c>
      <c r="BS103" s="210"/>
      <c r="BT103" s="210"/>
      <c r="BU103" s="210"/>
    </row>
    <row r="104" spans="1:73" ht="15" thickBot="1">
      <c r="A104" s="463"/>
      <c r="B104" s="392"/>
      <c r="C104" s="469"/>
      <c r="D104" s="472"/>
      <c r="E104" s="472"/>
      <c r="F104" s="472"/>
      <c r="G104" s="472"/>
      <c r="H104" s="489"/>
      <c r="I104" s="490"/>
      <c r="J104" s="215" t="s">
        <v>12</v>
      </c>
      <c r="K104" s="215" t="s">
        <v>13</v>
      </c>
      <c r="L104" s="215" t="s">
        <v>12</v>
      </c>
      <c r="M104" s="215" t="s">
        <v>13</v>
      </c>
      <c r="N104" s="215" t="s">
        <v>12</v>
      </c>
      <c r="O104" s="217" t="s">
        <v>13</v>
      </c>
      <c r="P104" s="216" t="s">
        <v>12</v>
      </c>
      <c r="Q104" s="215" t="s">
        <v>13</v>
      </c>
      <c r="R104" s="215" t="s">
        <v>12</v>
      </c>
      <c r="S104" s="215" t="s">
        <v>13</v>
      </c>
      <c r="T104" s="215" t="s">
        <v>12</v>
      </c>
      <c r="U104" s="215" t="s">
        <v>13</v>
      </c>
      <c r="V104" s="436"/>
      <c r="W104" s="214">
        <v>1</v>
      </c>
      <c r="X104" s="214">
        <v>2</v>
      </c>
      <c r="Y104" s="214">
        <v>3</v>
      </c>
      <c r="Z104" s="213">
        <v>1</v>
      </c>
      <c r="AA104" s="213">
        <v>2</v>
      </c>
      <c r="AB104" s="213">
        <v>3</v>
      </c>
      <c r="AC104" s="212">
        <v>1</v>
      </c>
      <c r="AD104" s="212">
        <v>2</v>
      </c>
      <c r="AE104" s="212">
        <v>3</v>
      </c>
      <c r="AF104" s="437"/>
      <c r="AG104" s="437"/>
      <c r="AH104" s="437"/>
      <c r="AI104" s="211">
        <v>1</v>
      </c>
      <c r="AJ104" s="211">
        <v>2</v>
      </c>
      <c r="AK104" s="211">
        <v>3</v>
      </c>
      <c r="AL104" s="451"/>
      <c r="AM104" s="509"/>
      <c r="AN104" s="444"/>
      <c r="AO104" s="444"/>
      <c r="AP104" s="444"/>
      <c r="AQ104" s="444"/>
      <c r="AR104" s="444"/>
      <c r="AS104" s="444"/>
      <c r="AT104" s="444"/>
      <c r="AU104" s="444"/>
      <c r="AV104" s="444"/>
      <c r="AW104" s="444"/>
      <c r="AX104" s="444"/>
      <c r="AY104" s="444"/>
      <c r="AZ104" s="444"/>
      <c r="BA104" s="444"/>
      <c r="BB104" s="447"/>
      <c r="BC104" s="438"/>
      <c r="BD104" s="437"/>
      <c r="BE104" s="502"/>
      <c r="BF104" s="438"/>
      <c r="BG104" s="438"/>
      <c r="BH104" s="438"/>
      <c r="BI104" s="437"/>
      <c r="BJ104" s="438"/>
      <c r="BK104" s="422"/>
      <c r="BL104" s="422"/>
      <c r="BM104" s="422"/>
      <c r="BN104" s="420"/>
      <c r="BO104" s="424"/>
      <c r="BP104" s="424"/>
      <c r="BQ104" s="424"/>
      <c r="BR104" s="419"/>
      <c r="BS104" s="210"/>
      <c r="BT104" s="210"/>
      <c r="BU104" s="210"/>
    </row>
    <row r="105" spans="1:73" ht="15" thickBot="1">
      <c r="A105" s="198">
        <v>18</v>
      </c>
      <c r="B105" s="21">
        <v>1</v>
      </c>
      <c r="C105" s="206">
        <v>0.4</v>
      </c>
      <c r="D105" s="201">
        <f t="shared" ref="D105:D136" si="158">AVERAGE(W105:Y105)/100</f>
        <v>9.3333333333333338E-2</v>
      </c>
      <c r="E105" s="201">
        <f t="shared" ref="E105:E136" si="159">H105^(-1.04)*90.26</f>
        <v>4.003355281584116</v>
      </c>
      <c r="F105" s="205">
        <f t="shared" ref="F105:F136" si="160">(9.81*E105^2)/(2*PI())</f>
        <v>25.022886522097128</v>
      </c>
      <c r="G105" s="204">
        <f t="shared" ref="G105:G136" si="161">(9.81*C105)^0.5</f>
        <v>1.9809088823063015</v>
      </c>
      <c r="H105" s="493">
        <v>20</v>
      </c>
      <c r="I105" s="494"/>
      <c r="J105" s="206">
        <v>78</v>
      </c>
      <c r="K105" s="206">
        <v>87</v>
      </c>
      <c r="L105" s="206">
        <v>77</v>
      </c>
      <c r="M105" s="206">
        <v>87</v>
      </c>
      <c r="N105" s="206">
        <v>79</v>
      </c>
      <c r="O105" s="209">
        <v>88</v>
      </c>
      <c r="P105" s="208">
        <v>77</v>
      </c>
      <c r="Q105" s="206">
        <v>84</v>
      </c>
      <c r="R105" s="206">
        <v>78</v>
      </c>
      <c r="S105" s="206">
        <v>85</v>
      </c>
      <c r="T105" s="206">
        <v>79</v>
      </c>
      <c r="U105" s="206">
        <v>86</v>
      </c>
      <c r="V105" s="207"/>
      <c r="W105" s="166">
        <f t="shared" ref="W105:W136" si="162">K105-J105</f>
        <v>9</v>
      </c>
      <c r="X105" s="166">
        <f t="shared" ref="X105:X136" si="163">M105-L105</f>
        <v>10</v>
      </c>
      <c r="Y105" s="166">
        <f t="shared" ref="Y105:Y136" si="164">O105-N105</f>
        <v>9</v>
      </c>
      <c r="Z105" s="166">
        <f t="shared" ref="Z105:Z136" si="165">Q105-P105</f>
        <v>7</v>
      </c>
      <c r="AA105" s="166">
        <f t="shared" ref="AA105:AA136" si="166">S105-R105</f>
        <v>7</v>
      </c>
      <c r="AB105" s="166">
        <f t="shared" ref="AB105:AB136" si="167">U105-T105</f>
        <v>7</v>
      </c>
      <c r="AC105" s="165">
        <f t="shared" ref="AC105:AC136" si="168">W105-Z105</f>
        <v>2</v>
      </c>
      <c r="AD105" s="164">
        <f t="shared" ref="AD105:AD136" si="169">X105-AA105</f>
        <v>3</v>
      </c>
      <c r="AE105" s="164">
        <f t="shared" ref="AE105:AE136" si="170">Y105-AB105</f>
        <v>2</v>
      </c>
      <c r="AF105" s="197">
        <f t="shared" ref="AF105:AF136" si="171">(W105+X105+Y105)/(3*100)</f>
        <v>9.3333333333333338E-2</v>
      </c>
      <c r="AG105" s="197">
        <f t="shared" ref="AG105:AG136" si="172">(Z105+AA105+AB105)/(3*100)</f>
        <v>7.0000000000000007E-2</v>
      </c>
      <c r="AH105" s="197">
        <f t="shared" ref="AH105:AH136" si="173">(AC105+AD105+AE105)/(3*100)</f>
        <v>2.3333333333333334E-2</v>
      </c>
      <c r="AI105" s="162">
        <f t="shared" ref="AI105:AI136" si="174">(1-(Z105/W105))*100</f>
        <v>22.222222222222221</v>
      </c>
      <c r="AJ105" s="162">
        <f t="shared" ref="AJ105:AJ136" si="175">(1-(AA105/X105))*100</f>
        <v>30.000000000000004</v>
      </c>
      <c r="AK105" s="162">
        <f t="shared" ref="AK105:AK136" si="176">(1-(AB105/Y105))*100</f>
        <v>22.222222222222221</v>
      </c>
      <c r="AL105" s="160">
        <f t="shared" ref="AL105:AL111" si="177">(AI105+AJ105+AK105)/3</f>
        <v>24.81481481481482</v>
      </c>
      <c r="AM105" s="159">
        <f t="shared" ref="AM105:AM136" si="178">D105/F105</f>
        <v>3.7299187386280494E-3</v>
      </c>
      <c r="AN105" s="159">
        <f t="shared" ref="AN105:AN136" si="179">D105/C105</f>
        <v>0.23333333333333334</v>
      </c>
      <c r="AO105" s="159">
        <f t="shared" ref="AO105:AO136" si="180">C105/F105</f>
        <v>1.5985366022691641E-2</v>
      </c>
      <c r="AP105" s="159">
        <f t="shared" ref="AP105:AP136" si="181">$Y$97/F105</f>
        <v>9.9908537641822739E-3</v>
      </c>
      <c r="AQ105" s="159">
        <f t="shared" ref="AQ105:AQ136" si="182">(C105-D105)/F105</f>
        <v>1.2255447284063591E-2</v>
      </c>
      <c r="AR105" s="159">
        <f t="shared" ref="AR105:AR136" si="183">(C105-D105)/$Y$97</f>
        <v>1.2266666666666668</v>
      </c>
      <c r="AS105" s="158">
        <f t="shared" ref="AS105:AS136" si="184">(F105-$Y$97)/D105</f>
        <v>265.42378416532637</v>
      </c>
      <c r="AT105" s="158">
        <f t="shared" ref="AT105:AT136" si="185">(F105-$Y$97)/C105</f>
        <v>61.932216305242818</v>
      </c>
      <c r="AU105" s="156">
        <f t="shared" ref="AU105:AU136" si="186">$Y$97/C105</f>
        <v>0.625</v>
      </c>
      <c r="AV105" s="156">
        <f t="shared" ref="AV105:AV136" si="187">($Y$97/(F105*D105)^0.5)</f>
        <v>0.16358855534472436</v>
      </c>
      <c r="AW105" s="156">
        <f t="shared" ref="AW105:AW136" si="188">($Y$97/(C105*D105)^0.5)</f>
        <v>1.2938729237669142</v>
      </c>
      <c r="AX105" s="156">
        <f t="shared" ref="AX105:AX136" si="189">(D105/($Y$97*F105)^0.5)</f>
        <v>3.7316256454184578E-2</v>
      </c>
      <c r="AY105" s="156">
        <f t="shared" ref="AY105:AY136" si="190">$Y$98/D105</f>
        <v>0.51428571428571423</v>
      </c>
      <c r="AZ105" s="156">
        <f t="shared" ref="AZ105:AZ136" si="191">$Y$98/C105</f>
        <v>0.12</v>
      </c>
      <c r="BA105" s="156">
        <f t="shared" ref="BA105:BA136" si="192">$Y$98/F105</f>
        <v>1.9182439227229968E-3</v>
      </c>
      <c r="BB105" s="156">
        <f t="shared" ref="BB105:BB136" si="193">(G105/(9.81*D105)^0.5)</f>
        <v>2.0701966780270626</v>
      </c>
      <c r="BC105" s="156">
        <f t="shared" ref="BC105:BC136" si="194">G105*E105/F105</f>
        <v>0.31692115253429187</v>
      </c>
      <c r="BD105" s="158">
        <f t="shared" ref="BD105:BD136" si="195">G105*E105/$Y$98</f>
        <v>165.21420908995458</v>
      </c>
      <c r="BE105" s="156">
        <f t="shared" ref="BE105:BE136" si="196">G105*E105/$Y$97</f>
        <v>31.72112814527128</v>
      </c>
      <c r="BF105" s="156">
        <f t="shared" ref="BF105:BF136" si="197">F105/(9.81*E105^2)</f>
        <v>0.15915494309189535</v>
      </c>
      <c r="BG105" s="156">
        <f t="shared" ref="BG105:BG136" si="198">(D105/(9.81*E105^2))</f>
        <v>5.9363500458374128E-4</v>
      </c>
      <c r="BH105" s="156">
        <f t="shared" ref="BH105:BH136" si="199">C105/(9.81*E105^2)</f>
        <v>2.5441500196446056E-3</v>
      </c>
      <c r="BI105" s="156">
        <f t="shared" ref="BI105:BI136" si="200">$Y$97/(9.81*E105^2)</f>
        <v>1.5900937622778783E-3</v>
      </c>
      <c r="BJ105" s="156">
        <f t="shared" ref="BJ105:BJ136" si="201">$Y$98/(9.81*E105^2)</f>
        <v>3.0529800235735267E-4</v>
      </c>
      <c r="BK105" s="157">
        <f t="shared" ref="BK105:BK136" si="202">($Y$98+D105/2)*0.895</f>
        <v>8.4726666666666672E-2</v>
      </c>
      <c r="BL105" s="157">
        <f t="shared" ref="BL105:BL136" si="203">SQRT((C105+D105/2)*9.81)</f>
        <v>2.0932749461071762</v>
      </c>
      <c r="BM105" s="157">
        <f t="shared" ref="BM105:BM136" si="204">0.5*BK105*BL105^2*1000</f>
        <v>185.62765400000009</v>
      </c>
      <c r="BN105" s="156">
        <f t="shared" ref="BN105:BN136" si="205">A105*9.81/$AC$97</f>
        <v>3.8795745606422454</v>
      </c>
      <c r="BO105" s="156">
        <f t="shared" ref="BO105:BO136" si="206">A105/($AC$98*9.81)</f>
        <v>0.10277613764191457</v>
      </c>
      <c r="BP105" s="156">
        <f t="shared" ref="BP105:BP136" si="207">A105*9.81/BM105</f>
        <v>0.95125912650924271</v>
      </c>
      <c r="BQ105" s="156">
        <f t="shared" ref="BQ105:BQ136" si="208">BM105/$AC$97</f>
        <v>4.078357255692044</v>
      </c>
      <c r="BR105" s="156">
        <f t="shared" ref="BR105:BR136" si="209">BM105/($AC$98*9.81)</f>
        <v>1.0598940732027613</v>
      </c>
      <c r="BS105" s="155"/>
      <c r="BT105" s="155"/>
      <c r="BU105" s="155"/>
    </row>
    <row r="106" spans="1:73" ht="15" thickBot="1">
      <c r="A106" s="198">
        <v>18</v>
      </c>
      <c r="B106" s="28">
        <v>2</v>
      </c>
      <c r="C106" s="188">
        <v>0.4</v>
      </c>
      <c r="D106" s="172">
        <f t="shared" si="158"/>
        <v>0.10666666666666666</v>
      </c>
      <c r="E106" s="172">
        <f t="shared" si="159"/>
        <v>3.4617713531086367</v>
      </c>
      <c r="F106" s="229">
        <f t="shared" si="160"/>
        <v>18.710521764569563</v>
      </c>
      <c r="G106" s="170">
        <f t="shared" si="161"/>
        <v>1.9809088823063015</v>
      </c>
      <c r="H106" s="425">
        <v>23</v>
      </c>
      <c r="I106" s="426"/>
      <c r="J106" s="167">
        <v>77</v>
      </c>
      <c r="K106" s="167">
        <v>88</v>
      </c>
      <c r="L106" s="167">
        <v>76</v>
      </c>
      <c r="M106" s="167">
        <v>87</v>
      </c>
      <c r="N106" s="167">
        <v>76</v>
      </c>
      <c r="O106" s="169">
        <v>86</v>
      </c>
      <c r="P106" s="168">
        <v>77</v>
      </c>
      <c r="Q106" s="167">
        <v>84</v>
      </c>
      <c r="R106" s="167">
        <v>76</v>
      </c>
      <c r="S106" s="167">
        <v>84</v>
      </c>
      <c r="T106" s="167">
        <v>77</v>
      </c>
      <c r="U106" s="167">
        <v>84</v>
      </c>
      <c r="V106" s="182"/>
      <c r="W106" s="166">
        <f t="shared" si="162"/>
        <v>11</v>
      </c>
      <c r="X106" s="166">
        <f t="shared" si="163"/>
        <v>11</v>
      </c>
      <c r="Y106" s="166">
        <f t="shared" si="164"/>
        <v>10</v>
      </c>
      <c r="Z106" s="166">
        <f t="shared" si="165"/>
        <v>7</v>
      </c>
      <c r="AA106" s="166">
        <f t="shared" si="166"/>
        <v>8</v>
      </c>
      <c r="AB106" s="166">
        <f t="shared" si="167"/>
        <v>7</v>
      </c>
      <c r="AC106" s="165">
        <f t="shared" si="168"/>
        <v>4</v>
      </c>
      <c r="AD106" s="165">
        <f t="shared" si="169"/>
        <v>3</v>
      </c>
      <c r="AE106" s="165">
        <f t="shared" si="170"/>
        <v>3</v>
      </c>
      <c r="AF106" s="197">
        <f t="shared" si="171"/>
        <v>0.10666666666666667</v>
      </c>
      <c r="AG106" s="197">
        <f t="shared" si="172"/>
        <v>7.3333333333333334E-2</v>
      </c>
      <c r="AH106" s="197">
        <f t="shared" si="173"/>
        <v>3.3333333333333333E-2</v>
      </c>
      <c r="AI106" s="162">
        <f t="shared" si="174"/>
        <v>36.363636363636367</v>
      </c>
      <c r="AJ106" s="162">
        <f t="shared" si="175"/>
        <v>27.27272727272727</v>
      </c>
      <c r="AK106" s="162">
        <f t="shared" si="176"/>
        <v>30.000000000000004</v>
      </c>
      <c r="AL106" s="160">
        <f t="shared" si="177"/>
        <v>31.212121212121215</v>
      </c>
      <c r="AM106" s="159">
        <f t="shared" si="178"/>
        <v>5.7008921508886921E-3</v>
      </c>
      <c r="AN106" s="159">
        <f t="shared" si="179"/>
        <v>0.26666666666666661</v>
      </c>
      <c r="AO106" s="159">
        <f t="shared" si="180"/>
        <v>2.1378345565832596E-2</v>
      </c>
      <c r="AP106" s="159">
        <f t="shared" si="181"/>
        <v>1.3361465978645373E-2</v>
      </c>
      <c r="AQ106" s="159">
        <f t="shared" si="182"/>
        <v>1.5677453414943903E-2</v>
      </c>
      <c r="AR106" s="159">
        <f t="shared" si="183"/>
        <v>1.1733333333333333</v>
      </c>
      <c r="AS106" s="158">
        <f t="shared" si="184"/>
        <v>173.06739154283966</v>
      </c>
      <c r="AT106" s="158">
        <f t="shared" si="185"/>
        <v>46.151304411423908</v>
      </c>
      <c r="AU106" s="156">
        <f t="shared" si="186"/>
        <v>0.625</v>
      </c>
      <c r="AV106" s="156">
        <f t="shared" si="187"/>
        <v>0.17696309187921105</v>
      </c>
      <c r="AW106" s="156">
        <f t="shared" si="188"/>
        <v>1.2103072956898178</v>
      </c>
      <c r="AX106" s="156">
        <f t="shared" si="189"/>
        <v>4.9319171232349808E-2</v>
      </c>
      <c r="AY106" s="156">
        <f t="shared" si="190"/>
        <v>0.45000000000000007</v>
      </c>
      <c r="AZ106" s="156">
        <f t="shared" si="191"/>
        <v>0.12</v>
      </c>
      <c r="BA106" s="156">
        <f t="shared" si="192"/>
        <v>2.5654014678999117E-3</v>
      </c>
      <c r="BB106" s="156">
        <f t="shared" si="193"/>
        <v>1.9364916731037085</v>
      </c>
      <c r="BC106" s="156">
        <f t="shared" si="194"/>
        <v>0.36650253307589459</v>
      </c>
      <c r="BD106" s="158">
        <f t="shared" si="195"/>
        <v>142.86361712263337</v>
      </c>
      <c r="BE106" s="156">
        <f t="shared" si="196"/>
        <v>27.42981448754561</v>
      </c>
      <c r="BF106" s="156">
        <f t="shared" si="197"/>
        <v>0.15915494309189535</v>
      </c>
      <c r="BG106" s="156">
        <f t="shared" si="198"/>
        <v>9.0732516584772255E-4</v>
      </c>
      <c r="BH106" s="156">
        <f t="shared" si="199"/>
        <v>3.4024693719289598E-3</v>
      </c>
      <c r="BI106" s="156">
        <f t="shared" si="200"/>
        <v>2.1265433574555997E-3</v>
      </c>
      <c r="BJ106" s="156">
        <f t="shared" si="201"/>
        <v>4.0829632463147518E-4</v>
      </c>
      <c r="BK106" s="157">
        <f t="shared" si="202"/>
        <v>9.0693333333333334E-2</v>
      </c>
      <c r="BL106" s="157">
        <f t="shared" si="203"/>
        <v>2.1088385428951169</v>
      </c>
      <c r="BM106" s="157">
        <f t="shared" si="204"/>
        <v>201.66569599999997</v>
      </c>
      <c r="BN106" s="156">
        <f t="shared" si="205"/>
        <v>3.8795745606422454</v>
      </c>
      <c r="BO106" s="156">
        <f t="shared" si="206"/>
        <v>0.10277613764191457</v>
      </c>
      <c r="BP106" s="156">
        <f t="shared" si="207"/>
        <v>0.87560752027950273</v>
      </c>
      <c r="BQ106" s="156">
        <f t="shared" si="208"/>
        <v>4.4307232073610399</v>
      </c>
      <c r="BR106" s="156">
        <f t="shared" si="209"/>
        <v>1.1514678516526944</v>
      </c>
      <c r="BS106" s="155"/>
      <c r="BT106" s="155"/>
      <c r="BU106" s="155"/>
    </row>
    <row r="107" spans="1:73" ht="15" thickBot="1">
      <c r="A107" s="198">
        <v>18</v>
      </c>
      <c r="B107" s="28">
        <v>3</v>
      </c>
      <c r="C107" s="188">
        <v>0.4</v>
      </c>
      <c r="D107" s="172">
        <f t="shared" si="158"/>
        <v>0.11666666666666665</v>
      </c>
      <c r="E107" s="172">
        <f t="shared" si="159"/>
        <v>3.1742250903872287</v>
      </c>
      <c r="F107" s="229">
        <f t="shared" si="160"/>
        <v>15.731298772272332</v>
      </c>
      <c r="G107" s="170">
        <f t="shared" si="161"/>
        <v>1.9809088823063015</v>
      </c>
      <c r="H107" s="425">
        <v>25</v>
      </c>
      <c r="I107" s="426"/>
      <c r="J107" s="167">
        <v>76</v>
      </c>
      <c r="K107" s="167">
        <v>87</v>
      </c>
      <c r="L107" s="167">
        <v>75</v>
      </c>
      <c r="M107" s="167">
        <v>87</v>
      </c>
      <c r="N107" s="167">
        <v>76</v>
      </c>
      <c r="O107" s="169">
        <v>88</v>
      </c>
      <c r="P107" s="168">
        <v>76</v>
      </c>
      <c r="Q107" s="167">
        <v>85</v>
      </c>
      <c r="R107" s="167">
        <v>76</v>
      </c>
      <c r="S107" s="167">
        <v>84</v>
      </c>
      <c r="T107" s="167">
        <v>75</v>
      </c>
      <c r="U107" s="167">
        <v>86</v>
      </c>
      <c r="V107" s="182"/>
      <c r="W107" s="166">
        <f t="shared" si="162"/>
        <v>11</v>
      </c>
      <c r="X107" s="166">
        <f t="shared" si="163"/>
        <v>12</v>
      </c>
      <c r="Y107" s="166">
        <f t="shared" si="164"/>
        <v>12</v>
      </c>
      <c r="Z107" s="166">
        <f t="shared" si="165"/>
        <v>9</v>
      </c>
      <c r="AA107" s="166">
        <f t="shared" si="166"/>
        <v>8</v>
      </c>
      <c r="AB107" s="166">
        <f t="shared" si="167"/>
        <v>11</v>
      </c>
      <c r="AC107" s="165">
        <f t="shared" si="168"/>
        <v>2</v>
      </c>
      <c r="AD107" s="165">
        <f t="shared" si="169"/>
        <v>4</v>
      </c>
      <c r="AE107" s="165">
        <f t="shared" si="170"/>
        <v>1</v>
      </c>
      <c r="AF107" s="197">
        <f t="shared" si="171"/>
        <v>0.11666666666666667</v>
      </c>
      <c r="AG107" s="197">
        <f t="shared" si="172"/>
        <v>9.3333333333333338E-2</v>
      </c>
      <c r="AH107" s="197">
        <f t="shared" si="173"/>
        <v>2.3333333333333334E-2</v>
      </c>
      <c r="AI107" s="162">
        <f t="shared" si="174"/>
        <v>18.181818181818176</v>
      </c>
      <c r="AJ107" s="162">
        <f t="shared" si="175"/>
        <v>33.333333333333336</v>
      </c>
      <c r="AK107" s="162">
        <f t="shared" si="176"/>
        <v>8.3333333333333375</v>
      </c>
      <c r="AL107" s="160">
        <f t="shared" si="177"/>
        <v>19.949494949494952</v>
      </c>
      <c r="AM107" s="159">
        <f t="shared" si="178"/>
        <v>7.4162132672923962E-3</v>
      </c>
      <c r="AN107" s="159">
        <f t="shared" si="179"/>
        <v>0.29166666666666663</v>
      </c>
      <c r="AO107" s="159">
        <f t="shared" si="180"/>
        <v>2.5427016916431077E-2</v>
      </c>
      <c r="AP107" s="159">
        <f t="shared" si="181"/>
        <v>1.5891885572769424E-2</v>
      </c>
      <c r="AQ107" s="159">
        <f t="shared" si="182"/>
        <v>1.8010803649138683E-2</v>
      </c>
      <c r="AR107" s="159">
        <f t="shared" si="183"/>
        <v>1.1333333333333335</v>
      </c>
      <c r="AS107" s="158">
        <f t="shared" si="184"/>
        <v>132.69684661947716</v>
      </c>
      <c r="AT107" s="158">
        <f t="shared" si="185"/>
        <v>38.703246930680827</v>
      </c>
      <c r="AU107" s="156">
        <f t="shared" si="186"/>
        <v>0.625</v>
      </c>
      <c r="AV107" s="156">
        <f t="shared" si="187"/>
        <v>0.18453736887979447</v>
      </c>
      <c r="AW107" s="156">
        <f t="shared" si="188"/>
        <v>1.1572751247156894</v>
      </c>
      <c r="AX107" s="156">
        <f t="shared" si="189"/>
        <v>5.8829410372163778E-2</v>
      </c>
      <c r="AY107" s="156">
        <f t="shared" si="190"/>
        <v>0.41142857142857148</v>
      </c>
      <c r="AZ107" s="156">
        <f t="shared" si="191"/>
        <v>0.12</v>
      </c>
      <c r="BA107" s="156">
        <f t="shared" si="192"/>
        <v>3.0512420299717291E-3</v>
      </c>
      <c r="BB107" s="156">
        <f t="shared" si="193"/>
        <v>1.8516401995451033</v>
      </c>
      <c r="BC107" s="156">
        <f t="shared" si="194"/>
        <v>0.39970321376582219</v>
      </c>
      <c r="BD107" s="158">
        <f t="shared" si="195"/>
        <v>130.99688908307465</v>
      </c>
      <c r="BE107" s="156">
        <f t="shared" si="196"/>
        <v>25.151402703950335</v>
      </c>
      <c r="BF107" s="156">
        <f t="shared" si="197"/>
        <v>0.15915494309189535</v>
      </c>
      <c r="BG107" s="156">
        <f t="shared" si="198"/>
        <v>1.1803270005132805E-3</v>
      </c>
      <c r="BH107" s="156">
        <f t="shared" si="199"/>
        <v>4.0468354303312484E-3</v>
      </c>
      <c r="BI107" s="156">
        <f t="shared" si="200"/>
        <v>2.5292721439570298E-3</v>
      </c>
      <c r="BJ107" s="156">
        <f t="shared" si="201"/>
        <v>4.8562025163974976E-4</v>
      </c>
      <c r="BK107" s="157">
        <f t="shared" si="202"/>
        <v>9.5168333333333341E-2</v>
      </c>
      <c r="BL107" s="157">
        <f t="shared" si="203"/>
        <v>2.1204362758640025</v>
      </c>
      <c r="BM107" s="157">
        <f t="shared" si="204"/>
        <v>213.95030937500002</v>
      </c>
      <c r="BN107" s="156">
        <f t="shared" si="205"/>
        <v>3.8795745606422454</v>
      </c>
      <c r="BO107" s="156">
        <f t="shared" si="206"/>
        <v>0.10277613764191457</v>
      </c>
      <c r="BP107" s="156">
        <f t="shared" si="207"/>
        <v>0.82533182829149621</v>
      </c>
      <c r="BQ107" s="156">
        <f t="shared" si="208"/>
        <v>4.7006239522753885</v>
      </c>
      <c r="BR107" s="156">
        <f t="shared" si="209"/>
        <v>1.2216103580475115</v>
      </c>
      <c r="BS107" s="155"/>
      <c r="BT107" s="155"/>
      <c r="BU107" s="155"/>
    </row>
    <row r="108" spans="1:73" ht="15" thickBot="1">
      <c r="A108" s="198">
        <v>18</v>
      </c>
      <c r="B108" s="28">
        <v>4</v>
      </c>
      <c r="C108" s="188">
        <v>0.4</v>
      </c>
      <c r="D108" s="172">
        <f t="shared" si="158"/>
        <v>0.11</v>
      </c>
      <c r="E108" s="172">
        <f t="shared" si="159"/>
        <v>2.8899783707718116</v>
      </c>
      <c r="F108" s="229">
        <f t="shared" si="160"/>
        <v>13.040021992475138</v>
      </c>
      <c r="G108" s="170">
        <f t="shared" si="161"/>
        <v>1.9809088823063015</v>
      </c>
      <c r="H108" s="425">
        <v>27.36</v>
      </c>
      <c r="I108" s="426"/>
      <c r="J108" s="167">
        <v>77</v>
      </c>
      <c r="K108" s="167">
        <v>86</v>
      </c>
      <c r="L108" s="167">
        <v>75</v>
      </c>
      <c r="M108" s="167">
        <v>86</v>
      </c>
      <c r="N108" s="167">
        <v>74</v>
      </c>
      <c r="O108" s="169">
        <v>87</v>
      </c>
      <c r="P108" s="168">
        <v>77</v>
      </c>
      <c r="Q108" s="167">
        <v>84</v>
      </c>
      <c r="R108" s="167">
        <v>77</v>
      </c>
      <c r="S108" s="167">
        <v>85</v>
      </c>
      <c r="T108" s="167">
        <v>77</v>
      </c>
      <c r="U108" s="167">
        <v>86</v>
      </c>
      <c r="V108" s="182"/>
      <c r="W108" s="166">
        <f t="shared" si="162"/>
        <v>9</v>
      </c>
      <c r="X108" s="166">
        <f t="shared" si="163"/>
        <v>11</v>
      </c>
      <c r="Y108" s="166">
        <f t="shared" si="164"/>
        <v>13</v>
      </c>
      <c r="Z108" s="166">
        <f t="shared" si="165"/>
        <v>7</v>
      </c>
      <c r="AA108" s="166">
        <f t="shared" si="166"/>
        <v>8</v>
      </c>
      <c r="AB108" s="166">
        <f t="shared" si="167"/>
        <v>9</v>
      </c>
      <c r="AC108" s="165">
        <f t="shared" si="168"/>
        <v>2</v>
      </c>
      <c r="AD108" s="165">
        <f t="shared" si="169"/>
        <v>3</v>
      </c>
      <c r="AE108" s="165">
        <f t="shared" si="170"/>
        <v>4</v>
      </c>
      <c r="AF108" s="197">
        <f t="shared" si="171"/>
        <v>0.11</v>
      </c>
      <c r="AG108" s="197">
        <f t="shared" si="172"/>
        <v>0.08</v>
      </c>
      <c r="AH108" s="197">
        <f t="shared" si="173"/>
        <v>0.03</v>
      </c>
      <c r="AI108" s="162">
        <f t="shared" si="174"/>
        <v>22.222222222222221</v>
      </c>
      <c r="AJ108" s="162">
        <f t="shared" si="175"/>
        <v>27.27272727272727</v>
      </c>
      <c r="AK108" s="162">
        <f t="shared" si="176"/>
        <v>30.76923076923077</v>
      </c>
      <c r="AL108" s="160">
        <f t="shared" si="177"/>
        <v>26.754726754726757</v>
      </c>
      <c r="AM108" s="159">
        <f t="shared" si="178"/>
        <v>8.4355685951662106E-3</v>
      </c>
      <c r="AN108" s="159">
        <f t="shared" si="179"/>
        <v>0.27499999999999997</v>
      </c>
      <c r="AO108" s="159">
        <f t="shared" si="180"/>
        <v>3.0674794891513497E-2</v>
      </c>
      <c r="AP108" s="159">
        <f t="shared" si="181"/>
        <v>1.9171746807195935E-2</v>
      </c>
      <c r="AQ108" s="159">
        <f t="shared" si="182"/>
        <v>2.2239226296347288E-2</v>
      </c>
      <c r="AR108" s="159">
        <f t="shared" si="183"/>
        <v>1.1600000000000001</v>
      </c>
      <c r="AS108" s="158">
        <f t="shared" si="184"/>
        <v>116.27292720431943</v>
      </c>
      <c r="AT108" s="158">
        <f t="shared" si="185"/>
        <v>31.975054981187842</v>
      </c>
      <c r="AU108" s="156">
        <f t="shared" si="186"/>
        <v>0.625</v>
      </c>
      <c r="AV108" s="156">
        <f t="shared" si="187"/>
        <v>0.20873943526448521</v>
      </c>
      <c r="AW108" s="156">
        <f t="shared" si="188"/>
        <v>1.1918282365569903</v>
      </c>
      <c r="AX108" s="156">
        <f t="shared" si="189"/>
        <v>6.0923313943622055E-2</v>
      </c>
      <c r="AY108" s="156">
        <f t="shared" si="190"/>
        <v>0.4363636363636364</v>
      </c>
      <c r="AZ108" s="156">
        <f t="shared" si="191"/>
        <v>0.12</v>
      </c>
      <c r="BA108" s="156">
        <f t="shared" si="192"/>
        <v>3.6809753869816195E-3</v>
      </c>
      <c r="BB108" s="156">
        <f t="shared" si="193"/>
        <v>1.9069251784911847</v>
      </c>
      <c r="BC108" s="156">
        <f t="shared" si="194"/>
        <v>0.439016424024324</v>
      </c>
      <c r="BD108" s="158">
        <f t="shared" si="195"/>
        <v>119.26632967364533</v>
      </c>
      <c r="BE108" s="156">
        <f t="shared" si="196"/>
        <v>22.899135297339903</v>
      </c>
      <c r="BF108" s="156">
        <f t="shared" si="197"/>
        <v>0.15915494309189535</v>
      </c>
      <c r="BG108" s="156">
        <f t="shared" si="198"/>
        <v>1.3425624397114581E-3</v>
      </c>
      <c r="BH108" s="156">
        <f t="shared" si="199"/>
        <v>4.8820452353143928E-3</v>
      </c>
      <c r="BI108" s="156">
        <f t="shared" si="200"/>
        <v>3.0512782720714953E-3</v>
      </c>
      <c r="BJ108" s="156">
        <f t="shared" si="201"/>
        <v>5.8584542823772717E-4</v>
      </c>
      <c r="BK108" s="157">
        <f t="shared" si="202"/>
        <v>9.2185000000000003E-2</v>
      </c>
      <c r="BL108" s="157">
        <f t="shared" si="203"/>
        <v>2.1127115278712334</v>
      </c>
      <c r="BM108" s="157">
        <f t="shared" si="204"/>
        <v>205.73617837500007</v>
      </c>
      <c r="BN108" s="156">
        <f t="shared" si="205"/>
        <v>3.8795745606422454</v>
      </c>
      <c r="BO108" s="156">
        <f t="shared" si="206"/>
        <v>0.10277613764191457</v>
      </c>
      <c r="BP108" s="156">
        <f t="shared" si="207"/>
        <v>0.85828365917317462</v>
      </c>
      <c r="BQ108" s="156">
        <f t="shared" si="208"/>
        <v>4.5201542860312918</v>
      </c>
      <c r="BR108" s="156">
        <f t="shared" si="209"/>
        <v>1.1747094325883607</v>
      </c>
      <c r="BS108" s="155"/>
      <c r="BT108" s="155"/>
      <c r="BU108" s="155"/>
    </row>
    <row r="109" spans="1:73" ht="15" thickBot="1">
      <c r="A109" s="198">
        <v>18</v>
      </c>
      <c r="B109" s="28">
        <v>5</v>
      </c>
      <c r="C109" s="188">
        <v>0.4</v>
      </c>
      <c r="D109" s="172">
        <f t="shared" si="158"/>
        <v>0.14000000000000001</v>
      </c>
      <c r="E109" s="172">
        <f t="shared" si="159"/>
        <v>2.8424232144011614</v>
      </c>
      <c r="F109" s="229">
        <f t="shared" si="160"/>
        <v>12.614400685977616</v>
      </c>
      <c r="G109" s="170">
        <f t="shared" si="161"/>
        <v>1.9809088823063015</v>
      </c>
      <c r="H109" s="425">
        <v>27.8</v>
      </c>
      <c r="I109" s="426"/>
      <c r="J109" s="167">
        <v>73</v>
      </c>
      <c r="K109" s="167">
        <v>87</v>
      </c>
      <c r="L109" s="167">
        <v>72</v>
      </c>
      <c r="M109" s="167">
        <v>86</v>
      </c>
      <c r="N109" s="167">
        <v>73</v>
      </c>
      <c r="O109" s="169">
        <v>87</v>
      </c>
      <c r="P109" s="168">
        <v>77</v>
      </c>
      <c r="Q109" s="167">
        <v>86</v>
      </c>
      <c r="R109" s="167">
        <v>76</v>
      </c>
      <c r="S109" s="167">
        <v>86</v>
      </c>
      <c r="T109" s="167">
        <v>76</v>
      </c>
      <c r="U109" s="167">
        <v>86</v>
      </c>
      <c r="V109" s="182"/>
      <c r="W109" s="166">
        <f t="shared" si="162"/>
        <v>14</v>
      </c>
      <c r="X109" s="166">
        <f t="shared" si="163"/>
        <v>14</v>
      </c>
      <c r="Y109" s="166">
        <f t="shared" si="164"/>
        <v>14</v>
      </c>
      <c r="Z109" s="166">
        <f t="shared" si="165"/>
        <v>9</v>
      </c>
      <c r="AA109" s="166">
        <f t="shared" si="166"/>
        <v>10</v>
      </c>
      <c r="AB109" s="166">
        <f t="shared" si="167"/>
        <v>10</v>
      </c>
      <c r="AC109" s="165">
        <f t="shared" si="168"/>
        <v>5</v>
      </c>
      <c r="AD109" s="165">
        <f t="shared" si="169"/>
        <v>4</v>
      </c>
      <c r="AE109" s="165">
        <f t="shared" si="170"/>
        <v>4</v>
      </c>
      <c r="AF109" s="197">
        <f t="shared" si="171"/>
        <v>0.14000000000000001</v>
      </c>
      <c r="AG109" s="197">
        <f t="shared" si="172"/>
        <v>9.6666666666666665E-2</v>
      </c>
      <c r="AH109" s="197">
        <f t="shared" si="173"/>
        <v>4.3333333333333335E-2</v>
      </c>
      <c r="AI109" s="162">
        <f t="shared" si="174"/>
        <v>35.714285714285708</v>
      </c>
      <c r="AJ109" s="162">
        <f t="shared" si="175"/>
        <v>28.571428571428569</v>
      </c>
      <c r="AK109" s="162">
        <f t="shared" si="176"/>
        <v>28.571428571428569</v>
      </c>
      <c r="AL109" s="160">
        <f t="shared" si="177"/>
        <v>30.952380952380949</v>
      </c>
      <c r="AM109" s="159">
        <f t="shared" si="178"/>
        <v>1.1098426590779411E-2</v>
      </c>
      <c r="AN109" s="159">
        <f t="shared" si="179"/>
        <v>0.35000000000000003</v>
      </c>
      <c r="AO109" s="159">
        <f t="shared" si="180"/>
        <v>3.1709790259369743E-2</v>
      </c>
      <c r="AP109" s="159">
        <f t="shared" si="181"/>
        <v>1.9818618912106088E-2</v>
      </c>
      <c r="AQ109" s="159">
        <f t="shared" si="182"/>
        <v>2.0611363668590333E-2</v>
      </c>
      <c r="AR109" s="159">
        <f t="shared" si="183"/>
        <v>1.04</v>
      </c>
      <c r="AS109" s="158">
        <f t="shared" si="184"/>
        <v>88.317147756982962</v>
      </c>
      <c r="AT109" s="158">
        <f t="shared" si="185"/>
        <v>30.911001714944039</v>
      </c>
      <c r="AU109" s="156">
        <f t="shared" si="186"/>
        <v>0.625</v>
      </c>
      <c r="AV109" s="156">
        <f t="shared" si="187"/>
        <v>0.18812333963247399</v>
      </c>
      <c r="AW109" s="156">
        <f t="shared" si="188"/>
        <v>1.0564428184106458</v>
      </c>
      <c r="AX109" s="156">
        <f t="shared" si="189"/>
        <v>7.883602533636809E-2</v>
      </c>
      <c r="AY109" s="156">
        <f t="shared" si="190"/>
        <v>0.3428571428571428</v>
      </c>
      <c r="AZ109" s="156">
        <f t="shared" si="191"/>
        <v>0.12</v>
      </c>
      <c r="BA109" s="156">
        <f t="shared" si="192"/>
        <v>3.8051748311243691E-3</v>
      </c>
      <c r="BB109" s="156">
        <f t="shared" si="193"/>
        <v>1.6903085094570331</v>
      </c>
      <c r="BC109" s="156">
        <f t="shared" si="194"/>
        <v>0.44636138750055243</v>
      </c>
      <c r="BD109" s="158">
        <f t="shared" si="195"/>
        <v>117.30377901418518</v>
      </c>
      <c r="BE109" s="156">
        <f t="shared" si="196"/>
        <v>22.522325570723556</v>
      </c>
      <c r="BF109" s="156">
        <f t="shared" si="197"/>
        <v>0.15915494309189535</v>
      </c>
      <c r="BG109" s="156">
        <f t="shared" si="198"/>
        <v>1.766369452465075E-3</v>
      </c>
      <c r="BH109" s="156">
        <f t="shared" si="199"/>
        <v>5.046769864185929E-3</v>
      </c>
      <c r="BI109" s="156">
        <f t="shared" si="200"/>
        <v>3.1542311651162054E-3</v>
      </c>
      <c r="BJ109" s="156">
        <f t="shared" si="201"/>
        <v>6.0561238370231141E-4</v>
      </c>
      <c r="BK109" s="157">
        <f t="shared" si="202"/>
        <v>0.10561000000000001</v>
      </c>
      <c r="BL109" s="157">
        <f t="shared" si="203"/>
        <v>2.1472540604222874</v>
      </c>
      <c r="BM109" s="157">
        <f t="shared" si="204"/>
        <v>243.46801350000004</v>
      </c>
      <c r="BN109" s="156">
        <f t="shared" si="205"/>
        <v>3.8795745606422454</v>
      </c>
      <c r="BO109" s="156">
        <f t="shared" si="206"/>
        <v>0.10277613764191457</v>
      </c>
      <c r="BP109" s="156">
        <f t="shared" si="207"/>
        <v>0.72526981044267647</v>
      </c>
      <c r="BQ109" s="156">
        <f t="shared" si="208"/>
        <v>5.349146627617527</v>
      </c>
      <c r="BR109" s="156">
        <f t="shared" si="209"/>
        <v>1.39015011482664</v>
      </c>
      <c r="BS109" s="155"/>
      <c r="BT109" s="155"/>
      <c r="BU109" s="155"/>
    </row>
    <row r="110" spans="1:73" ht="15" thickBot="1">
      <c r="A110" s="198">
        <v>18</v>
      </c>
      <c r="B110" s="28">
        <v>6</v>
      </c>
      <c r="C110" s="188">
        <v>0.4</v>
      </c>
      <c r="D110" s="172">
        <f t="shared" si="158"/>
        <v>0.13666666666666666</v>
      </c>
      <c r="E110" s="172">
        <f t="shared" si="159"/>
        <v>2.821311093890853</v>
      </c>
      <c r="F110" s="229">
        <f t="shared" si="160"/>
        <v>12.42770947740042</v>
      </c>
      <c r="G110" s="170">
        <f t="shared" si="161"/>
        <v>1.9809088823063015</v>
      </c>
      <c r="H110" s="425">
        <v>28</v>
      </c>
      <c r="I110" s="426"/>
      <c r="J110" s="167">
        <v>74</v>
      </c>
      <c r="K110" s="167">
        <v>87</v>
      </c>
      <c r="L110" s="167">
        <v>73</v>
      </c>
      <c r="M110" s="167">
        <v>86</v>
      </c>
      <c r="N110" s="167">
        <v>72</v>
      </c>
      <c r="O110" s="169">
        <v>87</v>
      </c>
      <c r="P110" s="168">
        <v>75</v>
      </c>
      <c r="Q110" s="167">
        <v>84</v>
      </c>
      <c r="R110" s="167">
        <v>77</v>
      </c>
      <c r="S110" s="167">
        <v>86</v>
      </c>
      <c r="T110" s="167">
        <v>78</v>
      </c>
      <c r="U110" s="167">
        <v>87</v>
      </c>
      <c r="V110" s="182"/>
      <c r="W110" s="166">
        <f t="shared" si="162"/>
        <v>13</v>
      </c>
      <c r="X110" s="166">
        <f t="shared" si="163"/>
        <v>13</v>
      </c>
      <c r="Y110" s="166">
        <f t="shared" si="164"/>
        <v>15</v>
      </c>
      <c r="Z110" s="166">
        <f t="shared" si="165"/>
        <v>9</v>
      </c>
      <c r="AA110" s="166">
        <f t="shared" si="166"/>
        <v>9</v>
      </c>
      <c r="AB110" s="166">
        <f t="shared" si="167"/>
        <v>9</v>
      </c>
      <c r="AC110" s="165">
        <f t="shared" si="168"/>
        <v>4</v>
      </c>
      <c r="AD110" s="165">
        <f t="shared" si="169"/>
        <v>4</v>
      </c>
      <c r="AE110" s="165">
        <f t="shared" si="170"/>
        <v>6</v>
      </c>
      <c r="AF110" s="197">
        <f t="shared" si="171"/>
        <v>0.13666666666666666</v>
      </c>
      <c r="AG110" s="197">
        <f t="shared" si="172"/>
        <v>0.09</v>
      </c>
      <c r="AH110" s="197">
        <f t="shared" si="173"/>
        <v>4.6666666666666669E-2</v>
      </c>
      <c r="AI110" s="162">
        <f t="shared" si="174"/>
        <v>30.76923076923077</v>
      </c>
      <c r="AJ110" s="162">
        <f t="shared" si="175"/>
        <v>30.76923076923077</v>
      </c>
      <c r="AK110" s="162">
        <f t="shared" si="176"/>
        <v>40</v>
      </c>
      <c r="AL110" s="160">
        <f t="shared" si="177"/>
        <v>33.846153846153847</v>
      </c>
      <c r="AM110" s="159">
        <f t="shared" si="178"/>
        <v>1.0996931245873802E-2</v>
      </c>
      <c r="AN110" s="159">
        <f t="shared" si="179"/>
        <v>0.34166666666666662</v>
      </c>
      <c r="AO110" s="159">
        <f t="shared" si="180"/>
        <v>3.2186140231825769E-2</v>
      </c>
      <c r="AP110" s="159">
        <f t="shared" si="181"/>
        <v>2.0116337644891104E-2</v>
      </c>
      <c r="AQ110" s="159">
        <f t="shared" si="182"/>
        <v>2.1189208985951963E-2</v>
      </c>
      <c r="AR110" s="159">
        <f t="shared" si="183"/>
        <v>1.0533333333333335</v>
      </c>
      <c r="AS110" s="158">
        <f t="shared" si="184"/>
        <v>89.105191298051864</v>
      </c>
      <c r="AT110" s="158">
        <f t="shared" si="185"/>
        <v>30.444273693501049</v>
      </c>
      <c r="AU110" s="156">
        <f t="shared" si="186"/>
        <v>0.625</v>
      </c>
      <c r="AV110" s="156">
        <f t="shared" si="187"/>
        <v>0.19182851357059316</v>
      </c>
      <c r="AW110" s="156">
        <f t="shared" si="188"/>
        <v>1.0692486534603769</v>
      </c>
      <c r="AX110" s="156">
        <f t="shared" si="189"/>
        <v>7.7534867948196987E-2</v>
      </c>
      <c r="AY110" s="156">
        <f t="shared" si="190"/>
        <v>0.35121951219512199</v>
      </c>
      <c r="AZ110" s="156">
        <f t="shared" si="191"/>
        <v>0.12</v>
      </c>
      <c r="BA110" s="156">
        <f t="shared" si="192"/>
        <v>3.862336827819092E-3</v>
      </c>
      <c r="BB110" s="156">
        <f t="shared" si="193"/>
        <v>1.7107978455366031</v>
      </c>
      <c r="BC110" s="156">
        <f t="shared" si="194"/>
        <v>0.44970154925175593</v>
      </c>
      <c r="BD110" s="158">
        <f t="shared" si="195"/>
        <v>116.43250428411872</v>
      </c>
      <c r="BE110" s="156">
        <f t="shared" si="196"/>
        <v>22.355040822550794</v>
      </c>
      <c r="BF110" s="156">
        <f t="shared" si="197"/>
        <v>0.15915494309189535</v>
      </c>
      <c r="BG110" s="156">
        <f t="shared" si="198"/>
        <v>1.7502159666225308E-3</v>
      </c>
      <c r="BH110" s="156">
        <f t="shared" si="199"/>
        <v>5.1225833169439936E-3</v>
      </c>
      <c r="BI110" s="156">
        <f t="shared" si="200"/>
        <v>3.2016145730899958E-3</v>
      </c>
      <c r="BJ110" s="156">
        <f t="shared" si="201"/>
        <v>6.1470999803327913E-4</v>
      </c>
      <c r="BK110" s="157">
        <f t="shared" si="202"/>
        <v>0.10411833333333333</v>
      </c>
      <c r="BL110" s="157">
        <f t="shared" si="203"/>
        <v>2.1434434912075475</v>
      </c>
      <c r="BM110" s="157">
        <f t="shared" si="204"/>
        <v>239.17803237499996</v>
      </c>
      <c r="BN110" s="156">
        <f t="shared" si="205"/>
        <v>3.8795745606422454</v>
      </c>
      <c r="BO110" s="156">
        <f t="shared" si="206"/>
        <v>0.10277613764191457</v>
      </c>
      <c r="BP110" s="156">
        <f t="shared" si="207"/>
        <v>0.73827850428648734</v>
      </c>
      <c r="BQ110" s="156">
        <f t="shared" si="208"/>
        <v>5.2548930222364776</v>
      </c>
      <c r="BR110" s="156">
        <f t="shared" si="209"/>
        <v>1.3656552431275164</v>
      </c>
      <c r="BS110" s="155"/>
      <c r="BT110" s="155"/>
      <c r="BU110" s="155"/>
    </row>
    <row r="111" spans="1:73" ht="15" thickBot="1">
      <c r="A111" s="198">
        <v>18</v>
      </c>
      <c r="B111" s="28">
        <v>7</v>
      </c>
      <c r="C111" s="188">
        <v>0.4</v>
      </c>
      <c r="D111" s="172">
        <f t="shared" si="158"/>
        <v>0.15333333333333335</v>
      </c>
      <c r="E111" s="172">
        <f t="shared" si="159"/>
        <v>2.6259667592247009</v>
      </c>
      <c r="F111" s="229">
        <f t="shared" si="160"/>
        <v>10.766327527906574</v>
      </c>
      <c r="G111" s="170">
        <f t="shared" si="161"/>
        <v>1.9809088823063015</v>
      </c>
      <c r="H111" s="425">
        <v>30</v>
      </c>
      <c r="I111" s="426"/>
      <c r="J111" s="167">
        <v>74</v>
      </c>
      <c r="K111" s="167">
        <v>88</v>
      </c>
      <c r="L111" s="167">
        <v>72</v>
      </c>
      <c r="M111" s="167">
        <v>88</v>
      </c>
      <c r="N111" s="167">
        <v>71</v>
      </c>
      <c r="O111" s="169">
        <v>87</v>
      </c>
      <c r="P111" s="168">
        <v>77</v>
      </c>
      <c r="Q111" s="167">
        <v>87</v>
      </c>
      <c r="R111" s="167">
        <v>77</v>
      </c>
      <c r="S111" s="167">
        <v>87</v>
      </c>
      <c r="T111" s="167">
        <v>78</v>
      </c>
      <c r="U111" s="167">
        <v>87</v>
      </c>
      <c r="V111" s="182"/>
      <c r="W111" s="166">
        <f t="shared" si="162"/>
        <v>14</v>
      </c>
      <c r="X111" s="166">
        <f t="shared" si="163"/>
        <v>16</v>
      </c>
      <c r="Y111" s="166">
        <f t="shared" si="164"/>
        <v>16</v>
      </c>
      <c r="Z111" s="166">
        <f t="shared" si="165"/>
        <v>10</v>
      </c>
      <c r="AA111" s="166">
        <f t="shared" si="166"/>
        <v>10</v>
      </c>
      <c r="AB111" s="166">
        <f t="shared" si="167"/>
        <v>9</v>
      </c>
      <c r="AC111" s="165">
        <f t="shared" si="168"/>
        <v>4</v>
      </c>
      <c r="AD111" s="165">
        <f t="shared" si="169"/>
        <v>6</v>
      </c>
      <c r="AE111" s="165">
        <f t="shared" si="170"/>
        <v>7</v>
      </c>
      <c r="AF111" s="197">
        <f t="shared" si="171"/>
        <v>0.15333333333333332</v>
      </c>
      <c r="AG111" s="197">
        <f t="shared" si="172"/>
        <v>9.6666666666666665E-2</v>
      </c>
      <c r="AH111" s="197">
        <f t="shared" si="173"/>
        <v>5.6666666666666664E-2</v>
      </c>
      <c r="AI111" s="162">
        <f t="shared" si="174"/>
        <v>28.571428571428569</v>
      </c>
      <c r="AJ111" s="162">
        <f t="shared" si="175"/>
        <v>37.5</v>
      </c>
      <c r="AK111" s="162">
        <f t="shared" si="176"/>
        <v>43.75</v>
      </c>
      <c r="AL111" s="160">
        <f t="shared" si="177"/>
        <v>36.607142857142854</v>
      </c>
      <c r="AM111" s="159">
        <f t="shared" si="178"/>
        <v>1.4241934674185766E-2</v>
      </c>
      <c r="AN111" s="159">
        <f t="shared" si="179"/>
        <v>0.38333333333333336</v>
      </c>
      <c r="AO111" s="159">
        <f t="shared" si="180"/>
        <v>3.7152873063093297E-2</v>
      </c>
      <c r="AP111" s="159">
        <f t="shared" si="181"/>
        <v>2.3220545664433309E-2</v>
      </c>
      <c r="AQ111" s="159">
        <f t="shared" si="182"/>
        <v>2.2910938388907533E-2</v>
      </c>
      <c r="AR111" s="159">
        <f t="shared" si="183"/>
        <v>0.98666666666666669</v>
      </c>
      <c r="AS111" s="158">
        <f t="shared" si="184"/>
        <v>68.584744747216774</v>
      </c>
      <c r="AT111" s="158">
        <f t="shared" si="185"/>
        <v>26.290818819766432</v>
      </c>
      <c r="AU111" s="156">
        <f t="shared" si="186"/>
        <v>0.625</v>
      </c>
      <c r="AV111" s="156">
        <f t="shared" si="187"/>
        <v>0.19457539752611483</v>
      </c>
      <c r="AW111" s="156">
        <f t="shared" si="188"/>
        <v>1.0094660663590602</v>
      </c>
      <c r="AX111" s="156">
        <f t="shared" si="189"/>
        <v>9.3461506872262332E-2</v>
      </c>
      <c r="AY111" s="156">
        <f t="shared" si="190"/>
        <v>0.31304347826086953</v>
      </c>
      <c r="AZ111" s="156">
        <f t="shared" si="191"/>
        <v>0.12</v>
      </c>
      <c r="BA111" s="156">
        <f t="shared" si="192"/>
        <v>4.4583447675711953E-3</v>
      </c>
      <c r="BB111" s="156">
        <f t="shared" si="193"/>
        <v>1.6151457061744965</v>
      </c>
      <c r="BC111" s="156">
        <f t="shared" si="194"/>
        <v>0.48315461929855957</v>
      </c>
      <c r="BD111" s="158">
        <f t="shared" si="195"/>
        <v>108.37085162477715</v>
      </c>
      <c r="BE111" s="156">
        <f t="shared" si="196"/>
        <v>20.807203511957212</v>
      </c>
      <c r="BF111" s="156">
        <f t="shared" si="197"/>
        <v>0.15915494309189535</v>
      </c>
      <c r="BG111" s="156">
        <f t="shared" si="198"/>
        <v>2.2666743025885265E-3</v>
      </c>
      <c r="BH111" s="156">
        <f t="shared" si="199"/>
        <v>5.9130633980570254E-3</v>
      </c>
      <c r="BI111" s="156">
        <f t="shared" si="200"/>
        <v>3.6956646237856407E-3</v>
      </c>
      <c r="BJ111" s="156">
        <f t="shared" si="201"/>
        <v>7.0956760776684307E-4</v>
      </c>
      <c r="BK111" s="157">
        <f t="shared" si="202"/>
        <v>0.11157666666666667</v>
      </c>
      <c r="BL111" s="157">
        <f t="shared" si="203"/>
        <v>2.1624291895921126</v>
      </c>
      <c r="BM111" s="157">
        <f t="shared" si="204"/>
        <v>260.87182550000006</v>
      </c>
      <c r="BN111" s="156">
        <f t="shared" si="205"/>
        <v>3.8795745606422454</v>
      </c>
      <c r="BO111" s="156">
        <f t="shared" si="206"/>
        <v>0.10277613764191457</v>
      </c>
      <c r="BP111" s="156">
        <f t="shared" si="207"/>
        <v>0.67688413519381752</v>
      </c>
      <c r="BQ111" s="156">
        <f t="shared" si="208"/>
        <v>5.7315194121537161</v>
      </c>
      <c r="BR111" s="156">
        <f t="shared" si="209"/>
        <v>1.4895221469158624</v>
      </c>
      <c r="BS111" s="155"/>
      <c r="BT111" s="155"/>
      <c r="BU111" s="155"/>
    </row>
    <row r="112" spans="1:73" ht="15" thickBot="1">
      <c r="A112" s="236">
        <v>18</v>
      </c>
      <c r="B112" s="28">
        <v>8</v>
      </c>
      <c r="C112" s="188">
        <v>0.4</v>
      </c>
      <c r="D112" s="172">
        <f t="shared" si="158"/>
        <v>0.11666666666666665</v>
      </c>
      <c r="E112" s="172">
        <f t="shared" si="159"/>
        <v>2.2369926804179441</v>
      </c>
      <c r="F112" s="229">
        <f t="shared" si="160"/>
        <v>7.8130079306134999</v>
      </c>
      <c r="G112" s="170">
        <f t="shared" si="161"/>
        <v>1.9809088823063015</v>
      </c>
      <c r="H112" s="425">
        <v>35</v>
      </c>
      <c r="I112" s="426"/>
      <c r="J112" s="167">
        <v>76</v>
      </c>
      <c r="K112" s="167">
        <v>89</v>
      </c>
      <c r="L112" s="167">
        <v>78</v>
      </c>
      <c r="M112" s="167">
        <v>89</v>
      </c>
      <c r="N112" s="167">
        <v>77</v>
      </c>
      <c r="O112" s="169">
        <v>88</v>
      </c>
      <c r="P112" s="168">
        <v>76</v>
      </c>
      <c r="Q112" s="167">
        <v>88</v>
      </c>
      <c r="R112" s="167">
        <v>76</v>
      </c>
      <c r="S112" s="167">
        <v>87</v>
      </c>
      <c r="T112" s="167">
        <v>74</v>
      </c>
      <c r="U112" s="167">
        <v>87</v>
      </c>
      <c r="V112" s="182"/>
      <c r="W112" s="166">
        <f t="shared" si="162"/>
        <v>13</v>
      </c>
      <c r="X112" s="166">
        <f t="shared" si="163"/>
        <v>11</v>
      </c>
      <c r="Y112" s="166">
        <f t="shared" si="164"/>
        <v>11</v>
      </c>
      <c r="Z112" s="166">
        <f t="shared" si="165"/>
        <v>12</v>
      </c>
      <c r="AA112" s="166">
        <f t="shared" si="166"/>
        <v>11</v>
      </c>
      <c r="AB112" s="166">
        <f t="shared" si="167"/>
        <v>13</v>
      </c>
      <c r="AC112" s="165">
        <f t="shared" si="168"/>
        <v>1</v>
      </c>
      <c r="AD112" s="165">
        <f t="shared" si="169"/>
        <v>0</v>
      </c>
      <c r="AE112" s="165">
        <f t="shared" si="170"/>
        <v>-2</v>
      </c>
      <c r="AF112" s="197">
        <f t="shared" si="171"/>
        <v>0.11666666666666667</v>
      </c>
      <c r="AG112" s="197">
        <f t="shared" si="172"/>
        <v>0.12</v>
      </c>
      <c r="AH112" s="197">
        <f t="shared" si="173"/>
        <v>-3.3333333333333335E-3</v>
      </c>
      <c r="AI112" s="162">
        <f t="shared" si="174"/>
        <v>7.6923076923076872</v>
      </c>
      <c r="AJ112" s="161">
        <f t="shared" si="175"/>
        <v>0</v>
      </c>
      <c r="AK112" s="161">
        <f t="shared" si="176"/>
        <v>-18.181818181818187</v>
      </c>
      <c r="AL112" s="160">
        <f>AI112</f>
        <v>7.6923076923076872</v>
      </c>
      <c r="AM112" s="159">
        <f t="shared" si="178"/>
        <v>1.493236250401523E-2</v>
      </c>
      <c r="AN112" s="159">
        <f t="shared" si="179"/>
        <v>0.29166666666666663</v>
      </c>
      <c r="AO112" s="159">
        <f t="shared" si="180"/>
        <v>5.1196671442337943E-2</v>
      </c>
      <c r="AP112" s="159">
        <f t="shared" si="181"/>
        <v>3.1997919651461211E-2</v>
      </c>
      <c r="AQ112" s="159">
        <f t="shared" si="182"/>
        <v>3.6264308938322713E-2</v>
      </c>
      <c r="AR112" s="159">
        <f t="shared" si="183"/>
        <v>1.1333333333333335</v>
      </c>
      <c r="AS112" s="158">
        <f t="shared" si="184"/>
        <v>64.825782262401432</v>
      </c>
      <c r="AT112" s="158">
        <f t="shared" si="185"/>
        <v>18.907519826533747</v>
      </c>
      <c r="AU112" s="156">
        <f t="shared" si="186"/>
        <v>0.625</v>
      </c>
      <c r="AV112" s="156">
        <f t="shared" si="187"/>
        <v>0.26185295622104898</v>
      </c>
      <c r="AW112" s="156">
        <f t="shared" si="188"/>
        <v>1.1572751247156894</v>
      </c>
      <c r="AX112" s="156">
        <f t="shared" si="189"/>
        <v>8.3477157565450849E-2</v>
      </c>
      <c r="AY112" s="156">
        <f t="shared" si="190"/>
        <v>0.41142857142857148</v>
      </c>
      <c r="AZ112" s="156">
        <f t="shared" si="191"/>
        <v>0.12</v>
      </c>
      <c r="BA112" s="156">
        <f t="shared" si="192"/>
        <v>6.1436005730805526E-3</v>
      </c>
      <c r="BB112" s="156">
        <f t="shared" si="193"/>
        <v>1.8516401995451033</v>
      </c>
      <c r="BC112" s="156">
        <f t="shared" si="194"/>
        <v>0.56716679538121628</v>
      </c>
      <c r="BD112" s="158">
        <f t="shared" si="195"/>
        <v>92.318305631126805</v>
      </c>
      <c r="BE112" s="156">
        <f t="shared" si="196"/>
        <v>17.725114681176347</v>
      </c>
      <c r="BF112" s="156">
        <f t="shared" si="197"/>
        <v>0.15915494309189535</v>
      </c>
      <c r="BG112" s="156">
        <f t="shared" si="198"/>
        <v>2.3765593045540958E-3</v>
      </c>
      <c r="BH112" s="156">
        <f t="shared" si="199"/>
        <v>8.1482033298997582E-3</v>
      </c>
      <c r="BI112" s="156">
        <f t="shared" si="200"/>
        <v>5.0926270811873491E-3</v>
      </c>
      <c r="BJ112" s="156">
        <f t="shared" si="201"/>
        <v>9.7778439958797099E-4</v>
      </c>
      <c r="BK112" s="157">
        <f t="shared" si="202"/>
        <v>9.5168333333333341E-2</v>
      </c>
      <c r="BL112" s="157">
        <f t="shared" si="203"/>
        <v>2.1204362758640025</v>
      </c>
      <c r="BM112" s="157">
        <f t="shared" si="204"/>
        <v>213.95030937500002</v>
      </c>
      <c r="BN112" s="156">
        <f t="shared" si="205"/>
        <v>3.8795745606422454</v>
      </c>
      <c r="BO112" s="156">
        <f t="shared" si="206"/>
        <v>0.10277613764191457</v>
      </c>
      <c r="BP112" s="156">
        <f t="shared" si="207"/>
        <v>0.82533182829149621</v>
      </c>
      <c r="BQ112" s="156">
        <f t="shared" si="208"/>
        <v>4.7006239522753885</v>
      </c>
      <c r="BR112" s="156">
        <f t="shared" si="209"/>
        <v>1.2216103580475115</v>
      </c>
      <c r="BS112" s="155"/>
      <c r="BT112" s="155"/>
      <c r="BU112" s="155"/>
    </row>
    <row r="113" spans="1:395" s="199" customFormat="1" ht="15" thickBot="1">
      <c r="A113" s="198">
        <v>36</v>
      </c>
      <c r="B113" s="41">
        <v>1</v>
      </c>
      <c r="C113" s="206">
        <v>0.4</v>
      </c>
      <c r="D113" s="201">
        <f t="shared" si="158"/>
        <v>9.6666666666666665E-2</v>
      </c>
      <c r="E113" s="201">
        <f t="shared" si="159"/>
        <v>4.003355281584116</v>
      </c>
      <c r="F113" s="205">
        <f t="shared" si="160"/>
        <v>25.022886522097128</v>
      </c>
      <c r="G113" s="204">
        <f t="shared" si="161"/>
        <v>1.9809088823063015</v>
      </c>
      <c r="H113" s="491">
        <v>20</v>
      </c>
      <c r="I113" s="492"/>
      <c r="J113" s="201">
        <v>76</v>
      </c>
      <c r="K113" s="201">
        <v>87</v>
      </c>
      <c r="L113" s="201">
        <v>78</v>
      </c>
      <c r="M113" s="201">
        <v>87</v>
      </c>
      <c r="N113" s="201">
        <v>78</v>
      </c>
      <c r="O113" s="203">
        <v>87</v>
      </c>
      <c r="P113" s="202">
        <v>78</v>
      </c>
      <c r="Q113" s="201">
        <v>86</v>
      </c>
      <c r="R113" s="201">
        <v>79</v>
      </c>
      <c r="S113" s="201">
        <v>86</v>
      </c>
      <c r="T113" s="201">
        <v>79</v>
      </c>
      <c r="U113" s="201">
        <v>85</v>
      </c>
      <c r="V113" s="200"/>
      <c r="W113" s="197">
        <f t="shared" si="162"/>
        <v>11</v>
      </c>
      <c r="X113" s="197">
        <f t="shared" si="163"/>
        <v>9</v>
      </c>
      <c r="Y113" s="197">
        <f t="shared" si="164"/>
        <v>9</v>
      </c>
      <c r="Z113" s="197">
        <f t="shared" si="165"/>
        <v>8</v>
      </c>
      <c r="AA113" s="197">
        <f t="shared" si="166"/>
        <v>7</v>
      </c>
      <c r="AB113" s="197">
        <f t="shared" si="167"/>
        <v>6</v>
      </c>
      <c r="AC113" s="197">
        <f t="shared" si="168"/>
        <v>3</v>
      </c>
      <c r="AD113" s="197">
        <f t="shared" si="169"/>
        <v>2</v>
      </c>
      <c r="AE113" s="197">
        <f t="shared" si="170"/>
        <v>3</v>
      </c>
      <c r="AF113" s="197">
        <f t="shared" si="171"/>
        <v>9.6666666666666665E-2</v>
      </c>
      <c r="AG113" s="197">
        <f t="shared" si="172"/>
        <v>7.0000000000000007E-2</v>
      </c>
      <c r="AH113" s="197">
        <f t="shared" si="173"/>
        <v>2.6666666666666668E-2</v>
      </c>
      <c r="AI113" s="197">
        <f t="shared" si="174"/>
        <v>27.27272727272727</v>
      </c>
      <c r="AJ113" s="197">
        <f t="shared" si="175"/>
        <v>22.222222222222221</v>
      </c>
      <c r="AK113" s="197">
        <f t="shared" si="176"/>
        <v>33.333333333333336</v>
      </c>
      <c r="AL113" s="160">
        <f t="shared" ref="AL113:AL119" si="210">(AI113+AJ113+AK113)/3</f>
        <v>27.609427609427609</v>
      </c>
      <c r="AM113" s="159">
        <f t="shared" si="178"/>
        <v>3.8631301221504796E-3</v>
      </c>
      <c r="AN113" s="159">
        <f t="shared" si="179"/>
        <v>0.24166666666666664</v>
      </c>
      <c r="AO113" s="159">
        <f t="shared" si="180"/>
        <v>1.5985366022691641E-2</v>
      </c>
      <c r="AP113" s="159">
        <f t="shared" si="181"/>
        <v>9.9908537641822739E-3</v>
      </c>
      <c r="AQ113" s="159">
        <f t="shared" si="182"/>
        <v>1.2122235900541161E-2</v>
      </c>
      <c r="AR113" s="159">
        <f t="shared" si="183"/>
        <v>1.2133333333333334</v>
      </c>
      <c r="AS113" s="158">
        <f t="shared" si="184"/>
        <v>256.27123988376337</v>
      </c>
      <c r="AT113" s="158">
        <f t="shared" si="185"/>
        <v>61.932216305242818</v>
      </c>
      <c r="AU113" s="156">
        <f t="shared" si="186"/>
        <v>0.625</v>
      </c>
      <c r="AV113" s="156">
        <f t="shared" si="187"/>
        <v>0.16074331994632921</v>
      </c>
      <c r="AW113" s="156">
        <f t="shared" si="188"/>
        <v>1.2713690692890194</v>
      </c>
      <c r="AX113" s="156">
        <f t="shared" si="189"/>
        <v>3.8648979898976879E-2</v>
      </c>
      <c r="AY113" s="156">
        <f t="shared" si="190"/>
        <v>0.49655172413793103</v>
      </c>
      <c r="AZ113" s="156">
        <f t="shared" si="191"/>
        <v>0.12</v>
      </c>
      <c r="BA113" s="156">
        <f t="shared" si="192"/>
        <v>1.9182439227229968E-3</v>
      </c>
      <c r="BB113" s="156">
        <f t="shared" si="193"/>
        <v>2.0341905108624312</v>
      </c>
      <c r="BC113" s="156">
        <f t="shared" si="194"/>
        <v>0.31692115253429187</v>
      </c>
      <c r="BD113" s="158">
        <f t="shared" si="195"/>
        <v>165.21420908995458</v>
      </c>
      <c r="BE113" s="156">
        <f t="shared" si="196"/>
        <v>31.72112814527128</v>
      </c>
      <c r="BF113" s="156">
        <f t="shared" si="197"/>
        <v>0.15915494309189535</v>
      </c>
      <c r="BG113" s="156">
        <f t="shared" si="198"/>
        <v>6.1483625474744623E-4</v>
      </c>
      <c r="BH113" s="156">
        <f t="shared" si="199"/>
        <v>2.5441500196446056E-3</v>
      </c>
      <c r="BI113" s="156">
        <f t="shared" si="200"/>
        <v>1.5900937622778783E-3</v>
      </c>
      <c r="BJ113" s="156">
        <f t="shared" si="201"/>
        <v>3.0529800235735267E-4</v>
      </c>
      <c r="BK113" s="157">
        <f t="shared" si="202"/>
        <v>8.6218333333333327E-2</v>
      </c>
      <c r="BL113" s="157">
        <f t="shared" si="203"/>
        <v>2.0971766735303921</v>
      </c>
      <c r="BM113" s="157">
        <f t="shared" si="204"/>
        <v>189.60058137499999</v>
      </c>
      <c r="BN113" s="156">
        <f t="shared" si="205"/>
        <v>7.7591491212844907</v>
      </c>
      <c r="BO113" s="156">
        <f t="shared" si="206"/>
        <v>0.20555227528382913</v>
      </c>
      <c r="BP113" s="156">
        <f t="shared" si="207"/>
        <v>1.8626525163522856</v>
      </c>
      <c r="BQ113" s="156">
        <f t="shared" si="208"/>
        <v>4.1656449891574914</v>
      </c>
      <c r="BR113" s="156">
        <f t="shared" si="209"/>
        <v>1.0825786360213345</v>
      </c>
      <c r="BS113" s="155"/>
      <c r="BT113" s="155"/>
      <c r="BU113" s="155"/>
      <c r="BV113" s="154"/>
      <c r="BW113" s="154"/>
      <c r="BX113" s="154"/>
      <c r="BY113" s="154"/>
      <c r="BZ113" s="154"/>
      <c r="CA113" s="154"/>
      <c r="CB113" s="154"/>
      <c r="CC113" s="154"/>
      <c r="CD113" s="154"/>
      <c r="CE113" s="154"/>
      <c r="CF113" s="154"/>
      <c r="CG113" s="154"/>
      <c r="CH113" s="154"/>
      <c r="CI113" s="154"/>
      <c r="CJ113" s="154"/>
      <c r="CK113" s="154"/>
      <c r="CL113" s="154"/>
      <c r="CM113" s="154"/>
      <c r="CN113" s="154"/>
      <c r="CO113" s="154"/>
      <c r="CP113" s="154"/>
      <c r="CQ113" s="154"/>
      <c r="CR113" s="154"/>
      <c r="CS113" s="154"/>
      <c r="CT113" s="154"/>
      <c r="CU113" s="154"/>
      <c r="CV113" s="154"/>
      <c r="CW113" s="154"/>
      <c r="CX113" s="154"/>
      <c r="CY113" s="154"/>
      <c r="CZ113" s="154"/>
      <c r="DA113" s="154"/>
      <c r="DB113" s="154"/>
      <c r="DC113" s="154"/>
      <c r="DD113" s="154"/>
      <c r="DE113" s="154"/>
      <c r="DF113" s="154"/>
      <c r="DG113" s="154"/>
      <c r="DH113" s="154"/>
      <c r="DI113" s="154"/>
      <c r="DJ113" s="154"/>
      <c r="DK113" s="154"/>
      <c r="DL113" s="154"/>
      <c r="DM113" s="154"/>
      <c r="DN113" s="154"/>
      <c r="DO113" s="154"/>
      <c r="DP113" s="154"/>
      <c r="DQ113" s="154"/>
      <c r="DR113" s="154"/>
      <c r="DS113" s="154"/>
      <c r="DT113" s="154"/>
      <c r="DU113" s="154"/>
      <c r="DV113" s="154"/>
      <c r="DW113" s="154"/>
      <c r="DX113" s="154"/>
      <c r="DY113" s="154"/>
      <c r="DZ113" s="154"/>
      <c r="EA113" s="154"/>
      <c r="EB113" s="154"/>
      <c r="EC113" s="154"/>
      <c r="ED113" s="154"/>
      <c r="EE113" s="154"/>
      <c r="EF113" s="154"/>
      <c r="EG113" s="154"/>
      <c r="EH113" s="154"/>
      <c r="EI113" s="154"/>
      <c r="EJ113" s="154"/>
      <c r="EK113" s="154"/>
      <c r="EL113" s="154"/>
      <c r="EM113" s="154"/>
      <c r="EN113" s="154"/>
      <c r="EO113" s="154"/>
      <c r="EP113" s="154"/>
      <c r="EQ113" s="154"/>
      <c r="ER113" s="154"/>
      <c r="ES113" s="154"/>
      <c r="ET113" s="154"/>
      <c r="EU113" s="154"/>
      <c r="EV113" s="154"/>
      <c r="EW113" s="154"/>
      <c r="EX113" s="154"/>
      <c r="EY113" s="154"/>
      <c r="EZ113" s="154"/>
      <c r="FA113" s="154"/>
      <c r="FB113" s="154"/>
      <c r="FC113" s="154"/>
      <c r="FD113" s="154"/>
      <c r="FE113" s="154"/>
      <c r="FF113" s="154"/>
      <c r="FG113" s="154"/>
      <c r="FH113" s="154"/>
      <c r="FI113" s="154"/>
      <c r="FJ113" s="154"/>
      <c r="FK113" s="154"/>
      <c r="FL113" s="154"/>
      <c r="FM113" s="154"/>
      <c r="FN113" s="154"/>
      <c r="FO113" s="154"/>
      <c r="FP113" s="154"/>
      <c r="FQ113" s="154"/>
      <c r="FR113" s="154"/>
      <c r="FS113" s="154"/>
      <c r="FT113" s="154"/>
      <c r="FU113" s="154"/>
      <c r="FV113" s="154"/>
      <c r="FW113" s="154"/>
      <c r="FX113" s="154"/>
      <c r="FY113" s="154"/>
      <c r="FZ113" s="154"/>
      <c r="GA113" s="154"/>
      <c r="GB113" s="154"/>
      <c r="GC113" s="154"/>
      <c r="GD113" s="154"/>
      <c r="GE113" s="154"/>
      <c r="GF113" s="154"/>
      <c r="GG113" s="154"/>
      <c r="GH113" s="154"/>
      <c r="GI113" s="154"/>
      <c r="GJ113" s="154"/>
      <c r="GK113" s="154"/>
      <c r="GL113" s="154"/>
      <c r="GM113" s="154"/>
      <c r="GN113" s="154"/>
      <c r="GO113" s="154"/>
      <c r="GP113" s="154"/>
      <c r="GQ113" s="154"/>
      <c r="GR113" s="154"/>
      <c r="GS113" s="154"/>
      <c r="GT113" s="154"/>
      <c r="GU113" s="154"/>
      <c r="GV113" s="154"/>
      <c r="GW113" s="154"/>
      <c r="GX113" s="154"/>
      <c r="GY113" s="154"/>
      <c r="GZ113" s="154"/>
      <c r="HA113" s="154"/>
      <c r="HB113" s="154"/>
      <c r="HC113" s="154"/>
      <c r="HD113" s="154"/>
      <c r="HE113" s="154"/>
      <c r="HF113" s="154"/>
      <c r="HG113" s="154"/>
      <c r="HH113" s="154"/>
      <c r="HI113" s="154"/>
      <c r="HJ113" s="154"/>
      <c r="HK113" s="154"/>
      <c r="HL113" s="154"/>
      <c r="HM113" s="154"/>
      <c r="HN113" s="154"/>
      <c r="HO113" s="154"/>
      <c r="HP113" s="154"/>
      <c r="HQ113" s="154"/>
      <c r="HR113" s="154"/>
      <c r="HS113" s="154"/>
      <c r="HT113" s="154"/>
      <c r="HU113" s="154"/>
      <c r="HV113" s="154"/>
      <c r="HW113" s="154"/>
      <c r="HX113" s="154"/>
      <c r="HY113" s="154"/>
      <c r="HZ113" s="154"/>
      <c r="IA113" s="154"/>
      <c r="IB113" s="154"/>
      <c r="IC113" s="154"/>
      <c r="ID113" s="154"/>
      <c r="IE113" s="154"/>
      <c r="IF113" s="154"/>
      <c r="IG113" s="154"/>
      <c r="IH113" s="154"/>
      <c r="II113" s="154"/>
      <c r="IJ113" s="154"/>
      <c r="IK113" s="154"/>
      <c r="IL113" s="154"/>
      <c r="IM113" s="154"/>
      <c r="IN113" s="154"/>
      <c r="IO113" s="154"/>
      <c r="IP113" s="154"/>
      <c r="IQ113" s="154"/>
      <c r="IR113" s="154"/>
      <c r="IS113" s="154"/>
      <c r="IT113" s="154"/>
      <c r="IU113" s="154"/>
      <c r="IV113" s="154"/>
      <c r="IW113" s="154"/>
      <c r="IX113" s="154"/>
      <c r="IY113" s="154"/>
      <c r="IZ113" s="154"/>
      <c r="JA113" s="154"/>
      <c r="JB113" s="154"/>
      <c r="JC113" s="154"/>
      <c r="JD113" s="154"/>
      <c r="JE113" s="154"/>
      <c r="JF113" s="154"/>
      <c r="JG113" s="154"/>
      <c r="JH113" s="154"/>
      <c r="JI113" s="154"/>
      <c r="JJ113" s="154"/>
      <c r="JK113" s="154"/>
      <c r="JL113" s="154"/>
      <c r="JM113" s="154"/>
      <c r="JN113" s="154"/>
      <c r="JO113" s="154"/>
      <c r="JP113" s="154"/>
      <c r="JQ113" s="154"/>
      <c r="JR113" s="154"/>
      <c r="JS113" s="154"/>
      <c r="JT113" s="154"/>
      <c r="JU113" s="154"/>
      <c r="JV113" s="154"/>
      <c r="JW113" s="154"/>
      <c r="JX113" s="154"/>
      <c r="JY113" s="154"/>
      <c r="JZ113" s="154"/>
      <c r="KA113" s="154"/>
      <c r="KB113" s="154"/>
      <c r="KC113" s="154"/>
      <c r="KD113" s="154"/>
      <c r="KE113" s="154"/>
      <c r="KF113" s="154"/>
      <c r="KG113" s="154"/>
      <c r="KH113" s="154"/>
      <c r="KI113" s="154"/>
      <c r="KJ113" s="154"/>
      <c r="KK113" s="154"/>
      <c r="KL113" s="154"/>
      <c r="KM113" s="154"/>
      <c r="KN113" s="154"/>
      <c r="KO113" s="154"/>
      <c r="KP113" s="154"/>
      <c r="KQ113" s="154"/>
      <c r="KR113" s="154"/>
      <c r="KS113" s="154"/>
      <c r="KT113" s="154"/>
      <c r="KU113" s="154"/>
      <c r="KV113" s="154"/>
      <c r="KW113" s="154"/>
      <c r="KX113" s="154"/>
      <c r="KY113" s="154"/>
      <c r="KZ113" s="154"/>
      <c r="LA113" s="154"/>
      <c r="LB113" s="154"/>
      <c r="LC113" s="154"/>
      <c r="LD113" s="154"/>
      <c r="LE113" s="154"/>
      <c r="LF113" s="154"/>
      <c r="LG113" s="154"/>
      <c r="LH113" s="154"/>
      <c r="LI113" s="154"/>
      <c r="LJ113" s="154"/>
      <c r="LK113" s="154"/>
      <c r="LL113" s="154"/>
      <c r="LM113" s="154"/>
      <c r="LN113" s="154"/>
      <c r="LO113" s="154"/>
      <c r="LP113" s="154"/>
      <c r="LQ113" s="154"/>
      <c r="LR113" s="154"/>
      <c r="LS113" s="154"/>
      <c r="LT113" s="154"/>
      <c r="LU113" s="154"/>
      <c r="LV113" s="154"/>
      <c r="LW113" s="154"/>
      <c r="LX113" s="154"/>
      <c r="LY113" s="154"/>
      <c r="LZ113" s="154"/>
      <c r="MA113" s="154"/>
      <c r="MB113" s="154"/>
      <c r="MC113" s="154"/>
      <c r="MD113" s="154"/>
      <c r="ME113" s="154"/>
      <c r="MF113" s="154"/>
      <c r="MG113" s="154"/>
      <c r="MH113" s="154"/>
      <c r="MI113" s="154"/>
      <c r="MJ113" s="154"/>
      <c r="MK113" s="154"/>
      <c r="ML113" s="154"/>
      <c r="MM113" s="154"/>
      <c r="MN113" s="154"/>
      <c r="MO113" s="154"/>
      <c r="MP113" s="154"/>
      <c r="MQ113" s="154"/>
      <c r="MR113" s="154"/>
      <c r="MS113" s="154"/>
      <c r="MT113" s="154"/>
      <c r="MU113" s="154"/>
      <c r="MV113" s="154"/>
      <c r="MW113" s="154"/>
      <c r="MX113" s="154"/>
      <c r="MY113" s="154"/>
      <c r="MZ113" s="154"/>
      <c r="NA113" s="154"/>
      <c r="NB113" s="154"/>
      <c r="NC113" s="154"/>
      <c r="ND113" s="154"/>
      <c r="NE113" s="154"/>
      <c r="NF113" s="154"/>
      <c r="NG113" s="154"/>
      <c r="NH113" s="154"/>
      <c r="NI113" s="154"/>
      <c r="NJ113" s="154"/>
      <c r="NK113" s="154"/>
      <c r="NL113" s="154"/>
      <c r="NM113" s="154"/>
      <c r="NN113" s="154"/>
      <c r="NO113" s="154"/>
      <c r="NP113" s="154"/>
      <c r="NQ113" s="154"/>
      <c r="NR113" s="154"/>
      <c r="NS113" s="154"/>
      <c r="NT113" s="154"/>
      <c r="NU113" s="154"/>
      <c r="NV113" s="154"/>
      <c r="NW113" s="154"/>
      <c r="NX113" s="154"/>
      <c r="NY113" s="154"/>
      <c r="NZ113" s="154"/>
      <c r="OA113" s="154"/>
      <c r="OB113" s="154"/>
      <c r="OC113" s="154"/>
      <c r="OD113" s="154"/>
      <c r="OE113" s="154"/>
    </row>
    <row r="114" spans="1:395" ht="15" thickBot="1">
      <c r="A114" s="198">
        <v>36</v>
      </c>
      <c r="B114" s="28">
        <v>2</v>
      </c>
      <c r="C114" s="188">
        <v>0.4</v>
      </c>
      <c r="D114" s="172">
        <f t="shared" si="158"/>
        <v>0.10333333333333333</v>
      </c>
      <c r="E114" s="172">
        <f t="shared" si="159"/>
        <v>3.4617713531086367</v>
      </c>
      <c r="F114" s="229">
        <f t="shared" si="160"/>
        <v>18.710521764569563</v>
      </c>
      <c r="G114" s="170">
        <f t="shared" si="161"/>
        <v>1.9809088823063015</v>
      </c>
      <c r="H114" s="425">
        <v>23</v>
      </c>
      <c r="I114" s="426"/>
      <c r="J114" s="167">
        <v>78</v>
      </c>
      <c r="K114" s="167">
        <v>87</v>
      </c>
      <c r="L114" s="167">
        <v>75</v>
      </c>
      <c r="M114" s="167">
        <v>86</v>
      </c>
      <c r="N114" s="167">
        <v>76</v>
      </c>
      <c r="O114" s="169">
        <v>87</v>
      </c>
      <c r="P114" s="168">
        <v>78</v>
      </c>
      <c r="Q114" s="167">
        <v>85</v>
      </c>
      <c r="R114" s="167">
        <v>77</v>
      </c>
      <c r="S114" s="167">
        <v>85</v>
      </c>
      <c r="T114" s="167">
        <v>78</v>
      </c>
      <c r="U114" s="167">
        <v>84</v>
      </c>
      <c r="V114" s="182"/>
      <c r="W114" s="166">
        <f t="shared" si="162"/>
        <v>9</v>
      </c>
      <c r="X114" s="166">
        <f t="shared" si="163"/>
        <v>11</v>
      </c>
      <c r="Y114" s="166">
        <f t="shared" si="164"/>
        <v>11</v>
      </c>
      <c r="Z114" s="166">
        <f t="shared" si="165"/>
        <v>7</v>
      </c>
      <c r="AA114" s="166">
        <f t="shared" si="166"/>
        <v>8</v>
      </c>
      <c r="AB114" s="166">
        <f t="shared" si="167"/>
        <v>6</v>
      </c>
      <c r="AC114" s="165">
        <f t="shared" si="168"/>
        <v>2</v>
      </c>
      <c r="AD114" s="165">
        <f t="shared" si="169"/>
        <v>3</v>
      </c>
      <c r="AE114" s="165">
        <f t="shared" si="170"/>
        <v>5</v>
      </c>
      <c r="AF114" s="197">
        <f t="shared" si="171"/>
        <v>0.10333333333333333</v>
      </c>
      <c r="AG114" s="197">
        <f t="shared" si="172"/>
        <v>7.0000000000000007E-2</v>
      </c>
      <c r="AH114" s="197">
        <f t="shared" si="173"/>
        <v>3.3333333333333333E-2</v>
      </c>
      <c r="AI114" s="162">
        <f t="shared" si="174"/>
        <v>22.222222222222221</v>
      </c>
      <c r="AJ114" s="162">
        <f t="shared" si="175"/>
        <v>27.27272727272727</v>
      </c>
      <c r="AK114" s="162">
        <f t="shared" si="176"/>
        <v>45.45454545454546</v>
      </c>
      <c r="AL114" s="160">
        <f t="shared" si="210"/>
        <v>31.649831649831651</v>
      </c>
      <c r="AM114" s="159">
        <f t="shared" si="178"/>
        <v>5.522739271173421E-3</v>
      </c>
      <c r="AN114" s="159">
        <f t="shared" si="179"/>
        <v>0.2583333333333333</v>
      </c>
      <c r="AO114" s="159">
        <f t="shared" si="180"/>
        <v>2.1378345565832596E-2</v>
      </c>
      <c r="AP114" s="159">
        <f t="shared" si="181"/>
        <v>1.3361465978645373E-2</v>
      </c>
      <c r="AQ114" s="159">
        <f t="shared" si="182"/>
        <v>1.5855606294659177E-2</v>
      </c>
      <c r="AR114" s="159">
        <f t="shared" si="183"/>
        <v>1.1866666666666668</v>
      </c>
      <c r="AS114" s="158">
        <f t="shared" si="184"/>
        <v>178.65021062486673</v>
      </c>
      <c r="AT114" s="158">
        <f t="shared" si="185"/>
        <v>46.151304411423908</v>
      </c>
      <c r="AU114" s="156">
        <f t="shared" si="186"/>
        <v>0.625</v>
      </c>
      <c r="AV114" s="156">
        <f t="shared" si="187"/>
        <v>0.17979468114404948</v>
      </c>
      <c r="AW114" s="156">
        <f t="shared" si="188"/>
        <v>1.2296734420949118</v>
      </c>
      <c r="AX114" s="156">
        <f t="shared" si="189"/>
        <v>4.7777947131338885E-2</v>
      </c>
      <c r="AY114" s="156">
        <f t="shared" si="190"/>
        <v>0.46451612903225808</v>
      </c>
      <c r="AZ114" s="156">
        <f t="shared" si="191"/>
        <v>0.12</v>
      </c>
      <c r="BA114" s="156">
        <f t="shared" si="192"/>
        <v>2.5654014678999117E-3</v>
      </c>
      <c r="BB114" s="156">
        <f t="shared" si="193"/>
        <v>1.9674775073518591</v>
      </c>
      <c r="BC114" s="156">
        <f t="shared" si="194"/>
        <v>0.36650253307589459</v>
      </c>
      <c r="BD114" s="158">
        <f t="shared" si="195"/>
        <v>142.86361712263337</v>
      </c>
      <c r="BE114" s="156">
        <f t="shared" si="196"/>
        <v>27.42981448754561</v>
      </c>
      <c r="BF114" s="156">
        <f t="shared" si="197"/>
        <v>0.15915494309189535</v>
      </c>
      <c r="BG114" s="156">
        <f t="shared" si="198"/>
        <v>8.7897125441498125E-4</v>
      </c>
      <c r="BH114" s="156">
        <f t="shared" si="199"/>
        <v>3.4024693719289598E-3</v>
      </c>
      <c r="BI114" s="156">
        <f t="shared" si="200"/>
        <v>2.1265433574555997E-3</v>
      </c>
      <c r="BJ114" s="156">
        <f t="shared" si="201"/>
        <v>4.0829632463147518E-4</v>
      </c>
      <c r="BK114" s="157">
        <f t="shared" si="202"/>
        <v>8.9201666666666665E-2</v>
      </c>
      <c r="BL114" s="157">
        <f t="shared" si="203"/>
        <v>2.1049584318936088</v>
      </c>
      <c r="BM114" s="157">
        <f t="shared" si="204"/>
        <v>197.619602375</v>
      </c>
      <c r="BN114" s="156">
        <f t="shared" si="205"/>
        <v>7.7591491212844907</v>
      </c>
      <c r="BO114" s="156">
        <f t="shared" si="206"/>
        <v>0.20555227528382913</v>
      </c>
      <c r="BP114" s="156">
        <f t="shared" si="207"/>
        <v>1.7870696821353222</v>
      </c>
      <c r="BQ114" s="156">
        <f t="shared" si="208"/>
        <v>4.3418279649919915</v>
      </c>
      <c r="BR114" s="156">
        <f t="shared" si="209"/>
        <v>1.1283655252463014</v>
      </c>
      <c r="BS114" s="155"/>
      <c r="BT114" s="155"/>
      <c r="BU114" s="155"/>
    </row>
    <row r="115" spans="1:395" ht="15" thickBot="1">
      <c r="A115" s="198">
        <v>36</v>
      </c>
      <c r="B115" s="28">
        <v>3</v>
      </c>
      <c r="C115" s="188">
        <v>0.4</v>
      </c>
      <c r="D115" s="172">
        <f t="shared" si="158"/>
        <v>0.11666666666666665</v>
      </c>
      <c r="E115" s="172">
        <f t="shared" si="159"/>
        <v>3.1742250903872287</v>
      </c>
      <c r="F115" s="229">
        <f t="shared" si="160"/>
        <v>15.731298772272332</v>
      </c>
      <c r="G115" s="170">
        <f t="shared" si="161"/>
        <v>1.9809088823063015</v>
      </c>
      <c r="H115" s="425">
        <v>25</v>
      </c>
      <c r="I115" s="426"/>
      <c r="J115" s="167">
        <v>75</v>
      </c>
      <c r="K115" s="167">
        <v>86</v>
      </c>
      <c r="L115" s="167">
        <v>74</v>
      </c>
      <c r="M115" s="167">
        <v>87</v>
      </c>
      <c r="N115" s="167">
        <v>75</v>
      </c>
      <c r="O115" s="169">
        <v>86</v>
      </c>
      <c r="P115" s="168">
        <v>78</v>
      </c>
      <c r="Q115" s="167">
        <v>86</v>
      </c>
      <c r="R115" s="167">
        <v>78</v>
      </c>
      <c r="S115" s="167">
        <v>86</v>
      </c>
      <c r="T115" s="167">
        <v>77</v>
      </c>
      <c r="U115" s="167">
        <v>86</v>
      </c>
      <c r="V115" s="182"/>
      <c r="W115" s="166">
        <f t="shared" si="162"/>
        <v>11</v>
      </c>
      <c r="X115" s="166">
        <f t="shared" si="163"/>
        <v>13</v>
      </c>
      <c r="Y115" s="166">
        <f t="shared" si="164"/>
        <v>11</v>
      </c>
      <c r="Z115" s="166">
        <f t="shared" si="165"/>
        <v>8</v>
      </c>
      <c r="AA115" s="166">
        <f t="shared" si="166"/>
        <v>8</v>
      </c>
      <c r="AB115" s="166">
        <f t="shared" si="167"/>
        <v>9</v>
      </c>
      <c r="AC115" s="165">
        <f t="shared" si="168"/>
        <v>3</v>
      </c>
      <c r="AD115" s="165">
        <f t="shared" si="169"/>
        <v>5</v>
      </c>
      <c r="AE115" s="165">
        <f t="shared" si="170"/>
        <v>2</v>
      </c>
      <c r="AF115" s="197">
        <f t="shared" si="171"/>
        <v>0.11666666666666667</v>
      </c>
      <c r="AG115" s="197">
        <f t="shared" si="172"/>
        <v>8.3333333333333329E-2</v>
      </c>
      <c r="AH115" s="197">
        <f t="shared" si="173"/>
        <v>3.3333333333333333E-2</v>
      </c>
      <c r="AI115" s="162">
        <f t="shared" si="174"/>
        <v>27.27272727272727</v>
      </c>
      <c r="AJ115" s="162">
        <f t="shared" si="175"/>
        <v>38.46153846153846</v>
      </c>
      <c r="AK115" s="162">
        <f t="shared" si="176"/>
        <v>18.181818181818176</v>
      </c>
      <c r="AL115" s="160">
        <f t="shared" si="210"/>
        <v>27.97202797202797</v>
      </c>
      <c r="AM115" s="159">
        <f t="shared" si="178"/>
        <v>7.4162132672923962E-3</v>
      </c>
      <c r="AN115" s="159">
        <f t="shared" si="179"/>
        <v>0.29166666666666663</v>
      </c>
      <c r="AO115" s="159">
        <f t="shared" si="180"/>
        <v>2.5427016916431077E-2</v>
      </c>
      <c r="AP115" s="159">
        <f t="shared" si="181"/>
        <v>1.5891885572769424E-2</v>
      </c>
      <c r="AQ115" s="159">
        <f t="shared" si="182"/>
        <v>1.8010803649138683E-2</v>
      </c>
      <c r="AR115" s="159">
        <f t="shared" si="183"/>
        <v>1.1333333333333335</v>
      </c>
      <c r="AS115" s="158">
        <f t="shared" si="184"/>
        <v>132.69684661947716</v>
      </c>
      <c r="AT115" s="158">
        <f t="shared" si="185"/>
        <v>38.703246930680827</v>
      </c>
      <c r="AU115" s="156">
        <f t="shared" si="186"/>
        <v>0.625</v>
      </c>
      <c r="AV115" s="156">
        <f t="shared" si="187"/>
        <v>0.18453736887979447</v>
      </c>
      <c r="AW115" s="156">
        <f t="shared" si="188"/>
        <v>1.1572751247156894</v>
      </c>
      <c r="AX115" s="156">
        <f t="shared" si="189"/>
        <v>5.8829410372163778E-2</v>
      </c>
      <c r="AY115" s="156">
        <f t="shared" si="190"/>
        <v>0.41142857142857148</v>
      </c>
      <c r="AZ115" s="156">
        <f t="shared" si="191"/>
        <v>0.12</v>
      </c>
      <c r="BA115" s="156">
        <f t="shared" si="192"/>
        <v>3.0512420299717291E-3</v>
      </c>
      <c r="BB115" s="156">
        <f t="shared" si="193"/>
        <v>1.8516401995451033</v>
      </c>
      <c r="BC115" s="156">
        <f t="shared" si="194"/>
        <v>0.39970321376582219</v>
      </c>
      <c r="BD115" s="158">
        <f t="shared" si="195"/>
        <v>130.99688908307465</v>
      </c>
      <c r="BE115" s="156">
        <f t="shared" si="196"/>
        <v>25.151402703950335</v>
      </c>
      <c r="BF115" s="156">
        <f t="shared" si="197"/>
        <v>0.15915494309189535</v>
      </c>
      <c r="BG115" s="156">
        <f t="shared" si="198"/>
        <v>1.1803270005132805E-3</v>
      </c>
      <c r="BH115" s="156">
        <f t="shared" si="199"/>
        <v>4.0468354303312484E-3</v>
      </c>
      <c r="BI115" s="156">
        <f t="shared" si="200"/>
        <v>2.5292721439570298E-3</v>
      </c>
      <c r="BJ115" s="156">
        <f t="shared" si="201"/>
        <v>4.8562025163974976E-4</v>
      </c>
      <c r="BK115" s="157">
        <f t="shared" si="202"/>
        <v>9.5168333333333341E-2</v>
      </c>
      <c r="BL115" s="157">
        <f t="shared" si="203"/>
        <v>2.1204362758640025</v>
      </c>
      <c r="BM115" s="157">
        <f t="shared" si="204"/>
        <v>213.95030937500002</v>
      </c>
      <c r="BN115" s="156">
        <f t="shared" si="205"/>
        <v>7.7591491212844907</v>
      </c>
      <c r="BO115" s="156">
        <f t="shared" si="206"/>
        <v>0.20555227528382913</v>
      </c>
      <c r="BP115" s="156">
        <f t="shared" si="207"/>
        <v>1.6506636565829924</v>
      </c>
      <c r="BQ115" s="156">
        <f t="shared" si="208"/>
        <v>4.7006239522753885</v>
      </c>
      <c r="BR115" s="156">
        <f t="shared" si="209"/>
        <v>1.2216103580475115</v>
      </c>
      <c r="BS115" s="155"/>
      <c r="BT115" s="155"/>
      <c r="BU115" s="155"/>
    </row>
    <row r="116" spans="1:395" ht="15" thickBot="1">
      <c r="A116" s="198">
        <v>36</v>
      </c>
      <c r="B116" s="28">
        <v>4</v>
      </c>
      <c r="C116" s="188">
        <v>0.4</v>
      </c>
      <c r="D116" s="172">
        <f t="shared" si="158"/>
        <v>0.13333333333333333</v>
      </c>
      <c r="E116" s="172">
        <f t="shared" si="159"/>
        <v>2.8899783707718116</v>
      </c>
      <c r="F116" s="229">
        <f t="shared" si="160"/>
        <v>13.040021992475138</v>
      </c>
      <c r="G116" s="170">
        <f t="shared" si="161"/>
        <v>1.9809088823063015</v>
      </c>
      <c r="H116" s="425">
        <v>27.36</v>
      </c>
      <c r="I116" s="426"/>
      <c r="J116" s="167">
        <v>73</v>
      </c>
      <c r="K116" s="167">
        <v>86</v>
      </c>
      <c r="L116" s="167">
        <v>74</v>
      </c>
      <c r="M116" s="167">
        <v>87</v>
      </c>
      <c r="N116" s="167">
        <v>72</v>
      </c>
      <c r="O116" s="169">
        <v>86</v>
      </c>
      <c r="P116" s="168">
        <v>75</v>
      </c>
      <c r="Q116" s="167">
        <v>85</v>
      </c>
      <c r="R116" s="167">
        <v>76</v>
      </c>
      <c r="S116" s="167">
        <v>86</v>
      </c>
      <c r="T116" s="167">
        <v>75</v>
      </c>
      <c r="U116" s="167">
        <v>86</v>
      </c>
      <c r="V116" s="182"/>
      <c r="W116" s="166">
        <f t="shared" si="162"/>
        <v>13</v>
      </c>
      <c r="X116" s="166">
        <f t="shared" si="163"/>
        <v>13</v>
      </c>
      <c r="Y116" s="166">
        <f t="shared" si="164"/>
        <v>14</v>
      </c>
      <c r="Z116" s="166">
        <f t="shared" si="165"/>
        <v>10</v>
      </c>
      <c r="AA116" s="166">
        <f t="shared" si="166"/>
        <v>10</v>
      </c>
      <c r="AB116" s="166">
        <f t="shared" si="167"/>
        <v>11</v>
      </c>
      <c r="AC116" s="165">
        <f t="shared" si="168"/>
        <v>3</v>
      </c>
      <c r="AD116" s="165">
        <f t="shared" si="169"/>
        <v>3</v>
      </c>
      <c r="AE116" s="165">
        <f t="shared" si="170"/>
        <v>3</v>
      </c>
      <c r="AF116" s="197">
        <f t="shared" si="171"/>
        <v>0.13333333333333333</v>
      </c>
      <c r="AG116" s="197">
        <f t="shared" si="172"/>
        <v>0.10333333333333333</v>
      </c>
      <c r="AH116" s="197">
        <f t="shared" si="173"/>
        <v>0.03</v>
      </c>
      <c r="AI116" s="162">
        <f t="shared" si="174"/>
        <v>23.076923076923073</v>
      </c>
      <c r="AJ116" s="162">
        <f t="shared" si="175"/>
        <v>23.076923076923073</v>
      </c>
      <c r="AK116" s="162">
        <f t="shared" si="176"/>
        <v>21.428571428571431</v>
      </c>
      <c r="AL116" s="160">
        <f t="shared" si="210"/>
        <v>22.527472527472526</v>
      </c>
      <c r="AM116" s="159">
        <f t="shared" si="178"/>
        <v>1.0224931630504499E-2</v>
      </c>
      <c r="AN116" s="159">
        <f t="shared" si="179"/>
        <v>0.33333333333333331</v>
      </c>
      <c r="AO116" s="159">
        <f t="shared" si="180"/>
        <v>3.0674794891513497E-2</v>
      </c>
      <c r="AP116" s="159">
        <f t="shared" si="181"/>
        <v>1.9171746807195935E-2</v>
      </c>
      <c r="AQ116" s="159">
        <f t="shared" si="182"/>
        <v>2.0449863261009001E-2</v>
      </c>
      <c r="AR116" s="159">
        <f t="shared" si="183"/>
        <v>1.0666666666666669</v>
      </c>
      <c r="AS116" s="158">
        <f t="shared" si="184"/>
        <v>95.92516494356353</v>
      </c>
      <c r="AT116" s="158">
        <f t="shared" si="185"/>
        <v>31.975054981187842</v>
      </c>
      <c r="AU116" s="156">
        <f t="shared" si="186"/>
        <v>0.625</v>
      </c>
      <c r="AV116" s="156">
        <f t="shared" si="187"/>
        <v>0.18959700752778874</v>
      </c>
      <c r="AW116" s="156">
        <f t="shared" si="188"/>
        <v>1.0825317547305482</v>
      </c>
      <c r="AX116" s="156">
        <f t="shared" si="189"/>
        <v>7.3846441143784303E-2</v>
      </c>
      <c r="AY116" s="156">
        <f t="shared" si="190"/>
        <v>0.36</v>
      </c>
      <c r="AZ116" s="156">
        <f t="shared" si="191"/>
        <v>0.12</v>
      </c>
      <c r="BA116" s="156">
        <f t="shared" si="192"/>
        <v>3.6809753869816195E-3</v>
      </c>
      <c r="BB116" s="156">
        <f t="shared" si="193"/>
        <v>1.7320508075688774</v>
      </c>
      <c r="BC116" s="156">
        <f t="shared" si="194"/>
        <v>0.439016424024324</v>
      </c>
      <c r="BD116" s="158">
        <f t="shared" si="195"/>
        <v>119.26632967364533</v>
      </c>
      <c r="BE116" s="156">
        <f t="shared" si="196"/>
        <v>22.899135297339903</v>
      </c>
      <c r="BF116" s="156">
        <f t="shared" si="197"/>
        <v>0.15915494309189535</v>
      </c>
      <c r="BG116" s="156">
        <f t="shared" si="198"/>
        <v>1.6273484117714642E-3</v>
      </c>
      <c r="BH116" s="156">
        <f t="shared" si="199"/>
        <v>4.8820452353143928E-3</v>
      </c>
      <c r="BI116" s="156">
        <f t="shared" si="200"/>
        <v>3.0512782720714953E-3</v>
      </c>
      <c r="BJ116" s="156">
        <f t="shared" si="201"/>
        <v>5.8584542823772717E-4</v>
      </c>
      <c r="BK116" s="157">
        <f t="shared" si="202"/>
        <v>0.10262666666666667</v>
      </c>
      <c r="BL116" s="157">
        <f t="shared" si="203"/>
        <v>2.139626135566679</v>
      </c>
      <c r="BM116" s="157">
        <f t="shared" si="204"/>
        <v>234.91244000000003</v>
      </c>
      <c r="BN116" s="156">
        <f t="shared" si="205"/>
        <v>7.7591491212844907</v>
      </c>
      <c r="BO116" s="156">
        <f t="shared" si="206"/>
        <v>0.20555227528382913</v>
      </c>
      <c r="BP116" s="156">
        <f t="shared" si="207"/>
        <v>1.5033686594034781</v>
      </c>
      <c r="BQ116" s="156">
        <f t="shared" si="208"/>
        <v>5.1611752531566308</v>
      </c>
      <c r="BR116" s="156">
        <f t="shared" si="209"/>
        <v>1.3412996259576666</v>
      </c>
      <c r="BS116" s="155"/>
      <c r="BT116" s="155"/>
      <c r="BU116" s="155"/>
    </row>
    <row r="117" spans="1:395" ht="15" thickBot="1">
      <c r="A117" s="198">
        <v>36</v>
      </c>
      <c r="B117" s="28">
        <v>5</v>
      </c>
      <c r="C117" s="188">
        <v>0.4</v>
      </c>
      <c r="D117" s="172">
        <f t="shared" si="158"/>
        <v>0.13</v>
      </c>
      <c r="E117" s="172">
        <f t="shared" si="159"/>
        <v>2.8424232144011614</v>
      </c>
      <c r="F117" s="229">
        <f t="shared" si="160"/>
        <v>12.614400685977616</v>
      </c>
      <c r="G117" s="170">
        <f t="shared" si="161"/>
        <v>1.9809088823063015</v>
      </c>
      <c r="H117" s="425">
        <v>27.8</v>
      </c>
      <c r="I117" s="426"/>
      <c r="J117" s="167">
        <v>74</v>
      </c>
      <c r="K117" s="167">
        <v>85</v>
      </c>
      <c r="L117" s="167">
        <v>73</v>
      </c>
      <c r="M117" s="167">
        <v>86</v>
      </c>
      <c r="N117" s="167">
        <v>72</v>
      </c>
      <c r="O117" s="169">
        <v>87</v>
      </c>
      <c r="P117" s="168">
        <v>76</v>
      </c>
      <c r="Q117" s="167">
        <v>85</v>
      </c>
      <c r="R117" s="167">
        <v>76</v>
      </c>
      <c r="S117" s="167">
        <v>86</v>
      </c>
      <c r="T117" s="167">
        <v>76</v>
      </c>
      <c r="U117" s="167">
        <v>86</v>
      </c>
      <c r="V117" s="182"/>
      <c r="W117" s="166">
        <f t="shared" si="162"/>
        <v>11</v>
      </c>
      <c r="X117" s="166">
        <f t="shared" si="163"/>
        <v>13</v>
      </c>
      <c r="Y117" s="166">
        <f t="shared" si="164"/>
        <v>15</v>
      </c>
      <c r="Z117" s="166">
        <f t="shared" si="165"/>
        <v>9</v>
      </c>
      <c r="AA117" s="166">
        <f t="shared" si="166"/>
        <v>10</v>
      </c>
      <c r="AB117" s="166">
        <f t="shared" si="167"/>
        <v>10</v>
      </c>
      <c r="AC117" s="165">
        <f t="shared" si="168"/>
        <v>2</v>
      </c>
      <c r="AD117" s="165">
        <f t="shared" si="169"/>
        <v>3</v>
      </c>
      <c r="AE117" s="165">
        <f t="shared" si="170"/>
        <v>5</v>
      </c>
      <c r="AF117" s="197">
        <f t="shared" si="171"/>
        <v>0.13</v>
      </c>
      <c r="AG117" s="197">
        <f t="shared" si="172"/>
        <v>9.6666666666666665E-2</v>
      </c>
      <c r="AH117" s="197">
        <f t="shared" si="173"/>
        <v>3.3333333333333333E-2</v>
      </c>
      <c r="AI117" s="162">
        <f t="shared" si="174"/>
        <v>18.181818181818176</v>
      </c>
      <c r="AJ117" s="162">
        <f t="shared" si="175"/>
        <v>23.076923076923073</v>
      </c>
      <c r="AK117" s="162">
        <f t="shared" si="176"/>
        <v>33.333333333333336</v>
      </c>
      <c r="AL117" s="160">
        <f t="shared" si="210"/>
        <v>24.864024864024866</v>
      </c>
      <c r="AM117" s="159">
        <f t="shared" si="178"/>
        <v>1.0305681834295167E-2</v>
      </c>
      <c r="AN117" s="159">
        <f t="shared" si="179"/>
        <v>0.32500000000000001</v>
      </c>
      <c r="AO117" s="159">
        <f t="shared" si="180"/>
        <v>3.1709790259369743E-2</v>
      </c>
      <c r="AP117" s="159">
        <f t="shared" si="181"/>
        <v>1.9818618912106088E-2</v>
      </c>
      <c r="AQ117" s="159">
        <f t="shared" si="182"/>
        <v>2.1404108425074578E-2</v>
      </c>
      <c r="AR117" s="159">
        <f t="shared" si="183"/>
        <v>1.08</v>
      </c>
      <c r="AS117" s="158">
        <f t="shared" si="184"/>
        <v>95.110774507520119</v>
      </c>
      <c r="AT117" s="158">
        <f t="shared" si="185"/>
        <v>30.911001714944039</v>
      </c>
      <c r="AU117" s="156">
        <f t="shared" si="186"/>
        <v>0.625</v>
      </c>
      <c r="AV117" s="156">
        <f t="shared" si="187"/>
        <v>0.19522481573080583</v>
      </c>
      <c r="AW117" s="156">
        <f t="shared" si="188"/>
        <v>1.0963225241337864</v>
      </c>
      <c r="AX117" s="156">
        <f t="shared" si="189"/>
        <v>7.3204880669484648E-2</v>
      </c>
      <c r="AY117" s="156">
        <f t="shared" si="190"/>
        <v>0.36923076923076925</v>
      </c>
      <c r="AZ117" s="156">
        <f t="shared" si="191"/>
        <v>0.12</v>
      </c>
      <c r="BA117" s="156">
        <f t="shared" si="192"/>
        <v>3.8051748311243691E-3</v>
      </c>
      <c r="BB117" s="156">
        <f t="shared" si="193"/>
        <v>1.7541160386140586</v>
      </c>
      <c r="BC117" s="156">
        <f t="shared" si="194"/>
        <v>0.44636138750055243</v>
      </c>
      <c r="BD117" s="158">
        <f t="shared" si="195"/>
        <v>117.30377901418518</v>
      </c>
      <c r="BE117" s="156">
        <f t="shared" si="196"/>
        <v>22.522325570723556</v>
      </c>
      <c r="BF117" s="156">
        <f t="shared" si="197"/>
        <v>0.15915494309189535</v>
      </c>
      <c r="BG117" s="156">
        <f t="shared" si="198"/>
        <v>1.6402002058604269E-3</v>
      </c>
      <c r="BH117" s="156">
        <f t="shared" si="199"/>
        <v>5.046769864185929E-3</v>
      </c>
      <c r="BI117" s="156">
        <f t="shared" si="200"/>
        <v>3.1542311651162054E-3</v>
      </c>
      <c r="BJ117" s="156">
        <f t="shared" si="201"/>
        <v>6.0561238370231141E-4</v>
      </c>
      <c r="BK117" s="157">
        <f t="shared" si="202"/>
        <v>0.101135</v>
      </c>
      <c r="BL117" s="157">
        <f t="shared" si="203"/>
        <v>2.1358019571111924</v>
      </c>
      <c r="BM117" s="157">
        <f t="shared" si="204"/>
        <v>230.67123637499998</v>
      </c>
      <c r="BN117" s="156">
        <f t="shared" si="205"/>
        <v>7.7591491212844907</v>
      </c>
      <c r="BO117" s="156">
        <f t="shared" si="206"/>
        <v>0.20555227528382913</v>
      </c>
      <c r="BP117" s="156">
        <f t="shared" si="207"/>
        <v>1.5310101317785076</v>
      </c>
      <c r="BQ117" s="156">
        <f t="shared" si="208"/>
        <v>5.0679933203779823</v>
      </c>
      <c r="BR117" s="156">
        <f t="shared" si="209"/>
        <v>1.3170832633170892</v>
      </c>
      <c r="BS117" s="155"/>
      <c r="BT117" s="155"/>
      <c r="BU117" s="155"/>
    </row>
    <row r="118" spans="1:395" ht="15" thickBot="1">
      <c r="A118" s="198">
        <v>36</v>
      </c>
      <c r="B118" s="28">
        <v>6</v>
      </c>
      <c r="C118" s="188">
        <v>0.4</v>
      </c>
      <c r="D118" s="172">
        <f t="shared" si="158"/>
        <v>0.14666666666666667</v>
      </c>
      <c r="E118" s="172">
        <f t="shared" si="159"/>
        <v>2.821311093890853</v>
      </c>
      <c r="F118" s="229">
        <f t="shared" si="160"/>
        <v>12.42770947740042</v>
      </c>
      <c r="G118" s="170">
        <f t="shared" si="161"/>
        <v>1.9809088823063015</v>
      </c>
      <c r="H118" s="425">
        <v>28</v>
      </c>
      <c r="I118" s="426"/>
      <c r="J118" s="167">
        <v>72</v>
      </c>
      <c r="K118" s="167">
        <v>88</v>
      </c>
      <c r="L118" s="167">
        <v>73</v>
      </c>
      <c r="M118" s="167">
        <v>87</v>
      </c>
      <c r="N118" s="167">
        <v>72</v>
      </c>
      <c r="O118" s="169">
        <v>86</v>
      </c>
      <c r="P118" s="168">
        <v>77</v>
      </c>
      <c r="Q118" s="167">
        <v>86</v>
      </c>
      <c r="R118" s="167">
        <v>76</v>
      </c>
      <c r="S118" s="167">
        <v>86</v>
      </c>
      <c r="T118" s="167">
        <v>77</v>
      </c>
      <c r="U118" s="167">
        <v>86</v>
      </c>
      <c r="V118" s="182"/>
      <c r="W118" s="166">
        <f t="shared" si="162"/>
        <v>16</v>
      </c>
      <c r="X118" s="166">
        <f t="shared" si="163"/>
        <v>14</v>
      </c>
      <c r="Y118" s="166">
        <f t="shared" si="164"/>
        <v>14</v>
      </c>
      <c r="Z118" s="166">
        <f t="shared" si="165"/>
        <v>9</v>
      </c>
      <c r="AA118" s="166">
        <f t="shared" si="166"/>
        <v>10</v>
      </c>
      <c r="AB118" s="166">
        <f t="shared" si="167"/>
        <v>9</v>
      </c>
      <c r="AC118" s="165">
        <f t="shared" si="168"/>
        <v>7</v>
      </c>
      <c r="AD118" s="165">
        <f t="shared" si="169"/>
        <v>4</v>
      </c>
      <c r="AE118" s="165">
        <f t="shared" si="170"/>
        <v>5</v>
      </c>
      <c r="AF118" s="197">
        <f t="shared" si="171"/>
        <v>0.14666666666666667</v>
      </c>
      <c r="AG118" s="197">
        <f t="shared" si="172"/>
        <v>9.3333333333333338E-2</v>
      </c>
      <c r="AH118" s="197">
        <f t="shared" si="173"/>
        <v>5.3333333333333337E-2</v>
      </c>
      <c r="AI118" s="162">
        <f t="shared" si="174"/>
        <v>43.75</v>
      </c>
      <c r="AJ118" s="162">
        <f t="shared" si="175"/>
        <v>28.571428571428569</v>
      </c>
      <c r="AK118" s="162">
        <f t="shared" si="176"/>
        <v>35.714285714285708</v>
      </c>
      <c r="AL118" s="160">
        <f t="shared" si="210"/>
        <v>36.011904761904759</v>
      </c>
      <c r="AM118" s="159">
        <f t="shared" si="178"/>
        <v>1.1801584751669448E-2</v>
      </c>
      <c r="AN118" s="159">
        <f t="shared" si="179"/>
        <v>0.36666666666666664</v>
      </c>
      <c r="AO118" s="159">
        <f t="shared" si="180"/>
        <v>3.2186140231825769E-2</v>
      </c>
      <c r="AP118" s="159">
        <f t="shared" si="181"/>
        <v>2.0116337644891104E-2</v>
      </c>
      <c r="AQ118" s="159">
        <f t="shared" si="182"/>
        <v>2.038455548015632E-2</v>
      </c>
      <c r="AR118" s="159">
        <f t="shared" si="183"/>
        <v>1.0133333333333334</v>
      </c>
      <c r="AS118" s="158">
        <f t="shared" si="184"/>
        <v>83.029837345911957</v>
      </c>
      <c r="AT118" s="158">
        <f t="shared" si="185"/>
        <v>30.444273693501049</v>
      </c>
      <c r="AU118" s="156">
        <f t="shared" si="186"/>
        <v>0.625</v>
      </c>
      <c r="AV118" s="156">
        <f t="shared" si="187"/>
        <v>0.18517346433736326</v>
      </c>
      <c r="AW118" s="156">
        <f t="shared" si="188"/>
        <v>1.032153529805963</v>
      </c>
      <c r="AX118" s="156">
        <f t="shared" si="189"/>
        <v>8.3208150968796774E-2</v>
      </c>
      <c r="AY118" s="156">
        <f t="shared" si="190"/>
        <v>0.32727272727272727</v>
      </c>
      <c r="AZ118" s="156">
        <f t="shared" si="191"/>
        <v>0.12</v>
      </c>
      <c r="BA118" s="156">
        <f t="shared" si="192"/>
        <v>3.862336827819092E-3</v>
      </c>
      <c r="BB118" s="156">
        <f t="shared" si="193"/>
        <v>1.6514456476895412</v>
      </c>
      <c r="BC118" s="156">
        <f t="shared" si="194"/>
        <v>0.44970154925175593</v>
      </c>
      <c r="BD118" s="158">
        <f t="shared" si="195"/>
        <v>116.43250428411872</v>
      </c>
      <c r="BE118" s="156">
        <f t="shared" si="196"/>
        <v>22.355040822550794</v>
      </c>
      <c r="BF118" s="156">
        <f t="shared" si="197"/>
        <v>0.15915494309189535</v>
      </c>
      <c r="BG118" s="156">
        <f t="shared" si="198"/>
        <v>1.8782805495461308E-3</v>
      </c>
      <c r="BH118" s="156">
        <f t="shared" si="199"/>
        <v>5.1225833169439936E-3</v>
      </c>
      <c r="BI118" s="156">
        <f t="shared" si="200"/>
        <v>3.2016145730899958E-3</v>
      </c>
      <c r="BJ118" s="156">
        <f t="shared" si="201"/>
        <v>6.1470999803327913E-4</v>
      </c>
      <c r="BK118" s="157">
        <f t="shared" si="202"/>
        <v>0.10859333333333333</v>
      </c>
      <c r="BL118" s="157">
        <f t="shared" si="203"/>
        <v>2.154854983519773</v>
      </c>
      <c r="BM118" s="157">
        <f t="shared" si="204"/>
        <v>252.12114200000008</v>
      </c>
      <c r="BN118" s="156">
        <f t="shared" si="205"/>
        <v>7.7591491212844907</v>
      </c>
      <c r="BO118" s="156">
        <f t="shared" si="206"/>
        <v>0.20555227528382913</v>
      </c>
      <c r="BP118" s="156">
        <f t="shared" si="207"/>
        <v>1.4007551972773467</v>
      </c>
      <c r="BQ118" s="156">
        <f t="shared" si="208"/>
        <v>5.5392613472832224</v>
      </c>
      <c r="BR118" s="156">
        <f t="shared" si="209"/>
        <v>1.4395576218127053</v>
      </c>
      <c r="BS118" s="155"/>
      <c r="BT118" s="155"/>
      <c r="BU118" s="155"/>
    </row>
    <row r="119" spans="1:395" ht="15" thickBot="1">
      <c r="A119" s="198">
        <v>36</v>
      </c>
      <c r="B119" s="47">
        <v>7</v>
      </c>
      <c r="C119" s="188">
        <v>0.4</v>
      </c>
      <c r="D119" s="172">
        <f t="shared" si="158"/>
        <v>0.14000000000000001</v>
      </c>
      <c r="E119" s="172">
        <f t="shared" si="159"/>
        <v>2.6259667592247009</v>
      </c>
      <c r="F119" s="229">
        <f t="shared" si="160"/>
        <v>10.766327527906574</v>
      </c>
      <c r="G119" s="170">
        <f t="shared" si="161"/>
        <v>1.9809088823063015</v>
      </c>
      <c r="H119" s="425">
        <v>30</v>
      </c>
      <c r="I119" s="426"/>
      <c r="J119" s="167">
        <v>74</v>
      </c>
      <c r="K119" s="167">
        <v>87</v>
      </c>
      <c r="L119" s="167">
        <v>74</v>
      </c>
      <c r="M119" s="167">
        <v>88</v>
      </c>
      <c r="N119" s="167">
        <v>72</v>
      </c>
      <c r="O119" s="169">
        <v>87</v>
      </c>
      <c r="P119" s="168">
        <v>77</v>
      </c>
      <c r="Q119" s="167">
        <v>87</v>
      </c>
      <c r="R119" s="167">
        <v>78</v>
      </c>
      <c r="S119" s="167">
        <v>88</v>
      </c>
      <c r="T119" s="167">
        <v>78</v>
      </c>
      <c r="U119" s="167">
        <v>88</v>
      </c>
      <c r="V119" s="182"/>
      <c r="W119" s="166">
        <f t="shared" si="162"/>
        <v>13</v>
      </c>
      <c r="X119" s="166">
        <f t="shared" si="163"/>
        <v>14</v>
      </c>
      <c r="Y119" s="166">
        <f t="shared" si="164"/>
        <v>15</v>
      </c>
      <c r="Z119" s="166">
        <f t="shared" si="165"/>
        <v>10</v>
      </c>
      <c r="AA119" s="166">
        <f t="shared" si="166"/>
        <v>10</v>
      </c>
      <c r="AB119" s="166">
        <f t="shared" si="167"/>
        <v>10</v>
      </c>
      <c r="AC119" s="165">
        <f t="shared" si="168"/>
        <v>3</v>
      </c>
      <c r="AD119" s="165">
        <f t="shared" si="169"/>
        <v>4</v>
      </c>
      <c r="AE119" s="165">
        <f t="shared" si="170"/>
        <v>5</v>
      </c>
      <c r="AF119" s="197">
        <f t="shared" si="171"/>
        <v>0.14000000000000001</v>
      </c>
      <c r="AG119" s="197">
        <f t="shared" si="172"/>
        <v>0.1</v>
      </c>
      <c r="AH119" s="197">
        <f t="shared" si="173"/>
        <v>0.04</v>
      </c>
      <c r="AI119" s="162">
        <f t="shared" si="174"/>
        <v>23.076923076923073</v>
      </c>
      <c r="AJ119" s="162">
        <f t="shared" si="175"/>
        <v>28.571428571428569</v>
      </c>
      <c r="AK119" s="162">
        <f t="shared" si="176"/>
        <v>33.333333333333336</v>
      </c>
      <c r="AL119" s="160">
        <f t="shared" si="210"/>
        <v>28.327228327228326</v>
      </c>
      <c r="AM119" s="159">
        <f t="shared" si="178"/>
        <v>1.3003505572082656E-2</v>
      </c>
      <c r="AN119" s="159">
        <f t="shared" si="179"/>
        <v>0.35000000000000003</v>
      </c>
      <c r="AO119" s="159">
        <f t="shared" si="180"/>
        <v>3.7152873063093297E-2</v>
      </c>
      <c r="AP119" s="159">
        <f t="shared" si="181"/>
        <v>2.3220545664433309E-2</v>
      </c>
      <c r="AQ119" s="159">
        <f t="shared" si="182"/>
        <v>2.4149367491010643E-2</v>
      </c>
      <c r="AR119" s="159">
        <f t="shared" si="183"/>
        <v>1.04</v>
      </c>
      <c r="AS119" s="158">
        <f t="shared" si="184"/>
        <v>75.11662519933266</v>
      </c>
      <c r="AT119" s="158">
        <f t="shared" si="185"/>
        <v>26.290818819766432</v>
      </c>
      <c r="AU119" s="156">
        <f t="shared" si="186"/>
        <v>0.625</v>
      </c>
      <c r="AV119" s="156">
        <f t="shared" si="187"/>
        <v>0.20363020432897347</v>
      </c>
      <c r="AW119" s="156">
        <f t="shared" si="188"/>
        <v>1.0564428184106458</v>
      </c>
      <c r="AX119" s="156">
        <f t="shared" si="189"/>
        <v>8.5334419318152555E-2</v>
      </c>
      <c r="AY119" s="156">
        <f t="shared" si="190"/>
        <v>0.3428571428571428</v>
      </c>
      <c r="AZ119" s="156">
        <f t="shared" si="191"/>
        <v>0.12</v>
      </c>
      <c r="BA119" s="156">
        <f t="shared" si="192"/>
        <v>4.4583447675711953E-3</v>
      </c>
      <c r="BB119" s="156">
        <f t="shared" si="193"/>
        <v>1.6903085094570331</v>
      </c>
      <c r="BC119" s="156">
        <f t="shared" si="194"/>
        <v>0.48315461929855957</v>
      </c>
      <c r="BD119" s="158">
        <f t="shared" si="195"/>
        <v>108.37085162477715</v>
      </c>
      <c r="BE119" s="156">
        <f t="shared" si="196"/>
        <v>20.807203511957212</v>
      </c>
      <c r="BF119" s="156">
        <f t="shared" si="197"/>
        <v>0.15915494309189535</v>
      </c>
      <c r="BG119" s="156">
        <f t="shared" si="198"/>
        <v>2.069572189319959E-3</v>
      </c>
      <c r="BH119" s="156">
        <f t="shared" si="199"/>
        <v>5.9130633980570254E-3</v>
      </c>
      <c r="BI119" s="156">
        <f t="shared" si="200"/>
        <v>3.6956646237856407E-3</v>
      </c>
      <c r="BJ119" s="156">
        <f t="shared" si="201"/>
        <v>7.0956760776684307E-4</v>
      </c>
      <c r="BK119" s="157">
        <f t="shared" si="202"/>
        <v>0.10561000000000001</v>
      </c>
      <c r="BL119" s="157">
        <f t="shared" si="203"/>
        <v>2.1472540604222874</v>
      </c>
      <c r="BM119" s="157">
        <f t="shared" si="204"/>
        <v>243.46801350000004</v>
      </c>
      <c r="BN119" s="156">
        <f t="shared" si="205"/>
        <v>7.7591491212844907</v>
      </c>
      <c r="BO119" s="156">
        <f t="shared" si="206"/>
        <v>0.20555227528382913</v>
      </c>
      <c r="BP119" s="156">
        <f t="shared" si="207"/>
        <v>1.4505396208853529</v>
      </c>
      <c r="BQ119" s="156">
        <f t="shared" si="208"/>
        <v>5.349146627617527</v>
      </c>
      <c r="BR119" s="156">
        <f t="shared" si="209"/>
        <v>1.39015011482664</v>
      </c>
      <c r="BS119" s="155"/>
      <c r="BT119" s="155"/>
      <c r="BU119" s="155"/>
    </row>
    <row r="120" spans="1:395" ht="15" thickBot="1">
      <c r="A120" s="198">
        <v>36</v>
      </c>
      <c r="B120" s="47">
        <v>8</v>
      </c>
      <c r="C120" s="188">
        <v>0.4</v>
      </c>
      <c r="D120" s="172">
        <f t="shared" si="158"/>
        <v>0.13666666666666666</v>
      </c>
      <c r="E120" s="172">
        <f t="shared" si="159"/>
        <v>2.2369926804179441</v>
      </c>
      <c r="F120" s="229">
        <f t="shared" si="160"/>
        <v>7.8130079306134999</v>
      </c>
      <c r="G120" s="170">
        <f t="shared" si="161"/>
        <v>1.9809088823063015</v>
      </c>
      <c r="H120" s="425">
        <v>35</v>
      </c>
      <c r="I120" s="426"/>
      <c r="J120" s="167">
        <v>74</v>
      </c>
      <c r="K120" s="167">
        <v>88</v>
      </c>
      <c r="L120" s="167">
        <v>75</v>
      </c>
      <c r="M120" s="167">
        <v>87</v>
      </c>
      <c r="N120" s="167">
        <v>73</v>
      </c>
      <c r="O120" s="169">
        <v>88</v>
      </c>
      <c r="P120" s="168">
        <v>76</v>
      </c>
      <c r="Q120" s="167">
        <v>87</v>
      </c>
      <c r="R120" s="167">
        <v>75</v>
      </c>
      <c r="S120" s="167">
        <v>87</v>
      </c>
      <c r="T120" s="167">
        <v>75</v>
      </c>
      <c r="U120" s="167">
        <v>86</v>
      </c>
      <c r="V120" s="182"/>
      <c r="W120" s="166">
        <f t="shared" si="162"/>
        <v>14</v>
      </c>
      <c r="X120" s="166">
        <f t="shared" si="163"/>
        <v>12</v>
      </c>
      <c r="Y120" s="166">
        <f t="shared" si="164"/>
        <v>15</v>
      </c>
      <c r="Z120" s="166">
        <f t="shared" si="165"/>
        <v>11</v>
      </c>
      <c r="AA120" s="166">
        <f t="shared" si="166"/>
        <v>12</v>
      </c>
      <c r="AB120" s="166">
        <f t="shared" si="167"/>
        <v>11</v>
      </c>
      <c r="AC120" s="165">
        <f t="shared" si="168"/>
        <v>3</v>
      </c>
      <c r="AD120" s="165">
        <f t="shared" si="169"/>
        <v>0</v>
      </c>
      <c r="AE120" s="165">
        <f t="shared" si="170"/>
        <v>4</v>
      </c>
      <c r="AF120" s="197">
        <f t="shared" si="171"/>
        <v>0.13666666666666666</v>
      </c>
      <c r="AG120" s="197">
        <f t="shared" si="172"/>
        <v>0.11333333333333333</v>
      </c>
      <c r="AH120" s="197">
        <f t="shared" si="173"/>
        <v>2.3333333333333334E-2</v>
      </c>
      <c r="AI120" s="162">
        <f t="shared" si="174"/>
        <v>21.428571428571431</v>
      </c>
      <c r="AJ120" s="161">
        <f t="shared" si="175"/>
        <v>0</v>
      </c>
      <c r="AK120" s="162">
        <f t="shared" si="176"/>
        <v>26.666666666666671</v>
      </c>
      <c r="AL120" s="160">
        <f>(AI120+AJ120+AK120)/2</f>
        <v>24.047619047619051</v>
      </c>
      <c r="AM120" s="159">
        <f t="shared" si="178"/>
        <v>1.7492196076132126E-2</v>
      </c>
      <c r="AN120" s="159">
        <f t="shared" si="179"/>
        <v>0.34166666666666662</v>
      </c>
      <c r="AO120" s="159">
        <f t="shared" si="180"/>
        <v>5.1196671442337943E-2</v>
      </c>
      <c r="AP120" s="159">
        <f t="shared" si="181"/>
        <v>3.1997919651461211E-2</v>
      </c>
      <c r="AQ120" s="159">
        <f t="shared" si="182"/>
        <v>3.3704475366205813E-2</v>
      </c>
      <c r="AR120" s="159">
        <f t="shared" si="183"/>
        <v>1.0533333333333335</v>
      </c>
      <c r="AS120" s="158">
        <f t="shared" si="184"/>
        <v>55.339082419123173</v>
      </c>
      <c r="AT120" s="158">
        <f t="shared" si="185"/>
        <v>18.907519826533747</v>
      </c>
      <c r="AU120" s="156">
        <f t="shared" si="186"/>
        <v>0.625</v>
      </c>
      <c r="AV120" s="156">
        <f t="shared" si="187"/>
        <v>0.24193548695930062</v>
      </c>
      <c r="AW120" s="156">
        <f t="shared" si="188"/>
        <v>1.0692486534603769</v>
      </c>
      <c r="AX120" s="156">
        <f t="shared" si="189"/>
        <v>9.7787527433813859E-2</v>
      </c>
      <c r="AY120" s="156">
        <f t="shared" si="190"/>
        <v>0.35121951219512199</v>
      </c>
      <c r="AZ120" s="156">
        <f t="shared" si="191"/>
        <v>0.12</v>
      </c>
      <c r="BA120" s="156">
        <f t="shared" si="192"/>
        <v>6.1436005730805526E-3</v>
      </c>
      <c r="BB120" s="156">
        <f t="shared" si="193"/>
        <v>1.7107978455366031</v>
      </c>
      <c r="BC120" s="156">
        <f t="shared" si="194"/>
        <v>0.56716679538121628</v>
      </c>
      <c r="BD120" s="158">
        <f t="shared" si="195"/>
        <v>92.318305631126805</v>
      </c>
      <c r="BE120" s="156">
        <f t="shared" si="196"/>
        <v>17.725114681176347</v>
      </c>
      <c r="BF120" s="156">
        <f t="shared" si="197"/>
        <v>0.15915494309189535</v>
      </c>
      <c r="BG120" s="156">
        <f t="shared" si="198"/>
        <v>2.7839694710490841E-3</v>
      </c>
      <c r="BH120" s="156">
        <f t="shared" si="199"/>
        <v>8.1482033298997582E-3</v>
      </c>
      <c r="BI120" s="156">
        <f t="shared" si="200"/>
        <v>5.0926270811873491E-3</v>
      </c>
      <c r="BJ120" s="156">
        <f t="shared" si="201"/>
        <v>9.7778439958797099E-4</v>
      </c>
      <c r="BK120" s="157">
        <f t="shared" si="202"/>
        <v>0.10411833333333333</v>
      </c>
      <c r="BL120" s="157">
        <f t="shared" si="203"/>
        <v>2.1434434912075475</v>
      </c>
      <c r="BM120" s="157">
        <f t="shared" si="204"/>
        <v>239.17803237499996</v>
      </c>
      <c r="BN120" s="156">
        <f t="shared" si="205"/>
        <v>7.7591491212844907</v>
      </c>
      <c r="BO120" s="156">
        <f t="shared" si="206"/>
        <v>0.20555227528382913</v>
      </c>
      <c r="BP120" s="156">
        <f t="shared" si="207"/>
        <v>1.4765570085729747</v>
      </c>
      <c r="BQ120" s="156">
        <f t="shared" si="208"/>
        <v>5.2548930222364776</v>
      </c>
      <c r="BR120" s="156">
        <f t="shared" si="209"/>
        <v>1.3656552431275164</v>
      </c>
      <c r="BS120" s="155"/>
      <c r="BT120" s="155"/>
      <c r="BU120" s="155"/>
    </row>
    <row r="121" spans="1:395" s="199" customFormat="1" ht="15" thickBot="1">
      <c r="A121" s="198">
        <v>45</v>
      </c>
      <c r="B121" s="41">
        <v>1</v>
      </c>
      <c r="C121" s="206">
        <v>0.4</v>
      </c>
      <c r="D121" s="201">
        <f t="shared" si="158"/>
        <v>9.6666666666666665E-2</v>
      </c>
      <c r="E121" s="201">
        <f t="shared" si="159"/>
        <v>4.003355281584116</v>
      </c>
      <c r="F121" s="205">
        <f t="shared" si="160"/>
        <v>25.022886522097128</v>
      </c>
      <c r="G121" s="204">
        <f t="shared" si="161"/>
        <v>1.9809088823063015</v>
      </c>
      <c r="H121" s="491">
        <v>20</v>
      </c>
      <c r="I121" s="492"/>
      <c r="J121" s="201">
        <v>76</v>
      </c>
      <c r="K121" s="201">
        <v>85</v>
      </c>
      <c r="L121" s="201">
        <v>77</v>
      </c>
      <c r="M121" s="201">
        <v>87</v>
      </c>
      <c r="N121" s="201">
        <v>76</v>
      </c>
      <c r="O121" s="203">
        <v>86</v>
      </c>
      <c r="P121" s="202">
        <v>78</v>
      </c>
      <c r="Q121" s="201">
        <v>85</v>
      </c>
      <c r="R121" s="201">
        <v>76</v>
      </c>
      <c r="S121" s="201">
        <v>85</v>
      </c>
      <c r="T121" s="201">
        <v>79</v>
      </c>
      <c r="U121" s="201">
        <v>86</v>
      </c>
      <c r="V121" s="200"/>
      <c r="W121" s="197">
        <f t="shared" si="162"/>
        <v>9</v>
      </c>
      <c r="X121" s="197">
        <f t="shared" si="163"/>
        <v>10</v>
      </c>
      <c r="Y121" s="197">
        <f t="shared" si="164"/>
        <v>10</v>
      </c>
      <c r="Z121" s="197">
        <f t="shared" si="165"/>
        <v>7</v>
      </c>
      <c r="AA121" s="197">
        <f t="shared" si="166"/>
        <v>9</v>
      </c>
      <c r="AB121" s="197">
        <f t="shared" si="167"/>
        <v>7</v>
      </c>
      <c r="AC121" s="197">
        <f t="shared" si="168"/>
        <v>2</v>
      </c>
      <c r="AD121" s="197">
        <f t="shared" si="169"/>
        <v>1</v>
      </c>
      <c r="AE121" s="197">
        <f t="shared" si="170"/>
        <v>3</v>
      </c>
      <c r="AF121" s="197">
        <f t="shared" si="171"/>
        <v>9.6666666666666665E-2</v>
      </c>
      <c r="AG121" s="197">
        <f t="shared" si="172"/>
        <v>7.6666666666666661E-2</v>
      </c>
      <c r="AH121" s="197">
        <f t="shared" si="173"/>
        <v>0.02</v>
      </c>
      <c r="AI121" s="197">
        <f t="shared" si="174"/>
        <v>22.222222222222221</v>
      </c>
      <c r="AJ121" s="197">
        <f t="shared" si="175"/>
        <v>9.9999999999999982</v>
      </c>
      <c r="AK121" s="197">
        <f t="shared" si="176"/>
        <v>30.000000000000004</v>
      </c>
      <c r="AL121" s="160">
        <f>(AI121+AJ121+AK121)/3</f>
        <v>20.740740740740744</v>
      </c>
      <c r="AM121" s="159">
        <f t="shared" si="178"/>
        <v>3.8631301221504796E-3</v>
      </c>
      <c r="AN121" s="159">
        <f t="shared" si="179"/>
        <v>0.24166666666666664</v>
      </c>
      <c r="AO121" s="159">
        <f t="shared" si="180"/>
        <v>1.5985366022691641E-2</v>
      </c>
      <c r="AP121" s="159">
        <f t="shared" si="181"/>
        <v>9.9908537641822739E-3</v>
      </c>
      <c r="AQ121" s="159">
        <f t="shared" si="182"/>
        <v>1.2122235900541161E-2</v>
      </c>
      <c r="AR121" s="159">
        <f t="shared" si="183"/>
        <v>1.2133333333333334</v>
      </c>
      <c r="AS121" s="158">
        <f t="shared" si="184"/>
        <v>256.27123988376337</v>
      </c>
      <c r="AT121" s="158">
        <f t="shared" si="185"/>
        <v>61.932216305242818</v>
      </c>
      <c r="AU121" s="156">
        <f t="shared" si="186"/>
        <v>0.625</v>
      </c>
      <c r="AV121" s="156">
        <f t="shared" si="187"/>
        <v>0.16074331994632921</v>
      </c>
      <c r="AW121" s="156">
        <f t="shared" si="188"/>
        <v>1.2713690692890194</v>
      </c>
      <c r="AX121" s="156">
        <f t="shared" si="189"/>
        <v>3.8648979898976879E-2</v>
      </c>
      <c r="AY121" s="156">
        <f t="shared" si="190"/>
        <v>0.49655172413793103</v>
      </c>
      <c r="AZ121" s="156">
        <f t="shared" si="191"/>
        <v>0.12</v>
      </c>
      <c r="BA121" s="156">
        <f t="shared" si="192"/>
        <v>1.9182439227229968E-3</v>
      </c>
      <c r="BB121" s="156">
        <f t="shared" si="193"/>
        <v>2.0341905108624312</v>
      </c>
      <c r="BC121" s="156">
        <f t="shared" si="194"/>
        <v>0.31692115253429187</v>
      </c>
      <c r="BD121" s="158">
        <f t="shared" si="195"/>
        <v>165.21420908995458</v>
      </c>
      <c r="BE121" s="156">
        <f t="shared" si="196"/>
        <v>31.72112814527128</v>
      </c>
      <c r="BF121" s="156">
        <f t="shared" si="197"/>
        <v>0.15915494309189535</v>
      </c>
      <c r="BG121" s="156">
        <f t="shared" si="198"/>
        <v>6.1483625474744623E-4</v>
      </c>
      <c r="BH121" s="156">
        <f t="shared" si="199"/>
        <v>2.5441500196446056E-3</v>
      </c>
      <c r="BI121" s="156">
        <f t="shared" si="200"/>
        <v>1.5900937622778783E-3</v>
      </c>
      <c r="BJ121" s="156">
        <f t="shared" si="201"/>
        <v>3.0529800235735267E-4</v>
      </c>
      <c r="BK121" s="157">
        <f t="shared" si="202"/>
        <v>8.6218333333333327E-2</v>
      </c>
      <c r="BL121" s="157">
        <f t="shared" si="203"/>
        <v>2.0971766735303921</v>
      </c>
      <c r="BM121" s="157">
        <f t="shared" si="204"/>
        <v>189.60058137499999</v>
      </c>
      <c r="BN121" s="156">
        <f t="shared" si="205"/>
        <v>9.6989364016056143</v>
      </c>
      <c r="BO121" s="156">
        <f t="shared" si="206"/>
        <v>0.25694034410478644</v>
      </c>
      <c r="BP121" s="156">
        <f t="shared" si="207"/>
        <v>2.3283156454403571</v>
      </c>
      <c r="BQ121" s="156">
        <f t="shared" si="208"/>
        <v>4.1656449891574914</v>
      </c>
      <c r="BR121" s="156">
        <f t="shared" si="209"/>
        <v>1.0825786360213345</v>
      </c>
      <c r="BS121" s="155"/>
      <c r="BT121" s="155"/>
      <c r="BU121" s="155"/>
      <c r="BV121" s="154"/>
      <c r="BW121" s="154"/>
      <c r="BX121" s="154"/>
      <c r="BY121" s="154"/>
      <c r="BZ121" s="154"/>
      <c r="CA121" s="154"/>
      <c r="CB121" s="154"/>
      <c r="CC121" s="154"/>
      <c r="CD121" s="154"/>
      <c r="CE121" s="154"/>
      <c r="CF121" s="154"/>
      <c r="CG121" s="154"/>
      <c r="CH121" s="154"/>
      <c r="CI121" s="154"/>
      <c r="CJ121" s="154"/>
      <c r="CK121" s="154"/>
      <c r="CL121" s="154"/>
      <c r="CM121" s="154"/>
      <c r="CN121" s="154"/>
      <c r="CO121" s="154"/>
      <c r="CP121" s="154"/>
      <c r="CQ121" s="154"/>
      <c r="CR121" s="154"/>
      <c r="CS121" s="154"/>
      <c r="CT121" s="154"/>
      <c r="CU121" s="154"/>
      <c r="CV121" s="154"/>
      <c r="CW121" s="154"/>
      <c r="CX121" s="154"/>
      <c r="CY121" s="154"/>
      <c r="CZ121" s="154"/>
      <c r="DA121" s="154"/>
      <c r="DB121" s="154"/>
      <c r="DC121" s="154"/>
      <c r="DD121" s="154"/>
      <c r="DE121" s="154"/>
      <c r="DF121" s="154"/>
      <c r="DG121" s="154"/>
      <c r="DH121" s="154"/>
      <c r="DI121" s="154"/>
      <c r="DJ121" s="154"/>
      <c r="DK121" s="154"/>
      <c r="DL121" s="154"/>
      <c r="DM121" s="154"/>
      <c r="DN121" s="154"/>
      <c r="DO121" s="154"/>
      <c r="DP121" s="154"/>
      <c r="DQ121" s="154"/>
      <c r="DR121" s="154"/>
      <c r="DS121" s="154"/>
      <c r="DT121" s="154"/>
      <c r="DU121" s="154"/>
      <c r="DV121" s="154"/>
      <c r="DW121" s="154"/>
      <c r="DX121" s="154"/>
      <c r="DY121" s="154"/>
      <c r="DZ121" s="154"/>
      <c r="EA121" s="154"/>
      <c r="EB121" s="154"/>
      <c r="EC121" s="154"/>
      <c r="ED121" s="154"/>
      <c r="EE121" s="154"/>
      <c r="EF121" s="154"/>
      <c r="EG121" s="154"/>
      <c r="EH121" s="154"/>
      <c r="EI121" s="154"/>
      <c r="EJ121" s="154"/>
      <c r="EK121" s="154"/>
      <c r="EL121" s="154"/>
      <c r="EM121" s="154"/>
      <c r="EN121" s="154"/>
      <c r="EO121" s="154"/>
      <c r="EP121" s="154"/>
      <c r="EQ121" s="154"/>
      <c r="ER121" s="154"/>
      <c r="ES121" s="154"/>
      <c r="ET121" s="154"/>
      <c r="EU121" s="154"/>
      <c r="EV121" s="154"/>
      <c r="EW121" s="154"/>
      <c r="EX121" s="154"/>
      <c r="EY121" s="154"/>
      <c r="EZ121" s="154"/>
      <c r="FA121" s="154"/>
      <c r="FB121" s="154"/>
      <c r="FC121" s="154"/>
      <c r="FD121" s="154"/>
      <c r="FE121" s="154"/>
      <c r="FF121" s="154"/>
      <c r="FG121" s="154"/>
      <c r="FH121" s="154"/>
      <c r="FI121" s="154"/>
      <c r="FJ121" s="154"/>
      <c r="FK121" s="154"/>
      <c r="FL121" s="154"/>
      <c r="FM121" s="154"/>
      <c r="FN121" s="154"/>
      <c r="FO121" s="154"/>
      <c r="FP121" s="154"/>
      <c r="FQ121" s="154"/>
      <c r="FR121" s="154"/>
      <c r="FS121" s="154"/>
      <c r="FT121" s="154"/>
      <c r="FU121" s="154"/>
      <c r="FV121" s="154"/>
      <c r="FW121" s="154"/>
      <c r="FX121" s="154"/>
      <c r="FY121" s="154"/>
      <c r="FZ121" s="154"/>
      <c r="GA121" s="154"/>
      <c r="GB121" s="154"/>
      <c r="GC121" s="154"/>
      <c r="GD121" s="154"/>
      <c r="GE121" s="154"/>
      <c r="GF121" s="154"/>
      <c r="GG121" s="154"/>
      <c r="GH121" s="154"/>
      <c r="GI121" s="154"/>
      <c r="GJ121" s="154"/>
      <c r="GK121" s="154"/>
      <c r="GL121" s="154"/>
      <c r="GM121" s="154"/>
      <c r="GN121" s="154"/>
      <c r="GO121" s="154"/>
      <c r="GP121" s="154"/>
      <c r="GQ121" s="154"/>
      <c r="GR121" s="154"/>
      <c r="GS121" s="154"/>
      <c r="GT121" s="154"/>
      <c r="GU121" s="154"/>
      <c r="GV121" s="154"/>
      <c r="GW121" s="154"/>
      <c r="GX121" s="154"/>
      <c r="GY121" s="154"/>
      <c r="GZ121" s="154"/>
      <c r="HA121" s="154"/>
      <c r="HB121" s="154"/>
      <c r="HC121" s="154"/>
      <c r="HD121" s="154"/>
      <c r="HE121" s="154"/>
      <c r="HF121" s="154"/>
      <c r="HG121" s="154"/>
      <c r="HH121" s="154"/>
      <c r="HI121" s="154"/>
      <c r="HJ121" s="154"/>
      <c r="HK121" s="154"/>
      <c r="HL121" s="154"/>
      <c r="HM121" s="154"/>
      <c r="HN121" s="154"/>
      <c r="HO121" s="154"/>
      <c r="HP121" s="154"/>
      <c r="HQ121" s="154"/>
      <c r="HR121" s="154"/>
      <c r="HS121" s="154"/>
      <c r="HT121" s="154"/>
      <c r="HU121" s="154"/>
      <c r="HV121" s="154"/>
      <c r="HW121" s="154"/>
      <c r="HX121" s="154"/>
      <c r="HY121" s="154"/>
      <c r="HZ121" s="154"/>
      <c r="IA121" s="154"/>
      <c r="IB121" s="154"/>
      <c r="IC121" s="154"/>
      <c r="ID121" s="154"/>
      <c r="IE121" s="154"/>
      <c r="IF121" s="154"/>
      <c r="IG121" s="154"/>
      <c r="IH121" s="154"/>
      <c r="II121" s="154"/>
      <c r="IJ121" s="154"/>
      <c r="IK121" s="154"/>
      <c r="IL121" s="154"/>
      <c r="IM121" s="154"/>
      <c r="IN121" s="154"/>
      <c r="IO121" s="154"/>
      <c r="IP121" s="154"/>
      <c r="IQ121" s="154"/>
      <c r="IR121" s="154"/>
      <c r="IS121" s="154"/>
      <c r="IT121" s="154"/>
      <c r="IU121" s="154"/>
      <c r="IV121" s="154"/>
      <c r="IW121" s="154"/>
      <c r="IX121" s="154"/>
      <c r="IY121" s="154"/>
      <c r="IZ121" s="154"/>
      <c r="JA121" s="154"/>
      <c r="JB121" s="154"/>
      <c r="JC121" s="154"/>
      <c r="JD121" s="154"/>
      <c r="JE121" s="154"/>
      <c r="JF121" s="154"/>
      <c r="JG121" s="154"/>
      <c r="JH121" s="154"/>
      <c r="JI121" s="154"/>
      <c r="JJ121" s="154"/>
      <c r="JK121" s="154"/>
      <c r="JL121" s="154"/>
      <c r="JM121" s="154"/>
      <c r="JN121" s="154"/>
      <c r="JO121" s="154"/>
      <c r="JP121" s="154"/>
      <c r="JQ121" s="154"/>
      <c r="JR121" s="154"/>
      <c r="JS121" s="154"/>
      <c r="JT121" s="154"/>
      <c r="JU121" s="154"/>
      <c r="JV121" s="154"/>
      <c r="JW121" s="154"/>
      <c r="JX121" s="154"/>
      <c r="JY121" s="154"/>
      <c r="JZ121" s="154"/>
      <c r="KA121" s="154"/>
      <c r="KB121" s="154"/>
      <c r="KC121" s="154"/>
      <c r="KD121" s="154"/>
      <c r="KE121" s="154"/>
      <c r="KF121" s="154"/>
      <c r="KG121" s="154"/>
      <c r="KH121" s="154"/>
      <c r="KI121" s="154"/>
      <c r="KJ121" s="154"/>
      <c r="KK121" s="154"/>
      <c r="KL121" s="154"/>
      <c r="KM121" s="154"/>
      <c r="KN121" s="154"/>
      <c r="KO121" s="154"/>
      <c r="KP121" s="154"/>
      <c r="KQ121" s="154"/>
      <c r="KR121" s="154"/>
      <c r="KS121" s="154"/>
      <c r="KT121" s="154"/>
      <c r="KU121" s="154"/>
      <c r="KV121" s="154"/>
      <c r="KW121" s="154"/>
      <c r="KX121" s="154"/>
      <c r="KY121" s="154"/>
      <c r="KZ121" s="154"/>
      <c r="LA121" s="154"/>
      <c r="LB121" s="154"/>
      <c r="LC121" s="154"/>
      <c r="LD121" s="154"/>
      <c r="LE121" s="154"/>
      <c r="LF121" s="154"/>
      <c r="LG121" s="154"/>
      <c r="LH121" s="154"/>
      <c r="LI121" s="154"/>
      <c r="LJ121" s="154"/>
      <c r="LK121" s="154"/>
      <c r="LL121" s="154"/>
      <c r="LM121" s="154"/>
      <c r="LN121" s="154"/>
      <c r="LO121" s="154"/>
      <c r="LP121" s="154"/>
      <c r="LQ121" s="154"/>
      <c r="LR121" s="154"/>
      <c r="LS121" s="154"/>
      <c r="LT121" s="154"/>
      <c r="LU121" s="154"/>
      <c r="LV121" s="154"/>
      <c r="LW121" s="154"/>
      <c r="LX121" s="154"/>
      <c r="LY121" s="154"/>
      <c r="LZ121" s="154"/>
      <c r="MA121" s="154"/>
      <c r="MB121" s="154"/>
      <c r="MC121" s="154"/>
      <c r="MD121" s="154"/>
      <c r="ME121" s="154"/>
      <c r="MF121" s="154"/>
      <c r="MG121" s="154"/>
      <c r="MH121" s="154"/>
      <c r="MI121" s="154"/>
      <c r="MJ121" s="154"/>
      <c r="MK121" s="154"/>
      <c r="ML121" s="154"/>
      <c r="MM121" s="154"/>
      <c r="MN121" s="154"/>
      <c r="MO121" s="154"/>
      <c r="MP121" s="154"/>
      <c r="MQ121" s="154"/>
      <c r="MR121" s="154"/>
      <c r="MS121" s="154"/>
      <c r="MT121" s="154"/>
      <c r="MU121" s="154"/>
      <c r="MV121" s="154"/>
      <c r="MW121" s="154"/>
      <c r="MX121" s="154"/>
      <c r="MY121" s="154"/>
      <c r="MZ121" s="154"/>
      <c r="NA121" s="154"/>
      <c r="NB121" s="154"/>
      <c r="NC121" s="154"/>
      <c r="ND121" s="154"/>
      <c r="NE121" s="154"/>
      <c r="NF121" s="154"/>
      <c r="NG121" s="154"/>
      <c r="NH121" s="154"/>
      <c r="NI121" s="154"/>
      <c r="NJ121" s="154"/>
      <c r="NK121" s="154"/>
      <c r="NL121" s="154"/>
      <c r="NM121" s="154"/>
      <c r="NN121" s="154"/>
      <c r="NO121" s="154"/>
      <c r="NP121" s="154"/>
      <c r="NQ121" s="154"/>
      <c r="NR121" s="154"/>
      <c r="NS121" s="154"/>
      <c r="NT121" s="154"/>
      <c r="NU121" s="154"/>
      <c r="NV121" s="154"/>
      <c r="NW121" s="154"/>
      <c r="NX121" s="154"/>
      <c r="NY121" s="154"/>
      <c r="NZ121" s="154"/>
      <c r="OA121" s="154"/>
      <c r="OB121" s="154"/>
      <c r="OC121" s="154"/>
      <c r="OD121" s="154"/>
      <c r="OE121" s="154"/>
    </row>
    <row r="122" spans="1:395" ht="15" thickBot="1">
      <c r="A122" s="198">
        <v>45</v>
      </c>
      <c r="B122" s="28">
        <v>2</v>
      </c>
      <c r="C122" s="188">
        <v>0.4</v>
      </c>
      <c r="D122" s="172">
        <f t="shared" si="158"/>
        <v>0.11</v>
      </c>
      <c r="E122" s="172">
        <f t="shared" si="159"/>
        <v>3.4617713531086367</v>
      </c>
      <c r="F122" s="229">
        <f t="shared" si="160"/>
        <v>18.710521764569563</v>
      </c>
      <c r="G122" s="170">
        <f t="shared" si="161"/>
        <v>1.9809088823063015</v>
      </c>
      <c r="H122" s="425">
        <v>23</v>
      </c>
      <c r="I122" s="426"/>
      <c r="J122" s="167">
        <v>76</v>
      </c>
      <c r="K122" s="167">
        <v>87</v>
      </c>
      <c r="L122" s="167">
        <v>77</v>
      </c>
      <c r="M122" s="167">
        <v>88</v>
      </c>
      <c r="N122" s="167">
        <v>76</v>
      </c>
      <c r="O122" s="169">
        <v>87</v>
      </c>
      <c r="P122" s="168">
        <v>78</v>
      </c>
      <c r="Q122" s="167">
        <v>85</v>
      </c>
      <c r="R122" s="167">
        <v>78</v>
      </c>
      <c r="S122" s="167">
        <v>85</v>
      </c>
      <c r="T122" s="167">
        <v>77</v>
      </c>
      <c r="U122" s="167">
        <v>84</v>
      </c>
      <c r="V122" s="182"/>
      <c r="W122" s="166">
        <f t="shared" si="162"/>
        <v>11</v>
      </c>
      <c r="X122" s="166">
        <f t="shared" si="163"/>
        <v>11</v>
      </c>
      <c r="Y122" s="166">
        <f t="shared" si="164"/>
        <v>11</v>
      </c>
      <c r="Z122" s="166">
        <f t="shared" si="165"/>
        <v>7</v>
      </c>
      <c r="AA122" s="166">
        <f t="shared" si="166"/>
        <v>7</v>
      </c>
      <c r="AB122" s="166">
        <f t="shared" si="167"/>
        <v>7</v>
      </c>
      <c r="AC122" s="165">
        <f t="shared" si="168"/>
        <v>4</v>
      </c>
      <c r="AD122" s="165">
        <f t="shared" si="169"/>
        <v>4</v>
      </c>
      <c r="AE122" s="165">
        <f t="shared" si="170"/>
        <v>4</v>
      </c>
      <c r="AF122" s="197">
        <f t="shared" si="171"/>
        <v>0.11</v>
      </c>
      <c r="AG122" s="197">
        <f t="shared" si="172"/>
        <v>7.0000000000000007E-2</v>
      </c>
      <c r="AH122" s="197">
        <f t="shared" si="173"/>
        <v>0.04</v>
      </c>
      <c r="AI122" s="162">
        <f t="shared" si="174"/>
        <v>36.363636363636367</v>
      </c>
      <c r="AJ122" s="162">
        <f t="shared" si="175"/>
        <v>36.363636363636367</v>
      </c>
      <c r="AK122" s="162">
        <f t="shared" si="176"/>
        <v>36.363636363636367</v>
      </c>
      <c r="AL122" s="160">
        <f>(AI122+AJ122+AK122)/3</f>
        <v>36.363636363636367</v>
      </c>
      <c r="AM122" s="159">
        <f t="shared" si="178"/>
        <v>5.8790450306039641E-3</v>
      </c>
      <c r="AN122" s="159">
        <f t="shared" si="179"/>
        <v>0.27499999999999997</v>
      </c>
      <c r="AO122" s="159">
        <f t="shared" si="180"/>
        <v>2.1378345565832596E-2</v>
      </c>
      <c r="AP122" s="159">
        <f t="shared" si="181"/>
        <v>1.3361465978645373E-2</v>
      </c>
      <c r="AQ122" s="159">
        <f t="shared" si="182"/>
        <v>1.5499300535228635E-2</v>
      </c>
      <c r="AR122" s="159">
        <f t="shared" si="183"/>
        <v>1.1600000000000001</v>
      </c>
      <c r="AS122" s="158">
        <f t="shared" si="184"/>
        <v>167.82292513245056</v>
      </c>
      <c r="AT122" s="158">
        <f t="shared" si="185"/>
        <v>46.151304411423908</v>
      </c>
      <c r="AU122" s="156">
        <f t="shared" si="186"/>
        <v>0.625</v>
      </c>
      <c r="AV122" s="156">
        <f t="shared" si="187"/>
        <v>0.17426120662179789</v>
      </c>
      <c r="AW122" s="156">
        <f t="shared" si="188"/>
        <v>1.1918282365569903</v>
      </c>
      <c r="AX122" s="156">
        <f t="shared" si="189"/>
        <v>5.0860395333360744E-2</v>
      </c>
      <c r="AY122" s="156">
        <f t="shared" si="190"/>
        <v>0.4363636363636364</v>
      </c>
      <c r="AZ122" s="156">
        <f t="shared" si="191"/>
        <v>0.12</v>
      </c>
      <c r="BA122" s="156">
        <f t="shared" si="192"/>
        <v>2.5654014678999117E-3</v>
      </c>
      <c r="BB122" s="156">
        <f t="shared" si="193"/>
        <v>1.9069251784911847</v>
      </c>
      <c r="BC122" s="156">
        <f t="shared" si="194"/>
        <v>0.36650253307589459</v>
      </c>
      <c r="BD122" s="158">
        <f t="shared" si="195"/>
        <v>142.86361712263337</v>
      </c>
      <c r="BE122" s="156">
        <f t="shared" si="196"/>
        <v>27.42981448754561</v>
      </c>
      <c r="BF122" s="156">
        <f t="shared" si="197"/>
        <v>0.15915494309189535</v>
      </c>
      <c r="BG122" s="156">
        <f t="shared" si="198"/>
        <v>9.3567907728046395E-4</v>
      </c>
      <c r="BH122" s="156">
        <f t="shared" si="199"/>
        <v>3.4024693719289598E-3</v>
      </c>
      <c r="BI122" s="156">
        <f t="shared" si="200"/>
        <v>2.1265433574555997E-3</v>
      </c>
      <c r="BJ122" s="156">
        <f t="shared" si="201"/>
        <v>4.0829632463147518E-4</v>
      </c>
      <c r="BK122" s="157">
        <f t="shared" si="202"/>
        <v>9.2185000000000003E-2</v>
      </c>
      <c r="BL122" s="157">
        <f t="shared" si="203"/>
        <v>2.1127115278712334</v>
      </c>
      <c r="BM122" s="157">
        <f t="shared" si="204"/>
        <v>205.73617837500007</v>
      </c>
      <c r="BN122" s="156">
        <f t="shared" si="205"/>
        <v>9.6989364016056143</v>
      </c>
      <c r="BO122" s="156">
        <f t="shared" si="206"/>
        <v>0.25694034410478644</v>
      </c>
      <c r="BP122" s="156">
        <f t="shared" si="207"/>
        <v>2.1457091479329367</v>
      </c>
      <c r="BQ122" s="156">
        <f t="shared" si="208"/>
        <v>4.5201542860312918</v>
      </c>
      <c r="BR122" s="156">
        <f t="shared" si="209"/>
        <v>1.1747094325883607</v>
      </c>
      <c r="BS122" s="155"/>
      <c r="BT122" s="155"/>
      <c r="BU122" s="155"/>
    </row>
    <row r="123" spans="1:395" ht="15" thickBot="1">
      <c r="A123" s="198">
        <v>45</v>
      </c>
      <c r="B123" s="28">
        <v>3</v>
      </c>
      <c r="C123" s="188">
        <v>0.4</v>
      </c>
      <c r="D123" s="172">
        <f t="shared" si="158"/>
        <v>0.10666666666666666</v>
      </c>
      <c r="E123" s="172">
        <f t="shared" si="159"/>
        <v>3.1742250903872287</v>
      </c>
      <c r="F123" s="229">
        <f t="shared" si="160"/>
        <v>15.731298772272332</v>
      </c>
      <c r="G123" s="170">
        <f t="shared" si="161"/>
        <v>1.9809088823063015</v>
      </c>
      <c r="H123" s="425">
        <v>25</v>
      </c>
      <c r="I123" s="426"/>
      <c r="J123" s="167">
        <v>75</v>
      </c>
      <c r="K123" s="167">
        <v>86</v>
      </c>
      <c r="L123" s="167">
        <v>74</v>
      </c>
      <c r="M123" s="167">
        <v>85</v>
      </c>
      <c r="N123" s="167">
        <v>75</v>
      </c>
      <c r="O123" s="169">
        <v>85</v>
      </c>
      <c r="P123" s="168">
        <v>77</v>
      </c>
      <c r="Q123" s="167">
        <v>85</v>
      </c>
      <c r="R123" s="167">
        <v>76</v>
      </c>
      <c r="S123" s="167">
        <v>86</v>
      </c>
      <c r="T123" s="167">
        <v>76</v>
      </c>
      <c r="U123" s="167">
        <v>86</v>
      </c>
      <c r="V123" s="182"/>
      <c r="W123" s="166">
        <f t="shared" si="162"/>
        <v>11</v>
      </c>
      <c r="X123" s="166">
        <f t="shared" si="163"/>
        <v>11</v>
      </c>
      <c r="Y123" s="166">
        <f t="shared" si="164"/>
        <v>10</v>
      </c>
      <c r="Z123" s="166">
        <f t="shared" si="165"/>
        <v>8</v>
      </c>
      <c r="AA123" s="166">
        <f t="shared" si="166"/>
        <v>10</v>
      </c>
      <c r="AB123" s="166">
        <f t="shared" si="167"/>
        <v>10</v>
      </c>
      <c r="AC123" s="165">
        <f t="shared" si="168"/>
        <v>3</v>
      </c>
      <c r="AD123" s="165">
        <f t="shared" si="169"/>
        <v>1</v>
      </c>
      <c r="AE123" s="165">
        <f t="shared" si="170"/>
        <v>0</v>
      </c>
      <c r="AF123" s="197">
        <f t="shared" si="171"/>
        <v>0.10666666666666667</v>
      </c>
      <c r="AG123" s="197">
        <f t="shared" si="172"/>
        <v>9.3333333333333338E-2</v>
      </c>
      <c r="AH123" s="197">
        <f t="shared" si="173"/>
        <v>1.3333333333333334E-2</v>
      </c>
      <c r="AI123" s="162">
        <f t="shared" si="174"/>
        <v>27.27272727272727</v>
      </c>
      <c r="AJ123" s="162">
        <f t="shared" si="175"/>
        <v>9.0909090909090935</v>
      </c>
      <c r="AK123" s="161">
        <f t="shared" si="176"/>
        <v>0</v>
      </c>
      <c r="AL123" s="160">
        <f>(AI123+AJ123+AK123)/2</f>
        <v>18.18181818181818</v>
      </c>
      <c r="AM123" s="159">
        <f t="shared" si="178"/>
        <v>6.7805378443816199E-3</v>
      </c>
      <c r="AN123" s="159">
        <f t="shared" si="179"/>
        <v>0.26666666666666661</v>
      </c>
      <c r="AO123" s="159">
        <f t="shared" si="180"/>
        <v>2.5427016916431077E-2</v>
      </c>
      <c r="AP123" s="159">
        <f t="shared" si="181"/>
        <v>1.5891885572769424E-2</v>
      </c>
      <c r="AQ123" s="159">
        <f t="shared" si="182"/>
        <v>1.8646479072049457E-2</v>
      </c>
      <c r="AR123" s="159">
        <f t="shared" si="183"/>
        <v>1.1733333333333333</v>
      </c>
      <c r="AS123" s="158">
        <f t="shared" si="184"/>
        <v>145.13717599005312</v>
      </c>
      <c r="AT123" s="158">
        <f t="shared" si="185"/>
        <v>38.703246930680827</v>
      </c>
      <c r="AU123" s="156">
        <f t="shared" si="186"/>
        <v>0.625</v>
      </c>
      <c r="AV123" s="156">
        <f t="shared" si="187"/>
        <v>0.19299379992937166</v>
      </c>
      <c r="AW123" s="156">
        <f t="shared" si="188"/>
        <v>1.2103072956898178</v>
      </c>
      <c r="AX123" s="156">
        <f t="shared" si="189"/>
        <v>5.3786889483121172E-2</v>
      </c>
      <c r="AY123" s="156">
        <f t="shared" si="190"/>
        <v>0.45000000000000007</v>
      </c>
      <c r="AZ123" s="156">
        <f t="shared" si="191"/>
        <v>0.12</v>
      </c>
      <c r="BA123" s="156">
        <f t="shared" si="192"/>
        <v>3.0512420299717291E-3</v>
      </c>
      <c r="BB123" s="156">
        <f t="shared" si="193"/>
        <v>1.9364916731037085</v>
      </c>
      <c r="BC123" s="156">
        <f t="shared" si="194"/>
        <v>0.39970321376582219</v>
      </c>
      <c r="BD123" s="158">
        <f t="shared" si="195"/>
        <v>130.99688908307465</v>
      </c>
      <c r="BE123" s="156">
        <f t="shared" si="196"/>
        <v>25.151402703950335</v>
      </c>
      <c r="BF123" s="156">
        <f t="shared" si="197"/>
        <v>0.15915494309189535</v>
      </c>
      <c r="BG123" s="156">
        <f t="shared" si="198"/>
        <v>1.0791561147549993E-3</v>
      </c>
      <c r="BH123" s="156">
        <f t="shared" si="199"/>
        <v>4.0468354303312484E-3</v>
      </c>
      <c r="BI123" s="156">
        <f t="shared" si="200"/>
        <v>2.5292721439570298E-3</v>
      </c>
      <c r="BJ123" s="156">
        <f t="shared" si="201"/>
        <v>4.8562025163974976E-4</v>
      </c>
      <c r="BK123" s="157">
        <f t="shared" si="202"/>
        <v>9.0693333333333334E-2</v>
      </c>
      <c r="BL123" s="157">
        <f t="shared" si="203"/>
        <v>2.1088385428951169</v>
      </c>
      <c r="BM123" s="157">
        <f t="shared" si="204"/>
        <v>201.66569599999997</v>
      </c>
      <c r="BN123" s="156">
        <f t="shared" si="205"/>
        <v>9.6989364016056143</v>
      </c>
      <c r="BO123" s="156">
        <f t="shared" si="206"/>
        <v>0.25694034410478644</v>
      </c>
      <c r="BP123" s="156">
        <f t="shared" si="207"/>
        <v>2.189018800698757</v>
      </c>
      <c r="BQ123" s="156">
        <f t="shared" si="208"/>
        <v>4.4307232073610399</v>
      </c>
      <c r="BR123" s="156">
        <f t="shared" si="209"/>
        <v>1.1514678516526944</v>
      </c>
      <c r="BS123" s="155"/>
      <c r="BT123" s="155"/>
      <c r="BU123" s="155"/>
    </row>
    <row r="124" spans="1:395" ht="15" thickBot="1">
      <c r="A124" s="198">
        <v>45</v>
      </c>
      <c r="B124" s="28">
        <v>4</v>
      </c>
      <c r="C124" s="188">
        <v>0.4</v>
      </c>
      <c r="D124" s="172">
        <f t="shared" si="158"/>
        <v>0.12</v>
      </c>
      <c r="E124" s="172">
        <f t="shared" si="159"/>
        <v>2.8899783707718116</v>
      </c>
      <c r="F124" s="229">
        <f t="shared" si="160"/>
        <v>13.040021992475138</v>
      </c>
      <c r="G124" s="170">
        <f t="shared" si="161"/>
        <v>1.9809088823063015</v>
      </c>
      <c r="H124" s="425">
        <v>27.36</v>
      </c>
      <c r="I124" s="426"/>
      <c r="J124" s="167">
        <v>74</v>
      </c>
      <c r="K124" s="167">
        <v>86</v>
      </c>
      <c r="L124" s="167">
        <v>76</v>
      </c>
      <c r="M124" s="167">
        <v>87</v>
      </c>
      <c r="N124" s="167">
        <v>74</v>
      </c>
      <c r="O124" s="169">
        <v>87</v>
      </c>
      <c r="P124" s="168">
        <v>77</v>
      </c>
      <c r="Q124" s="167">
        <v>86</v>
      </c>
      <c r="R124" s="167">
        <v>77</v>
      </c>
      <c r="S124" s="167">
        <v>86</v>
      </c>
      <c r="T124" s="167">
        <v>76</v>
      </c>
      <c r="U124" s="167">
        <v>87</v>
      </c>
      <c r="V124" s="182"/>
      <c r="W124" s="166">
        <f t="shared" si="162"/>
        <v>12</v>
      </c>
      <c r="X124" s="166">
        <f t="shared" si="163"/>
        <v>11</v>
      </c>
      <c r="Y124" s="166">
        <f t="shared" si="164"/>
        <v>13</v>
      </c>
      <c r="Z124" s="166">
        <f t="shared" si="165"/>
        <v>9</v>
      </c>
      <c r="AA124" s="166">
        <f t="shared" si="166"/>
        <v>9</v>
      </c>
      <c r="AB124" s="166">
        <f t="shared" si="167"/>
        <v>11</v>
      </c>
      <c r="AC124" s="165">
        <f t="shared" si="168"/>
        <v>3</v>
      </c>
      <c r="AD124" s="165">
        <f t="shared" si="169"/>
        <v>2</v>
      </c>
      <c r="AE124" s="165">
        <f t="shared" si="170"/>
        <v>2</v>
      </c>
      <c r="AF124" s="197">
        <f t="shared" si="171"/>
        <v>0.12</v>
      </c>
      <c r="AG124" s="197">
        <f t="shared" si="172"/>
        <v>9.6666666666666665E-2</v>
      </c>
      <c r="AH124" s="197">
        <f t="shared" si="173"/>
        <v>2.3333333333333334E-2</v>
      </c>
      <c r="AI124" s="162">
        <f t="shared" si="174"/>
        <v>25</v>
      </c>
      <c r="AJ124" s="162">
        <f t="shared" si="175"/>
        <v>18.181818181818176</v>
      </c>
      <c r="AK124" s="162">
        <f t="shared" si="176"/>
        <v>15.384615384615385</v>
      </c>
      <c r="AL124" s="160">
        <f>(AI124+AJ124+AK124)/3</f>
        <v>19.522144522144519</v>
      </c>
      <c r="AM124" s="159">
        <f t="shared" si="178"/>
        <v>9.202438467454048E-3</v>
      </c>
      <c r="AN124" s="159">
        <f t="shared" si="179"/>
        <v>0.3</v>
      </c>
      <c r="AO124" s="159">
        <f t="shared" si="180"/>
        <v>3.0674794891513497E-2</v>
      </c>
      <c r="AP124" s="159">
        <f t="shared" si="181"/>
        <v>1.9171746807195935E-2</v>
      </c>
      <c r="AQ124" s="159">
        <f t="shared" si="182"/>
        <v>2.1472356424059449E-2</v>
      </c>
      <c r="AR124" s="159">
        <f t="shared" si="183"/>
        <v>1.1200000000000001</v>
      </c>
      <c r="AS124" s="158">
        <f t="shared" si="184"/>
        <v>106.58351660395948</v>
      </c>
      <c r="AT124" s="158">
        <f t="shared" si="185"/>
        <v>31.975054981187842</v>
      </c>
      <c r="AU124" s="156">
        <f t="shared" si="186"/>
        <v>0.625</v>
      </c>
      <c r="AV124" s="156">
        <f t="shared" si="187"/>
        <v>0.19985279377996745</v>
      </c>
      <c r="AW124" s="156">
        <f t="shared" si="188"/>
        <v>1.141088661469096</v>
      </c>
      <c r="AX124" s="156">
        <f t="shared" si="189"/>
        <v>6.646179702940587E-2</v>
      </c>
      <c r="AY124" s="156">
        <f t="shared" si="190"/>
        <v>0.4</v>
      </c>
      <c r="AZ124" s="156">
        <f t="shared" si="191"/>
        <v>0.12</v>
      </c>
      <c r="BA124" s="156">
        <f t="shared" si="192"/>
        <v>3.6809753869816195E-3</v>
      </c>
      <c r="BB124" s="156">
        <f t="shared" si="193"/>
        <v>1.8257418583505538</v>
      </c>
      <c r="BC124" s="156">
        <f t="shared" si="194"/>
        <v>0.439016424024324</v>
      </c>
      <c r="BD124" s="158">
        <f t="shared" si="195"/>
        <v>119.26632967364533</v>
      </c>
      <c r="BE124" s="156">
        <f t="shared" si="196"/>
        <v>22.899135297339903</v>
      </c>
      <c r="BF124" s="156">
        <f t="shared" si="197"/>
        <v>0.15915494309189535</v>
      </c>
      <c r="BG124" s="156">
        <f t="shared" si="198"/>
        <v>1.4646135705943177E-3</v>
      </c>
      <c r="BH124" s="156">
        <f t="shared" si="199"/>
        <v>4.8820452353143928E-3</v>
      </c>
      <c r="BI124" s="156">
        <f t="shared" si="200"/>
        <v>3.0512782720714953E-3</v>
      </c>
      <c r="BJ124" s="156">
        <f t="shared" si="201"/>
        <v>5.8584542823772717E-4</v>
      </c>
      <c r="BK124" s="157">
        <f t="shared" si="202"/>
        <v>9.6659999999999996E-2</v>
      </c>
      <c r="BL124" s="157">
        <f t="shared" si="203"/>
        <v>2.1242881160520577</v>
      </c>
      <c r="BM124" s="157">
        <f t="shared" si="204"/>
        <v>218.09395800000004</v>
      </c>
      <c r="BN124" s="156">
        <f t="shared" si="205"/>
        <v>9.6989364016056143</v>
      </c>
      <c r="BO124" s="156">
        <f t="shared" si="206"/>
        <v>0.25694034410478644</v>
      </c>
      <c r="BP124" s="156">
        <f t="shared" si="207"/>
        <v>2.024127601003967</v>
      </c>
      <c r="BQ124" s="156">
        <f t="shared" si="208"/>
        <v>4.7916625398492378</v>
      </c>
      <c r="BR124" s="156">
        <f t="shared" si="209"/>
        <v>1.2452697025709967</v>
      </c>
      <c r="BS124" s="155"/>
      <c r="BT124" s="155"/>
      <c r="BU124" s="155"/>
    </row>
    <row r="125" spans="1:395" ht="15" thickBot="1">
      <c r="A125" s="198">
        <v>45</v>
      </c>
      <c r="B125" s="28">
        <v>5</v>
      </c>
      <c r="C125" s="188">
        <v>0.4</v>
      </c>
      <c r="D125" s="172">
        <f t="shared" si="158"/>
        <v>0.12</v>
      </c>
      <c r="E125" s="172">
        <f t="shared" si="159"/>
        <v>2.8424232144011614</v>
      </c>
      <c r="F125" s="229">
        <f t="shared" si="160"/>
        <v>12.614400685977616</v>
      </c>
      <c r="G125" s="170">
        <f t="shared" si="161"/>
        <v>1.9809088823063015</v>
      </c>
      <c r="H125" s="425">
        <v>27.8</v>
      </c>
      <c r="I125" s="426"/>
      <c r="J125" s="167">
        <v>74</v>
      </c>
      <c r="K125" s="167">
        <v>86</v>
      </c>
      <c r="L125" s="167">
        <v>75</v>
      </c>
      <c r="M125" s="167">
        <v>86</v>
      </c>
      <c r="N125" s="167">
        <v>74</v>
      </c>
      <c r="O125" s="169">
        <v>87</v>
      </c>
      <c r="P125" s="168">
        <v>76</v>
      </c>
      <c r="Q125" s="167">
        <v>87</v>
      </c>
      <c r="R125" s="167">
        <v>76</v>
      </c>
      <c r="S125" s="167">
        <v>87</v>
      </c>
      <c r="T125" s="167">
        <v>76</v>
      </c>
      <c r="U125" s="167">
        <v>86</v>
      </c>
      <c r="V125" s="182"/>
      <c r="W125" s="166">
        <f t="shared" si="162"/>
        <v>12</v>
      </c>
      <c r="X125" s="166">
        <f t="shared" si="163"/>
        <v>11</v>
      </c>
      <c r="Y125" s="166">
        <f t="shared" si="164"/>
        <v>13</v>
      </c>
      <c r="Z125" s="166">
        <f t="shared" si="165"/>
        <v>11</v>
      </c>
      <c r="AA125" s="166">
        <f t="shared" si="166"/>
        <v>11</v>
      </c>
      <c r="AB125" s="166">
        <f t="shared" si="167"/>
        <v>10</v>
      </c>
      <c r="AC125" s="165">
        <f t="shared" si="168"/>
        <v>1</v>
      </c>
      <c r="AD125" s="165">
        <f t="shared" si="169"/>
        <v>0</v>
      </c>
      <c r="AE125" s="165">
        <f t="shared" si="170"/>
        <v>3</v>
      </c>
      <c r="AF125" s="197">
        <f t="shared" si="171"/>
        <v>0.12</v>
      </c>
      <c r="AG125" s="197">
        <f t="shared" si="172"/>
        <v>0.10666666666666667</v>
      </c>
      <c r="AH125" s="197">
        <f t="shared" si="173"/>
        <v>1.3333333333333334E-2</v>
      </c>
      <c r="AI125" s="162">
        <f t="shared" si="174"/>
        <v>8.3333333333333375</v>
      </c>
      <c r="AJ125" s="161">
        <f t="shared" si="175"/>
        <v>0</v>
      </c>
      <c r="AK125" s="162">
        <f t="shared" si="176"/>
        <v>23.076923076923073</v>
      </c>
      <c r="AL125" s="160">
        <f>(AI125+AJ125+AK125)/2</f>
        <v>15.705128205128204</v>
      </c>
      <c r="AM125" s="159">
        <f t="shared" si="178"/>
        <v>9.5129370778109217E-3</v>
      </c>
      <c r="AN125" s="159">
        <f t="shared" si="179"/>
        <v>0.3</v>
      </c>
      <c r="AO125" s="159">
        <f t="shared" si="180"/>
        <v>3.1709790259369743E-2</v>
      </c>
      <c r="AP125" s="159">
        <f t="shared" si="181"/>
        <v>1.9818618912106088E-2</v>
      </c>
      <c r="AQ125" s="159">
        <f t="shared" si="182"/>
        <v>2.2196853181558823E-2</v>
      </c>
      <c r="AR125" s="159">
        <f t="shared" si="183"/>
        <v>1.1200000000000001</v>
      </c>
      <c r="AS125" s="158">
        <f t="shared" si="184"/>
        <v>103.03667238314681</v>
      </c>
      <c r="AT125" s="158">
        <f t="shared" si="185"/>
        <v>30.911001714944039</v>
      </c>
      <c r="AU125" s="156">
        <f t="shared" si="186"/>
        <v>0.625</v>
      </c>
      <c r="AV125" s="156">
        <f t="shared" si="187"/>
        <v>0.20319643057942979</v>
      </c>
      <c r="AW125" s="156">
        <f t="shared" si="188"/>
        <v>1.141088661469096</v>
      </c>
      <c r="AX125" s="156">
        <f t="shared" si="189"/>
        <v>6.7573736002601206E-2</v>
      </c>
      <c r="AY125" s="156">
        <f t="shared" si="190"/>
        <v>0.4</v>
      </c>
      <c r="AZ125" s="156">
        <f t="shared" si="191"/>
        <v>0.12</v>
      </c>
      <c r="BA125" s="156">
        <f t="shared" si="192"/>
        <v>3.8051748311243691E-3</v>
      </c>
      <c r="BB125" s="156">
        <f t="shared" si="193"/>
        <v>1.8257418583505538</v>
      </c>
      <c r="BC125" s="156">
        <f t="shared" si="194"/>
        <v>0.44636138750055243</v>
      </c>
      <c r="BD125" s="158">
        <f t="shared" si="195"/>
        <v>117.30377901418518</v>
      </c>
      <c r="BE125" s="156">
        <f t="shared" si="196"/>
        <v>22.522325570723556</v>
      </c>
      <c r="BF125" s="156">
        <f t="shared" si="197"/>
        <v>0.15915494309189535</v>
      </c>
      <c r="BG125" s="156">
        <f t="shared" si="198"/>
        <v>1.5140309592557785E-3</v>
      </c>
      <c r="BH125" s="156">
        <f t="shared" si="199"/>
        <v>5.046769864185929E-3</v>
      </c>
      <c r="BI125" s="156">
        <f t="shared" si="200"/>
        <v>3.1542311651162054E-3</v>
      </c>
      <c r="BJ125" s="156">
        <f t="shared" si="201"/>
        <v>6.0561238370231141E-4</v>
      </c>
      <c r="BK125" s="157">
        <f t="shared" si="202"/>
        <v>9.6659999999999996E-2</v>
      </c>
      <c r="BL125" s="157">
        <f t="shared" si="203"/>
        <v>2.1242881160520577</v>
      </c>
      <c r="BM125" s="157">
        <f t="shared" si="204"/>
        <v>218.09395800000004</v>
      </c>
      <c r="BN125" s="156">
        <f t="shared" si="205"/>
        <v>9.6989364016056143</v>
      </c>
      <c r="BO125" s="156">
        <f t="shared" si="206"/>
        <v>0.25694034410478644</v>
      </c>
      <c r="BP125" s="156">
        <f t="shared" si="207"/>
        <v>2.024127601003967</v>
      </c>
      <c r="BQ125" s="156">
        <f t="shared" si="208"/>
        <v>4.7916625398492378</v>
      </c>
      <c r="BR125" s="156">
        <f t="shared" si="209"/>
        <v>1.2452697025709967</v>
      </c>
      <c r="BS125" s="155"/>
      <c r="BT125" s="155"/>
      <c r="BU125" s="155"/>
    </row>
    <row r="126" spans="1:395" ht="15" thickBot="1">
      <c r="A126" s="198">
        <v>45</v>
      </c>
      <c r="B126" s="28">
        <v>6</v>
      </c>
      <c r="C126" s="188">
        <v>0.4</v>
      </c>
      <c r="D126" s="172">
        <f t="shared" si="158"/>
        <v>0.13333333333333333</v>
      </c>
      <c r="E126" s="172">
        <f t="shared" si="159"/>
        <v>2.821311093890853</v>
      </c>
      <c r="F126" s="229">
        <f t="shared" si="160"/>
        <v>12.42770947740042</v>
      </c>
      <c r="G126" s="170">
        <f t="shared" si="161"/>
        <v>1.9809088823063015</v>
      </c>
      <c r="H126" s="425">
        <v>28</v>
      </c>
      <c r="I126" s="426"/>
      <c r="J126" s="167">
        <v>73</v>
      </c>
      <c r="K126" s="167">
        <v>86</v>
      </c>
      <c r="L126" s="167">
        <v>75</v>
      </c>
      <c r="M126" s="167">
        <v>87</v>
      </c>
      <c r="N126" s="167">
        <v>72</v>
      </c>
      <c r="O126" s="169">
        <v>87</v>
      </c>
      <c r="P126" s="168">
        <v>76</v>
      </c>
      <c r="Q126" s="167">
        <v>86</v>
      </c>
      <c r="R126" s="167">
        <v>77</v>
      </c>
      <c r="S126" s="167">
        <v>87</v>
      </c>
      <c r="T126" s="167">
        <v>77</v>
      </c>
      <c r="U126" s="167">
        <v>87</v>
      </c>
      <c r="V126" s="182"/>
      <c r="W126" s="166">
        <f t="shared" si="162"/>
        <v>13</v>
      </c>
      <c r="X126" s="166">
        <f t="shared" si="163"/>
        <v>12</v>
      </c>
      <c r="Y126" s="166">
        <f t="shared" si="164"/>
        <v>15</v>
      </c>
      <c r="Z126" s="166">
        <f t="shared" si="165"/>
        <v>10</v>
      </c>
      <c r="AA126" s="166">
        <f t="shared" si="166"/>
        <v>10</v>
      </c>
      <c r="AB126" s="166">
        <f t="shared" si="167"/>
        <v>10</v>
      </c>
      <c r="AC126" s="165">
        <f t="shared" si="168"/>
        <v>3</v>
      </c>
      <c r="AD126" s="165">
        <f t="shared" si="169"/>
        <v>2</v>
      </c>
      <c r="AE126" s="165">
        <f t="shared" si="170"/>
        <v>5</v>
      </c>
      <c r="AF126" s="197">
        <f t="shared" si="171"/>
        <v>0.13333333333333333</v>
      </c>
      <c r="AG126" s="197">
        <f t="shared" si="172"/>
        <v>0.1</v>
      </c>
      <c r="AH126" s="197">
        <f t="shared" si="173"/>
        <v>3.3333333333333333E-2</v>
      </c>
      <c r="AI126" s="162">
        <f t="shared" si="174"/>
        <v>23.076923076923073</v>
      </c>
      <c r="AJ126" s="162">
        <f t="shared" si="175"/>
        <v>16.666666666666664</v>
      </c>
      <c r="AK126" s="162">
        <f t="shared" si="176"/>
        <v>33.333333333333336</v>
      </c>
      <c r="AL126" s="160">
        <f t="shared" ref="AL126:AL136" si="211">(AI126+AJ126+AK126)/3</f>
        <v>24.358974358974354</v>
      </c>
      <c r="AM126" s="159">
        <f t="shared" si="178"/>
        <v>1.0728713410608588E-2</v>
      </c>
      <c r="AN126" s="159">
        <f t="shared" si="179"/>
        <v>0.33333333333333331</v>
      </c>
      <c r="AO126" s="159">
        <f t="shared" si="180"/>
        <v>3.2186140231825769E-2</v>
      </c>
      <c r="AP126" s="159">
        <f t="shared" si="181"/>
        <v>2.0116337644891104E-2</v>
      </c>
      <c r="AQ126" s="159">
        <f t="shared" si="182"/>
        <v>2.1457426821217179E-2</v>
      </c>
      <c r="AR126" s="159">
        <f t="shared" si="183"/>
        <v>1.0666666666666669</v>
      </c>
      <c r="AS126" s="158">
        <f t="shared" si="184"/>
        <v>91.332821080503152</v>
      </c>
      <c r="AT126" s="158">
        <f t="shared" si="185"/>
        <v>30.444273693501049</v>
      </c>
      <c r="AU126" s="156">
        <f t="shared" si="186"/>
        <v>0.625</v>
      </c>
      <c r="AV126" s="156">
        <f t="shared" si="187"/>
        <v>0.19421156784334659</v>
      </c>
      <c r="AW126" s="156">
        <f t="shared" si="188"/>
        <v>1.0825317547305482</v>
      </c>
      <c r="AX126" s="156">
        <f t="shared" si="189"/>
        <v>7.5643773607997067E-2</v>
      </c>
      <c r="AY126" s="156">
        <f t="shared" si="190"/>
        <v>0.36</v>
      </c>
      <c r="AZ126" s="156">
        <f t="shared" si="191"/>
        <v>0.12</v>
      </c>
      <c r="BA126" s="156">
        <f t="shared" si="192"/>
        <v>3.862336827819092E-3</v>
      </c>
      <c r="BB126" s="156">
        <f t="shared" si="193"/>
        <v>1.7320508075688774</v>
      </c>
      <c r="BC126" s="156">
        <f t="shared" si="194"/>
        <v>0.44970154925175593</v>
      </c>
      <c r="BD126" s="158">
        <f t="shared" si="195"/>
        <v>116.43250428411872</v>
      </c>
      <c r="BE126" s="156">
        <f t="shared" si="196"/>
        <v>22.355040822550794</v>
      </c>
      <c r="BF126" s="156">
        <f t="shared" si="197"/>
        <v>0.15915494309189535</v>
      </c>
      <c r="BG126" s="156">
        <f t="shared" si="198"/>
        <v>1.7075277723146644E-3</v>
      </c>
      <c r="BH126" s="156">
        <f t="shared" si="199"/>
        <v>5.1225833169439936E-3</v>
      </c>
      <c r="BI126" s="156">
        <f t="shared" si="200"/>
        <v>3.2016145730899958E-3</v>
      </c>
      <c r="BJ126" s="156">
        <f t="shared" si="201"/>
        <v>6.1470999803327913E-4</v>
      </c>
      <c r="BK126" s="157">
        <f t="shared" si="202"/>
        <v>0.10262666666666667</v>
      </c>
      <c r="BL126" s="157">
        <f t="shared" si="203"/>
        <v>2.139626135566679</v>
      </c>
      <c r="BM126" s="157">
        <f t="shared" si="204"/>
        <v>234.91244000000003</v>
      </c>
      <c r="BN126" s="156">
        <f t="shared" si="205"/>
        <v>9.6989364016056143</v>
      </c>
      <c r="BO126" s="156">
        <f t="shared" si="206"/>
        <v>0.25694034410478644</v>
      </c>
      <c r="BP126" s="156">
        <f t="shared" si="207"/>
        <v>1.8792108242543477</v>
      </c>
      <c r="BQ126" s="156">
        <f t="shared" si="208"/>
        <v>5.1611752531566308</v>
      </c>
      <c r="BR126" s="156">
        <f t="shared" si="209"/>
        <v>1.3412996259576666</v>
      </c>
      <c r="BS126" s="155"/>
      <c r="BT126" s="155"/>
      <c r="BU126" s="155"/>
    </row>
    <row r="127" spans="1:395" ht="15" thickBot="1">
      <c r="A127" s="198">
        <v>45</v>
      </c>
      <c r="B127" s="28">
        <v>7</v>
      </c>
      <c r="C127" s="188">
        <v>0.4</v>
      </c>
      <c r="D127" s="172">
        <f t="shared" si="158"/>
        <v>0.14333333333333334</v>
      </c>
      <c r="E127" s="172">
        <f t="shared" si="159"/>
        <v>2.6259667592247009</v>
      </c>
      <c r="F127" s="229">
        <f t="shared" si="160"/>
        <v>10.766327527906574</v>
      </c>
      <c r="G127" s="170">
        <f t="shared" si="161"/>
        <v>1.9809088823063015</v>
      </c>
      <c r="H127" s="425">
        <v>30</v>
      </c>
      <c r="I127" s="426"/>
      <c r="J127" s="167">
        <v>73</v>
      </c>
      <c r="K127" s="167">
        <v>87</v>
      </c>
      <c r="L127" s="167">
        <v>72</v>
      </c>
      <c r="M127" s="167">
        <v>87</v>
      </c>
      <c r="N127" s="167">
        <v>73</v>
      </c>
      <c r="O127" s="169">
        <v>87</v>
      </c>
      <c r="P127" s="168">
        <v>75</v>
      </c>
      <c r="Q127" s="167">
        <v>86</v>
      </c>
      <c r="R127" s="167">
        <v>76</v>
      </c>
      <c r="S127" s="167">
        <v>87</v>
      </c>
      <c r="T127" s="167">
        <v>78</v>
      </c>
      <c r="U127" s="167">
        <v>87</v>
      </c>
      <c r="V127" s="182"/>
      <c r="W127" s="166">
        <f t="shared" si="162"/>
        <v>14</v>
      </c>
      <c r="X127" s="166">
        <f t="shared" si="163"/>
        <v>15</v>
      </c>
      <c r="Y127" s="166">
        <f t="shared" si="164"/>
        <v>14</v>
      </c>
      <c r="Z127" s="166">
        <f t="shared" si="165"/>
        <v>11</v>
      </c>
      <c r="AA127" s="166">
        <f t="shared" si="166"/>
        <v>11</v>
      </c>
      <c r="AB127" s="166">
        <f t="shared" si="167"/>
        <v>9</v>
      </c>
      <c r="AC127" s="165">
        <f t="shared" si="168"/>
        <v>3</v>
      </c>
      <c r="AD127" s="165">
        <f t="shared" si="169"/>
        <v>4</v>
      </c>
      <c r="AE127" s="165">
        <f t="shared" si="170"/>
        <v>5</v>
      </c>
      <c r="AF127" s="197">
        <f t="shared" si="171"/>
        <v>0.14333333333333334</v>
      </c>
      <c r="AG127" s="197">
        <f t="shared" si="172"/>
        <v>0.10333333333333333</v>
      </c>
      <c r="AH127" s="197">
        <f t="shared" si="173"/>
        <v>0.04</v>
      </c>
      <c r="AI127" s="162">
        <f t="shared" si="174"/>
        <v>21.428571428571431</v>
      </c>
      <c r="AJ127" s="162">
        <f t="shared" si="175"/>
        <v>26.666666666666671</v>
      </c>
      <c r="AK127" s="162">
        <f t="shared" si="176"/>
        <v>35.714285714285708</v>
      </c>
      <c r="AL127" s="160">
        <f t="shared" si="211"/>
        <v>27.936507936507937</v>
      </c>
      <c r="AM127" s="159">
        <f t="shared" si="178"/>
        <v>1.3313112847608432E-2</v>
      </c>
      <c r="AN127" s="159">
        <f t="shared" si="179"/>
        <v>0.35833333333333334</v>
      </c>
      <c r="AO127" s="159">
        <f t="shared" si="180"/>
        <v>3.7152873063093297E-2</v>
      </c>
      <c r="AP127" s="159">
        <f t="shared" si="181"/>
        <v>2.3220545664433309E-2</v>
      </c>
      <c r="AQ127" s="159">
        <f t="shared" si="182"/>
        <v>2.3839760215484871E-2</v>
      </c>
      <c r="AR127" s="159">
        <f t="shared" si="183"/>
        <v>1.0266666666666668</v>
      </c>
      <c r="AS127" s="158">
        <f t="shared" si="184"/>
        <v>73.369726938883076</v>
      </c>
      <c r="AT127" s="158">
        <f t="shared" si="185"/>
        <v>26.290818819766432</v>
      </c>
      <c r="AU127" s="156">
        <f t="shared" si="186"/>
        <v>0.625</v>
      </c>
      <c r="AV127" s="156">
        <f t="shared" si="187"/>
        <v>0.20124848257885236</v>
      </c>
      <c r="AW127" s="156">
        <f t="shared" si="188"/>
        <v>1.0440863369806959</v>
      </c>
      <c r="AX127" s="156">
        <f t="shared" si="189"/>
        <v>8.7366191206680002E-2</v>
      </c>
      <c r="AY127" s="156">
        <f t="shared" si="190"/>
        <v>0.33488372093023255</v>
      </c>
      <c r="AZ127" s="156">
        <f t="shared" si="191"/>
        <v>0.12</v>
      </c>
      <c r="BA127" s="156">
        <f t="shared" si="192"/>
        <v>4.4583447675711953E-3</v>
      </c>
      <c r="BB127" s="156">
        <f t="shared" si="193"/>
        <v>1.6705381391691136</v>
      </c>
      <c r="BC127" s="156">
        <f t="shared" si="194"/>
        <v>0.48315461929855957</v>
      </c>
      <c r="BD127" s="158">
        <f t="shared" si="195"/>
        <v>108.37085162477715</v>
      </c>
      <c r="BE127" s="156">
        <f t="shared" si="196"/>
        <v>20.807203511957212</v>
      </c>
      <c r="BF127" s="156">
        <f t="shared" si="197"/>
        <v>0.15915494309189535</v>
      </c>
      <c r="BG127" s="156">
        <f t="shared" si="198"/>
        <v>2.1188477176371009E-3</v>
      </c>
      <c r="BH127" s="156">
        <f t="shared" si="199"/>
        <v>5.9130633980570254E-3</v>
      </c>
      <c r="BI127" s="156">
        <f t="shared" si="200"/>
        <v>3.6956646237856407E-3</v>
      </c>
      <c r="BJ127" s="156">
        <f t="shared" si="201"/>
        <v>7.0956760776684307E-4</v>
      </c>
      <c r="BK127" s="157">
        <f t="shared" si="202"/>
        <v>0.10710166666666668</v>
      </c>
      <c r="BL127" s="157">
        <f t="shared" si="203"/>
        <v>2.151057879277078</v>
      </c>
      <c r="BM127" s="157">
        <f t="shared" si="204"/>
        <v>247.78238337500005</v>
      </c>
      <c r="BN127" s="156">
        <f t="shared" si="205"/>
        <v>9.6989364016056143</v>
      </c>
      <c r="BO127" s="156">
        <f t="shared" si="206"/>
        <v>0.25694034410478644</v>
      </c>
      <c r="BP127" s="156">
        <f t="shared" si="207"/>
        <v>1.7816036555427694</v>
      </c>
      <c r="BQ127" s="156">
        <f t="shared" si="208"/>
        <v>5.4439360692997747</v>
      </c>
      <c r="BR127" s="156">
        <f t="shared" si="209"/>
        <v>1.414784241055036</v>
      </c>
      <c r="BS127" s="155"/>
      <c r="BT127" s="155"/>
      <c r="BU127" s="155"/>
    </row>
    <row r="128" spans="1:395" ht="15" thickBot="1">
      <c r="A128" s="198">
        <v>45</v>
      </c>
      <c r="B128" s="28">
        <v>8</v>
      </c>
      <c r="C128" s="188">
        <v>0.4</v>
      </c>
      <c r="D128" s="172">
        <f t="shared" si="158"/>
        <v>0.15333333333333335</v>
      </c>
      <c r="E128" s="172">
        <f t="shared" si="159"/>
        <v>2.2369926804179441</v>
      </c>
      <c r="F128" s="229">
        <f t="shared" si="160"/>
        <v>7.8130079306134999</v>
      </c>
      <c r="G128" s="170">
        <f t="shared" si="161"/>
        <v>1.9809088823063015</v>
      </c>
      <c r="H128" s="425">
        <v>35</v>
      </c>
      <c r="I128" s="426"/>
      <c r="J128" s="167">
        <v>72</v>
      </c>
      <c r="K128" s="167">
        <v>88</v>
      </c>
      <c r="L128" s="167">
        <v>73</v>
      </c>
      <c r="M128" s="167">
        <v>89</v>
      </c>
      <c r="N128" s="167">
        <v>74</v>
      </c>
      <c r="O128" s="169">
        <v>88</v>
      </c>
      <c r="P128" s="168">
        <v>77</v>
      </c>
      <c r="Q128" s="167">
        <v>88</v>
      </c>
      <c r="R128" s="167">
        <v>77</v>
      </c>
      <c r="S128" s="167">
        <v>87</v>
      </c>
      <c r="T128" s="167">
        <v>75</v>
      </c>
      <c r="U128" s="167">
        <v>86</v>
      </c>
      <c r="V128" s="182"/>
      <c r="W128" s="166">
        <f t="shared" si="162"/>
        <v>16</v>
      </c>
      <c r="X128" s="166">
        <f t="shared" si="163"/>
        <v>16</v>
      </c>
      <c r="Y128" s="166">
        <f t="shared" si="164"/>
        <v>14</v>
      </c>
      <c r="Z128" s="166">
        <f t="shared" si="165"/>
        <v>11</v>
      </c>
      <c r="AA128" s="166">
        <f t="shared" si="166"/>
        <v>10</v>
      </c>
      <c r="AB128" s="166">
        <f t="shared" si="167"/>
        <v>11</v>
      </c>
      <c r="AC128" s="165">
        <f t="shared" si="168"/>
        <v>5</v>
      </c>
      <c r="AD128" s="165">
        <f t="shared" si="169"/>
        <v>6</v>
      </c>
      <c r="AE128" s="165">
        <f t="shared" si="170"/>
        <v>3</v>
      </c>
      <c r="AF128" s="197">
        <f t="shared" si="171"/>
        <v>0.15333333333333332</v>
      </c>
      <c r="AG128" s="197">
        <f t="shared" si="172"/>
        <v>0.10666666666666667</v>
      </c>
      <c r="AH128" s="197">
        <f t="shared" si="173"/>
        <v>4.6666666666666669E-2</v>
      </c>
      <c r="AI128" s="162">
        <f t="shared" si="174"/>
        <v>31.25</v>
      </c>
      <c r="AJ128" s="162">
        <f t="shared" si="175"/>
        <v>37.5</v>
      </c>
      <c r="AK128" s="162">
        <f t="shared" si="176"/>
        <v>21.428571428571431</v>
      </c>
      <c r="AL128" s="160">
        <f t="shared" si="211"/>
        <v>30.05952380952381</v>
      </c>
      <c r="AM128" s="159">
        <f t="shared" si="178"/>
        <v>1.9625390719562878E-2</v>
      </c>
      <c r="AN128" s="159">
        <f t="shared" si="179"/>
        <v>0.38333333333333336</v>
      </c>
      <c r="AO128" s="159">
        <f t="shared" si="180"/>
        <v>5.1196671442337943E-2</v>
      </c>
      <c r="AP128" s="159">
        <f t="shared" si="181"/>
        <v>3.1997919651461211E-2</v>
      </c>
      <c r="AQ128" s="159">
        <f t="shared" si="182"/>
        <v>3.1571280722775062E-2</v>
      </c>
      <c r="AR128" s="159">
        <f t="shared" si="183"/>
        <v>0.98666666666666669</v>
      </c>
      <c r="AS128" s="158">
        <f t="shared" si="184"/>
        <v>49.323964764870645</v>
      </c>
      <c r="AT128" s="158">
        <f t="shared" si="185"/>
        <v>18.907519826533747</v>
      </c>
      <c r="AU128" s="156">
        <f t="shared" si="186"/>
        <v>0.625</v>
      </c>
      <c r="AV128" s="156">
        <f t="shared" si="187"/>
        <v>0.22840867140032289</v>
      </c>
      <c r="AW128" s="156">
        <f t="shared" si="188"/>
        <v>1.0094660663590602</v>
      </c>
      <c r="AX128" s="156">
        <f t="shared" si="189"/>
        <v>0.1097128356574497</v>
      </c>
      <c r="AY128" s="156">
        <f t="shared" si="190"/>
        <v>0.31304347826086953</v>
      </c>
      <c r="AZ128" s="156">
        <f t="shared" si="191"/>
        <v>0.12</v>
      </c>
      <c r="BA128" s="156">
        <f t="shared" si="192"/>
        <v>6.1436005730805526E-3</v>
      </c>
      <c r="BB128" s="156">
        <f t="shared" si="193"/>
        <v>1.6151457061744965</v>
      </c>
      <c r="BC128" s="156">
        <f t="shared" si="194"/>
        <v>0.56716679538121628</v>
      </c>
      <c r="BD128" s="158">
        <f t="shared" si="195"/>
        <v>92.318305631126805</v>
      </c>
      <c r="BE128" s="156">
        <f t="shared" si="196"/>
        <v>17.725114681176347</v>
      </c>
      <c r="BF128" s="156">
        <f t="shared" si="197"/>
        <v>0.15915494309189535</v>
      </c>
      <c r="BG128" s="156">
        <f t="shared" si="198"/>
        <v>3.1234779431282412E-3</v>
      </c>
      <c r="BH128" s="156">
        <f t="shared" si="199"/>
        <v>8.1482033298997582E-3</v>
      </c>
      <c r="BI128" s="156">
        <f t="shared" si="200"/>
        <v>5.0926270811873491E-3</v>
      </c>
      <c r="BJ128" s="156">
        <f t="shared" si="201"/>
        <v>9.7778439958797099E-4</v>
      </c>
      <c r="BK128" s="157">
        <f t="shared" si="202"/>
        <v>0.11157666666666667</v>
      </c>
      <c r="BL128" s="157">
        <f t="shared" si="203"/>
        <v>2.1624291895921126</v>
      </c>
      <c r="BM128" s="157">
        <f t="shared" si="204"/>
        <v>260.87182550000006</v>
      </c>
      <c r="BN128" s="156">
        <f t="shared" si="205"/>
        <v>9.6989364016056143</v>
      </c>
      <c r="BO128" s="156">
        <f t="shared" si="206"/>
        <v>0.25694034410478644</v>
      </c>
      <c r="BP128" s="156">
        <f t="shared" si="207"/>
        <v>1.6922103379845439</v>
      </c>
      <c r="BQ128" s="156">
        <f t="shared" si="208"/>
        <v>5.7315194121537161</v>
      </c>
      <c r="BR128" s="156">
        <f t="shared" si="209"/>
        <v>1.4895221469158624</v>
      </c>
      <c r="BS128" s="155"/>
      <c r="BT128" s="155"/>
      <c r="BU128" s="155"/>
    </row>
    <row r="129" spans="1:395" s="189" customFormat="1" ht="15" thickBot="1">
      <c r="A129" s="234">
        <v>18</v>
      </c>
      <c r="B129" s="196">
        <v>1</v>
      </c>
      <c r="C129" s="191">
        <v>0.55000000000000004</v>
      </c>
      <c r="D129" s="191">
        <f t="shared" si="158"/>
        <v>0.13</v>
      </c>
      <c r="E129" s="191">
        <f t="shared" si="159"/>
        <v>4.003355281584116</v>
      </c>
      <c r="F129" s="195">
        <f t="shared" si="160"/>
        <v>25.022886522097128</v>
      </c>
      <c r="G129" s="194">
        <f t="shared" si="161"/>
        <v>2.3228215600859228</v>
      </c>
      <c r="H129" s="427">
        <v>20</v>
      </c>
      <c r="I129" s="428"/>
      <c r="J129" s="191">
        <v>61</v>
      </c>
      <c r="K129" s="191">
        <v>74</v>
      </c>
      <c r="L129" s="191">
        <v>60</v>
      </c>
      <c r="M129" s="191">
        <v>74</v>
      </c>
      <c r="N129" s="191">
        <v>61</v>
      </c>
      <c r="O129" s="193">
        <v>73</v>
      </c>
      <c r="P129" s="192">
        <v>61</v>
      </c>
      <c r="Q129" s="191">
        <v>72</v>
      </c>
      <c r="R129" s="191">
        <v>60</v>
      </c>
      <c r="S129" s="191">
        <v>70</v>
      </c>
      <c r="T129" s="191">
        <v>60</v>
      </c>
      <c r="U129" s="191">
        <v>71</v>
      </c>
      <c r="V129" s="190"/>
      <c r="W129" s="164">
        <f t="shared" si="162"/>
        <v>13</v>
      </c>
      <c r="X129" s="164">
        <f t="shared" si="163"/>
        <v>14</v>
      </c>
      <c r="Y129" s="164">
        <f t="shared" si="164"/>
        <v>12</v>
      </c>
      <c r="Z129" s="164">
        <f t="shared" si="165"/>
        <v>11</v>
      </c>
      <c r="AA129" s="164">
        <f t="shared" si="166"/>
        <v>10</v>
      </c>
      <c r="AB129" s="164">
        <f t="shared" si="167"/>
        <v>11</v>
      </c>
      <c r="AC129" s="164">
        <f t="shared" si="168"/>
        <v>2</v>
      </c>
      <c r="AD129" s="164">
        <f t="shared" si="169"/>
        <v>4</v>
      </c>
      <c r="AE129" s="164">
        <f t="shared" si="170"/>
        <v>1</v>
      </c>
      <c r="AF129" s="164">
        <f t="shared" si="171"/>
        <v>0.13</v>
      </c>
      <c r="AG129" s="164">
        <f t="shared" si="172"/>
        <v>0.10666666666666667</v>
      </c>
      <c r="AH129" s="164">
        <f t="shared" si="173"/>
        <v>2.3333333333333334E-2</v>
      </c>
      <c r="AI129" s="164">
        <f t="shared" si="174"/>
        <v>15.384615384615385</v>
      </c>
      <c r="AJ129" s="164">
        <f t="shared" si="175"/>
        <v>28.571428571428569</v>
      </c>
      <c r="AK129" s="164">
        <f t="shared" si="176"/>
        <v>8.3333333333333375</v>
      </c>
      <c r="AL129" s="160">
        <f t="shared" si="211"/>
        <v>17.429792429792432</v>
      </c>
      <c r="AM129" s="159">
        <f t="shared" si="178"/>
        <v>5.1952439573747832E-3</v>
      </c>
      <c r="AN129" s="159">
        <f t="shared" si="179"/>
        <v>0.23636363636363636</v>
      </c>
      <c r="AO129" s="159">
        <f t="shared" si="180"/>
        <v>2.1979878281201005E-2</v>
      </c>
      <c r="AP129" s="159">
        <f t="shared" si="181"/>
        <v>9.9908537641822739E-3</v>
      </c>
      <c r="AQ129" s="159">
        <f t="shared" si="182"/>
        <v>1.6784634323826222E-2</v>
      </c>
      <c r="AR129" s="159">
        <f t="shared" si="183"/>
        <v>1.6800000000000002</v>
      </c>
      <c r="AS129" s="158">
        <f t="shared" si="184"/>
        <v>190.5606655545933</v>
      </c>
      <c r="AT129" s="158">
        <f t="shared" si="185"/>
        <v>45.041611858358408</v>
      </c>
      <c r="AU129" s="156">
        <f t="shared" si="186"/>
        <v>0.45454545454545453</v>
      </c>
      <c r="AV129" s="156">
        <f t="shared" si="187"/>
        <v>0.13861161681379791</v>
      </c>
      <c r="AW129" s="156">
        <f t="shared" si="188"/>
        <v>0.93494699000845705</v>
      </c>
      <c r="AX129" s="156">
        <f t="shared" si="189"/>
        <v>5.1976214346899946E-2</v>
      </c>
      <c r="AY129" s="156">
        <f t="shared" si="190"/>
        <v>0.36923076923076925</v>
      </c>
      <c r="AZ129" s="156">
        <f t="shared" si="191"/>
        <v>8.7272727272727266E-2</v>
      </c>
      <c r="BA129" s="156">
        <f t="shared" si="192"/>
        <v>1.9182439227229968E-3</v>
      </c>
      <c r="BB129" s="156">
        <f t="shared" si="193"/>
        <v>2.0568833780186058</v>
      </c>
      <c r="BC129" s="156">
        <f t="shared" si="194"/>
        <v>0.37162299211706185</v>
      </c>
      <c r="BD129" s="158">
        <f t="shared" si="195"/>
        <v>193.73083251557154</v>
      </c>
      <c r="BE129" s="156">
        <f t="shared" si="196"/>
        <v>37.196319842989737</v>
      </c>
      <c r="BF129" s="156">
        <f t="shared" si="197"/>
        <v>0.15915494309189535</v>
      </c>
      <c r="BG129" s="156">
        <f t="shared" si="198"/>
        <v>8.2684875638449674E-4</v>
      </c>
      <c r="BH129" s="156">
        <f t="shared" si="199"/>
        <v>3.4982062770113325E-3</v>
      </c>
      <c r="BI129" s="156">
        <f t="shared" si="200"/>
        <v>1.5900937622778783E-3</v>
      </c>
      <c r="BJ129" s="156">
        <f t="shared" si="201"/>
        <v>3.0529800235735267E-4</v>
      </c>
      <c r="BK129" s="157">
        <f t="shared" si="202"/>
        <v>0.101135</v>
      </c>
      <c r="BL129" s="157">
        <f t="shared" si="203"/>
        <v>2.456247137402912</v>
      </c>
      <c r="BM129" s="157">
        <f t="shared" si="204"/>
        <v>305.08131262500001</v>
      </c>
      <c r="BN129" s="156">
        <f t="shared" si="205"/>
        <v>3.8795745606422454</v>
      </c>
      <c r="BO129" s="156">
        <f t="shared" si="206"/>
        <v>0.10277613764191457</v>
      </c>
      <c r="BP129" s="156">
        <f t="shared" si="207"/>
        <v>0.57879651323333825</v>
      </c>
      <c r="BQ129" s="156">
        <f t="shared" si="208"/>
        <v>6.7028298753386224</v>
      </c>
      <c r="BR129" s="156">
        <f t="shared" si="209"/>
        <v>1.7419488321290539</v>
      </c>
      <c r="BS129" s="155"/>
      <c r="BT129" s="155"/>
      <c r="BU129" s="155"/>
      <c r="BV129" s="154"/>
      <c r="BW129" s="154"/>
      <c r="BX129" s="154"/>
      <c r="BY129" s="154"/>
      <c r="BZ129" s="154"/>
      <c r="CA129" s="154"/>
      <c r="CB129" s="154"/>
      <c r="CC129" s="154"/>
      <c r="CD129" s="154"/>
      <c r="CE129" s="154"/>
      <c r="CF129" s="154"/>
      <c r="CG129" s="154"/>
      <c r="CH129" s="154"/>
      <c r="CI129" s="154"/>
      <c r="CJ129" s="154"/>
      <c r="CK129" s="154"/>
      <c r="CL129" s="154"/>
      <c r="CM129" s="154"/>
      <c r="CN129" s="154"/>
      <c r="CO129" s="154"/>
      <c r="CP129" s="154"/>
      <c r="CQ129" s="154"/>
      <c r="CR129" s="154"/>
      <c r="CS129" s="154"/>
      <c r="CT129" s="154"/>
      <c r="CU129" s="154"/>
      <c r="CV129" s="154"/>
      <c r="CW129" s="154"/>
      <c r="CX129" s="154"/>
      <c r="CY129" s="154"/>
      <c r="CZ129" s="154"/>
      <c r="DA129" s="154"/>
      <c r="DB129" s="154"/>
      <c r="DC129" s="154"/>
      <c r="DD129" s="154"/>
      <c r="DE129" s="154"/>
      <c r="DF129" s="154"/>
      <c r="DG129" s="154"/>
      <c r="DH129" s="154"/>
      <c r="DI129" s="154"/>
      <c r="DJ129" s="154"/>
      <c r="DK129" s="154"/>
      <c r="DL129" s="154"/>
      <c r="DM129" s="154"/>
      <c r="DN129" s="154"/>
      <c r="DO129" s="154"/>
      <c r="DP129" s="154"/>
      <c r="DQ129" s="154"/>
      <c r="DR129" s="154"/>
      <c r="DS129" s="154"/>
      <c r="DT129" s="154"/>
      <c r="DU129" s="154"/>
      <c r="DV129" s="154"/>
      <c r="DW129" s="154"/>
      <c r="DX129" s="154"/>
      <c r="DY129" s="154"/>
      <c r="DZ129" s="154"/>
      <c r="EA129" s="154"/>
      <c r="EB129" s="154"/>
      <c r="EC129" s="154"/>
      <c r="ED129" s="154"/>
      <c r="EE129" s="154"/>
      <c r="EF129" s="154"/>
      <c r="EG129" s="154"/>
      <c r="EH129" s="154"/>
      <c r="EI129" s="154"/>
      <c r="EJ129" s="154"/>
      <c r="EK129" s="154"/>
      <c r="EL129" s="154"/>
      <c r="EM129" s="154"/>
      <c r="EN129" s="154"/>
      <c r="EO129" s="154"/>
      <c r="EP129" s="154"/>
      <c r="EQ129" s="154"/>
      <c r="ER129" s="154"/>
      <c r="ES129" s="154"/>
      <c r="ET129" s="154"/>
      <c r="EU129" s="154"/>
      <c r="EV129" s="154"/>
      <c r="EW129" s="154"/>
      <c r="EX129" s="154"/>
      <c r="EY129" s="154"/>
      <c r="EZ129" s="154"/>
      <c r="FA129" s="154"/>
      <c r="FB129" s="154"/>
      <c r="FC129" s="154"/>
      <c r="FD129" s="154"/>
      <c r="FE129" s="154"/>
      <c r="FF129" s="154"/>
      <c r="FG129" s="154"/>
      <c r="FH129" s="154"/>
      <c r="FI129" s="154"/>
      <c r="FJ129" s="154"/>
      <c r="FK129" s="154"/>
      <c r="FL129" s="154"/>
      <c r="FM129" s="154"/>
      <c r="FN129" s="154"/>
      <c r="FO129" s="154"/>
      <c r="FP129" s="154"/>
      <c r="FQ129" s="154"/>
      <c r="FR129" s="154"/>
      <c r="FS129" s="154"/>
      <c r="FT129" s="154"/>
      <c r="FU129" s="154"/>
      <c r="FV129" s="154"/>
      <c r="FW129" s="154"/>
      <c r="FX129" s="154"/>
      <c r="FY129" s="154"/>
      <c r="FZ129" s="154"/>
      <c r="GA129" s="154"/>
      <c r="GB129" s="154"/>
      <c r="GC129" s="154"/>
      <c r="GD129" s="154"/>
      <c r="GE129" s="154"/>
      <c r="GF129" s="154"/>
      <c r="GG129" s="154"/>
      <c r="GH129" s="154"/>
      <c r="GI129" s="154"/>
      <c r="GJ129" s="154"/>
      <c r="GK129" s="154"/>
      <c r="GL129" s="154"/>
      <c r="GM129" s="154"/>
      <c r="GN129" s="154"/>
      <c r="GO129" s="154"/>
      <c r="GP129" s="154"/>
      <c r="GQ129" s="154"/>
      <c r="GR129" s="154"/>
      <c r="GS129" s="154"/>
      <c r="GT129" s="154"/>
      <c r="GU129" s="154"/>
      <c r="GV129" s="154"/>
      <c r="GW129" s="154"/>
      <c r="GX129" s="154"/>
      <c r="GY129" s="154"/>
      <c r="GZ129" s="154"/>
      <c r="HA129" s="154"/>
      <c r="HB129" s="154"/>
      <c r="HC129" s="154"/>
      <c r="HD129" s="154"/>
      <c r="HE129" s="154"/>
      <c r="HF129" s="154"/>
      <c r="HG129" s="154"/>
      <c r="HH129" s="154"/>
      <c r="HI129" s="154"/>
      <c r="HJ129" s="154"/>
      <c r="HK129" s="154"/>
      <c r="HL129" s="154"/>
      <c r="HM129" s="154"/>
      <c r="HN129" s="154"/>
      <c r="HO129" s="154"/>
      <c r="HP129" s="154"/>
      <c r="HQ129" s="154"/>
      <c r="HR129" s="154"/>
      <c r="HS129" s="154"/>
      <c r="HT129" s="154"/>
      <c r="HU129" s="154"/>
      <c r="HV129" s="154"/>
      <c r="HW129" s="154"/>
      <c r="HX129" s="154"/>
      <c r="HY129" s="154"/>
      <c r="HZ129" s="154"/>
      <c r="IA129" s="154"/>
      <c r="IB129" s="154"/>
      <c r="IC129" s="154"/>
      <c r="ID129" s="154"/>
      <c r="IE129" s="154"/>
      <c r="IF129" s="154"/>
      <c r="IG129" s="154"/>
      <c r="IH129" s="154"/>
      <c r="II129" s="154"/>
      <c r="IJ129" s="154"/>
      <c r="IK129" s="154"/>
      <c r="IL129" s="154"/>
      <c r="IM129" s="154"/>
      <c r="IN129" s="154"/>
      <c r="IO129" s="154"/>
      <c r="IP129" s="154"/>
      <c r="IQ129" s="154"/>
      <c r="IR129" s="154"/>
      <c r="IS129" s="154"/>
      <c r="IT129" s="154"/>
      <c r="IU129" s="154"/>
      <c r="IV129" s="154"/>
      <c r="IW129" s="154"/>
      <c r="IX129" s="154"/>
      <c r="IY129" s="154"/>
      <c r="IZ129" s="154"/>
      <c r="JA129" s="154"/>
      <c r="JB129" s="154"/>
      <c r="JC129" s="154"/>
      <c r="JD129" s="154"/>
      <c r="JE129" s="154"/>
      <c r="JF129" s="154"/>
      <c r="JG129" s="154"/>
      <c r="JH129" s="154"/>
      <c r="JI129" s="154"/>
      <c r="JJ129" s="154"/>
      <c r="JK129" s="154"/>
      <c r="JL129" s="154"/>
      <c r="JM129" s="154"/>
      <c r="JN129" s="154"/>
      <c r="JO129" s="154"/>
      <c r="JP129" s="154"/>
      <c r="JQ129" s="154"/>
      <c r="JR129" s="154"/>
      <c r="JS129" s="154"/>
      <c r="JT129" s="154"/>
      <c r="JU129" s="154"/>
      <c r="JV129" s="154"/>
      <c r="JW129" s="154"/>
      <c r="JX129" s="154"/>
      <c r="JY129" s="154"/>
      <c r="JZ129" s="154"/>
      <c r="KA129" s="154"/>
      <c r="KB129" s="154"/>
      <c r="KC129" s="154"/>
      <c r="KD129" s="154"/>
      <c r="KE129" s="154"/>
      <c r="KF129" s="154"/>
      <c r="KG129" s="154"/>
      <c r="KH129" s="154"/>
      <c r="KI129" s="154"/>
      <c r="KJ129" s="154"/>
      <c r="KK129" s="154"/>
      <c r="KL129" s="154"/>
      <c r="KM129" s="154"/>
      <c r="KN129" s="154"/>
      <c r="KO129" s="154"/>
      <c r="KP129" s="154"/>
      <c r="KQ129" s="154"/>
      <c r="KR129" s="154"/>
      <c r="KS129" s="154"/>
      <c r="KT129" s="154"/>
      <c r="KU129" s="154"/>
      <c r="KV129" s="154"/>
      <c r="KW129" s="154"/>
      <c r="KX129" s="154"/>
      <c r="KY129" s="154"/>
      <c r="KZ129" s="154"/>
      <c r="LA129" s="154"/>
      <c r="LB129" s="154"/>
      <c r="LC129" s="154"/>
      <c r="LD129" s="154"/>
      <c r="LE129" s="154"/>
      <c r="LF129" s="154"/>
      <c r="LG129" s="154"/>
      <c r="LH129" s="154"/>
      <c r="LI129" s="154"/>
      <c r="LJ129" s="154"/>
      <c r="LK129" s="154"/>
      <c r="LL129" s="154"/>
      <c r="LM129" s="154"/>
      <c r="LN129" s="154"/>
      <c r="LO129" s="154"/>
      <c r="LP129" s="154"/>
      <c r="LQ129" s="154"/>
      <c r="LR129" s="154"/>
      <c r="LS129" s="154"/>
      <c r="LT129" s="154"/>
      <c r="LU129" s="154"/>
      <c r="LV129" s="154"/>
      <c r="LW129" s="154"/>
      <c r="LX129" s="154"/>
      <c r="LY129" s="154"/>
      <c r="LZ129" s="154"/>
      <c r="MA129" s="154"/>
      <c r="MB129" s="154"/>
      <c r="MC129" s="154"/>
      <c r="MD129" s="154"/>
      <c r="ME129" s="154"/>
      <c r="MF129" s="154"/>
      <c r="MG129" s="154"/>
      <c r="MH129" s="154"/>
      <c r="MI129" s="154"/>
      <c r="MJ129" s="154"/>
      <c r="MK129" s="154"/>
      <c r="ML129" s="154"/>
      <c r="MM129" s="154"/>
      <c r="MN129" s="154"/>
      <c r="MO129" s="154"/>
      <c r="MP129" s="154"/>
      <c r="MQ129" s="154"/>
      <c r="MR129" s="154"/>
      <c r="MS129" s="154"/>
      <c r="MT129" s="154"/>
      <c r="MU129" s="154"/>
      <c r="MV129" s="154"/>
      <c r="MW129" s="154"/>
      <c r="MX129" s="154"/>
      <c r="MY129" s="154"/>
      <c r="MZ129" s="154"/>
      <c r="NA129" s="154"/>
      <c r="NB129" s="154"/>
      <c r="NC129" s="154"/>
      <c r="ND129" s="154"/>
      <c r="NE129" s="154"/>
      <c r="NF129" s="154"/>
      <c r="NG129" s="154"/>
      <c r="NH129" s="154"/>
      <c r="NI129" s="154"/>
      <c r="NJ129" s="154"/>
      <c r="NK129" s="154"/>
      <c r="NL129" s="154"/>
      <c r="NM129" s="154"/>
      <c r="NN129" s="154"/>
      <c r="NO129" s="154"/>
      <c r="NP129" s="154"/>
      <c r="NQ129" s="154"/>
      <c r="NR129" s="154"/>
      <c r="NS129" s="154"/>
      <c r="NT129" s="154"/>
      <c r="NU129" s="154"/>
      <c r="NV129" s="154"/>
      <c r="NW129" s="154"/>
      <c r="NX129" s="154"/>
      <c r="NY129" s="154"/>
      <c r="NZ129" s="154"/>
      <c r="OA129" s="154"/>
      <c r="OB129" s="154"/>
      <c r="OC129" s="154"/>
      <c r="OD129" s="154"/>
      <c r="OE129" s="154"/>
    </row>
    <row r="130" spans="1:395" ht="15" thickBot="1">
      <c r="A130" s="234">
        <v>18</v>
      </c>
      <c r="B130" s="55">
        <v>2</v>
      </c>
      <c r="C130" s="172">
        <v>0.55000000000000004</v>
      </c>
      <c r="D130" s="172">
        <f t="shared" si="158"/>
        <v>0.15666666666666665</v>
      </c>
      <c r="E130" s="172">
        <f t="shared" si="159"/>
        <v>3.4617713531086367</v>
      </c>
      <c r="F130" s="229">
        <f t="shared" si="160"/>
        <v>18.710521764569563</v>
      </c>
      <c r="G130" s="170">
        <f t="shared" si="161"/>
        <v>2.3228215600859228</v>
      </c>
      <c r="H130" s="425">
        <v>23</v>
      </c>
      <c r="I130" s="426"/>
      <c r="J130" s="167">
        <v>59</v>
      </c>
      <c r="K130" s="167">
        <v>73</v>
      </c>
      <c r="L130" s="167">
        <v>57</v>
      </c>
      <c r="M130" s="167">
        <v>72</v>
      </c>
      <c r="N130" s="167">
        <v>55</v>
      </c>
      <c r="O130" s="169">
        <v>73</v>
      </c>
      <c r="P130" s="168">
        <v>60</v>
      </c>
      <c r="Q130" s="167">
        <v>71</v>
      </c>
      <c r="R130" s="167">
        <v>59</v>
      </c>
      <c r="S130" s="167">
        <v>72</v>
      </c>
      <c r="T130" s="167">
        <v>60</v>
      </c>
      <c r="U130" s="167">
        <v>73</v>
      </c>
      <c r="V130" s="182"/>
      <c r="W130" s="166">
        <f t="shared" si="162"/>
        <v>14</v>
      </c>
      <c r="X130" s="166">
        <f t="shared" si="163"/>
        <v>15</v>
      </c>
      <c r="Y130" s="166">
        <f t="shared" si="164"/>
        <v>18</v>
      </c>
      <c r="Z130" s="166">
        <f t="shared" si="165"/>
        <v>11</v>
      </c>
      <c r="AA130" s="166">
        <f t="shared" si="166"/>
        <v>13</v>
      </c>
      <c r="AB130" s="166">
        <f t="shared" si="167"/>
        <v>13</v>
      </c>
      <c r="AC130" s="165">
        <f t="shared" si="168"/>
        <v>3</v>
      </c>
      <c r="AD130" s="165">
        <f t="shared" si="169"/>
        <v>2</v>
      </c>
      <c r="AE130" s="165">
        <f t="shared" si="170"/>
        <v>5</v>
      </c>
      <c r="AF130" s="164">
        <f t="shared" si="171"/>
        <v>0.15666666666666668</v>
      </c>
      <c r="AG130" s="164">
        <f t="shared" si="172"/>
        <v>0.12333333333333334</v>
      </c>
      <c r="AH130" s="164">
        <f t="shared" si="173"/>
        <v>3.3333333333333333E-2</v>
      </c>
      <c r="AI130" s="162">
        <f t="shared" si="174"/>
        <v>21.428571428571431</v>
      </c>
      <c r="AJ130" s="162">
        <f t="shared" si="175"/>
        <v>13.33333333333333</v>
      </c>
      <c r="AK130" s="162">
        <f t="shared" si="176"/>
        <v>27.777777777777779</v>
      </c>
      <c r="AL130" s="160">
        <f t="shared" si="211"/>
        <v>20.846560846560845</v>
      </c>
      <c r="AM130" s="159">
        <f t="shared" si="178"/>
        <v>8.3731853466177657E-3</v>
      </c>
      <c r="AN130" s="159">
        <f t="shared" si="179"/>
        <v>0.2848484848484848</v>
      </c>
      <c r="AO130" s="159">
        <f t="shared" si="180"/>
        <v>2.9395225153019823E-2</v>
      </c>
      <c r="AP130" s="159">
        <f t="shared" si="181"/>
        <v>1.3361465978645373E-2</v>
      </c>
      <c r="AQ130" s="159">
        <f t="shared" si="182"/>
        <v>2.1022039806402059E-2</v>
      </c>
      <c r="AR130" s="159">
        <f t="shared" si="183"/>
        <v>1.5733333333333337</v>
      </c>
      <c r="AS130" s="158">
        <f t="shared" si="184"/>
        <v>117.83311764618871</v>
      </c>
      <c r="AT130" s="158">
        <f t="shared" si="185"/>
        <v>33.564585026490114</v>
      </c>
      <c r="AU130" s="156">
        <f t="shared" si="186"/>
        <v>0.45454545454545453</v>
      </c>
      <c r="AV130" s="156">
        <f t="shared" si="187"/>
        <v>0.1460187942142922</v>
      </c>
      <c r="AW130" s="156">
        <f t="shared" si="188"/>
        <v>0.85166806403430328</v>
      </c>
      <c r="AX130" s="156">
        <f t="shared" si="189"/>
        <v>7.2437532747513786E-2</v>
      </c>
      <c r="AY130" s="156">
        <f t="shared" si="190"/>
        <v>0.30638297872340431</v>
      </c>
      <c r="AZ130" s="156">
        <f t="shared" si="191"/>
        <v>8.7272727272727266E-2</v>
      </c>
      <c r="BA130" s="156">
        <f t="shared" si="192"/>
        <v>2.5654014678999117E-3</v>
      </c>
      <c r="BB130" s="156">
        <f t="shared" si="193"/>
        <v>1.8736697408754672</v>
      </c>
      <c r="BC130" s="156">
        <f t="shared" si="194"/>
        <v>0.4297623142885959</v>
      </c>
      <c r="BD130" s="158">
        <f t="shared" si="195"/>
        <v>167.52244031434498</v>
      </c>
      <c r="BE130" s="156">
        <f t="shared" si="196"/>
        <v>32.164308540354234</v>
      </c>
      <c r="BF130" s="156">
        <f t="shared" si="197"/>
        <v>0.15915494309189535</v>
      </c>
      <c r="BG130" s="156">
        <f t="shared" si="198"/>
        <v>1.3326338373388425E-3</v>
      </c>
      <c r="BH130" s="156">
        <f t="shared" si="199"/>
        <v>4.67839538640232E-3</v>
      </c>
      <c r="BI130" s="156">
        <f t="shared" si="200"/>
        <v>2.1265433574555997E-3</v>
      </c>
      <c r="BJ130" s="156">
        <f t="shared" si="201"/>
        <v>4.0829632463147518E-4</v>
      </c>
      <c r="BK130" s="157">
        <f t="shared" si="202"/>
        <v>0.11306833333333333</v>
      </c>
      <c r="BL130" s="157">
        <f t="shared" si="203"/>
        <v>2.482730351850559</v>
      </c>
      <c r="BM130" s="157">
        <f t="shared" si="204"/>
        <v>348.47377662500003</v>
      </c>
      <c r="BN130" s="156">
        <f t="shared" si="205"/>
        <v>3.8795745606422454</v>
      </c>
      <c r="BO130" s="156">
        <f t="shared" si="206"/>
        <v>0.10277613764191457</v>
      </c>
      <c r="BP130" s="156">
        <f t="shared" si="207"/>
        <v>0.50672392542759814</v>
      </c>
      <c r="BQ130" s="156">
        <f t="shared" si="208"/>
        <v>7.656189822433336</v>
      </c>
      <c r="BR130" s="156">
        <f t="shared" si="209"/>
        <v>1.9897104906115997</v>
      </c>
      <c r="BS130" s="155"/>
      <c r="BT130" s="155"/>
      <c r="BU130" s="155"/>
    </row>
    <row r="131" spans="1:395" ht="15" thickBot="1">
      <c r="A131" s="234">
        <v>18</v>
      </c>
      <c r="B131" s="55">
        <v>3</v>
      </c>
      <c r="C131" s="172">
        <v>0.55000000000000004</v>
      </c>
      <c r="D131" s="172">
        <f t="shared" si="158"/>
        <v>0.17</v>
      </c>
      <c r="E131" s="172">
        <f t="shared" si="159"/>
        <v>3.1742250903872287</v>
      </c>
      <c r="F131" s="229">
        <f t="shared" si="160"/>
        <v>15.731298772272332</v>
      </c>
      <c r="G131" s="170">
        <f t="shared" si="161"/>
        <v>2.3228215600859228</v>
      </c>
      <c r="H131" s="425">
        <v>25</v>
      </c>
      <c r="I131" s="426"/>
      <c r="J131" s="167">
        <v>57</v>
      </c>
      <c r="K131" s="167">
        <v>72</v>
      </c>
      <c r="L131" s="167">
        <v>55</v>
      </c>
      <c r="M131" s="167">
        <v>72</v>
      </c>
      <c r="N131" s="167">
        <v>54</v>
      </c>
      <c r="O131" s="169">
        <v>73</v>
      </c>
      <c r="P131" s="168">
        <v>60</v>
      </c>
      <c r="Q131" s="167">
        <v>71</v>
      </c>
      <c r="R131" s="167">
        <v>59</v>
      </c>
      <c r="S131" s="167">
        <v>73</v>
      </c>
      <c r="T131" s="167">
        <v>57</v>
      </c>
      <c r="U131" s="167">
        <v>71</v>
      </c>
      <c r="V131" s="182"/>
      <c r="W131" s="166">
        <f t="shared" si="162"/>
        <v>15</v>
      </c>
      <c r="X131" s="166">
        <f t="shared" si="163"/>
        <v>17</v>
      </c>
      <c r="Y131" s="166">
        <f t="shared" si="164"/>
        <v>19</v>
      </c>
      <c r="Z131" s="166">
        <f t="shared" si="165"/>
        <v>11</v>
      </c>
      <c r="AA131" s="166">
        <f t="shared" si="166"/>
        <v>14</v>
      </c>
      <c r="AB131" s="166">
        <f t="shared" si="167"/>
        <v>14</v>
      </c>
      <c r="AC131" s="165">
        <f t="shared" si="168"/>
        <v>4</v>
      </c>
      <c r="AD131" s="165">
        <f t="shared" si="169"/>
        <v>3</v>
      </c>
      <c r="AE131" s="165">
        <f t="shared" si="170"/>
        <v>5</v>
      </c>
      <c r="AF131" s="164">
        <f t="shared" si="171"/>
        <v>0.17</v>
      </c>
      <c r="AG131" s="164">
        <f t="shared" si="172"/>
        <v>0.13</v>
      </c>
      <c r="AH131" s="164">
        <f t="shared" si="173"/>
        <v>0.04</v>
      </c>
      <c r="AI131" s="162">
        <f t="shared" si="174"/>
        <v>26.666666666666671</v>
      </c>
      <c r="AJ131" s="162">
        <f t="shared" si="175"/>
        <v>17.647058823529417</v>
      </c>
      <c r="AK131" s="162">
        <f t="shared" si="176"/>
        <v>26.315789473684216</v>
      </c>
      <c r="AL131" s="160">
        <f t="shared" si="211"/>
        <v>23.543171654626772</v>
      </c>
      <c r="AM131" s="159">
        <f t="shared" si="178"/>
        <v>1.0806482189483208E-2</v>
      </c>
      <c r="AN131" s="159">
        <f t="shared" si="179"/>
        <v>0.30909090909090908</v>
      </c>
      <c r="AO131" s="159">
        <f t="shared" si="180"/>
        <v>3.4962148260092731E-2</v>
      </c>
      <c r="AP131" s="159">
        <f t="shared" si="181"/>
        <v>1.5891885572769424E-2</v>
      </c>
      <c r="AQ131" s="159">
        <f t="shared" si="182"/>
        <v>2.4155666070609521E-2</v>
      </c>
      <c r="AR131" s="159">
        <f t="shared" si="183"/>
        <v>1.52</v>
      </c>
      <c r="AS131" s="158">
        <f t="shared" si="184"/>
        <v>91.066463366307829</v>
      </c>
      <c r="AT131" s="158">
        <f t="shared" si="185"/>
        <v>28.147815949586057</v>
      </c>
      <c r="AU131" s="156">
        <f t="shared" si="186"/>
        <v>0.45454545454545453</v>
      </c>
      <c r="AV131" s="156">
        <f t="shared" si="187"/>
        <v>0.15287386944783934</v>
      </c>
      <c r="AW131" s="156">
        <f t="shared" si="188"/>
        <v>0.81758742520966066</v>
      </c>
      <c r="AX131" s="156">
        <f t="shared" si="189"/>
        <v>8.5722855113724378E-2</v>
      </c>
      <c r="AY131" s="156">
        <f t="shared" si="190"/>
        <v>0.28235294117647058</v>
      </c>
      <c r="AZ131" s="156">
        <f t="shared" si="191"/>
        <v>8.7272727272727266E-2</v>
      </c>
      <c r="BA131" s="156">
        <f t="shared" si="192"/>
        <v>3.0512420299717291E-3</v>
      </c>
      <c r="BB131" s="156">
        <f t="shared" si="193"/>
        <v>1.7986923354612536</v>
      </c>
      <c r="BC131" s="156">
        <f t="shared" si="194"/>
        <v>0.46869356327482131</v>
      </c>
      <c r="BD131" s="158">
        <f t="shared" si="195"/>
        <v>153.60746826077377</v>
      </c>
      <c r="BE131" s="156">
        <f t="shared" si="196"/>
        <v>29.492633906068566</v>
      </c>
      <c r="BF131" s="156">
        <f t="shared" si="197"/>
        <v>0.15915494309189535</v>
      </c>
      <c r="BG131" s="156">
        <f t="shared" si="198"/>
        <v>1.7199050578907806E-3</v>
      </c>
      <c r="BH131" s="156">
        <f t="shared" si="199"/>
        <v>5.5643987167054666E-3</v>
      </c>
      <c r="BI131" s="156">
        <f t="shared" si="200"/>
        <v>2.5292721439570298E-3</v>
      </c>
      <c r="BJ131" s="156">
        <f t="shared" si="201"/>
        <v>4.8562025163974976E-4</v>
      </c>
      <c r="BK131" s="157">
        <f t="shared" si="202"/>
        <v>0.119035</v>
      </c>
      <c r="BL131" s="157">
        <f t="shared" si="203"/>
        <v>2.4958665829727358</v>
      </c>
      <c r="BM131" s="157">
        <f t="shared" si="204"/>
        <v>370.75533862500004</v>
      </c>
      <c r="BN131" s="156">
        <f t="shared" si="205"/>
        <v>3.8795745606422454</v>
      </c>
      <c r="BO131" s="156">
        <f t="shared" si="206"/>
        <v>0.10277613764191457</v>
      </c>
      <c r="BP131" s="156">
        <f t="shared" si="207"/>
        <v>0.47627095716240408</v>
      </c>
      <c r="BQ131" s="156">
        <f t="shared" si="208"/>
        <v>8.1457298672094876</v>
      </c>
      <c r="BR131" s="156">
        <f t="shared" si="209"/>
        <v>2.1169334285554249</v>
      </c>
      <c r="BS131" s="155"/>
      <c r="BT131" s="155"/>
      <c r="BU131" s="155"/>
    </row>
    <row r="132" spans="1:395" ht="15" thickBot="1">
      <c r="A132" s="234">
        <v>18</v>
      </c>
      <c r="B132" s="55">
        <v>4</v>
      </c>
      <c r="C132" s="172">
        <v>0.55000000000000004</v>
      </c>
      <c r="D132" s="172">
        <f t="shared" si="158"/>
        <v>0.2</v>
      </c>
      <c r="E132" s="172">
        <f t="shared" si="159"/>
        <v>2.8899783707718116</v>
      </c>
      <c r="F132" s="229">
        <f t="shared" si="160"/>
        <v>13.040021992475138</v>
      </c>
      <c r="G132" s="170">
        <f t="shared" si="161"/>
        <v>2.3228215600859228</v>
      </c>
      <c r="H132" s="425">
        <v>27.36</v>
      </c>
      <c r="I132" s="426"/>
      <c r="J132" s="167">
        <v>54</v>
      </c>
      <c r="K132" s="167">
        <v>74</v>
      </c>
      <c r="L132" s="167">
        <v>53</v>
      </c>
      <c r="M132" s="167">
        <v>74</v>
      </c>
      <c r="N132" s="167">
        <v>55</v>
      </c>
      <c r="O132" s="169">
        <v>74</v>
      </c>
      <c r="P132" s="168">
        <v>58</v>
      </c>
      <c r="Q132" s="167">
        <v>70</v>
      </c>
      <c r="R132" s="167">
        <v>59</v>
      </c>
      <c r="S132" s="167">
        <v>72</v>
      </c>
      <c r="T132" s="167">
        <v>57</v>
      </c>
      <c r="U132" s="167">
        <v>73</v>
      </c>
      <c r="V132" s="182"/>
      <c r="W132" s="166">
        <f t="shared" si="162"/>
        <v>20</v>
      </c>
      <c r="X132" s="166">
        <f t="shared" si="163"/>
        <v>21</v>
      </c>
      <c r="Y132" s="166">
        <f t="shared" si="164"/>
        <v>19</v>
      </c>
      <c r="Z132" s="166">
        <f t="shared" si="165"/>
        <v>12</v>
      </c>
      <c r="AA132" s="166">
        <f t="shared" si="166"/>
        <v>13</v>
      </c>
      <c r="AB132" s="166">
        <f t="shared" si="167"/>
        <v>16</v>
      </c>
      <c r="AC132" s="165">
        <f t="shared" si="168"/>
        <v>8</v>
      </c>
      <c r="AD132" s="165">
        <f t="shared" si="169"/>
        <v>8</v>
      </c>
      <c r="AE132" s="165">
        <f t="shared" si="170"/>
        <v>3</v>
      </c>
      <c r="AF132" s="164">
        <f t="shared" si="171"/>
        <v>0.2</v>
      </c>
      <c r="AG132" s="164">
        <f t="shared" si="172"/>
        <v>0.13666666666666666</v>
      </c>
      <c r="AH132" s="164">
        <f t="shared" si="173"/>
        <v>6.3333333333333339E-2</v>
      </c>
      <c r="AI132" s="162">
        <f t="shared" si="174"/>
        <v>40</v>
      </c>
      <c r="AJ132" s="162">
        <f t="shared" si="175"/>
        <v>38.095238095238095</v>
      </c>
      <c r="AK132" s="162">
        <f t="shared" si="176"/>
        <v>15.789473684210531</v>
      </c>
      <c r="AL132" s="160">
        <f t="shared" si="211"/>
        <v>31.294903926482878</v>
      </c>
      <c r="AM132" s="159">
        <f t="shared" si="178"/>
        <v>1.5337397445756748E-2</v>
      </c>
      <c r="AN132" s="159">
        <f t="shared" si="179"/>
        <v>0.36363636363636365</v>
      </c>
      <c r="AO132" s="159">
        <f t="shared" si="180"/>
        <v>4.2177842975831062E-2</v>
      </c>
      <c r="AP132" s="159">
        <f t="shared" si="181"/>
        <v>1.9171746807195935E-2</v>
      </c>
      <c r="AQ132" s="159">
        <f t="shared" si="182"/>
        <v>2.6840445530074312E-2</v>
      </c>
      <c r="AR132" s="159">
        <f t="shared" si="183"/>
        <v>1.4000000000000001</v>
      </c>
      <c r="AS132" s="158">
        <f t="shared" si="184"/>
        <v>63.950109962375684</v>
      </c>
      <c r="AT132" s="158">
        <f t="shared" si="185"/>
        <v>23.254585440863885</v>
      </c>
      <c r="AU132" s="156">
        <f t="shared" si="186"/>
        <v>0.45454545454545453</v>
      </c>
      <c r="AV132" s="156">
        <f t="shared" si="187"/>
        <v>0.15480530840056783</v>
      </c>
      <c r="AW132" s="156">
        <f t="shared" si="188"/>
        <v>0.75377836144440902</v>
      </c>
      <c r="AX132" s="156">
        <f t="shared" si="189"/>
        <v>0.11076966171567647</v>
      </c>
      <c r="AY132" s="156">
        <f t="shared" si="190"/>
        <v>0.24</v>
      </c>
      <c r="AZ132" s="156">
        <f t="shared" si="191"/>
        <v>8.7272727272727266E-2</v>
      </c>
      <c r="BA132" s="156">
        <f t="shared" si="192"/>
        <v>3.6809753869816195E-3</v>
      </c>
      <c r="BB132" s="156">
        <f t="shared" si="193"/>
        <v>1.6583123951776999</v>
      </c>
      <c r="BC132" s="156">
        <f t="shared" si="194"/>
        <v>0.51479238851625364</v>
      </c>
      <c r="BD132" s="158">
        <f t="shared" si="195"/>
        <v>139.85216807939068</v>
      </c>
      <c r="BE132" s="156">
        <f t="shared" si="196"/>
        <v>26.85161627124301</v>
      </c>
      <c r="BF132" s="156">
        <f t="shared" si="197"/>
        <v>0.15915494309189535</v>
      </c>
      <c r="BG132" s="156">
        <f t="shared" si="198"/>
        <v>2.4410226176571964E-3</v>
      </c>
      <c r="BH132" s="156">
        <f t="shared" si="199"/>
        <v>6.7128121985572907E-3</v>
      </c>
      <c r="BI132" s="156">
        <f t="shared" si="200"/>
        <v>3.0512782720714953E-3</v>
      </c>
      <c r="BJ132" s="156">
        <f t="shared" si="201"/>
        <v>5.8584542823772717E-4</v>
      </c>
      <c r="BK132" s="157">
        <f t="shared" si="202"/>
        <v>0.13246000000000002</v>
      </c>
      <c r="BL132" s="157">
        <f t="shared" si="203"/>
        <v>2.5251732613822759</v>
      </c>
      <c r="BM132" s="157">
        <f t="shared" si="204"/>
        <v>422.31559500000009</v>
      </c>
      <c r="BN132" s="156">
        <f t="shared" si="205"/>
        <v>3.8795745606422454</v>
      </c>
      <c r="BO132" s="156">
        <f t="shared" si="206"/>
        <v>0.10277613764191457</v>
      </c>
      <c r="BP132" s="156">
        <f t="shared" si="207"/>
        <v>0.41812332315125605</v>
      </c>
      <c r="BQ132" s="156">
        <f t="shared" si="208"/>
        <v>9.2785413915760202</v>
      </c>
      <c r="BR132" s="156">
        <f t="shared" si="209"/>
        <v>2.4113314288915033</v>
      </c>
      <c r="BS132" s="155"/>
      <c r="BT132" s="155"/>
      <c r="BU132" s="155"/>
    </row>
    <row r="133" spans="1:395" ht="15" thickBot="1">
      <c r="A133" s="234">
        <v>18</v>
      </c>
      <c r="B133" s="55">
        <v>5</v>
      </c>
      <c r="C133" s="172">
        <v>0.55000000000000004</v>
      </c>
      <c r="D133" s="172">
        <f t="shared" si="158"/>
        <v>0.17</v>
      </c>
      <c r="E133" s="172">
        <f t="shared" si="159"/>
        <v>2.8424232144011614</v>
      </c>
      <c r="F133" s="229">
        <f t="shared" si="160"/>
        <v>12.614400685977616</v>
      </c>
      <c r="G133" s="170">
        <f t="shared" si="161"/>
        <v>2.3228215600859228</v>
      </c>
      <c r="H133" s="425">
        <v>27.8</v>
      </c>
      <c r="I133" s="426"/>
      <c r="J133" s="167">
        <v>56</v>
      </c>
      <c r="K133" s="167">
        <v>72</v>
      </c>
      <c r="L133" s="167">
        <v>56</v>
      </c>
      <c r="M133" s="167">
        <v>73</v>
      </c>
      <c r="N133" s="167">
        <v>55</v>
      </c>
      <c r="O133" s="169">
        <v>73</v>
      </c>
      <c r="P133" s="168">
        <v>58</v>
      </c>
      <c r="Q133" s="167">
        <v>71</v>
      </c>
      <c r="R133" s="167">
        <v>59</v>
      </c>
      <c r="S133" s="167">
        <v>73</v>
      </c>
      <c r="T133" s="167">
        <v>57</v>
      </c>
      <c r="U133" s="167">
        <v>73</v>
      </c>
      <c r="V133" s="182"/>
      <c r="W133" s="166">
        <f t="shared" si="162"/>
        <v>16</v>
      </c>
      <c r="X133" s="166">
        <f t="shared" si="163"/>
        <v>17</v>
      </c>
      <c r="Y133" s="166">
        <f t="shared" si="164"/>
        <v>18</v>
      </c>
      <c r="Z133" s="166">
        <f t="shared" si="165"/>
        <v>13</v>
      </c>
      <c r="AA133" s="166">
        <f t="shared" si="166"/>
        <v>14</v>
      </c>
      <c r="AB133" s="166">
        <f t="shared" si="167"/>
        <v>16</v>
      </c>
      <c r="AC133" s="165">
        <f t="shared" si="168"/>
        <v>3</v>
      </c>
      <c r="AD133" s="165">
        <f t="shared" si="169"/>
        <v>3</v>
      </c>
      <c r="AE133" s="165">
        <f t="shared" si="170"/>
        <v>2</v>
      </c>
      <c r="AF133" s="164">
        <f t="shared" si="171"/>
        <v>0.17</v>
      </c>
      <c r="AG133" s="164">
        <f t="shared" si="172"/>
        <v>0.14333333333333334</v>
      </c>
      <c r="AH133" s="164">
        <f t="shared" si="173"/>
        <v>2.6666666666666668E-2</v>
      </c>
      <c r="AI133" s="162">
        <f t="shared" si="174"/>
        <v>18.75</v>
      </c>
      <c r="AJ133" s="162">
        <f t="shared" si="175"/>
        <v>17.647058823529417</v>
      </c>
      <c r="AK133" s="162">
        <f t="shared" si="176"/>
        <v>11.111111111111116</v>
      </c>
      <c r="AL133" s="160">
        <f t="shared" si="211"/>
        <v>15.836056644880179</v>
      </c>
      <c r="AM133" s="159">
        <f t="shared" si="178"/>
        <v>1.3476660860232142E-2</v>
      </c>
      <c r="AN133" s="159">
        <f t="shared" si="179"/>
        <v>0.30909090909090908</v>
      </c>
      <c r="AO133" s="159">
        <f t="shared" si="180"/>
        <v>4.3600961606633397E-2</v>
      </c>
      <c r="AP133" s="159">
        <f t="shared" si="181"/>
        <v>1.9818618912106088E-2</v>
      </c>
      <c r="AQ133" s="159">
        <f t="shared" si="182"/>
        <v>3.0124300746401256E-2</v>
      </c>
      <c r="AR133" s="159">
        <f t="shared" si="183"/>
        <v>1.52</v>
      </c>
      <c r="AS133" s="158">
        <f t="shared" si="184"/>
        <v>72.731768741044789</v>
      </c>
      <c r="AT133" s="158">
        <f t="shared" si="185"/>
        <v>22.4807285199593</v>
      </c>
      <c r="AU133" s="156">
        <f t="shared" si="186"/>
        <v>0.45454545454545453</v>
      </c>
      <c r="AV133" s="156">
        <f t="shared" si="187"/>
        <v>0.17071914893157331</v>
      </c>
      <c r="AW133" s="156">
        <f t="shared" si="188"/>
        <v>0.81758742520966066</v>
      </c>
      <c r="AX133" s="156">
        <f t="shared" si="189"/>
        <v>9.5729459337018388E-2</v>
      </c>
      <c r="AY133" s="156">
        <f t="shared" si="190"/>
        <v>0.28235294117647058</v>
      </c>
      <c r="AZ133" s="156">
        <f t="shared" si="191"/>
        <v>8.7272727272727266E-2</v>
      </c>
      <c r="BA133" s="156">
        <f t="shared" si="192"/>
        <v>3.8051748311243691E-3</v>
      </c>
      <c r="BB133" s="156">
        <f t="shared" si="193"/>
        <v>1.7986923354612536</v>
      </c>
      <c r="BC133" s="156">
        <f t="shared" si="194"/>
        <v>0.52340512162731101</v>
      </c>
      <c r="BD133" s="158">
        <f t="shared" si="195"/>
        <v>137.55087344374479</v>
      </c>
      <c r="BE133" s="156">
        <f t="shared" si="196"/>
        <v>26.409767701198998</v>
      </c>
      <c r="BF133" s="156">
        <f t="shared" si="197"/>
        <v>0.15915494309189535</v>
      </c>
      <c r="BG133" s="156">
        <f t="shared" si="198"/>
        <v>2.1448771922790199E-3</v>
      </c>
      <c r="BH133" s="156">
        <f t="shared" si="199"/>
        <v>6.9393085632556521E-3</v>
      </c>
      <c r="BI133" s="156">
        <f t="shared" si="200"/>
        <v>3.1542311651162054E-3</v>
      </c>
      <c r="BJ133" s="156">
        <f t="shared" si="201"/>
        <v>6.0561238370231141E-4</v>
      </c>
      <c r="BK133" s="157">
        <f t="shared" si="202"/>
        <v>0.119035</v>
      </c>
      <c r="BL133" s="157">
        <f t="shared" si="203"/>
        <v>2.4958665829727358</v>
      </c>
      <c r="BM133" s="157">
        <f t="shared" si="204"/>
        <v>370.75533862500004</v>
      </c>
      <c r="BN133" s="156">
        <f t="shared" si="205"/>
        <v>3.8795745606422454</v>
      </c>
      <c r="BO133" s="156">
        <f t="shared" si="206"/>
        <v>0.10277613764191457</v>
      </c>
      <c r="BP133" s="156">
        <f t="shared" si="207"/>
        <v>0.47627095716240408</v>
      </c>
      <c r="BQ133" s="156">
        <f t="shared" si="208"/>
        <v>8.1457298672094876</v>
      </c>
      <c r="BR133" s="156">
        <f t="shared" si="209"/>
        <v>2.1169334285554249</v>
      </c>
      <c r="BS133" s="155"/>
      <c r="BT133" s="155"/>
      <c r="BU133" s="155"/>
    </row>
    <row r="134" spans="1:395" ht="15" thickBot="1">
      <c r="A134" s="234">
        <v>18</v>
      </c>
      <c r="B134" s="55">
        <v>6</v>
      </c>
      <c r="C134" s="172">
        <v>0.55000000000000004</v>
      </c>
      <c r="D134" s="172">
        <f t="shared" si="158"/>
        <v>0.17666666666666667</v>
      </c>
      <c r="E134" s="172">
        <f t="shared" si="159"/>
        <v>2.821311093890853</v>
      </c>
      <c r="F134" s="229">
        <f t="shared" si="160"/>
        <v>12.42770947740042</v>
      </c>
      <c r="G134" s="170">
        <f t="shared" si="161"/>
        <v>2.3228215600859228</v>
      </c>
      <c r="H134" s="425">
        <v>28</v>
      </c>
      <c r="I134" s="426"/>
      <c r="J134" s="167">
        <v>55</v>
      </c>
      <c r="K134" s="167">
        <v>73</v>
      </c>
      <c r="L134" s="167">
        <v>56</v>
      </c>
      <c r="M134" s="167">
        <v>73</v>
      </c>
      <c r="N134" s="167">
        <v>57</v>
      </c>
      <c r="O134" s="169">
        <v>75</v>
      </c>
      <c r="P134" s="168">
        <v>58</v>
      </c>
      <c r="Q134" s="167">
        <v>70</v>
      </c>
      <c r="R134" s="167">
        <v>58</v>
      </c>
      <c r="S134" s="167">
        <v>72</v>
      </c>
      <c r="T134" s="167">
        <v>59</v>
      </c>
      <c r="U134" s="167">
        <v>73</v>
      </c>
      <c r="V134" s="182"/>
      <c r="W134" s="166">
        <f t="shared" si="162"/>
        <v>18</v>
      </c>
      <c r="X134" s="166">
        <f t="shared" si="163"/>
        <v>17</v>
      </c>
      <c r="Y134" s="166">
        <f t="shared" si="164"/>
        <v>18</v>
      </c>
      <c r="Z134" s="166">
        <f t="shared" si="165"/>
        <v>12</v>
      </c>
      <c r="AA134" s="166">
        <f t="shared" si="166"/>
        <v>14</v>
      </c>
      <c r="AB134" s="166">
        <f t="shared" si="167"/>
        <v>14</v>
      </c>
      <c r="AC134" s="165">
        <f t="shared" si="168"/>
        <v>6</v>
      </c>
      <c r="AD134" s="165">
        <f t="shared" si="169"/>
        <v>3</v>
      </c>
      <c r="AE134" s="165">
        <f t="shared" si="170"/>
        <v>4</v>
      </c>
      <c r="AF134" s="164">
        <f t="shared" si="171"/>
        <v>0.17666666666666667</v>
      </c>
      <c r="AG134" s="164">
        <f t="shared" si="172"/>
        <v>0.13333333333333333</v>
      </c>
      <c r="AH134" s="164">
        <f t="shared" si="173"/>
        <v>4.3333333333333335E-2</v>
      </c>
      <c r="AI134" s="162">
        <f t="shared" si="174"/>
        <v>33.333333333333336</v>
      </c>
      <c r="AJ134" s="162">
        <f t="shared" si="175"/>
        <v>17.647058823529417</v>
      </c>
      <c r="AK134" s="162">
        <f t="shared" si="176"/>
        <v>22.222222222222221</v>
      </c>
      <c r="AL134" s="160">
        <f t="shared" si="211"/>
        <v>24.400871459694986</v>
      </c>
      <c r="AM134" s="159">
        <f t="shared" si="178"/>
        <v>1.4215545269056379E-2</v>
      </c>
      <c r="AN134" s="159">
        <f t="shared" si="179"/>
        <v>0.32121212121212117</v>
      </c>
      <c r="AO134" s="159">
        <f t="shared" si="180"/>
        <v>4.4255942818760427E-2</v>
      </c>
      <c r="AP134" s="159">
        <f t="shared" si="181"/>
        <v>2.0116337644891104E-2</v>
      </c>
      <c r="AQ134" s="159">
        <f t="shared" si="182"/>
        <v>3.0040397549704053E-2</v>
      </c>
      <c r="AR134" s="159">
        <f t="shared" si="183"/>
        <v>1.4933333333333336</v>
      </c>
      <c r="AS134" s="158">
        <f t="shared" si="184"/>
        <v>68.93043100415332</v>
      </c>
      <c r="AT134" s="158">
        <f t="shared" si="185"/>
        <v>22.141289958909852</v>
      </c>
      <c r="AU134" s="156">
        <f t="shared" si="186"/>
        <v>0.45454545454545453</v>
      </c>
      <c r="AV134" s="156">
        <f t="shared" si="187"/>
        <v>0.16872022858929295</v>
      </c>
      <c r="AW134" s="156">
        <f t="shared" si="188"/>
        <v>0.8020129050261432</v>
      </c>
      <c r="AX134" s="156">
        <f t="shared" si="189"/>
        <v>0.10022800003059611</v>
      </c>
      <c r="AY134" s="156">
        <f t="shared" si="190"/>
        <v>0.27169811320754716</v>
      </c>
      <c r="AZ134" s="156">
        <f t="shared" si="191"/>
        <v>8.7272727272727266E-2</v>
      </c>
      <c r="BA134" s="156">
        <f t="shared" si="192"/>
        <v>3.862336827819092E-3</v>
      </c>
      <c r="BB134" s="156">
        <f t="shared" si="193"/>
        <v>1.7644283910575149</v>
      </c>
      <c r="BC134" s="156">
        <f t="shared" si="194"/>
        <v>0.52732180845686205</v>
      </c>
      <c r="BD134" s="158">
        <f t="shared" si="195"/>
        <v>136.52921326248486</v>
      </c>
      <c r="BE134" s="156">
        <f t="shared" si="196"/>
        <v>26.213608946397091</v>
      </c>
      <c r="BF134" s="156">
        <f t="shared" si="197"/>
        <v>0.15915494309189535</v>
      </c>
      <c r="BG134" s="156">
        <f t="shared" si="198"/>
        <v>2.2624742983169302E-3</v>
      </c>
      <c r="BH134" s="156">
        <f t="shared" si="199"/>
        <v>7.0435520607979906E-3</v>
      </c>
      <c r="BI134" s="156">
        <f t="shared" si="200"/>
        <v>3.2016145730899958E-3</v>
      </c>
      <c r="BJ134" s="156">
        <f t="shared" si="201"/>
        <v>6.1470999803327913E-4</v>
      </c>
      <c r="BK134" s="157">
        <f t="shared" si="202"/>
        <v>0.12201833333333334</v>
      </c>
      <c r="BL134" s="157">
        <f t="shared" si="203"/>
        <v>2.5024088394984543</v>
      </c>
      <c r="BM134" s="157">
        <f t="shared" si="204"/>
        <v>382.04245212500007</v>
      </c>
      <c r="BN134" s="156">
        <f t="shared" si="205"/>
        <v>3.8795745606422454</v>
      </c>
      <c r="BO134" s="156">
        <f t="shared" si="206"/>
        <v>0.10277613764191457</v>
      </c>
      <c r="BP134" s="156">
        <f t="shared" si="207"/>
        <v>0.46219994405811476</v>
      </c>
      <c r="BQ134" s="156">
        <f t="shared" si="208"/>
        <v>8.3937149074047639</v>
      </c>
      <c r="BR134" s="156">
        <f t="shared" si="209"/>
        <v>2.1813804247029758</v>
      </c>
      <c r="BS134" s="155"/>
      <c r="BT134" s="155"/>
      <c r="BU134" s="155"/>
    </row>
    <row r="135" spans="1:395" ht="15" thickBot="1">
      <c r="A135" s="234">
        <v>18</v>
      </c>
      <c r="B135" s="55">
        <v>7</v>
      </c>
      <c r="C135" s="172">
        <v>0.55000000000000004</v>
      </c>
      <c r="D135" s="172">
        <f t="shared" si="158"/>
        <v>0.20333333333333331</v>
      </c>
      <c r="E135" s="172">
        <f t="shared" si="159"/>
        <v>2.6259667592247009</v>
      </c>
      <c r="F135" s="229">
        <f t="shared" si="160"/>
        <v>10.766327527906574</v>
      </c>
      <c r="G135" s="170">
        <f t="shared" si="161"/>
        <v>2.3228215600859228</v>
      </c>
      <c r="H135" s="425">
        <v>30</v>
      </c>
      <c r="I135" s="426"/>
      <c r="J135" s="167">
        <v>56</v>
      </c>
      <c r="K135" s="167">
        <v>75</v>
      </c>
      <c r="L135" s="167">
        <v>54</v>
      </c>
      <c r="M135" s="167">
        <v>74</v>
      </c>
      <c r="N135" s="167">
        <v>53</v>
      </c>
      <c r="O135" s="169">
        <v>75</v>
      </c>
      <c r="P135" s="168">
        <v>60</v>
      </c>
      <c r="Q135" s="167">
        <v>74</v>
      </c>
      <c r="R135" s="167">
        <v>56</v>
      </c>
      <c r="S135" s="167">
        <v>73</v>
      </c>
      <c r="T135" s="167">
        <v>58</v>
      </c>
      <c r="U135" s="167">
        <v>76</v>
      </c>
      <c r="V135" s="182"/>
      <c r="W135" s="166">
        <f t="shared" si="162"/>
        <v>19</v>
      </c>
      <c r="X135" s="166">
        <f t="shared" si="163"/>
        <v>20</v>
      </c>
      <c r="Y135" s="166">
        <f t="shared" si="164"/>
        <v>22</v>
      </c>
      <c r="Z135" s="166">
        <f t="shared" si="165"/>
        <v>14</v>
      </c>
      <c r="AA135" s="166">
        <f t="shared" si="166"/>
        <v>17</v>
      </c>
      <c r="AB135" s="166">
        <f t="shared" si="167"/>
        <v>18</v>
      </c>
      <c r="AC135" s="165">
        <f t="shared" si="168"/>
        <v>5</v>
      </c>
      <c r="AD135" s="165">
        <f t="shared" si="169"/>
        <v>3</v>
      </c>
      <c r="AE135" s="165">
        <f t="shared" si="170"/>
        <v>4</v>
      </c>
      <c r="AF135" s="164">
        <f t="shared" si="171"/>
        <v>0.20333333333333334</v>
      </c>
      <c r="AG135" s="164">
        <f t="shared" si="172"/>
        <v>0.16333333333333333</v>
      </c>
      <c r="AH135" s="164">
        <f t="shared" si="173"/>
        <v>0.04</v>
      </c>
      <c r="AI135" s="162">
        <f t="shared" si="174"/>
        <v>26.315789473684216</v>
      </c>
      <c r="AJ135" s="162">
        <f t="shared" si="175"/>
        <v>15.000000000000002</v>
      </c>
      <c r="AK135" s="162">
        <f t="shared" si="176"/>
        <v>18.181818181818176</v>
      </c>
      <c r="AL135" s="160">
        <f t="shared" si="211"/>
        <v>19.832535885167463</v>
      </c>
      <c r="AM135" s="159">
        <f t="shared" si="178"/>
        <v>1.8886043807072424E-2</v>
      </c>
      <c r="AN135" s="159">
        <f t="shared" si="179"/>
        <v>0.36969696969696964</v>
      </c>
      <c r="AO135" s="159">
        <f t="shared" si="180"/>
        <v>5.1085200461753286E-2</v>
      </c>
      <c r="AP135" s="159">
        <f t="shared" si="181"/>
        <v>2.3220545664433309E-2</v>
      </c>
      <c r="AQ135" s="159">
        <f t="shared" si="182"/>
        <v>3.2199156654680865E-2</v>
      </c>
      <c r="AR135" s="159">
        <f t="shared" si="183"/>
        <v>1.3866666666666669</v>
      </c>
      <c r="AS135" s="158">
        <f t="shared" si="184"/>
        <v>51.719643579868404</v>
      </c>
      <c r="AT135" s="158">
        <f t="shared" si="185"/>
        <v>19.12059550528468</v>
      </c>
      <c r="AU135" s="156">
        <f t="shared" si="186"/>
        <v>0.45454545454545453</v>
      </c>
      <c r="AV135" s="156">
        <f t="shared" si="187"/>
        <v>0.16896701224429067</v>
      </c>
      <c r="AW135" s="156">
        <f t="shared" si="188"/>
        <v>0.74757431881121406</v>
      </c>
      <c r="AX135" s="156">
        <f t="shared" si="189"/>
        <v>0.12393808520017392</v>
      </c>
      <c r="AY135" s="156">
        <f t="shared" si="190"/>
        <v>0.23606557377049184</v>
      </c>
      <c r="AZ135" s="156">
        <f t="shared" si="191"/>
        <v>8.7272727272727266E-2</v>
      </c>
      <c r="BA135" s="156">
        <f t="shared" si="192"/>
        <v>4.4583447675711953E-3</v>
      </c>
      <c r="BB135" s="156">
        <f t="shared" si="193"/>
        <v>1.6446635013846711</v>
      </c>
      <c r="BC135" s="156">
        <f t="shared" si="194"/>
        <v>0.56654901019736326</v>
      </c>
      <c r="BD135" s="158">
        <f t="shared" si="195"/>
        <v>127.07608759158531</v>
      </c>
      <c r="BE135" s="156">
        <f t="shared" si="196"/>
        <v>24.398608817584378</v>
      </c>
      <c r="BF135" s="156">
        <f t="shared" si="197"/>
        <v>0.15915494309189535</v>
      </c>
      <c r="BG135" s="156">
        <f t="shared" si="198"/>
        <v>3.0058072273456541E-3</v>
      </c>
      <c r="BH135" s="156">
        <f t="shared" si="199"/>
        <v>8.13046217232841E-3</v>
      </c>
      <c r="BI135" s="156">
        <f t="shared" si="200"/>
        <v>3.6956646237856407E-3</v>
      </c>
      <c r="BJ135" s="156">
        <f t="shared" si="201"/>
        <v>7.0956760776684307E-4</v>
      </c>
      <c r="BK135" s="157">
        <f t="shared" si="202"/>
        <v>0.13395166666666666</v>
      </c>
      <c r="BL135" s="157">
        <f t="shared" si="203"/>
        <v>2.5284085903983162</v>
      </c>
      <c r="BM135" s="157">
        <f t="shared" si="204"/>
        <v>428.16645612499997</v>
      </c>
      <c r="BN135" s="156">
        <f t="shared" si="205"/>
        <v>3.8795745606422454</v>
      </c>
      <c r="BO135" s="156">
        <f t="shared" si="206"/>
        <v>0.10277613764191457</v>
      </c>
      <c r="BP135" s="156">
        <f t="shared" si="207"/>
        <v>0.41240970065260979</v>
      </c>
      <c r="BQ135" s="156">
        <f t="shared" si="208"/>
        <v>9.4070885202338541</v>
      </c>
      <c r="BR135" s="156">
        <f t="shared" si="209"/>
        <v>2.4447385904640986</v>
      </c>
      <c r="BS135" s="155"/>
      <c r="BT135" s="155"/>
      <c r="BU135" s="155"/>
    </row>
    <row r="136" spans="1:395" ht="15" thickBot="1">
      <c r="A136" s="235">
        <v>18</v>
      </c>
      <c r="B136" s="55">
        <v>8</v>
      </c>
      <c r="C136" s="172">
        <v>0.55000000000000004</v>
      </c>
      <c r="D136" s="172">
        <f t="shared" si="158"/>
        <v>0.22333333333333333</v>
      </c>
      <c r="E136" s="172">
        <f t="shared" si="159"/>
        <v>2.2369926804179441</v>
      </c>
      <c r="F136" s="229">
        <f t="shared" si="160"/>
        <v>7.8130079306134999</v>
      </c>
      <c r="G136" s="170">
        <f t="shared" si="161"/>
        <v>2.3228215600859228</v>
      </c>
      <c r="H136" s="425">
        <v>35</v>
      </c>
      <c r="I136" s="426"/>
      <c r="J136" s="167">
        <v>51</v>
      </c>
      <c r="K136" s="167">
        <v>73</v>
      </c>
      <c r="L136" s="167">
        <v>54</v>
      </c>
      <c r="M136" s="167">
        <v>75</v>
      </c>
      <c r="N136" s="167">
        <v>53</v>
      </c>
      <c r="O136" s="169">
        <v>77</v>
      </c>
      <c r="P136" s="168">
        <v>56</v>
      </c>
      <c r="Q136" s="167">
        <v>74</v>
      </c>
      <c r="R136" s="167">
        <v>56</v>
      </c>
      <c r="S136" s="167">
        <v>74</v>
      </c>
      <c r="T136" s="167">
        <v>58</v>
      </c>
      <c r="U136" s="167">
        <v>75</v>
      </c>
      <c r="V136" s="182"/>
      <c r="W136" s="166">
        <f t="shared" si="162"/>
        <v>22</v>
      </c>
      <c r="X136" s="166">
        <f t="shared" si="163"/>
        <v>21</v>
      </c>
      <c r="Y136" s="166">
        <f t="shared" si="164"/>
        <v>24</v>
      </c>
      <c r="Z136" s="166">
        <f t="shared" si="165"/>
        <v>18</v>
      </c>
      <c r="AA136" s="166">
        <f t="shared" si="166"/>
        <v>18</v>
      </c>
      <c r="AB136" s="166">
        <f t="shared" si="167"/>
        <v>17</v>
      </c>
      <c r="AC136" s="165">
        <f t="shared" si="168"/>
        <v>4</v>
      </c>
      <c r="AD136" s="165">
        <f t="shared" si="169"/>
        <v>3</v>
      </c>
      <c r="AE136" s="165">
        <f t="shared" si="170"/>
        <v>7</v>
      </c>
      <c r="AF136" s="164">
        <f t="shared" si="171"/>
        <v>0.22333333333333333</v>
      </c>
      <c r="AG136" s="164">
        <f t="shared" si="172"/>
        <v>0.17666666666666667</v>
      </c>
      <c r="AH136" s="164">
        <f t="shared" si="173"/>
        <v>4.6666666666666669E-2</v>
      </c>
      <c r="AI136" s="162">
        <f t="shared" si="174"/>
        <v>18.181818181818176</v>
      </c>
      <c r="AJ136" s="162">
        <f t="shared" si="175"/>
        <v>14.28571428571429</v>
      </c>
      <c r="AK136" s="162">
        <f t="shared" si="176"/>
        <v>29.166666666666664</v>
      </c>
      <c r="AL136" s="160">
        <f t="shared" si="211"/>
        <v>20.544733044733043</v>
      </c>
      <c r="AM136" s="159">
        <f t="shared" si="178"/>
        <v>2.8584808221972013E-2</v>
      </c>
      <c r="AN136" s="159">
        <f t="shared" si="179"/>
        <v>0.40606060606060601</v>
      </c>
      <c r="AO136" s="159">
        <f t="shared" si="180"/>
        <v>7.0395423233214668E-2</v>
      </c>
      <c r="AP136" s="159">
        <f t="shared" si="181"/>
        <v>3.1997919651461211E-2</v>
      </c>
      <c r="AQ136" s="159">
        <f t="shared" si="182"/>
        <v>4.1810615011242655E-2</v>
      </c>
      <c r="AR136" s="159">
        <f t="shared" si="183"/>
        <v>1.3066666666666669</v>
      </c>
      <c r="AS136" s="158">
        <f t="shared" si="184"/>
        <v>33.864214614687313</v>
      </c>
      <c r="AT136" s="158">
        <f t="shared" si="185"/>
        <v>13.750923510206363</v>
      </c>
      <c r="AU136" s="156">
        <f t="shared" si="186"/>
        <v>0.45454545454545453</v>
      </c>
      <c r="AV136" s="156">
        <f t="shared" si="187"/>
        <v>0.18925793714934055</v>
      </c>
      <c r="AW136" s="156">
        <f t="shared" si="188"/>
        <v>0.71331587580137656</v>
      </c>
      <c r="AX136" s="156">
        <f t="shared" si="189"/>
        <v>0.15979913019672021</v>
      </c>
      <c r="AY136" s="156">
        <f t="shared" si="190"/>
        <v>0.21492537313432836</v>
      </c>
      <c r="AZ136" s="156">
        <f t="shared" si="191"/>
        <v>8.7272727272727266E-2</v>
      </c>
      <c r="BA136" s="156">
        <f t="shared" si="192"/>
        <v>6.1436005730805526E-3</v>
      </c>
      <c r="BB136" s="156">
        <f t="shared" si="193"/>
        <v>1.5692949267630285</v>
      </c>
      <c r="BC136" s="156">
        <f t="shared" si="194"/>
        <v>0.66506201887615179</v>
      </c>
      <c r="BD136" s="158">
        <f t="shared" si="195"/>
        <v>108.25280891310831</v>
      </c>
      <c r="BE136" s="156">
        <f t="shared" si="196"/>
        <v>20.784539311316795</v>
      </c>
      <c r="BF136" s="156">
        <f t="shared" si="197"/>
        <v>0.15915494309189535</v>
      </c>
      <c r="BG136" s="156">
        <f t="shared" si="198"/>
        <v>4.5494135258606983E-3</v>
      </c>
      <c r="BH136" s="156">
        <f t="shared" si="199"/>
        <v>1.1203779578612169E-2</v>
      </c>
      <c r="BI136" s="156">
        <f t="shared" si="200"/>
        <v>5.0926270811873491E-3</v>
      </c>
      <c r="BJ136" s="156">
        <f t="shared" si="201"/>
        <v>9.7778439958797099E-4</v>
      </c>
      <c r="BK136" s="157">
        <f t="shared" si="202"/>
        <v>0.14290166666666668</v>
      </c>
      <c r="BL136" s="157">
        <f t="shared" si="203"/>
        <v>2.5477342875582614</v>
      </c>
      <c r="BM136" s="157">
        <f t="shared" si="204"/>
        <v>463.78378662500012</v>
      </c>
      <c r="BN136" s="156">
        <f t="shared" si="205"/>
        <v>3.8795745606422454</v>
      </c>
      <c r="BO136" s="156">
        <f t="shared" si="206"/>
        <v>0.10277613764191457</v>
      </c>
      <c r="BP136" s="156">
        <f t="shared" si="207"/>
        <v>0.38073775990529962</v>
      </c>
      <c r="BQ136" s="156">
        <f t="shared" si="208"/>
        <v>10.189623854506069</v>
      </c>
      <c r="BR136" s="156">
        <f t="shared" si="209"/>
        <v>2.6481059050144085</v>
      </c>
      <c r="BS136" s="155"/>
      <c r="BT136" s="155"/>
      <c r="BU136" s="155"/>
    </row>
    <row r="137" spans="1:395" s="189" customFormat="1" ht="15" thickBot="1">
      <c r="A137" s="234">
        <v>36</v>
      </c>
      <c r="B137" s="196">
        <v>1</v>
      </c>
      <c r="C137" s="191">
        <v>0.55000000000000004</v>
      </c>
      <c r="D137" s="191">
        <f t="shared" ref="D137:D168" si="212">AVERAGE(W137:Y137)/100</f>
        <v>0.11333333333333334</v>
      </c>
      <c r="E137" s="191">
        <f t="shared" ref="E137:E168" si="213">H137^(-1.04)*90.26</f>
        <v>4.003355281584116</v>
      </c>
      <c r="F137" s="195">
        <f t="shared" ref="F137:F168" si="214">(9.81*E137^2)/(2*PI())</f>
        <v>25.022886522097128</v>
      </c>
      <c r="G137" s="194">
        <f t="shared" ref="G137:G168" si="215">(9.81*C137)^0.5</f>
        <v>2.3228215600859228</v>
      </c>
      <c r="H137" s="427">
        <v>20</v>
      </c>
      <c r="I137" s="428"/>
      <c r="J137" s="191">
        <v>60</v>
      </c>
      <c r="K137" s="191">
        <v>74</v>
      </c>
      <c r="L137" s="191">
        <v>62</v>
      </c>
      <c r="M137" s="191">
        <v>73</v>
      </c>
      <c r="N137" s="191">
        <v>61</v>
      </c>
      <c r="O137" s="193">
        <v>70</v>
      </c>
      <c r="P137" s="192">
        <v>60</v>
      </c>
      <c r="Q137" s="191">
        <v>71</v>
      </c>
      <c r="R137" s="191">
        <v>60</v>
      </c>
      <c r="S137" s="191">
        <v>70</v>
      </c>
      <c r="T137" s="191">
        <v>59</v>
      </c>
      <c r="U137" s="191">
        <v>70</v>
      </c>
      <c r="V137" s="190"/>
      <c r="W137" s="164">
        <f t="shared" ref="W137:W168" si="216">K137-J137</f>
        <v>14</v>
      </c>
      <c r="X137" s="164">
        <f t="shared" ref="X137:X168" si="217">M137-L137</f>
        <v>11</v>
      </c>
      <c r="Y137" s="164">
        <f t="shared" ref="Y137:Y168" si="218">O137-N137</f>
        <v>9</v>
      </c>
      <c r="Z137" s="164">
        <f t="shared" ref="Z137:Z168" si="219">Q137-P137</f>
        <v>11</v>
      </c>
      <c r="AA137" s="164">
        <f t="shared" ref="AA137:AA168" si="220">S137-R137</f>
        <v>10</v>
      </c>
      <c r="AB137" s="164">
        <f t="shared" ref="AB137:AB168" si="221">U137-T137</f>
        <v>11</v>
      </c>
      <c r="AC137" s="164">
        <f t="shared" ref="AC137:AC168" si="222">W137-Z137</f>
        <v>3</v>
      </c>
      <c r="AD137" s="164">
        <f t="shared" ref="AD137:AD168" si="223">X137-AA137</f>
        <v>1</v>
      </c>
      <c r="AE137" s="164">
        <f t="shared" ref="AE137:AE168" si="224">Y137-AB137</f>
        <v>-2</v>
      </c>
      <c r="AF137" s="164">
        <f t="shared" ref="AF137:AF168" si="225">(W137+X137+Y137)/(3*100)</f>
        <v>0.11333333333333333</v>
      </c>
      <c r="AG137" s="164">
        <f t="shared" ref="AG137:AG168" si="226">(Z137+AA137+AB137)/(3*100)</f>
        <v>0.10666666666666667</v>
      </c>
      <c r="AH137" s="164">
        <f t="shared" ref="AH137:AH168" si="227">(AC137+AD137+AE137)/(3*100)</f>
        <v>6.6666666666666671E-3</v>
      </c>
      <c r="AI137" s="164">
        <f t="shared" ref="AI137:AI168" si="228">(1-(Z137/W137))*100</f>
        <v>21.428571428571431</v>
      </c>
      <c r="AJ137" s="164">
        <f t="shared" ref="AJ137:AJ168" si="229">(1-(AA137/X137))*100</f>
        <v>9.0909090909090935</v>
      </c>
      <c r="AK137" s="161">
        <f t="shared" ref="AK137:AK168" si="230">(1-(AB137/Y137))*100</f>
        <v>-22.222222222222232</v>
      </c>
      <c r="AL137" s="160">
        <f>(AI137+AJ137)/2</f>
        <v>15.259740259740262</v>
      </c>
      <c r="AM137" s="159">
        <f t="shared" ref="AM137:AM168" si="231">D137/F137</f>
        <v>4.5291870397626312E-3</v>
      </c>
      <c r="AN137" s="159">
        <f t="shared" ref="AN137:AN168" si="232">D137/C137</f>
        <v>0.20606060606060606</v>
      </c>
      <c r="AO137" s="159">
        <f t="shared" ref="AO137:AO168" si="233">C137/F137</f>
        <v>2.1979878281201005E-2</v>
      </c>
      <c r="AP137" s="159">
        <f t="shared" ref="AP137:AP168" si="234">$Y$97/F137</f>
        <v>9.9908537641822739E-3</v>
      </c>
      <c r="AQ137" s="159">
        <f t="shared" ref="AQ137:AQ168" si="235">(C137-D137)/F137</f>
        <v>1.7450691241438374E-2</v>
      </c>
      <c r="AR137" s="159">
        <f t="shared" ref="AR137:AR168" si="236">(C137-D137)/$Y$97</f>
        <v>1.7466666666666668</v>
      </c>
      <c r="AS137" s="158">
        <f t="shared" ref="AS137:AS168" si="237">(F137-$Y$97)/D137</f>
        <v>218.58429284203348</v>
      </c>
      <c r="AT137" s="158">
        <f t="shared" ref="AT137:AT168" si="238">(F137-$Y$97)/C137</f>
        <v>45.041611858358408</v>
      </c>
      <c r="AU137" s="156">
        <f t="shared" ref="AU137:AU168" si="239">$Y$97/C137</f>
        <v>0.45454545454545453</v>
      </c>
      <c r="AV137" s="156">
        <f t="shared" ref="AV137:AV168" si="240">($Y$97/(F137*D137)^0.5)</f>
        <v>0.14845419498695753</v>
      </c>
      <c r="AW137" s="156">
        <f t="shared" ref="AW137:AW168" si="241">($Y$97/(C137*D137)^0.5)</f>
        <v>1.0013360059397862</v>
      </c>
      <c r="AX137" s="156">
        <f t="shared" ref="AX137:AX168" si="242">(D137/($Y$97*F137)^0.5)</f>
        <v>4.5312597122938413E-2</v>
      </c>
      <c r="AY137" s="156">
        <f t="shared" ref="AY137:AY168" si="243">$Y$98/D137</f>
        <v>0.42352941176470588</v>
      </c>
      <c r="AZ137" s="156">
        <f t="shared" ref="AZ137:AZ168" si="244">$Y$98/C137</f>
        <v>8.7272727272727266E-2</v>
      </c>
      <c r="BA137" s="156">
        <f t="shared" ref="BA137:BA168" si="245">$Y$98/F137</f>
        <v>1.9182439227229968E-3</v>
      </c>
      <c r="BB137" s="156">
        <f t="shared" ref="BB137:BB168" si="246">(G137/(9.81*D137)^0.5)</f>
        <v>2.20293921306753</v>
      </c>
      <c r="BC137" s="156">
        <f t="shared" ref="BC137:BC168" si="247">G137*E137/F137</f>
        <v>0.37162299211706185</v>
      </c>
      <c r="BD137" s="158">
        <f t="shared" ref="BD137:BD168" si="248">G137*E137/$Y$98</f>
        <v>193.73083251557154</v>
      </c>
      <c r="BE137" s="156">
        <f t="shared" ref="BE137:BE168" si="249">G137*E137/$Y$97</f>
        <v>37.196319842989737</v>
      </c>
      <c r="BF137" s="156">
        <f t="shared" ref="BF137:BF168" si="250">F137/(9.81*E137^2)</f>
        <v>0.15915494309189535</v>
      </c>
      <c r="BG137" s="156">
        <f t="shared" ref="BG137:BG168" si="251">(D137/(9.81*E137^2))</f>
        <v>7.2084250556597154E-4</v>
      </c>
      <c r="BH137" s="156">
        <f t="shared" ref="BH137:BH168" si="252">C137/(9.81*E137^2)</f>
        <v>3.4982062770113325E-3</v>
      </c>
      <c r="BI137" s="156">
        <f t="shared" ref="BI137:BI168" si="253">$Y$97/(9.81*E137^2)</f>
        <v>1.5900937622778783E-3</v>
      </c>
      <c r="BJ137" s="156">
        <f t="shared" ref="BJ137:BJ168" si="254">$Y$98/(9.81*E137^2)</f>
        <v>3.0529800235735267E-4</v>
      </c>
      <c r="BK137" s="157">
        <f t="shared" ref="BK137:BK168" si="255">($Y$98+D137/2)*0.895</f>
        <v>9.3676666666666672E-2</v>
      </c>
      <c r="BL137" s="157">
        <f t="shared" ref="BL137:BL168" si="256">SQRT((C137+D137/2)*9.81)</f>
        <v>2.4395491386729642</v>
      </c>
      <c r="BM137" s="157">
        <f t="shared" ref="BM137:BM168" si="257">0.5*BK137*BL137^2*1000</f>
        <v>278.75365700000009</v>
      </c>
      <c r="BN137" s="156">
        <f t="shared" ref="BN137:BN168" si="258">A137*9.81/$AC$97</f>
        <v>7.7591491212844907</v>
      </c>
      <c r="BO137" s="156">
        <f t="shared" ref="BO137:BO168" si="259">A137/($AC$98*9.81)</f>
        <v>0.20555227528382913</v>
      </c>
      <c r="BP137" s="156">
        <f t="shared" ref="BP137:BP168" si="260">A137*9.81/BM137</f>
        <v>1.2669250828877912</v>
      </c>
      <c r="BQ137" s="156">
        <f t="shared" ref="BQ137:BQ168" si="261">BM137/$AC$97</f>
        <v>6.1243945881934225</v>
      </c>
      <c r="BR137" s="156">
        <f t="shared" ref="BR137:BR168" si="262">BM137/($AC$98*9.81)</f>
        <v>1.5916235677788362</v>
      </c>
      <c r="BS137" s="155"/>
      <c r="BT137" s="155"/>
      <c r="BU137" s="155"/>
      <c r="BV137" s="154"/>
      <c r="BW137" s="154"/>
      <c r="BX137" s="154"/>
      <c r="BY137" s="154"/>
      <c r="BZ137" s="154"/>
      <c r="CA137" s="154"/>
      <c r="CB137" s="154"/>
      <c r="CC137" s="154"/>
      <c r="CD137" s="154"/>
      <c r="CE137" s="154"/>
      <c r="CF137" s="154"/>
      <c r="CG137" s="154"/>
      <c r="CH137" s="154"/>
      <c r="CI137" s="154"/>
      <c r="CJ137" s="154"/>
      <c r="CK137" s="154"/>
      <c r="CL137" s="154"/>
      <c r="CM137" s="154"/>
      <c r="CN137" s="154"/>
      <c r="CO137" s="154"/>
      <c r="CP137" s="154"/>
      <c r="CQ137" s="154"/>
      <c r="CR137" s="154"/>
      <c r="CS137" s="154"/>
      <c r="CT137" s="154"/>
      <c r="CU137" s="154"/>
      <c r="CV137" s="154"/>
      <c r="CW137" s="154"/>
      <c r="CX137" s="154"/>
      <c r="CY137" s="154"/>
      <c r="CZ137" s="154"/>
      <c r="DA137" s="154"/>
      <c r="DB137" s="154"/>
      <c r="DC137" s="154"/>
      <c r="DD137" s="154"/>
      <c r="DE137" s="154"/>
      <c r="DF137" s="154"/>
      <c r="DG137" s="154"/>
      <c r="DH137" s="154"/>
      <c r="DI137" s="154"/>
      <c r="DJ137" s="154"/>
      <c r="DK137" s="154"/>
      <c r="DL137" s="154"/>
      <c r="DM137" s="154"/>
      <c r="DN137" s="154"/>
      <c r="DO137" s="154"/>
      <c r="DP137" s="154"/>
      <c r="DQ137" s="154"/>
      <c r="DR137" s="154"/>
      <c r="DS137" s="154"/>
      <c r="DT137" s="154"/>
      <c r="DU137" s="154"/>
      <c r="DV137" s="154"/>
      <c r="DW137" s="154"/>
      <c r="DX137" s="154"/>
      <c r="DY137" s="154"/>
      <c r="DZ137" s="154"/>
      <c r="EA137" s="154"/>
      <c r="EB137" s="154"/>
      <c r="EC137" s="154"/>
      <c r="ED137" s="154"/>
      <c r="EE137" s="154"/>
      <c r="EF137" s="154"/>
      <c r="EG137" s="154"/>
      <c r="EH137" s="154"/>
      <c r="EI137" s="154"/>
      <c r="EJ137" s="154"/>
      <c r="EK137" s="154"/>
      <c r="EL137" s="154"/>
      <c r="EM137" s="154"/>
      <c r="EN137" s="154"/>
      <c r="EO137" s="154"/>
      <c r="EP137" s="154"/>
      <c r="EQ137" s="154"/>
      <c r="ER137" s="154"/>
      <c r="ES137" s="154"/>
      <c r="ET137" s="154"/>
      <c r="EU137" s="154"/>
      <c r="EV137" s="154"/>
      <c r="EW137" s="154"/>
      <c r="EX137" s="154"/>
      <c r="EY137" s="154"/>
      <c r="EZ137" s="154"/>
      <c r="FA137" s="154"/>
      <c r="FB137" s="154"/>
      <c r="FC137" s="154"/>
      <c r="FD137" s="154"/>
      <c r="FE137" s="154"/>
      <c r="FF137" s="154"/>
      <c r="FG137" s="154"/>
      <c r="FH137" s="154"/>
      <c r="FI137" s="154"/>
      <c r="FJ137" s="154"/>
      <c r="FK137" s="154"/>
      <c r="FL137" s="154"/>
      <c r="FM137" s="154"/>
      <c r="FN137" s="154"/>
      <c r="FO137" s="154"/>
      <c r="FP137" s="154"/>
      <c r="FQ137" s="154"/>
      <c r="FR137" s="154"/>
      <c r="FS137" s="154"/>
      <c r="FT137" s="154"/>
      <c r="FU137" s="154"/>
      <c r="FV137" s="154"/>
      <c r="FW137" s="154"/>
      <c r="FX137" s="154"/>
      <c r="FY137" s="154"/>
      <c r="FZ137" s="154"/>
      <c r="GA137" s="154"/>
      <c r="GB137" s="154"/>
      <c r="GC137" s="154"/>
      <c r="GD137" s="154"/>
      <c r="GE137" s="154"/>
      <c r="GF137" s="154"/>
      <c r="GG137" s="154"/>
      <c r="GH137" s="154"/>
      <c r="GI137" s="154"/>
      <c r="GJ137" s="154"/>
      <c r="GK137" s="154"/>
      <c r="GL137" s="154"/>
      <c r="GM137" s="154"/>
      <c r="GN137" s="154"/>
      <c r="GO137" s="154"/>
      <c r="GP137" s="154"/>
      <c r="GQ137" s="154"/>
      <c r="GR137" s="154"/>
      <c r="GS137" s="154"/>
      <c r="GT137" s="154"/>
      <c r="GU137" s="154"/>
      <c r="GV137" s="154"/>
      <c r="GW137" s="154"/>
      <c r="GX137" s="154"/>
      <c r="GY137" s="154"/>
      <c r="GZ137" s="154"/>
      <c r="HA137" s="154"/>
      <c r="HB137" s="154"/>
      <c r="HC137" s="154"/>
      <c r="HD137" s="154"/>
      <c r="HE137" s="154"/>
      <c r="HF137" s="154"/>
      <c r="HG137" s="154"/>
      <c r="HH137" s="154"/>
      <c r="HI137" s="154"/>
      <c r="HJ137" s="154"/>
      <c r="HK137" s="154"/>
      <c r="HL137" s="154"/>
      <c r="HM137" s="154"/>
      <c r="HN137" s="154"/>
      <c r="HO137" s="154"/>
      <c r="HP137" s="154"/>
      <c r="HQ137" s="154"/>
      <c r="HR137" s="154"/>
      <c r="HS137" s="154"/>
      <c r="HT137" s="154"/>
      <c r="HU137" s="154"/>
      <c r="HV137" s="154"/>
      <c r="HW137" s="154"/>
      <c r="HX137" s="154"/>
      <c r="HY137" s="154"/>
      <c r="HZ137" s="154"/>
      <c r="IA137" s="154"/>
      <c r="IB137" s="154"/>
      <c r="IC137" s="154"/>
      <c r="ID137" s="154"/>
      <c r="IE137" s="154"/>
      <c r="IF137" s="154"/>
      <c r="IG137" s="154"/>
      <c r="IH137" s="154"/>
      <c r="II137" s="154"/>
      <c r="IJ137" s="154"/>
      <c r="IK137" s="154"/>
      <c r="IL137" s="154"/>
      <c r="IM137" s="154"/>
      <c r="IN137" s="154"/>
      <c r="IO137" s="154"/>
      <c r="IP137" s="154"/>
      <c r="IQ137" s="154"/>
      <c r="IR137" s="154"/>
      <c r="IS137" s="154"/>
      <c r="IT137" s="154"/>
      <c r="IU137" s="154"/>
      <c r="IV137" s="154"/>
      <c r="IW137" s="154"/>
      <c r="IX137" s="154"/>
      <c r="IY137" s="154"/>
      <c r="IZ137" s="154"/>
      <c r="JA137" s="154"/>
      <c r="JB137" s="154"/>
      <c r="JC137" s="154"/>
      <c r="JD137" s="154"/>
      <c r="JE137" s="154"/>
      <c r="JF137" s="154"/>
      <c r="JG137" s="154"/>
      <c r="JH137" s="154"/>
      <c r="JI137" s="154"/>
      <c r="JJ137" s="154"/>
      <c r="JK137" s="154"/>
      <c r="JL137" s="154"/>
      <c r="JM137" s="154"/>
      <c r="JN137" s="154"/>
      <c r="JO137" s="154"/>
      <c r="JP137" s="154"/>
      <c r="JQ137" s="154"/>
      <c r="JR137" s="154"/>
      <c r="JS137" s="154"/>
      <c r="JT137" s="154"/>
      <c r="JU137" s="154"/>
      <c r="JV137" s="154"/>
      <c r="JW137" s="154"/>
      <c r="JX137" s="154"/>
      <c r="JY137" s="154"/>
      <c r="JZ137" s="154"/>
      <c r="KA137" s="154"/>
      <c r="KB137" s="154"/>
      <c r="KC137" s="154"/>
      <c r="KD137" s="154"/>
      <c r="KE137" s="154"/>
      <c r="KF137" s="154"/>
      <c r="KG137" s="154"/>
      <c r="KH137" s="154"/>
      <c r="KI137" s="154"/>
      <c r="KJ137" s="154"/>
      <c r="KK137" s="154"/>
      <c r="KL137" s="154"/>
      <c r="KM137" s="154"/>
      <c r="KN137" s="154"/>
      <c r="KO137" s="154"/>
      <c r="KP137" s="154"/>
      <c r="KQ137" s="154"/>
      <c r="KR137" s="154"/>
      <c r="KS137" s="154"/>
      <c r="KT137" s="154"/>
      <c r="KU137" s="154"/>
      <c r="KV137" s="154"/>
      <c r="KW137" s="154"/>
      <c r="KX137" s="154"/>
      <c r="KY137" s="154"/>
      <c r="KZ137" s="154"/>
      <c r="LA137" s="154"/>
      <c r="LB137" s="154"/>
      <c r="LC137" s="154"/>
      <c r="LD137" s="154"/>
      <c r="LE137" s="154"/>
      <c r="LF137" s="154"/>
      <c r="LG137" s="154"/>
      <c r="LH137" s="154"/>
      <c r="LI137" s="154"/>
      <c r="LJ137" s="154"/>
      <c r="LK137" s="154"/>
      <c r="LL137" s="154"/>
      <c r="LM137" s="154"/>
      <c r="LN137" s="154"/>
      <c r="LO137" s="154"/>
      <c r="LP137" s="154"/>
      <c r="LQ137" s="154"/>
      <c r="LR137" s="154"/>
      <c r="LS137" s="154"/>
      <c r="LT137" s="154"/>
      <c r="LU137" s="154"/>
      <c r="LV137" s="154"/>
      <c r="LW137" s="154"/>
      <c r="LX137" s="154"/>
      <c r="LY137" s="154"/>
      <c r="LZ137" s="154"/>
      <c r="MA137" s="154"/>
      <c r="MB137" s="154"/>
      <c r="MC137" s="154"/>
      <c r="MD137" s="154"/>
      <c r="ME137" s="154"/>
      <c r="MF137" s="154"/>
      <c r="MG137" s="154"/>
      <c r="MH137" s="154"/>
      <c r="MI137" s="154"/>
      <c r="MJ137" s="154"/>
      <c r="MK137" s="154"/>
      <c r="ML137" s="154"/>
      <c r="MM137" s="154"/>
      <c r="MN137" s="154"/>
      <c r="MO137" s="154"/>
      <c r="MP137" s="154"/>
      <c r="MQ137" s="154"/>
      <c r="MR137" s="154"/>
      <c r="MS137" s="154"/>
      <c r="MT137" s="154"/>
      <c r="MU137" s="154"/>
      <c r="MV137" s="154"/>
      <c r="MW137" s="154"/>
      <c r="MX137" s="154"/>
      <c r="MY137" s="154"/>
      <c r="MZ137" s="154"/>
      <c r="NA137" s="154"/>
      <c r="NB137" s="154"/>
      <c r="NC137" s="154"/>
      <c r="ND137" s="154"/>
      <c r="NE137" s="154"/>
      <c r="NF137" s="154"/>
      <c r="NG137" s="154"/>
      <c r="NH137" s="154"/>
      <c r="NI137" s="154"/>
      <c r="NJ137" s="154"/>
      <c r="NK137" s="154"/>
      <c r="NL137" s="154"/>
      <c r="NM137" s="154"/>
      <c r="NN137" s="154"/>
      <c r="NO137" s="154"/>
      <c r="NP137" s="154"/>
      <c r="NQ137" s="154"/>
      <c r="NR137" s="154"/>
      <c r="NS137" s="154"/>
      <c r="NT137" s="154"/>
      <c r="NU137" s="154"/>
      <c r="NV137" s="154"/>
      <c r="NW137" s="154"/>
      <c r="NX137" s="154"/>
      <c r="NY137" s="154"/>
      <c r="NZ137" s="154"/>
      <c r="OA137" s="154"/>
      <c r="OB137" s="154"/>
      <c r="OC137" s="154"/>
      <c r="OD137" s="154"/>
      <c r="OE137" s="154"/>
    </row>
    <row r="138" spans="1:395" ht="15" thickBot="1">
      <c r="A138" s="234">
        <v>36</v>
      </c>
      <c r="B138" s="28">
        <v>2</v>
      </c>
      <c r="C138" s="172">
        <v>0.55000000000000004</v>
      </c>
      <c r="D138" s="172">
        <f t="shared" si="212"/>
        <v>0.16333333333333333</v>
      </c>
      <c r="E138" s="172">
        <f t="shared" si="213"/>
        <v>3.4617713531086367</v>
      </c>
      <c r="F138" s="229">
        <f t="shared" si="214"/>
        <v>18.710521764569563</v>
      </c>
      <c r="G138" s="170">
        <f t="shared" si="215"/>
        <v>2.3228215600859228</v>
      </c>
      <c r="H138" s="425">
        <v>23</v>
      </c>
      <c r="I138" s="426"/>
      <c r="J138" s="167">
        <v>57</v>
      </c>
      <c r="K138" s="167">
        <v>73</v>
      </c>
      <c r="L138" s="167">
        <v>56</v>
      </c>
      <c r="M138" s="167">
        <v>72</v>
      </c>
      <c r="N138" s="167">
        <v>55</v>
      </c>
      <c r="O138" s="169">
        <v>72</v>
      </c>
      <c r="P138" s="168">
        <v>60</v>
      </c>
      <c r="Q138" s="167">
        <v>72</v>
      </c>
      <c r="R138" s="167">
        <v>60</v>
      </c>
      <c r="S138" s="167">
        <v>71</v>
      </c>
      <c r="T138" s="167">
        <v>60</v>
      </c>
      <c r="U138" s="167">
        <v>70</v>
      </c>
      <c r="V138" s="182"/>
      <c r="W138" s="166">
        <f t="shared" si="216"/>
        <v>16</v>
      </c>
      <c r="X138" s="166">
        <f t="shared" si="217"/>
        <v>16</v>
      </c>
      <c r="Y138" s="166">
        <f t="shared" si="218"/>
        <v>17</v>
      </c>
      <c r="Z138" s="166">
        <f t="shared" si="219"/>
        <v>12</v>
      </c>
      <c r="AA138" s="166">
        <f t="shared" si="220"/>
        <v>11</v>
      </c>
      <c r="AB138" s="166">
        <f t="shared" si="221"/>
        <v>10</v>
      </c>
      <c r="AC138" s="165">
        <f t="shared" si="222"/>
        <v>4</v>
      </c>
      <c r="AD138" s="165">
        <f t="shared" si="223"/>
        <v>5</v>
      </c>
      <c r="AE138" s="165">
        <f t="shared" si="224"/>
        <v>7</v>
      </c>
      <c r="AF138" s="164">
        <f t="shared" si="225"/>
        <v>0.16333333333333333</v>
      </c>
      <c r="AG138" s="164">
        <f t="shared" si="226"/>
        <v>0.11</v>
      </c>
      <c r="AH138" s="164">
        <f t="shared" si="227"/>
        <v>5.3333333333333337E-2</v>
      </c>
      <c r="AI138" s="162">
        <f t="shared" si="228"/>
        <v>25</v>
      </c>
      <c r="AJ138" s="162">
        <f t="shared" si="229"/>
        <v>31.25</v>
      </c>
      <c r="AK138" s="162">
        <f t="shared" si="230"/>
        <v>41.17647058823529</v>
      </c>
      <c r="AL138" s="160">
        <f>(AI138+AJ138+AK138)/3</f>
        <v>32.475490196078432</v>
      </c>
      <c r="AM138" s="159">
        <f t="shared" si="231"/>
        <v>8.7294911060483097E-3</v>
      </c>
      <c r="AN138" s="159">
        <f t="shared" si="232"/>
        <v>0.29696969696969694</v>
      </c>
      <c r="AO138" s="159">
        <f t="shared" si="233"/>
        <v>2.9395225153019823E-2</v>
      </c>
      <c r="AP138" s="159">
        <f t="shared" si="234"/>
        <v>1.3361465978645373E-2</v>
      </c>
      <c r="AQ138" s="159">
        <f t="shared" si="235"/>
        <v>2.0665734046971512E-2</v>
      </c>
      <c r="AR138" s="159">
        <f t="shared" si="236"/>
        <v>1.5466666666666669</v>
      </c>
      <c r="AS138" s="158">
        <f t="shared" si="237"/>
        <v>113.02360264022182</v>
      </c>
      <c r="AT138" s="158">
        <f t="shared" si="238"/>
        <v>33.564585026490114</v>
      </c>
      <c r="AU138" s="156">
        <f t="shared" si="239"/>
        <v>0.45454545454545453</v>
      </c>
      <c r="AV138" s="156">
        <f t="shared" si="240"/>
        <v>0.14300777404288936</v>
      </c>
      <c r="AW138" s="156">
        <f t="shared" si="241"/>
        <v>0.83410601160163167</v>
      </c>
      <c r="AX138" s="156">
        <f t="shared" si="242"/>
        <v>7.5519980949535659E-2</v>
      </c>
      <c r="AY138" s="156">
        <f t="shared" si="243"/>
        <v>0.29387755102040819</v>
      </c>
      <c r="AZ138" s="156">
        <f t="shared" si="244"/>
        <v>8.7272727272727266E-2</v>
      </c>
      <c r="BA138" s="156">
        <f t="shared" si="245"/>
        <v>2.5654014678999117E-3</v>
      </c>
      <c r="BB138" s="156">
        <f t="shared" si="246"/>
        <v>1.8350332255235899</v>
      </c>
      <c r="BC138" s="156">
        <f t="shared" si="247"/>
        <v>0.4297623142885959</v>
      </c>
      <c r="BD138" s="158">
        <f t="shared" si="248"/>
        <v>167.52244031434498</v>
      </c>
      <c r="BE138" s="156">
        <f t="shared" si="249"/>
        <v>32.164308540354234</v>
      </c>
      <c r="BF138" s="156">
        <f t="shared" si="250"/>
        <v>0.15915494309189535</v>
      </c>
      <c r="BG138" s="156">
        <f t="shared" si="251"/>
        <v>1.3893416602043253E-3</v>
      </c>
      <c r="BH138" s="156">
        <f t="shared" si="252"/>
        <v>4.67839538640232E-3</v>
      </c>
      <c r="BI138" s="156">
        <f t="shared" si="253"/>
        <v>2.1265433574555997E-3</v>
      </c>
      <c r="BJ138" s="156">
        <f t="shared" si="254"/>
        <v>4.0829632463147518E-4</v>
      </c>
      <c r="BK138" s="157">
        <f t="shared" si="255"/>
        <v>0.11605166666666665</v>
      </c>
      <c r="BL138" s="157">
        <f t="shared" si="256"/>
        <v>2.4893071325169984</v>
      </c>
      <c r="BM138" s="157">
        <f t="shared" si="257"/>
        <v>359.565780125</v>
      </c>
      <c r="BN138" s="156">
        <f t="shared" si="258"/>
        <v>7.7591491212844907</v>
      </c>
      <c r="BO138" s="156">
        <f t="shared" si="259"/>
        <v>0.20555227528382913</v>
      </c>
      <c r="BP138" s="156">
        <f t="shared" si="260"/>
        <v>0.98218467807817234</v>
      </c>
      <c r="BQ138" s="156">
        <f t="shared" si="261"/>
        <v>7.8998881722190113</v>
      </c>
      <c r="BR138" s="156">
        <f t="shared" si="262"/>
        <v>2.053043450524966</v>
      </c>
      <c r="BS138" s="155"/>
      <c r="BT138" s="155"/>
      <c r="BU138" s="155"/>
    </row>
    <row r="139" spans="1:395" ht="15" thickBot="1">
      <c r="A139" s="234">
        <v>36</v>
      </c>
      <c r="B139" s="28">
        <v>3</v>
      </c>
      <c r="C139" s="172">
        <v>0.55000000000000004</v>
      </c>
      <c r="D139" s="172">
        <f t="shared" si="212"/>
        <v>0.17333333333333331</v>
      </c>
      <c r="E139" s="172">
        <f t="shared" si="213"/>
        <v>3.1742250903872287</v>
      </c>
      <c r="F139" s="229">
        <f t="shared" si="214"/>
        <v>15.731298772272332</v>
      </c>
      <c r="G139" s="170">
        <f t="shared" si="215"/>
        <v>2.3228215600859228</v>
      </c>
      <c r="H139" s="425">
        <v>25</v>
      </c>
      <c r="I139" s="426"/>
      <c r="J139" s="167">
        <v>55</v>
      </c>
      <c r="K139" s="167">
        <v>72</v>
      </c>
      <c r="L139" s="167">
        <v>55</v>
      </c>
      <c r="M139" s="167">
        <v>73</v>
      </c>
      <c r="N139" s="167">
        <v>54</v>
      </c>
      <c r="O139" s="169">
        <v>71</v>
      </c>
      <c r="P139" s="168">
        <v>59</v>
      </c>
      <c r="Q139" s="167">
        <v>69</v>
      </c>
      <c r="R139" s="167">
        <v>59</v>
      </c>
      <c r="S139" s="167">
        <v>71</v>
      </c>
      <c r="T139" s="167">
        <v>59</v>
      </c>
      <c r="U139" s="167">
        <v>72</v>
      </c>
      <c r="V139" s="182"/>
      <c r="W139" s="166">
        <f t="shared" si="216"/>
        <v>17</v>
      </c>
      <c r="X139" s="166">
        <f t="shared" si="217"/>
        <v>18</v>
      </c>
      <c r="Y139" s="166">
        <f t="shared" si="218"/>
        <v>17</v>
      </c>
      <c r="Z139" s="166">
        <f t="shared" si="219"/>
        <v>10</v>
      </c>
      <c r="AA139" s="166">
        <f t="shared" si="220"/>
        <v>12</v>
      </c>
      <c r="AB139" s="166">
        <f t="shared" si="221"/>
        <v>13</v>
      </c>
      <c r="AC139" s="165">
        <f t="shared" si="222"/>
        <v>7</v>
      </c>
      <c r="AD139" s="165">
        <f t="shared" si="223"/>
        <v>6</v>
      </c>
      <c r="AE139" s="165">
        <f t="shared" si="224"/>
        <v>4</v>
      </c>
      <c r="AF139" s="164">
        <f t="shared" si="225"/>
        <v>0.17333333333333334</v>
      </c>
      <c r="AG139" s="164">
        <f t="shared" si="226"/>
        <v>0.11666666666666667</v>
      </c>
      <c r="AH139" s="164">
        <f t="shared" si="227"/>
        <v>5.6666666666666664E-2</v>
      </c>
      <c r="AI139" s="162">
        <f t="shared" si="228"/>
        <v>41.17647058823529</v>
      </c>
      <c r="AJ139" s="162">
        <f t="shared" si="229"/>
        <v>33.333333333333336</v>
      </c>
      <c r="AK139" s="162">
        <f t="shared" si="230"/>
        <v>23.529411764705888</v>
      </c>
      <c r="AL139" s="160">
        <f>(AI139+AJ139+AK139)/3</f>
        <v>32.679738562091501</v>
      </c>
      <c r="AM139" s="159">
        <f t="shared" si="231"/>
        <v>1.1018373997120131E-2</v>
      </c>
      <c r="AN139" s="159">
        <f t="shared" si="232"/>
        <v>0.31515151515151507</v>
      </c>
      <c r="AO139" s="159">
        <f t="shared" si="233"/>
        <v>3.4962148260092731E-2</v>
      </c>
      <c r="AP139" s="159">
        <f t="shared" si="234"/>
        <v>1.5891885572769424E-2</v>
      </c>
      <c r="AQ139" s="159">
        <f t="shared" si="235"/>
        <v>2.39437742629726E-2</v>
      </c>
      <c r="AR139" s="159">
        <f t="shared" si="236"/>
        <v>1.5066666666666668</v>
      </c>
      <c r="AS139" s="158">
        <f t="shared" si="237"/>
        <v>89.315185224648076</v>
      </c>
      <c r="AT139" s="158">
        <f t="shared" si="238"/>
        <v>28.147815949586057</v>
      </c>
      <c r="AU139" s="156">
        <f t="shared" si="239"/>
        <v>0.45454545454545453</v>
      </c>
      <c r="AV139" s="156">
        <f t="shared" si="240"/>
        <v>0.15139679259112121</v>
      </c>
      <c r="AW139" s="156">
        <f t="shared" si="241"/>
        <v>0.80968784453911968</v>
      </c>
      <c r="AX139" s="156">
        <f t="shared" si="242"/>
        <v>8.7403695410071897E-2</v>
      </c>
      <c r="AY139" s="156">
        <f t="shared" si="243"/>
        <v>0.27692307692307694</v>
      </c>
      <c r="AZ139" s="156">
        <f t="shared" si="244"/>
        <v>8.7272727272727266E-2</v>
      </c>
      <c r="BA139" s="156">
        <f t="shared" si="245"/>
        <v>3.0512420299717291E-3</v>
      </c>
      <c r="BB139" s="156">
        <f t="shared" si="246"/>
        <v>1.7813132579860633</v>
      </c>
      <c r="BC139" s="156">
        <f t="shared" si="247"/>
        <v>0.46869356327482131</v>
      </c>
      <c r="BD139" s="158">
        <f t="shared" si="248"/>
        <v>153.60746826077377</v>
      </c>
      <c r="BE139" s="156">
        <f t="shared" si="249"/>
        <v>29.492633906068566</v>
      </c>
      <c r="BF139" s="156">
        <f t="shared" si="250"/>
        <v>0.15915494309189535</v>
      </c>
      <c r="BG139" s="156">
        <f t="shared" si="251"/>
        <v>1.753628686476874E-3</v>
      </c>
      <c r="BH139" s="156">
        <f t="shared" si="252"/>
        <v>5.5643987167054666E-3</v>
      </c>
      <c r="BI139" s="156">
        <f t="shared" si="253"/>
        <v>2.5292721439570298E-3</v>
      </c>
      <c r="BJ139" s="156">
        <f t="shared" si="254"/>
        <v>4.8562025163974976E-4</v>
      </c>
      <c r="BK139" s="157">
        <f t="shared" si="255"/>
        <v>0.12052666666666666</v>
      </c>
      <c r="BL139" s="157">
        <f t="shared" si="256"/>
        <v>2.4991398520290939</v>
      </c>
      <c r="BM139" s="157">
        <f t="shared" si="257"/>
        <v>376.38670100000007</v>
      </c>
      <c r="BN139" s="156">
        <f t="shared" si="258"/>
        <v>7.7591491212844907</v>
      </c>
      <c r="BO139" s="156">
        <f t="shared" si="259"/>
        <v>0.20555227528382913</v>
      </c>
      <c r="BP139" s="156">
        <f t="shared" si="260"/>
        <v>0.93829032498148746</v>
      </c>
      <c r="BQ139" s="156">
        <f t="shared" si="261"/>
        <v>8.2694544691565266</v>
      </c>
      <c r="BR139" s="156">
        <f t="shared" si="262"/>
        <v>2.149087299364564</v>
      </c>
      <c r="BS139" s="155"/>
      <c r="BT139" s="155"/>
      <c r="BU139" s="155"/>
    </row>
    <row r="140" spans="1:395" ht="15" thickBot="1">
      <c r="A140" s="234">
        <v>36</v>
      </c>
      <c r="B140" s="28">
        <v>4</v>
      </c>
      <c r="C140" s="172">
        <v>0.55000000000000004</v>
      </c>
      <c r="D140" s="172">
        <f t="shared" si="212"/>
        <v>0.16</v>
      </c>
      <c r="E140" s="172">
        <f t="shared" si="213"/>
        <v>2.8899783707718116</v>
      </c>
      <c r="F140" s="229">
        <f t="shared" si="214"/>
        <v>13.040021992475138</v>
      </c>
      <c r="G140" s="170">
        <f t="shared" si="215"/>
        <v>2.3228215600859228</v>
      </c>
      <c r="H140" s="425">
        <v>27.36</v>
      </c>
      <c r="I140" s="426"/>
      <c r="J140" s="167">
        <v>57</v>
      </c>
      <c r="K140" s="167">
        <v>73</v>
      </c>
      <c r="L140" s="167">
        <v>57</v>
      </c>
      <c r="M140" s="167">
        <v>73</v>
      </c>
      <c r="N140" s="167">
        <v>56</v>
      </c>
      <c r="O140" s="169">
        <v>72</v>
      </c>
      <c r="P140" s="168">
        <v>59</v>
      </c>
      <c r="Q140" s="167">
        <v>71</v>
      </c>
      <c r="R140" s="167">
        <v>57</v>
      </c>
      <c r="S140" s="167">
        <v>72</v>
      </c>
      <c r="T140" s="167">
        <v>57</v>
      </c>
      <c r="U140" s="167">
        <v>73</v>
      </c>
      <c r="V140" s="182"/>
      <c r="W140" s="166">
        <f t="shared" si="216"/>
        <v>16</v>
      </c>
      <c r="X140" s="166">
        <f t="shared" si="217"/>
        <v>16</v>
      </c>
      <c r="Y140" s="166">
        <f t="shared" si="218"/>
        <v>16</v>
      </c>
      <c r="Z140" s="166">
        <f t="shared" si="219"/>
        <v>12</v>
      </c>
      <c r="AA140" s="166">
        <f t="shared" si="220"/>
        <v>15</v>
      </c>
      <c r="AB140" s="166">
        <f t="shared" si="221"/>
        <v>16</v>
      </c>
      <c r="AC140" s="165">
        <f t="shared" si="222"/>
        <v>4</v>
      </c>
      <c r="AD140" s="165">
        <f t="shared" si="223"/>
        <v>1</v>
      </c>
      <c r="AE140" s="165">
        <f t="shared" si="224"/>
        <v>0</v>
      </c>
      <c r="AF140" s="164">
        <f t="shared" si="225"/>
        <v>0.16</v>
      </c>
      <c r="AG140" s="164">
        <f t="shared" si="226"/>
        <v>0.14333333333333334</v>
      </c>
      <c r="AH140" s="164">
        <f t="shared" si="227"/>
        <v>1.6666666666666666E-2</v>
      </c>
      <c r="AI140" s="162">
        <f t="shared" si="228"/>
        <v>25</v>
      </c>
      <c r="AJ140" s="162">
        <f t="shared" si="229"/>
        <v>6.25</v>
      </c>
      <c r="AK140" s="161">
        <f t="shared" si="230"/>
        <v>0</v>
      </c>
      <c r="AL140" s="160">
        <f>(AI140+AJ140+AK140)/2</f>
        <v>15.625</v>
      </c>
      <c r="AM140" s="159">
        <f t="shared" si="231"/>
        <v>1.2269917956605399E-2</v>
      </c>
      <c r="AN140" s="159">
        <f t="shared" si="232"/>
        <v>0.29090909090909089</v>
      </c>
      <c r="AO140" s="159">
        <f t="shared" si="233"/>
        <v>4.2177842975831062E-2</v>
      </c>
      <c r="AP140" s="159">
        <f t="shared" si="234"/>
        <v>1.9171746807195935E-2</v>
      </c>
      <c r="AQ140" s="159">
        <f t="shared" si="235"/>
        <v>2.9907925019225661E-2</v>
      </c>
      <c r="AR140" s="159">
        <f t="shared" si="236"/>
        <v>1.56</v>
      </c>
      <c r="AS140" s="158">
        <f t="shared" si="237"/>
        <v>79.937637452969611</v>
      </c>
      <c r="AT140" s="158">
        <f t="shared" si="238"/>
        <v>23.254585440863885</v>
      </c>
      <c r="AU140" s="156">
        <f t="shared" si="239"/>
        <v>0.45454545454545453</v>
      </c>
      <c r="AV140" s="156">
        <f t="shared" si="240"/>
        <v>0.17307759643074447</v>
      </c>
      <c r="AW140" s="156">
        <f t="shared" si="241"/>
        <v>0.84274982807905263</v>
      </c>
      <c r="AX140" s="156">
        <f t="shared" si="242"/>
        <v>8.8615729372541169E-2</v>
      </c>
      <c r="AY140" s="156">
        <f t="shared" si="243"/>
        <v>0.3</v>
      </c>
      <c r="AZ140" s="156">
        <f t="shared" si="244"/>
        <v>8.7272727272727266E-2</v>
      </c>
      <c r="BA140" s="156">
        <f t="shared" si="245"/>
        <v>3.6809753869816195E-3</v>
      </c>
      <c r="BB140" s="156">
        <f t="shared" si="246"/>
        <v>1.8540496217739157</v>
      </c>
      <c r="BC140" s="156">
        <f t="shared" si="247"/>
        <v>0.51479238851625364</v>
      </c>
      <c r="BD140" s="158">
        <f t="shared" si="248"/>
        <v>139.85216807939068</v>
      </c>
      <c r="BE140" s="156">
        <f t="shared" si="249"/>
        <v>26.85161627124301</v>
      </c>
      <c r="BF140" s="156">
        <f t="shared" si="250"/>
        <v>0.15915494309189535</v>
      </c>
      <c r="BG140" s="156">
        <f t="shared" si="251"/>
        <v>1.9528180941257571E-3</v>
      </c>
      <c r="BH140" s="156">
        <f t="shared" si="252"/>
        <v>6.7128121985572907E-3</v>
      </c>
      <c r="BI140" s="156">
        <f t="shared" si="253"/>
        <v>3.0512782720714953E-3</v>
      </c>
      <c r="BJ140" s="156">
        <f t="shared" si="254"/>
        <v>5.8584542823772717E-4</v>
      </c>
      <c r="BK140" s="157">
        <f t="shared" si="255"/>
        <v>0.11456000000000001</v>
      </c>
      <c r="BL140" s="157">
        <f t="shared" si="256"/>
        <v>2.4860209170479641</v>
      </c>
      <c r="BM140" s="157">
        <f t="shared" si="257"/>
        <v>354.00758400000012</v>
      </c>
      <c r="BN140" s="156">
        <f t="shared" si="258"/>
        <v>7.7591491212844907</v>
      </c>
      <c r="BO140" s="156">
        <f t="shared" si="259"/>
        <v>0.20555227528382913</v>
      </c>
      <c r="BP140" s="156">
        <f t="shared" si="260"/>
        <v>0.99760574620909792</v>
      </c>
      <c r="BQ140" s="156">
        <f t="shared" si="261"/>
        <v>7.7777710791755759</v>
      </c>
      <c r="BR140" s="156">
        <f t="shared" si="262"/>
        <v>2.021307343303647</v>
      </c>
      <c r="BS140" s="155"/>
      <c r="BT140" s="155"/>
      <c r="BU140" s="155"/>
    </row>
    <row r="141" spans="1:395" ht="15" thickBot="1">
      <c r="A141" s="234">
        <v>36</v>
      </c>
      <c r="B141" s="28">
        <v>5</v>
      </c>
      <c r="C141" s="172">
        <v>0.55000000000000004</v>
      </c>
      <c r="D141" s="172">
        <f t="shared" si="212"/>
        <v>0.17333333333333331</v>
      </c>
      <c r="E141" s="172">
        <f t="shared" si="213"/>
        <v>2.8424232144011614</v>
      </c>
      <c r="F141" s="229">
        <f t="shared" si="214"/>
        <v>12.614400685977616</v>
      </c>
      <c r="G141" s="170">
        <f t="shared" si="215"/>
        <v>2.3228215600859228</v>
      </c>
      <c r="H141" s="425">
        <v>27.8</v>
      </c>
      <c r="I141" s="426"/>
      <c r="J141" s="167">
        <v>56</v>
      </c>
      <c r="K141" s="167">
        <v>72</v>
      </c>
      <c r="L141" s="167">
        <v>56</v>
      </c>
      <c r="M141" s="167">
        <v>73</v>
      </c>
      <c r="N141" s="167">
        <v>55</v>
      </c>
      <c r="O141" s="169">
        <v>74</v>
      </c>
      <c r="P141" s="168">
        <v>57</v>
      </c>
      <c r="Q141" s="167">
        <v>71</v>
      </c>
      <c r="R141" s="167">
        <v>58</v>
      </c>
      <c r="S141" s="167">
        <v>72</v>
      </c>
      <c r="T141" s="167">
        <v>57</v>
      </c>
      <c r="U141" s="167">
        <v>73</v>
      </c>
      <c r="V141" s="182"/>
      <c r="W141" s="166">
        <f t="shared" si="216"/>
        <v>16</v>
      </c>
      <c r="X141" s="166">
        <f t="shared" si="217"/>
        <v>17</v>
      </c>
      <c r="Y141" s="166">
        <f t="shared" si="218"/>
        <v>19</v>
      </c>
      <c r="Z141" s="166">
        <f t="shared" si="219"/>
        <v>14</v>
      </c>
      <c r="AA141" s="166">
        <f t="shared" si="220"/>
        <v>14</v>
      </c>
      <c r="AB141" s="166">
        <f t="shared" si="221"/>
        <v>16</v>
      </c>
      <c r="AC141" s="165">
        <f t="shared" si="222"/>
        <v>2</v>
      </c>
      <c r="AD141" s="165">
        <f t="shared" si="223"/>
        <v>3</v>
      </c>
      <c r="AE141" s="165">
        <f t="shared" si="224"/>
        <v>3</v>
      </c>
      <c r="AF141" s="164">
        <f t="shared" si="225"/>
        <v>0.17333333333333334</v>
      </c>
      <c r="AG141" s="164">
        <f t="shared" si="226"/>
        <v>0.14666666666666667</v>
      </c>
      <c r="AH141" s="164">
        <f t="shared" si="227"/>
        <v>2.6666666666666668E-2</v>
      </c>
      <c r="AI141" s="162">
        <f t="shared" si="228"/>
        <v>12.5</v>
      </c>
      <c r="AJ141" s="162">
        <f t="shared" si="229"/>
        <v>17.647058823529417</v>
      </c>
      <c r="AK141" s="162">
        <f t="shared" si="230"/>
        <v>15.789473684210531</v>
      </c>
      <c r="AL141" s="160">
        <f>(AI141+AJ141+AK141)/3</f>
        <v>15.312177502579983</v>
      </c>
      <c r="AM141" s="159">
        <f t="shared" si="231"/>
        <v>1.3740909112393554E-2</v>
      </c>
      <c r="AN141" s="159">
        <f t="shared" si="232"/>
        <v>0.31515151515151507</v>
      </c>
      <c r="AO141" s="159">
        <f t="shared" si="233"/>
        <v>4.3600961606633397E-2</v>
      </c>
      <c r="AP141" s="159">
        <f t="shared" si="234"/>
        <v>1.9818618912106088E-2</v>
      </c>
      <c r="AQ141" s="159">
        <f t="shared" si="235"/>
        <v>2.9860052494239845E-2</v>
      </c>
      <c r="AR141" s="159">
        <f t="shared" si="236"/>
        <v>1.5066666666666668</v>
      </c>
      <c r="AS141" s="158">
        <f t="shared" si="237"/>
        <v>71.333080880640097</v>
      </c>
      <c r="AT141" s="158">
        <f t="shared" si="238"/>
        <v>22.4807285199593</v>
      </c>
      <c r="AU141" s="156">
        <f t="shared" si="239"/>
        <v>0.45454545454545453</v>
      </c>
      <c r="AV141" s="156">
        <f t="shared" si="240"/>
        <v>0.16906964987201378</v>
      </c>
      <c r="AW141" s="156">
        <f t="shared" si="241"/>
        <v>0.80968784453911968</v>
      </c>
      <c r="AX141" s="156">
        <f t="shared" si="242"/>
        <v>9.7606507559312841E-2</v>
      </c>
      <c r="AY141" s="156">
        <f t="shared" si="243"/>
        <v>0.27692307692307694</v>
      </c>
      <c r="AZ141" s="156">
        <f t="shared" si="244"/>
        <v>8.7272727272727266E-2</v>
      </c>
      <c r="BA141" s="156">
        <f t="shared" si="245"/>
        <v>3.8051748311243691E-3</v>
      </c>
      <c r="BB141" s="156">
        <f t="shared" si="246"/>
        <v>1.7813132579860633</v>
      </c>
      <c r="BC141" s="156">
        <f t="shared" si="247"/>
        <v>0.52340512162731101</v>
      </c>
      <c r="BD141" s="158">
        <f t="shared" si="248"/>
        <v>137.55087344374479</v>
      </c>
      <c r="BE141" s="156">
        <f t="shared" si="249"/>
        <v>26.409767701198998</v>
      </c>
      <c r="BF141" s="156">
        <f t="shared" si="250"/>
        <v>0.15915494309189535</v>
      </c>
      <c r="BG141" s="156">
        <f t="shared" si="251"/>
        <v>2.1869336078139019E-3</v>
      </c>
      <c r="BH141" s="156">
        <f t="shared" si="252"/>
        <v>6.9393085632556521E-3</v>
      </c>
      <c r="BI141" s="156">
        <f t="shared" si="253"/>
        <v>3.1542311651162054E-3</v>
      </c>
      <c r="BJ141" s="156">
        <f t="shared" si="254"/>
        <v>6.0561238370231141E-4</v>
      </c>
      <c r="BK141" s="157">
        <f t="shared" si="255"/>
        <v>0.12052666666666666</v>
      </c>
      <c r="BL141" s="157">
        <f t="shared" si="256"/>
        <v>2.4991398520290939</v>
      </c>
      <c r="BM141" s="157">
        <f t="shared" si="257"/>
        <v>376.38670100000007</v>
      </c>
      <c r="BN141" s="156">
        <f t="shared" si="258"/>
        <v>7.7591491212844907</v>
      </c>
      <c r="BO141" s="156">
        <f t="shared" si="259"/>
        <v>0.20555227528382913</v>
      </c>
      <c r="BP141" s="156">
        <f t="shared" si="260"/>
        <v>0.93829032498148746</v>
      </c>
      <c r="BQ141" s="156">
        <f t="shared" si="261"/>
        <v>8.2694544691565266</v>
      </c>
      <c r="BR141" s="156">
        <f t="shared" si="262"/>
        <v>2.149087299364564</v>
      </c>
      <c r="BS141" s="155"/>
      <c r="BT141" s="155"/>
      <c r="BU141" s="155"/>
    </row>
    <row r="142" spans="1:395" ht="15" thickBot="1">
      <c r="A142" s="234">
        <v>36</v>
      </c>
      <c r="B142" s="28">
        <v>6</v>
      </c>
      <c r="C142" s="172">
        <v>0.55000000000000004</v>
      </c>
      <c r="D142" s="172">
        <f t="shared" si="212"/>
        <v>0.17666666666666667</v>
      </c>
      <c r="E142" s="172">
        <f t="shared" si="213"/>
        <v>2.821311093890853</v>
      </c>
      <c r="F142" s="229">
        <f t="shared" si="214"/>
        <v>12.42770947740042</v>
      </c>
      <c r="G142" s="170">
        <f t="shared" si="215"/>
        <v>2.3228215600859228</v>
      </c>
      <c r="H142" s="425">
        <v>28</v>
      </c>
      <c r="I142" s="426"/>
      <c r="J142" s="167">
        <v>58</v>
      </c>
      <c r="K142" s="167">
        <v>73</v>
      </c>
      <c r="L142" s="167">
        <v>54</v>
      </c>
      <c r="M142" s="167">
        <v>72</v>
      </c>
      <c r="N142" s="167">
        <v>53</v>
      </c>
      <c r="O142" s="169">
        <v>73</v>
      </c>
      <c r="P142" s="168">
        <v>57</v>
      </c>
      <c r="Q142" s="167">
        <v>73</v>
      </c>
      <c r="R142" s="167">
        <v>58</v>
      </c>
      <c r="S142" s="167">
        <v>73</v>
      </c>
      <c r="T142" s="167">
        <v>59</v>
      </c>
      <c r="U142" s="167">
        <v>73</v>
      </c>
      <c r="V142" s="182"/>
      <c r="W142" s="166">
        <f t="shared" si="216"/>
        <v>15</v>
      </c>
      <c r="X142" s="166">
        <f t="shared" si="217"/>
        <v>18</v>
      </c>
      <c r="Y142" s="166">
        <f t="shared" si="218"/>
        <v>20</v>
      </c>
      <c r="Z142" s="166">
        <f t="shared" si="219"/>
        <v>16</v>
      </c>
      <c r="AA142" s="166">
        <f t="shared" si="220"/>
        <v>15</v>
      </c>
      <c r="AB142" s="166">
        <f t="shared" si="221"/>
        <v>14</v>
      </c>
      <c r="AC142" s="165">
        <f t="shared" si="222"/>
        <v>-1</v>
      </c>
      <c r="AD142" s="165">
        <f t="shared" si="223"/>
        <v>3</v>
      </c>
      <c r="AE142" s="165">
        <f t="shared" si="224"/>
        <v>6</v>
      </c>
      <c r="AF142" s="164">
        <f t="shared" si="225"/>
        <v>0.17666666666666667</v>
      </c>
      <c r="AG142" s="164">
        <f t="shared" si="226"/>
        <v>0.15</v>
      </c>
      <c r="AH142" s="164">
        <f t="shared" si="227"/>
        <v>2.6666666666666668E-2</v>
      </c>
      <c r="AI142" s="161">
        <f t="shared" si="228"/>
        <v>-6.6666666666666652</v>
      </c>
      <c r="AJ142" s="162">
        <f t="shared" si="229"/>
        <v>16.666666666666664</v>
      </c>
      <c r="AK142" s="162">
        <f t="shared" si="230"/>
        <v>30.000000000000004</v>
      </c>
      <c r="AL142" s="160">
        <f>(AJ142+AK142)/2</f>
        <v>23.333333333333336</v>
      </c>
      <c r="AM142" s="159">
        <f t="shared" si="231"/>
        <v>1.4215545269056379E-2</v>
      </c>
      <c r="AN142" s="159">
        <f t="shared" si="232"/>
        <v>0.32121212121212117</v>
      </c>
      <c r="AO142" s="159">
        <f t="shared" si="233"/>
        <v>4.4255942818760427E-2</v>
      </c>
      <c r="AP142" s="159">
        <f t="shared" si="234"/>
        <v>2.0116337644891104E-2</v>
      </c>
      <c r="AQ142" s="159">
        <f t="shared" si="235"/>
        <v>3.0040397549704053E-2</v>
      </c>
      <c r="AR142" s="159">
        <f t="shared" si="236"/>
        <v>1.4933333333333336</v>
      </c>
      <c r="AS142" s="158">
        <f t="shared" si="237"/>
        <v>68.93043100415332</v>
      </c>
      <c r="AT142" s="158">
        <f t="shared" si="238"/>
        <v>22.141289958909852</v>
      </c>
      <c r="AU142" s="156">
        <f t="shared" si="239"/>
        <v>0.45454545454545453</v>
      </c>
      <c r="AV142" s="156">
        <f t="shared" si="240"/>
        <v>0.16872022858929295</v>
      </c>
      <c r="AW142" s="156">
        <f t="shared" si="241"/>
        <v>0.8020129050261432</v>
      </c>
      <c r="AX142" s="156">
        <f t="shared" si="242"/>
        <v>0.10022800003059611</v>
      </c>
      <c r="AY142" s="156">
        <f t="shared" si="243"/>
        <v>0.27169811320754716</v>
      </c>
      <c r="AZ142" s="156">
        <f t="shared" si="244"/>
        <v>8.7272727272727266E-2</v>
      </c>
      <c r="BA142" s="156">
        <f t="shared" si="245"/>
        <v>3.862336827819092E-3</v>
      </c>
      <c r="BB142" s="156">
        <f t="shared" si="246"/>
        <v>1.7644283910575149</v>
      </c>
      <c r="BC142" s="156">
        <f t="shared" si="247"/>
        <v>0.52732180845686205</v>
      </c>
      <c r="BD142" s="158">
        <f t="shared" si="248"/>
        <v>136.52921326248486</v>
      </c>
      <c r="BE142" s="156">
        <f t="shared" si="249"/>
        <v>26.213608946397091</v>
      </c>
      <c r="BF142" s="156">
        <f t="shared" si="250"/>
        <v>0.15915494309189535</v>
      </c>
      <c r="BG142" s="156">
        <f t="shared" si="251"/>
        <v>2.2624742983169302E-3</v>
      </c>
      <c r="BH142" s="156">
        <f t="shared" si="252"/>
        <v>7.0435520607979906E-3</v>
      </c>
      <c r="BI142" s="156">
        <f t="shared" si="253"/>
        <v>3.2016145730899958E-3</v>
      </c>
      <c r="BJ142" s="156">
        <f t="shared" si="254"/>
        <v>6.1470999803327913E-4</v>
      </c>
      <c r="BK142" s="157">
        <f t="shared" si="255"/>
        <v>0.12201833333333334</v>
      </c>
      <c r="BL142" s="157">
        <f t="shared" si="256"/>
        <v>2.5024088394984543</v>
      </c>
      <c r="BM142" s="157">
        <f t="shared" si="257"/>
        <v>382.04245212500007</v>
      </c>
      <c r="BN142" s="156">
        <f t="shared" si="258"/>
        <v>7.7591491212844907</v>
      </c>
      <c r="BO142" s="156">
        <f t="shared" si="259"/>
        <v>0.20555227528382913</v>
      </c>
      <c r="BP142" s="156">
        <f t="shared" si="260"/>
        <v>0.92439988811622953</v>
      </c>
      <c r="BQ142" s="156">
        <f t="shared" si="261"/>
        <v>8.3937149074047639</v>
      </c>
      <c r="BR142" s="156">
        <f t="shared" si="262"/>
        <v>2.1813804247029758</v>
      </c>
      <c r="BS142" s="155"/>
      <c r="BT142" s="155"/>
      <c r="BU142" s="155"/>
    </row>
    <row r="143" spans="1:395" ht="15" thickBot="1">
      <c r="A143" s="234">
        <v>36</v>
      </c>
      <c r="B143" s="28">
        <v>7</v>
      </c>
      <c r="C143" s="172">
        <v>0.55000000000000004</v>
      </c>
      <c r="D143" s="172">
        <f t="shared" si="212"/>
        <v>0.20666666666666667</v>
      </c>
      <c r="E143" s="172">
        <f t="shared" si="213"/>
        <v>2.6259667592247009</v>
      </c>
      <c r="F143" s="229">
        <f t="shared" si="214"/>
        <v>10.766327527906574</v>
      </c>
      <c r="G143" s="170">
        <f t="shared" si="215"/>
        <v>2.3228215600859228</v>
      </c>
      <c r="H143" s="425">
        <v>30</v>
      </c>
      <c r="I143" s="426"/>
      <c r="J143" s="167">
        <v>53</v>
      </c>
      <c r="K143" s="167">
        <v>72</v>
      </c>
      <c r="L143" s="167">
        <v>51</v>
      </c>
      <c r="M143" s="167">
        <v>73</v>
      </c>
      <c r="N143" s="167">
        <v>53</v>
      </c>
      <c r="O143" s="169">
        <v>74</v>
      </c>
      <c r="P143" s="168">
        <v>56</v>
      </c>
      <c r="Q143" s="167">
        <v>72</v>
      </c>
      <c r="R143" s="167">
        <v>56</v>
      </c>
      <c r="S143" s="167">
        <v>73</v>
      </c>
      <c r="T143" s="167">
        <v>59</v>
      </c>
      <c r="U143" s="167">
        <v>74</v>
      </c>
      <c r="V143" s="182"/>
      <c r="W143" s="166">
        <f t="shared" si="216"/>
        <v>19</v>
      </c>
      <c r="X143" s="166">
        <f t="shared" si="217"/>
        <v>22</v>
      </c>
      <c r="Y143" s="166">
        <f t="shared" si="218"/>
        <v>21</v>
      </c>
      <c r="Z143" s="166">
        <f t="shared" si="219"/>
        <v>16</v>
      </c>
      <c r="AA143" s="166">
        <f t="shared" si="220"/>
        <v>17</v>
      </c>
      <c r="AB143" s="166">
        <f t="shared" si="221"/>
        <v>15</v>
      </c>
      <c r="AC143" s="165">
        <f t="shared" si="222"/>
        <v>3</v>
      </c>
      <c r="AD143" s="165">
        <f t="shared" si="223"/>
        <v>5</v>
      </c>
      <c r="AE143" s="165">
        <f t="shared" si="224"/>
        <v>6</v>
      </c>
      <c r="AF143" s="164">
        <f t="shared" si="225"/>
        <v>0.20666666666666667</v>
      </c>
      <c r="AG143" s="164">
        <f t="shared" si="226"/>
        <v>0.16</v>
      </c>
      <c r="AH143" s="164">
        <f t="shared" si="227"/>
        <v>4.6666666666666669E-2</v>
      </c>
      <c r="AI143" s="162">
        <f t="shared" si="228"/>
        <v>15.789473684210531</v>
      </c>
      <c r="AJ143" s="162">
        <f t="shared" si="229"/>
        <v>22.72727272727273</v>
      </c>
      <c r="AK143" s="162">
        <f t="shared" si="230"/>
        <v>28.571428571428569</v>
      </c>
      <c r="AL143" s="160">
        <f>(AI143+AJ143+AK143)/3</f>
        <v>22.362724994303942</v>
      </c>
      <c r="AM143" s="159">
        <f t="shared" si="231"/>
        <v>1.9195651082598204E-2</v>
      </c>
      <c r="AN143" s="159">
        <f t="shared" si="232"/>
        <v>0.37575757575757573</v>
      </c>
      <c r="AO143" s="159">
        <f t="shared" si="233"/>
        <v>5.1085200461753286E-2</v>
      </c>
      <c r="AP143" s="159">
        <f t="shared" si="234"/>
        <v>2.3220545664433309E-2</v>
      </c>
      <c r="AQ143" s="159">
        <f t="shared" si="235"/>
        <v>3.1889549379155085E-2</v>
      </c>
      <c r="AR143" s="159">
        <f t="shared" si="236"/>
        <v>1.3733333333333335</v>
      </c>
      <c r="AS143" s="158">
        <f t="shared" si="237"/>
        <v>50.885455780193098</v>
      </c>
      <c r="AT143" s="158">
        <f t="shared" si="238"/>
        <v>19.12059550528468</v>
      </c>
      <c r="AU143" s="156">
        <f t="shared" si="239"/>
        <v>0.45454545454545453</v>
      </c>
      <c r="AV143" s="156">
        <f t="shared" si="240"/>
        <v>0.16759883578164519</v>
      </c>
      <c r="AW143" s="156">
        <f t="shared" si="241"/>
        <v>0.74152098583520709</v>
      </c>
      <c r="AX143" s="156">
        <f t="shared" si="242"/>
        <v>0.12596985708870137</v>
      </c>
      <c r="AY143" s="156">
        <f t="shared" si="243"/>
        <v>0.23225806451612904</v>
      </c>
      <c r="AZ143" s="156">
        <f t="shared" si="244"/>
        <v>8.7272727272727266E-2</v>
      </c>
      <c r="BA143" s="156">
        <f t="shared" si="245"/>
        <v>4.4583447675711953E-3</v>
      </c>
      <c r="BB143" s="156">
        <f t="shared" si="246"/>
        <v>1.631346168837456</v>
      </c>
      <c r="BC143" s="156">
        <f t="shared" si="247"/>
        <v>0.56654901019736326</v>
      </c>
      <c r="BD143" s="158">
        <f t="shared" si="248"/>
        <v>127.07608759158531</v>
      </c>
      <c r="BE143" s="156">
        <f t="shared" si="249"/>
        <v>24.398608817584378</v>
      </c>
      <c r="BF143" s="156">
        <f t="shared" si="250"/>
        <v>0.15915494309189535</v>
      </c>
      <c r="BG143" s="156">
        <f t="shared" si="251"/>
        <v>3.0550827556627964E-3</v>
      </c>
      <c r="BH143" s="156">
        <f t="shared" si="252"/>
        <v>8.13046217232841E-3</v>
      </c>
      <c r="BI143" s="156">
        <f t="shared" si="253"/>
        <v>3.6956646237856407E-3</v>
      </c>
      <c r="BJ143" s="156">
        <f t="shared" si="254"/>
        <v>7.0956760776684307E-4</v>
      </c>
      <c r="BK143" s="157">
        <f t="shared" si="255"/>
        <v>0.13544333333333333</v>
      </c>
      <c r="BL143" s="157">
        <f t="shared" si="256"/>
        <v>2.5316397848035175</v>
      </c>
      <c r="BM143" s="157">
        <f t="shared" si="257"/>
        <v>434.04170600000003</v>
      </c>
      <c r="BN143" s="156">
        <f t="shared" si="258"/>
        <v>7.7591491212844907</v>
      </c>
      <c r="BO143" s="156">
        <f t="shared" si="259"/>
        <v>0.20555227528382913</v>
      </c>
      <c r="BP143" s="156">
        <f t="shared" si="260"/>
        <v>0.81365452931843374</v>
      </c>
      <c r="BQ143" s="156">
        <f t="shared" si="261"/>
        <v>9.5361714851928916</v>
      </c>
      <c r="BR143" s="156">
        <f t="shared" si="262"/>
        <v>2.4782850065659678</v>
      </c>
      <c r="BS143" s="155"/>
      <c r="BT143" s="155"/>
      <c r="BU143" s="155"/>
    </row>
    <row r="144" spans="1:395" ht="15" thickBot="1">
      <c r="A144" s="234">
        <v>36</v>
      </c>
      <c r="B144" s="28">
        <v>8</v>
      </c>
      <c r="C144" s="172">
        <v>0.55000000000000004</v>
      </c>
      <c r="D144" s="172">
        <f t="shared" si="212"/>
        <v>0.21333333333333332</v>
      </c>
      <c r="E144" s="172">
        <f t="shared" si="213"/>
        <v>2.2369926804179441</v>
      </c>
      <c r="F144" s="229">
        <f t="shared" si="214"/>
        <v>7.8130079306134999</v>
      </c>
      <c r="G144" s="170">
        <f t="shared" si="215"/>
        <v>2.3228215600859228</v>
      </c>
      <c r="H144" s="425">
        <v>35</v>
      </c>
      <c r="I144" s="426"/>
      <c r="J144" s="167">
        <v>54</v>
      </c>
      <c r="K144" s="167">
        <v>73</v>
      </c>
      <c r="L144" s="167">
        <v>51</v>
      </c>
      <c r="M144" s="167">
        <v>76</v>
      </c>
      <c r="N144" s="167">
        <v>55</v>
      </c>
      <c r="O144" s="169">
        <v>75</v>
      </c>
      <c r="P144" s="168">
        <v>58</v>
      </c>
      <c r="Q144" s="167">
        <v>73</v>
      </c>
      <c r="R144" s="167">
        <v>58</v>
      </c>
      <c r="S144" s="167">
        <v>74</v>
      </c>
      <c r="T144" s="167">
        <v>56</v>
      </c>
      <c r="U144" s="167">
        <v>74</v>
      </c>
      <c r="V144" s="182"/>
      <c r="W144" s="166">
        <f t="shared" si="216"/>
        <v>19</v>
      </c>
      <c r="X144" s="166">
        <f t="shared" si="217"/>
        <v>25</v>
      </c>
      <c r="Y144" s="166">
        <f t="shared" si="218"/>
        <v>20</v>
      </c>
      <c r="Z144" s="166">
        <f t="shared" si="219"/>
        <v>15</v>
      </c>
      <c r="AA144" s="166">
        <f t="shared" si="220"/>
        <v>16</v>
      </c>
      <c r="AB144" s="166">
        <f t="shared" si="221"/>
        <v>18</v>
      </c>
      <c r="AC144" s="165">
        <f t="shared" si="222"/>
        <v>4</v>
      </c>
      <c r="AD144" s="165">
        <f t="shared" si="223"/>
        <v>9</v>
      </c>
      <c r="AE144" s="165">
        <f t="shared" si="224"/>
        <v>2</v>
      </c>
      <c r="AF144" s="164">
        <f t="shared" si="225"/>
        <v>0.21333333333333335</v>
      </c>
      <c r="AG144" s="164">
        <f t="shared" si="226"/>
        <v>0.16333333333333333</v>
      </c>
      <c r="AH144" s="164">
        <f t="shared" si="227"/>
        <v>0.05</v>
      </c>
      <c r="AI144" s="162">
        <f t="shared" si="228"/>
        <v>21.052631578947366</v>
      </c>
      <c r="AJ144" s="162">
        <f t="shared" si="229"/>
        <v>36</v>
      </c>
      <c r="AK144" s="162">
        <f t="shared" si="230"/>
        <v>9.9999999999999982</v>
      </c>
      <c r="AL144" s="160">
        <f>(AI144+AJ144+AK144)/3</f>
        <v>22.350877192982455</v>
      </c>
      <c r="AM144" s="159">
        <f t="shared" si="231"/>
        <v>2.7304891435913567E-2</v>
      </c>
      <c r="AN144" s="159">
        <f t="shared" si="232"/>
        <v>0.38787878787878782</v>
      </c>
      <c r="AO144" s="159">
        <f t="shared" si="233"/>
        <v>7.0395423233214668E-2</v>
      </c>
      <c r="AP144" s="159">
        <f t="shared" si="234"/>
        <v>3.1997919651461211E-2</v>
      </c>
      <c r="AQ144" s="159">
        <f t="shared" si="235"/>
        <v>4.3090531797301108E-2</v>
      </c>
      <c r="AR144" s="159">
        <f t="shared" si="236"/>
        <v>1.3466666666666669</v>
      </c>
      <c r="AS144" s="158">
        <f t="shared" si="237"/>
        <v>35.451599674750781</v>
      </c>
      <c r="AT144" s="158">
        <f t="shared" si="238"/>
        <v>13.750923510206363</v>
      </c>
      <c r="AU144" s="156">
        <f t="shared" si="239"/>
        <v>0.45454545454545453</v>
      </c>
      <c r="AV144" s="156">
        <f t="shared" si="240"/>
        <v>0.19364287255552709</v>
      </c>
      <c r="AW144" s="156">
        <f t="shared" si="241"/>
        <v>0.72984276015142768</v>
      </c>
      <c r="AX144" s="156">
        <f t="shared" si="242"/>
        <v>0.15264394526253869</v>
      </c>
      <c r="AY144" s="156">
        <f t="shared" si="243"/>
        <v>0.22500000000000003</v>
      </c>
      <c r="AZ144" s="156">
        <f t="shared" si="244"/>
        <v>8.7272727272727266E-2</v>
      </c>
      <c r="BA144" s="156">
        <f t="shared" si="245"/>
        <v>6.1436005730805526E-3</v>
      </c>
      <c r="BB144" s="156">
        <f t="shared" si="246"/>
        <v>1.6056540723331409</v>
      </c>
      <c r="BC144" s="156">
        <f t="shared" si="247"/>
        <v>0.66506201887615179</v>
      </c>
      <c r="BD144" s="158">
        <f t="shared" si="248"/>
        <v>108.25280891310831</v>
      </c>
      <c r="BE144" s="156">
        <f t="shared" si="249"/>
        <v>20.784539311316795</v>
      </c>
      <c r="BF144" s="156">
        <f t="shared" si="250"/>
        <v>0.15915494309189535</v>
      </c>
      <c r="BG144" s="156">
        <f t="shared" si="251"/>
        <v>4.3457084426132041E-3</v>
      </c>
      <c r="BH144" s="156">
        <f t="shared" si="252"/>
        <v>1.1203779578612169E-2</v>
      </c>
      <c r="BI144" s="156">
        <f t="shared" si="253"/>
        <v>5.0926270811873491E-3</v>
      </c>
      <c r="BJ144" s="156">
        <f t="shared" si="254"/>
        <v>9.7778439958797099E-4</v>
      </c>
      <c r="BK144" s="157">
        <f t="shared" si="255"/>
        <v>0.13842666666666667</v>
      </c>
      <c r="BL144" s="157">
        <f t="shared" si="256"/>
        <v>2.5380898329255412</v>
      </c>
      <c r="BM144" s="157">
        <f t="shared" si="257"/>
        <v>445.86537200000015</v>
      </c>
      <c r="BN144" s="156">
        <f t="shared" si="258"/>
        <v>7.7591491212844907</v>
      </c>
      <c r="BO144" s="156">
        <f t="shared" si="259"/>
        <v>0.20555227528382913</v>
      </c>
      <c r="BP144" s="156">
        <f t="shared" si="260"/>
        <v>0.79207765881401504</v>
      </c>
      <c r="BQ144" s="156">
        <f t="shared" si="261"/>
        <v>9.7959449240145648</v>
      </c>
      <c r="BR144" s="156">
        <f t="shared" si="262"/>
        <v>2.5457956023575252</v>
      </c>
      <c r="BS144" s="155"/>
      <c r="BT144" s="155"/>
      <c r="BU144" s="155"/>
    </row>
    <row r="145" spans="1:395" s="189" customFormat="1" ht="15" thickBot="1">
      <c r="A145" s="234">
        <v>45</v>
      </c>
      <c r="B145" s="196">
        <v>1</v>
      </c>
      <c r="C145" s="191">
        <v>0.55000000000000004</v>
      </c>
      <c r="D145" s="191">
        <f t="shared" si="212"/>
        <v>0.13</v>
      </c>
      <c r="E145" s="191">
        <f t="shared" si="213"/>
        <v>4.003355281584116</v>
      </c>
      <c r="F145" s="195">
        <f t="shared" si="214"/>
        <v>25.022886522097128</v>
      </c>
      <c r="G145" s="194">
        <f t="shared" si="215"/>
        <v>2.3228215600859228</v>
      </c>
      <c r="H145" s="427">
        <v>20</v>
      </c>
      <c r="I145" s="428"/>
      <c r="J145" s="191">
        <v>60</v>
      </c>
      <c r="K145" s="191">
        <v>74</v>
      </c>
      <c r="L145" s="191">
        <v>60</v>
      </c>
      <c r="M145" s="191">
        <v>74</v>
      </c>
      <c r="N145" s="191">
        <v>60</v>
      </c>
      <c r="O145" s="193">
        <v>71</v>
      </c>
      <c r="P145" s="192">
        <v>59</v>
      </c>
      <c r="Q145" s="191">
        <v>71</v>
      </c>
      <c r="R145" s="191">
        <v>59</v>
      </c>
      <c r="S145" s="191">
        <v>71</v>
      </c>
      <c r="T145" s="191">
        <v>59</v>
      </c>
      <c r="U145" s="191">
        <v>71</v>
      </c>
      <c r="V145" s="190"/>
      <c r="W145" s="164">
        <f t="shared" si="216"/>
        <v>14</v>
      </c>
      <c r="X145" s="164">
        <f t="shared" si="217"/>
        <v>14</v>
      </c>
      <c r="Y145" s="164">
        <f t="shared" si="218"/>
        <v>11</v>
      </c>
      <c r="Z145" s="164">
        <f t="shared" si="219"/>
        <v>12</v>
      </c>
      <c r="AA145" s="164">
        <f t="shared" si="220"/>
        <v>12</v>
      </c>
      <c r="AB145" s="164">
        <f t="shared" si="221"/>
        <v>12</v>
      </c>
      <c r="AC145" s="164">
        <f t="shared" si="222"/>
        <v>2</v>
      </c>
      <c r="AD145" s="164">
        <f t="shared" si="223"/>
        <v>2</v>
      </c>
      <c r="AE145" s="164">
        <f t="shared" si="224"/>
        <v>-1</v>
      </c>
      <c r="AF145" s="164">
        <f t="shared" si="225"/>
        <v>0.13</v>
      </c>
      <c r="AG145" s="164">
        <f t="shared" si="226"/>
        <v>0.12</v>
      </c>
      <c r="AH145" s="164">
        <f t="shared" si="227"/>
        <v>0.01</v>
      </c>
      <c r="AI145" s="164">
        <f t="shared" si="228"/>
        <v>14.28571428571429</v>
      </c>
      <c r="AJ145" s="164">
        <f t="shared" si="229"/>
        <v>14.28571428571429</v>
      </c>
      <c r="AK145" s="161">
        <f t="shared" si="230"/>
        <v>-9.0909090909090828</v>
      </c>
      <c r="AL145" s="160">
        <f>(AI145+AJ145)/2</f>
        <v>14.28571428571429</v>
      </c>
      <c r="AM145" s="159">
        <f t="shared" si="231"/>
        <v>5.1952439573747832E-3</v>
      </c>
      <c r="AN145" s="159">
        <f t="shared" si="232"/>
        <v>0.23636363636363636</v>
      </c>
      <c r="AO145" s="159">
        <f t="shared" si="233"/>
        <v>2.1979878281201005E-2</v>
      </c>
      <c r="AP145" s="159">
        <f t="shared" si="234"/>
        <v>9.9908537641822739E-3</v>
      </c>
      <c r="AQ145" s="159">
        <f t="shared" si="235"/>
        <v>1.6784634323826222E-2</v>
      </c>
      <c r="AR145" s="159">
        <f t="shared" si="236"/>
        <v>1.6800000000000002</v>
      </c>
      <c r="AS145" s="158">
        <f t="shared" si="237"/>
        <v>190.5606655545933</v>
      </c>
      <c r="AT145" s="158">
        <f t="shared" si="238"/>
        <v>45.041611858358408</v>
      </c>
      <c r="AU145" s="156">
        <f t="shared" si="239"/>
        <v>0.45454545454545453</v>
      </c>
      <c r="AV145" s="156">
        <f t="shared" si="240"/>
        <v>0.13861161681379791</v>
      </c>
      <c r="AW145" s="156">
        <f t="shared" si="241"/>
        <v>0.93494699000845705</v>
      </c>
      <c r="AX145" s="156">
        <f t="shared" si="242"/>
        <v>5.1976214346899946E-2</v>
      </c>
      <c r="AY145" s="156">
        <f t="shared" si="243"/>
        <v>0.36923076923076925</v>
      </c>
      <c r="AZ145" s="156">
        <f t="shared" si="244"/>
        <v>8.7272727272727266E-2</v>
      </c>
      <c r="BA145" s="156">
        <f t="shared" si="245"/>
        <v>1.9182439227229968E-3</v>
      </c>
      <c r="BB145" s="156">
        <f t="shared" si="246"/>
        <v>2.0568833780186058</v>
      </c>
      <c r="BC145" s="156">
        <f t="shared" si="247"/>
        <v>0.37162299211706185</v>
      </c>
      <c r="BD145" s="158">
        <f t="shared" si="248"/>
        <v>193.73083251557154</v>
      </c>
      <c r="BE145" s="156">
        <f t="shared" si="249"/>
        <v>37.196319842989737</v>
      </c>
      <c r="BF145" s="156">
        <f t="shared" si="250"/>
        <v>0.15915494309189535</v>
      </c>
      <c r="BG145" s="156">
        <f t="shared" si="251"/>
        <v>8.2684875638449674E-4</v>
      </c>
      <c r="BH145" s="156">
        <f t="shared" si="252"/>
        <v>3.4982062770113325E-3</v>
      </c>
      <c r="BI145" s="156">
        <f t="shared" si="253"/>
        <v>1.5900937622778783E-3</v>
      </c>
      <c r="BJ145" s="156">
        <f t="shared" si="254"/>
        <v>3.0529800235735267E-4</v>
      </c>
      <c r="BK145" s="157">
        <f t="shared" si="255"/>
        <v>0.101135</v>
      </c>
      <c r="BL145" s="157">
        <f t="shared" si="256"/>
        <v>2.456247137402912</v>
      </c>
      <c r="BM145" s="157">
        <f t="shared" si="257"/>
        <v>305.08131262500001</v>
      </c>
      <c r="BN145" s="156">
        <f t="shared" si="258"/>
        <v>9.6989364016056143</v>
      </c>
      <c r="BO145" s="156">
        <f t="shared" si="259"/>
        <v>0.25694034410478644</v>
      </c>
      <c r="BP145" s="156">
        <f t="shared" si="260"/>
        <v>1.4469912830833456</v>
      </c>
      <c r="BQ145" s="156">
        <f t="shared" si="261"/>
        <v>6.7028298753386224</v>
      </c>
      <c r="BR145" s="156">
        <f t="shared" si="262"/>
        <v>1.7419488321290539</v>
      </c>
      <c r="BS145" s="155"/>
      <c r="BT145" s="155"/>
      <c r="BU145" s="155"/>
      <c r="BV145" s="154"/>
      <c r="BW145" s="154"/>
      <c r="BX145" s="154"/>
      <c r="BY145" s="154"/>
      <c r="BZ145" s="154"/>
      <c r="CA145" s="154"/>
      <c r="CB145" s="154"/>
      <c r="CC145" s="154"/>
      <c r="CD145" s="154"/>
      <c r="CE145" s="154"/>
      <c r="CF145" s="154"/>
      <c r="CG145" s="154"/>
      <c r="CH145" s="154"/>
      <c r="CI145" s="154"/>
      <c r="CJ145" s="154"/>
      <c r="CK145" s="154"/>
      <c r="CL145" s="154"/>
      <c r="CM145" s="154"/>
      <c r="CN145" s="154"/>
      <c r="CO145" s="154"/>
      <c r="CP145" s="154"/>
      <c r="CQ145" s="154"/>
      <c r="CR145" s="154"/>
      <c r="CS145" s="154"/>
      <c r="CT145" s="154"/>
      <c r="CU145" s="154"/>
      <c r="CV145" s="154"/>
      <c r="CW145" s="154"/>
      <c r="CX145" s="154"/>
      <c r="CY145" s="154"/>
      <c r="CZ145" s="154"/>
      <c r="DA145" s="154"/>
      <c r="DB145" s="154"/>
      <c r="DC145" s="154"/>
      <c r="DD145" s="154"/>
      <c r="DE145" s="154"/>
      <c r="DF145" s="154"/>
      <c r="DG145" s="154"/>
      <c r="DH145" s="154"/>
      <c r="DI145" s="154"/>
      <c r="DJ145" s="154"/>
      <c r="DK145" s="154"/>
      <c r="DL145" s="154"/>
      <c r="DM145" s="154"/>
      <c r="DN145" s="154"/>
      <c r="DO145" s="154"/>
      <c r="DP145" s="154"/>
      <c r="DQ145" s="154"/>
      <c r="DR145" s="154"/>
      <c r="DS145" s="154"/>
      <c r="DT145" s="154"/>
      <c r="DU145" s="154"/>
      <c r="DV145" s="154"/>
      <c r="DW145" s="154"/>
      <c r="DX145" s="154"/>
      <c r="DY145" s="154"/>
      <c r="DZ145" s="154"/>
      <c r="EA145" s="154"/>
      <c r="EB145" s="154"/>
      <c r="EC145" s="154"/>
      <c r="ED145" s="154"/>
      <c r="EE145" s="154"/>
      <c r="EF145" s="154"/>
      <c r="EG145" s="154"/>
      <c r="EH145" s="154"/>
      <c r="EI145" s="154"/>
      <c r="EJ145" s="154"/>
      <c r="EK145" s="154"/>
      <c r="EL145" s="154"/>
      <c r="EM145" s="154"/>
      <c r="EN145" s="154"/>
      <c r="EO145" s="154"/>
      <c r="EP145" s="154"/>
      <c r="EQ145" s="154"/>
      <c r="ER145" s="154"/>
      <c r="ES145" s="154"/>
      <c r="ET145" s="154"/>
      <c r="EU145" s="154"/>
      <c r="EV145" s="154"/>
      <c r="EW145" s="154"/>
      <c r="EX145" s="154"/>
      <c r="EY145" s="154"/>
      <c r="EZ145" s="154"/>
      <c r="FA145" s="154"/>
      <c r="FB145" s="154"/>
      <c r="FC145" s="154"/>
      <c r="FD145" s="154"/>
      <c r="FE145" s="154"/>
      <c r="FF145" s="154"/>
      <c r="FG145" s="154"/>
      <c r="FH145" s="154"/>
      <c r="FI145" s="154"/>
      <c r="FJ145" s="154"/>
      <c r="FK145" s="154"/>
      <c r="FL145" s="154"/>
      <c r="FM145" s="154"/>
      <c r="FN145" s="154"/>
      <c r="FO145" s="154"/>
      <c r="FP145" s="154"/>
      <c r="FQ145" s="154"/>
      <c r="FR145" s="154"/>
      <c r="FS145" s="154"/>
      <c r="FT145" s="154"/>
      <c r="FU145" s="154"/>
      <c r="FV145" s="154"/>
      <c r="FW145" s="154"/>
      <c r="FX145" s="154"/>
      <c r="FY145" s="154"/>
      <c r="FZ145" s="154"/>
      <c r="GA145" s="154"/>
      <c r="GB145" s="154"/>
      <c r="GC145" s="154"/>
      <c r="GD145" s="154"/>
      <c r="GE145" s="154"/>
      <c r="GF145" s="154"/>
      <c r="GG145" s="154"/>
      <c r="GH145" s="154"/>
      <c r="GI145" s="154"/>
      <c r="GJ145" s="154"/>
      <c r="GK145" s="154"/>
      <c r="GL145" s="154"/>
      <c r="GM145" s="154"/>
      <c r="GN145" s="154"/>
      <c r="GO145" s="154"/>
      <c r="GP145" s="154"/>
      <c r="GQ145" s="154"/>
      <c r="GR145" s="154"/>
      <c r="GS145" s="154"/>
      <c r="GT145" s="154"/>
      <c r="GU145" s="154"/>
      <c r="GV145" s="154"/>
      <c r="GW145" s="154"/>
      <c r="GX145" s="154"/>
      <c r="GY145" s="154"/>
      <c r="GZ145" s="154"/>
      <c r="HA145" s="154"/>
      <c r="HB145" s="154"/>
      <c r="HC145" s="154"/>
      <c r="HD145" s="154"/>
      <c r="HE145" s="154"/>
      <c r="HF145" s="154"/>
      <c r="HG145" s="154"/>
      <c r="HH145" s="154"/>
      <c r="HI145" s="154"/>
      <c r="HJ145" s="154"/>
      <c r="HK145" s="154"/>
      <c r="HL145" s="154"/>
      <c r="HM145" s="154"/>
      <c r="HN145" s="154"/>
      <c r="HO145" s="154"/>
      <c r="HP145" s="154"/>
      <c r="HQ145" s="154"/>
      <c r="HR145" s="154"/>
      <c r="HS145" s="154"/>
      <c r="HT145" s="154"/>
      <c r="HU145" s="154"/>
      <c r="HV145" s="154"/>
      <c r="HW145" s="154"/>
      <c r="HX145" s="154"/>
      <c r="HY145" s="154"/>
      <c r="HZ145" s="154"/>
      <c r="IA145" s="154"/>
      <c r="IB145" s="154"/>
      <c r="IC145" s="154"/>
      <c r="ID145" s="154"/>
      <c r="IE145" s="154"/>
      <c r="IF145" s="154"/>
      <c r="IG145" s="154"/>
      <c r="IH145" s="154"/>
      <c r="II145" s="154"/>
      <c r="IJ145" s="154"/>
      <c r="IK145" s="154"/>
      <c r="IL145" s="154"/>
      <c r="IM145" s="154"/>
      <c r="IN145" s="154"/>
      <c r="IO145" s="154"/>
      <c r="IP145" s="154"/>
      <c r="IQ145" s="154"/>
      <c r="IR145" s="154"/>
      <c r="IS145" s="154"/>
      <c r="IT145" s="154"/>
      <c r="IU145" s="154"/>
      <c r="IV145" s="154"/>
      <c r="IW145" s="154"/>
      <c r="IX145" s="154"/>
      <c r="IY145" s="154"/>
      <c r="IZ145" s="154"/>
      <c r="JA145" s="154"/>
      <c r="JB145" s="154"/>
      <c r="JC145" s="154"/>
      <c r="JD145" s="154"/>
      <c r="JE145" s="154"/>
      <c r="JF145" s="154"/>
      <c r="JG145" s="154"/>
      <c r="JH145" s="154"/>
      <c r="JI145" s="154"/>
      <c r="JJ145" s="154"/>
      <c r="JK145" s="154"/>
      <c r="JL145" s="154"/>
      <c r="JM145" s="154"/>
      <c r="JN145" s="154"/>
      <c r="JO145" s="154"/>
      <c r="JP145" s="154"/>
      <c r="JQ145" s="154"/>
      <c r="JR145" s="154"/>
      <c r="JS145" s="154"/>
      <c r="JT145" s="154"/>
      <c r="JU145" s="154"/>
      <c r="JV145" s="154"/>
      <c r="JW145" s="154"/>
      <c r="JX145" s="154"/>
      <c r="JY145" s="154"/>
      <c r="JZ145" s="154"/>
      <c r="KA145" s="154"/>
      <c r="KB145" s="154"/>
      <c r="KC145" s="154"/>
      <c r="KD145" s="154"/>
      <c r="KE145" s="154"/>
      <c r="KF145" s="154"/>
      <c r="KG145" s="154"/>
      <c r="KH145" s="154"/>
      <c r="KI145" s="154"/>
      <c r="KJ145" s="154"/>
      <c r="KK145" s="154"/>
      <c r="KL145" s="154"/>
      <c r="KM145" s="154"/>
      <c r="KN145" s="154"/>
      <c r="KO145" s="154"/>
      <c r="KP145" s="154"/>
      <c r="KQ145" s="154"/>
      <c r="KR145" s="154"/>
      <c r="KS145" s="154"/>
      <c r="KT145" s="154"/>
      <c r="KU145" s="154"/>
      <c r="KV145" s="154"/>
      <c r="KW145" s="154"/>
      <c r="KX145" s="154"/>
      <c r="KY145" s="154"/>
      <c r="KZ145" s="154"/>
      <c r="LA145" s="154"/>
      <c r="LB145" s="154"/>
      <c r="LC145" s="154"/>
      <c r="LD145" s="154"/>
      <c r="LE145" s="154"/>
      <c r="LF145" s="154"/>
      <c r="LG145" s="154"/>
      <c r="LH145" s="154"/>
      <c r="LI145" s="154"/>
      <c r="LJ145" s="154"/>
      <c r="LK145" s="154"/>
      <c r="LL145" s="154"/>
      <c r="LM145" s="154"/>
      <c r="LN145" s="154"/>
      <c r="LO145" s="154"/>
      <c r="LP145" s="154"/>
      <c r="LQ145" s="154"/>
      <c r="LR145" s="154"/>
      <c r="LS145" s="154"/>
      <c r="LT145" s="154"/>
      <c r="LU145" s="154"/>
      <c r="LV145" s="154"/>
      <c r="LW145" s="154"/>
      <c r="LX145" s="154"/>
      <c r="LY145" s="154"/>
      <c r="LZ145" s="154"/>
      <c r="MA145" s="154"/>
      <c r="MB145" s="154"/>
      <c r="MC145" s="154"/>
      <c r="MD145" s="154"/>
      <c r="ME145" s="154"/>
      <c r="MF145" s="154"/>
      <c r="MG145" s="154"/>
      <c r="MH145" s="154"/>
      <c r="MI145" s="154"/>
      <c r="MJ145" s="154"/>
      <c r="MK145" s="154"/>
      <c r="ML145" s="154"/>
      <c r="MM145" s="154"/>
      <c r="MN145" s="154"/>
      <c r="MO145" s="154"/>
      <c r="MP145" s="154"/>
      <c r="MQ145" s="154"/>
      <c r="MR145" s="154"/>
      <c r="MS145" s="154"/>
      <c r="MT145" s="154"/>
      <c r="MU145" s="154"/>
      <c r="MV145" s="154"/>
      <c r="MW145" s="154"/>
      <c r="MX145" s="154"/>
      <c r="MY145" s="154"/>
      <c r="MZ145" s="154"/>
      <c r="NA145" s="154"/>
      <c r="NB145" s="154"/>
      <c r="NC145" s="154"/>
      <c r="ND145" s="154"/>
      <c r="NE145" s="154"/>
      <c r="NF145" s="154"/>
      <c r="NG145" s="154"/>
      <c r="NH145" s="154"/>
      <c r="NI145" s="154"/>
      <c r="NJ145" s="154"/>
      <c r="NK145" s="154"/>
      <c r="NL145" s="154"/>
      <c r="NM145" s="154"/>
      <c r="NN145" s="154"/>
      <c r="NO145" s="154"/>
      <c r="NP145" s="154"/>
      <c r="NQ145" s="154"/>
      <c r="NR145" s="154"/>
      <c r="NS145" s="154"/>
      <c r="NT145" s="154"/>
      <c r="NU145" s="154"/>
      <c r="NV145" s="154"/>
      <c r="NW145" s="154"/>
      <c r="NX145" s="154"/>
      <c r="NY145" s="154"/>
      <c r="NZ145" s="154"/>
      <c r="OA145" s="154"/>
      <c r="OB145" s="154"/>
      <c r="OC145" s="154"/>
      <c r="OD145" s="154"/>
      <c r="OE145" s="154"/>
    </row>
    <row r="146" spans="1:395" ht="15" thickBot="1">
      <c r="A146" s="234">
        <v>45</v>
      </c>
      <c r="B146" s="28">
        <v>2</v>
      </c>
      <c r="C146" s="172">
        <v>0.55000000000000004</v>
      </c>
      <c r="D146" s="172">
        <f t="shared" si="212"/>
        <v>0.16</v>
      </c>
      <c r="E146" s="172">
        <f t="shared" si="213"/>
        <v>3.4617713531086367</v>
      </c>
      <c r="F146" s="229">
        <f t="shared" si="214"/>
        <v>18.710521764569563</v>
      </c>
      <c r="G146" s="170">
        <f t="shared" si="215"/>
        <v>2.3228215600859228</v>
      </c>
      <c r="H146" s="425">
        <v>23</v>
      </c>
      <c r="I146" s="426"/>
      <c r="J146" s="167">
        <v>58</v>
      </c>
      <c r="K146" s="167">
        <v>72</v>
      </c>
      <c r="L146" s="167">
        <v>57</v>
      </c>
      <c r="M146" s="167">
        <v>73</v>
      </c>
      <c r="N146" s="167">
        <v>55</v>
      </c>
      <c r="O146" s="169">
        <v>73</v>
      </c>
      <c r="P146" s="168">
        <v>59</v>
      </c>
      <c r="Q146" s="167">
        <v>69</v>
      </c>
      <c r="R146" s="167">
        <v>59</v>
      </c>
      <c r="S146" s="167">
        <v>71</v>
      </c>
      <c r="T146" s="167">
        <v>59</v>
      </c>
      <c r="U146" s="167">
        <v>72</v>
      </c>
      <c r="V146" s="182"/>
      <c r="W146" s="166">
        <f t="shared" si="216"/>
        <v>14</v>
      </c>
      <c r="X146" s="166">
        <f t="shared" si="217"/>
        <v>16</v>
      </c>
      <c r="Y146" s="166">
        <f t="shared" si="218"/>
        <v>18</v>
      </c>
      <c r="Z146" s="166">
        <f t="shared" si="219"/>
        <v>10</v>
      </c>
      <c r="AA146" s="166">
        <f t="shared" si="220"/>
        <v>12</v>
      </c>
      <c r="AB146" s="166">
        <f t="shared" si="221"/>
        <v>13</v>
      </c>
      <c r="AC146" s="165">
        <f t="shared" si="222"/>
        <v>4</v>
      </c>
      <c r="AD146" s="165">
        <f t="shared" si="223"/>
        <v>4</v>
      </c>
      <c r="AE146" s="165">
        <f t="shared" si="224"/>
        <v>5</v>
      </c>
      <c r="AF146" s="164">
        <f t="shared" si="225"/>
        <v>0.16</v>
      </c>
      <c r="AG146" s="164">
        <f t="shared" si="226"/>
        <v>0.11666666666666667</v>
      </c>
      <c r="AH146" s="164">
        <f t="shared" si="227"/>
        <v>4.3333333333333335E-2</v>
      </c>
      <c r="AI146" s="162">
        <f t="shared" si="228"/>
        <v>28.571428571428569</v>
      </c>
      <c r="AJ146" s="162">
        <f t="shared" si="229"/>
        <v>25</v>
      </c>
      <c r="AK146" s="162">
        <f t="shared" si="230"/>
        <v>27.777777777777779</v>
      </c>
      <c r="AL146" s="160">
        <f t="shared" ref="AL146:AL154" si="263">(AI146+AJ146+AK146)/3</f>
        <v>27.116402116402117</v>
      </c>
      <c r="AM146" s="159">
        <f t="shared" si="231"/>
        <v>8.5513382263330377E-3</v>
      </c>
      <c r="AN146" s="159">
        <f t="shared" si="232"/>
        <v>0.29090909090909089</v>
      </c>
      <c r="AO146" s="159">
        <f t="shared" si="233"/>
        <v>2.9395225153019823E-2</v>
      </c>
      <c r="AP146" s="159">
        <f t="shared" si="234"/>
        <v>1.3361465978645373E-2</v>
      </c>
      <c r="AQ146" s="159">
        <f t="shared" si="235"/>
        <v>2.0843886926686782E-2</v>
      </c>
      <c r="AR146" s="159">
        <f t="shared" si="236"/>
        <v>1.56</v>
      </c>
      <c r="AS146" s="158">
        <f t="shared" si="237"/>
        <v>115.37826102855976</v>
      </c>
      <c r="AT146" s="158">
        <f t="shared" si="238"/>
        <v>33.564585026490114</v>
      </c>
      <c r="AU146" s="156">
        <f t="shared" si="239"/>
        <v>0.45454545454545453</v>
      </c>
      <c r="AV146" s="156">
        <f t="shared" si="240"/>
        <v>0.14448975946977485</v>
      </c>
      <c r="AW146" s="156">
        <f t="shared" si="241"/>
        <v>0.84274982807905263</v>
      </c>
      <c r="AX146" s="156">
        <f t="shared" si="242"/>
        <v>7.3978756848524729E-2</v>
      </c>
      <c r="AY146" s="156">
        <f t="shared" si="243"/>
        <v>0.3</v>
      </c>
      <c r="AZ146" s="156">
        <f t="shared" si="244"/>
        <v>8.7272727272727266E-2</v>
      </c>
      <c r="BA146" s="156">
        <f t="shared" si="245"/>
        <v>2.5654014678999117E-3</v>
      </c>
      <c r="BB146" s="156">
        <f t="shared" si="246"/>
        <v>1.8540496217739157</v>
      </c>
      <c r="BC146" s="156">
        <f t="shared" si="247"/>
        <v>0.4297623142885959</v>
      </c>
      <c r="BD146" s="158">
        <f t="shared" si="248"/>
        <v>167.52244031434498</v>
      </c>
      <c r="BE146" s="156">
        <f t="shared" si="249"/>
        <v>32.164308540354234</v>
      </c>
      <c r="BF146" s="156">
        <f t="shared" si="250"/>
        <v>0.15915494309189535</v>
      </c>
      <c r="BG146" s="156">
        <f t="shared" si="251"/>
        <v>1.3609877487715839E-3</v>
      </c>
      <c r="BH146" s="156">
        <f t="shared" si="252"/>
        <v>4.67839538640232E-3</v>
      </c>
      <c r="BI146" s="156">
        <f t="shared" si="253"/>
        <v>2.1265433574555997E-3</v>
      </c>
      <c r="BJ146" s="156">
        <f t="shared" si="254"/>
        <v>4.0829632463147518E-4</v>
      </c>
      <c r="BK146" s="157">
        <f t="shared" si="255"/>
        <v>0.11456000000000001</v>
      </c>
      <c r="BL146" s="157">
        <f t="shared" si="256"/>
        <v>2.4860209170479641</v>
      </c>
      <c r="BM146" s="157">
        <f t="shared" si="257"/>
        <v>354.00758400000012</v>
      </c>
      <c r="BN146" s="156">
        <f t="shared" si="258"/>
        <v>9.6989364016056143</v>
      </c>
      <c r="BO146" s="156">
        <f t="shared" si="259"/>
        <v>0.25694034410478644</v>
      </c>
      <c r="BP146" s="156">
        <f t="shared" si="260"/>
        <v>1.2470071827613725</v>
      </c>
      <c r="BQ146" s="156">
        <f t="shared" si="261"/>
        <v>7.7777710791755759</v>
      </c>
      <c r="BR146" s="156">
        <f t="shared" si="262"/>
        <v>2.021307343303647</v>
      </c>
      <c r="BS146" s="155"/>
      <c r="BT146" s="155"/>
      <c r="BU146" s="155"/>
    </row>
    <row r="147" spans="1:395" ht="15" thickBot="1">
      <c r="A147" s="234">
        <v>45</v>
      </c>
      <c r="B147" s="28">
        <v>3</v>
      </c>
      <c r="C147" s="172">
        <v>0.55000000000000004</v>
      </c>
      <c r="D147" s="172">
        <f t="shared" si="212"/>
        <v>0.16333333333333333</v>
      </c>
      <c r="E147" s="172">
        <f t="shared" si="213"/>
        <v>3.1742250903872287</v>
      </c>
      <c r="F147" s="229">
        <f t="shared" si="214"/>
        <v>15.731298772272332</v>
      </c>
      <c r="G147" s="170">
        <f t="shared" si="215"/>
        <v>2.3228215600859228</v>
      </c>
      <c r="H147" s="425">
        <v>25</v>
      </c>
      <c r="I147" s="426"/>
      <c r="J147" s="167">
        <v>59</v>
      </c>
      <c r="K147" s="167">
        <v>72</v>
      </c>
      <c r="L147" s="167">
        <v>55</v>
      </c>
      <c r="M147" s="167">
        <v>72</v>
      </c>
      <c r="N147" s="167">
        <v>54</v>
      </c>
      <c r="O147" s="169">
        <v>73</v>
      </c>
      <c r="P147" s="168">
        <v>60</v>
      </c>
      <c r="Q147" s="167">
        <v>71</v>
      </c>
      <c r="R147" s="167">
        <v>59</v>
      </c>
      <c r="S147" s="167">
        <v>71</v>
      </c>
      <c r="T147" s="167">
        <v>59</v>
      </c>
      <c r="U147" s="167">
        <v>72</v>
      </c>
      <c r="V147" s="182"/>
      <c r="W147" s="166">
        <f t="shared" si="216"/>
        <v>13</v>
      </c>
      <c r="X147" s="166">
        <f t="shared" si="217"/>
        <v>17</v>
      </c>
      <c r="Y147" s="166">
        <f t="shared" si="218"/>
        <v>19</v>
      </c>
      <c r="Z147" s="166">
        <f t="shared" si="219"/>
        <v>11</v>
      </c>
      <c r="AA147" s="166">
        <f t="shared" si="220"/>
        <v>12</v>
      </c>
      <c r="AB147" s="166">
        <f t="shared" si="221"/>
        <v>13</v>
      </c>
      <c r="AC147" s="165">
        <f t="shared" si="222"/>
        <v>2</v>
      </c>
      <c r="AD147" s="165">
        <f t="shared" si="223"/>
        <v>5</v>
      </c>
      <c r="AE147" s="165">
        <f t="shared" si="224"/>
        <v>6</v>
      </c>
      <c r="AF147" s="164">
        <f t="shared" si="225"/>
        <v>0.16333333333333333</v>
      </c>
      <c r="AG147" s="164">
        <f t="shared" si="226"/>
        <v>0.12</v>
      </c>
      <c r="AH147" s="164">
        <f t="shared" si="227"/>
        <v>4.3333333333333335E-2</v>
      </c>
      <c r="AI147" s="162">
        <f t="shared" si="228"/>
        <v>15.384615384615385</v>
      </c>
      <c r="AJ147" s="162">
        <f t="shared" si="229"/>
        <v>29.411764705882348</v>
      </c>
      <c r="AK147" s="162">
        <f t="shared" si="230"/>
        <v>31.578947368421051</v>
      </c>
      <c r="AL147" s="160">
        <f t="shared" si="263"/>
        <v>25.458442486306264</v>
      </c>
      <c r="AM147" s="159">
        <f t="shared" si="231"/>
        <v>1.0382698574209356E-2</v>
      </c>
      <c r="AN147" s="159">
        <f t="shared" si="232"/>
        <v>0.29696969696969694</v>
      </c>
      <c r="AO147" s="159">
        <f t="shared" si="233"/>
        <v>3.4962148260092731E-2</v>
      </c>
      <c r="AP147" s="159">
        <f t="shared" si="234"/>
        <v>1.5891885572769424E-2</v>
      </c>
      <c r="AQ147" s="159">
        <f t="shared" si="235"/>
        <v>2.4579449685883378E-2</v>
      </c>
      <c r="AR147" s="159">
        <f t="shared" si="236"/>
        <v>1.5466666666666669</v>
      </c>
      <c r="AS147" s="158">
        <f t="shared" si="237"/>
        <v>94.783461871055096</v>
      </c>
      <c r="AT147" s="158">
        <f t="shared" si="238"/>
        <v>28.147815949586057</v>
      </c>
      <c r="AU147" s="156">
        <f t="shared" si="239"/>
        <v>0.45454545454545453</v>
      </c>
      <c r="AV147" s="156">
        <f t="shared" si="240"/>
        <v>0.15596254246516403</v>
      </c>
      <c r="AW147" s="156">
        <f t="shared" si="241"/>
        <v>0.83410601160163167</v>
      </c>
      <c r="AX147" s="156">
        <f t="shared" si="242"/>
        <v>8.2361174521029298E-2</v>
      </c>
      <c r="AY147" s="156">
        <f t="shared" si="243"/>
        <v>0.29387755102040819</v>
      </c>
      <c r="AZ147" s="156">
        <f t="shared" si="244"/>
        <v>8.7272727272727266E-2</v>
      </c>
      <c r="BA147" s="156">
        <f t="shared" si="245"/>
        <v>3.0512420299717291E-3</v>
      </c>
      <c r="BB147" s="156">
        <f t="shared" si="246"/>
        <v>1.8350332255235899</v>
      </c>
      <c r="BC147" s="156">
        <f t="shared" si="247"/>
        <v>0.46869356327482131</v>
      </c>
      <c r="BD147" s="158">
        <f t="shared" si="248"/>
        <v>153.60746826077377</v>
      </c>
      <c r="BE147" s="156">
        <f t="shared" si="249"/>
        <v>29.492633906068566</v>
      </c>
      <c r="BF147" s="156">
        <f t="shared" si="250"/>
        <v>0.15915494309189535</v>
      </c>
      <c r="BG147" s="156">
        <f t="shared" si="251"/>
        <v>1.652457800718593E-3</v>
      </c>
      <c r="BH147" s="156">
        <f t="shared" si="252"/>
        <v>5.5643987167054666E-3</v>
      </c>
      <c r="BI147" s="156">
        <f t="shared" si="253"/>
        <v>2.5292721439570298E-3</v>
      </c>
      <c r="BJ147" s="156">
        <f t="shared" si="254"/>
        <v>4.8562025163974976E-4</v>
      </c>
      <c r="BK147" s="157">
        <f t="shared" si="255"/>
        <v>0.11605166666666665</v>
      </c>
      <c r="BL147" s="157">
        <f t="shared" si="256"/>
        <v>2.4893071325169984</v>
      </c>
      <c r="BM147" s="157">
        <f t="shared" si="257"/>
        <v>359.565780125</v>
      </c>
      <c r="BN147" s="156">
        <f t="shared" si="258"/>
        <v>9.6989364016056143</v>
      </c>
      <c r="BO147" s="156">
        <f t="shared" si="259"/>
        <v>0.25694034410478644</v>
      </c>
      <c r="BP147" s="156">
        <f t="shared" si="260"/>
        <v>1.2277308475977156</v>
      </c>
      <c r="BQ147" s="156">
        <f t="shared" si="261"/>
        <v>7.8998881722190113</v>
      </c>
      <c r="BR147" s="156">
        <f t="shared" si="262"/>
        <v>2.053043450524966</v>
      </c>
      <c r="BS147" s="155"/>
      <c r="BT147" s="155"/>
      <c r="BU147" s="155"/>
    </row>
    <row r="148" spans="1:395" ht="15" thickBot="1">
      <c r="A148" s="234">
        <v>45</v>
      </c>
      <c r="B148" s="28">
        <v>4</v>
      </c>
      <c r="C148" s="172">
        <v>0.55000000000000004</v>
      </c>
      <c r="D148" s="172">
        <f t="shared" si="212"/>
        <v>0.18333333333333332</v>
      </c>
      <c r="E148" s="172">
        <f t="shared" si="213"/>
        <v>2.8899783707718116</v>
      </c>
      <c r="F148" s="229">
        <f t="shared" si="214"/>
        <v>13.040021992475138</v>
      </c>
      <c r="G148" s="170">
        <f t="shared" si="215"/>
        <v>2.3228215600859228</v>
      </c>
      <c r="H148" s="425">
        <v>27.36</v>
      </c>
      <c r="I148" s="426"/>
      <c r="J148" s="167">
        <v>56</v>
      </c>
      <c r="K148" s="167">
        <v>73</v>
      </c>
      <c r="L148" s="167">
        <v>54</v>
      </c>
      <c r="M148" s="167">
        <v>73</v>
      </c>
      <c r="N148" s="167">
        <v>53</v>
      </c>
      <c r="O148" s="169">
        <v>72</v>
      </c>
      <c r="P148" s="168">
        <v>57</v>
      </c>
      <c r="Q148" s="167">
        <v>71</v>
      </c>
      <c r="R148" s="167">
        <v>57</v>
      </c>
      <c r="S148" s="167">
        <v>72</v>
      </c>
      <c r="T148" s="167">
        <v>59</v>
      </c>
      <c r="U148" s="167">
        <v>74</v>
      </c>
      <c r="V148" s="182"/>
      <c r="W148" s="166">
        <f t="shared" si="216"/>
        <v>17</v>
      </c>
      <c r="X148" s="166">
        <f t="shared" si="217"/>
        <v>19</v>
      </c>
      <c r="Y148" s="166">
        <f t="shared" si="218"/>
        <v>19</v>
      </c>
      <c r="Z148" s="166">
        <f t="shared" si="219"/>
        <v>14</v>
      </c>
      <c r="AA148" s="166">
        <f t="shared" si="220"/>
        <v>15</v>
      </c>
      <c r="AB148" s="166">
        <f t="shared" si="221"/>
        <v>15</v>
      </c>
      <c r="AC148" s="165">
        <f t="shared" si="222"/>
        <v>3</v>
      </c>
      <c r="AD148" s="165">
        <f t="shared" si="223"/>
        <v>4</v>
      </c>
      <c r="AE148" s="165">
        <f t="shared" si="224"/>
        <v>4</v>
      </c>
      <c r="AF148" s="164">
        <f t="shared" si="225"/>
        <v>0.18333333333333332</v>
      </c>
      <c r="AG148" s="164">
        <f t="shared" si="226"/>
        <v>0.14666666666666667</v>
      </c>
      <c r="AH148" s="164">
        <f t="shared" si="227"/>
        <v>3.6666666666666667E-2</v>
      </c>
      <c r="AI148" s="162">
        <f t="shared" si="228"/>
        <v>17.647058823529417</v>
      </c>
      <c r="AJ148" s="162">
        <f t="shared" si="229"/>
        <v>21.052631578947366</v>
      </c>
      <c r="AK148" s="162">
        <f t="shared" si="230"/>
        <v>21.052631578947366</v>
      </c>
      <c r="AL148" s="160">
        <f t="shared" si="263"/>
        <v>19.917440660474714</v>
      </c>
      <c r="AM148" s="159">
        <f t="shared" si="231"/>
        <v>1.4059280991943684E-2</v>
      </c>
      <c r="AN148" s="159">
        <f t="shared" si="232"/>
        <v>0.33333333333333326</v>
      </c>
      <c r="AO148" s="159">
        <f t="shared" si="233"/>
        <v>4.2177842975831062E-2</v>
      </c>
      <c r="AP148" s="159">
        <f t="shared" si="234"/>
        <v>1.9171746807195935E-2</v>
      </c>
      <c r="AQ148" s="159">
        <f t="shared" si="235"/>
        <v>2.8118561983887375E-2</v>
      </c>
      <c r="AR148" s="159">
        <f t="shared" si="236"/>
        <v>1.4666666666666668</v>
      </c>
      <c r="AS148" s="158">
        <f t="shared" si="237"/>
        <v>69.763756322591661</v>
      </c>
      <c r="AT148" s="158">
        <f t="shared" si="238"/>
        <v>23.254585440863885</v>
      </c>
      <c r="AU148" s="156">
        <f t="shared" si="239"/>
        <v>0.45454545454545453</v>
      </c>
      <c r="AV148" s="156">
        <f t="shared" si="240"/>
        <v>0.1616888712952185</v>
      </c>
      <c r="AW148" s="156">
        <f t="shared" si="241"/>
        <v>0.78729582162221701</v>
      </c>
      <c r="AX148" s="156">
        <f t="shared" si="242"/>
        <v>0.10153885657270341</v>
      </c>
      <c r="AY148" s="156">
        <f t="shared" si="243"/>
        <v>0.26181818181818184</v>
      </c>
      <c r="AZ148" s="156">
        <f t="shared" si="244"/>
        <v>8.7272727272727266E-2</v>
      </c>
      <c r="BA148" s="156">
        <f t="shared" si="245"/>
        <v>3.6809753869816195E-3</v>
      </c>
      <c r="BB148" s="156">
        <f t="shared" si="246"/>
        <v>1.7320508075688774</v>
      </c>
      <c r="BC148" s="156">
        <f t="shared" si="247"/>
        <v>0.51479238851625364</v>
      </c>
      <c r="BD148" s="158">
        <f t="shared" si="248"/>
        <v>139.85216807939068</v>
      </c>
      <c r="BE148" s="156">
        <f t="shared" si="249"/>
        <v>26.85161627124301</v>
      </c>
      <c r="BF148" s="156">
        <f t="shared" si="250"/>
        <v>0.15915494309189535</v>
      </c>
      <c r="BG148" s="156">
        <f t="shared" si="251"/>
        <v>2.2376040661857633E-3</v>
      </c>
      <c r="BH148" s="156">
        <f t="shared" si="252"/>
        <v>6.7128121985572907E-3</v>
      </c>
      <c r="BI148" s="156">
        <f t="shared" si="253"/>
        <v>3.0512782720714953E-3</v>
      </c>
      <c r="BJ148" s="156">
        <f t="shared" si="254"/>
        <v>5.8584542823772717E-4</v>
      </c>
      <c r="BK148" s="157">
        <f t="shared" si="255"/>
        <v>0.12500166666666668</v>
      </c>
      <c r="BL148" s="157">
        <f t="shared" si="256"/>
        <v>2.5089340365980131</v>
      </c>
      <c r="BM148" s="157">
        <f t="shared" si="257"/>
        <v>393.42712062500004</v>
      </c>
      <c r="BN148" s="156">
        <f t="shared" si="258"/>
        <v>9.6989364016056143</v>
      </c>
      <c r="BO148" s="156">
        <f t="shared" si="259"/>
        <v>0.25694034410478644</v>
      </c>
      <c r="BP148" s="156">
        <f t="shared" si="260"/>
        <v>1.122062961238439</v>
      </c>
      <c r="BQ148" s="156">
        <f t="shared" si="261"/>
        <v>8.6438432928048368</v>
      </c>
      <c r="BR148" s="156">
        <f t="shared" si="262"/>
        <v>2.2463844389676182</v>
      </c>
      <c r="BS148" s="155"/>
      <c r="BT148" s="155"/>
      <c r="BU148" s="155"/>
    </row>
    <row r="149" spans="1:395" ht="15" thickBot="1">
      <c r="A149" s="234">
        <v>45</v>
      </c>
      <c r="B149" s="28">
        <v>5</v>
      </c>
      <c r="C149" s="172">
        <v>0.55000000000000004</v>
      </c>
      <c r="D149" s="172">
        <f t="shared" si="212"/>
        <v>0.20333333333333331</v>
      </c>
      <c r="E149" s="172">
        <f t="shared" si="213"/>
        <v>2.8424232144011614</v>
      </c>
      <c r="F149" s="229">
        <f t="shared" si="214"/>
        <v>12.614400685977616</v>
      </c>
      <c r="G149" s="170">
        <f t="shared" si="215"/>
        <v>2.3228215600859228</v>
      </c>
      <c r="H149" s="425">
        <v>27.8</v>
      </c>
      <c r="I149" s="426"/>
      <c r="J149" s="167">
        <v>52</v>
      </c>
      <c r="K149" s="167">
        <v>72</v>
      </c>
      <c r="L149" s="167">
        <v>53</v>
      </c>
      <c r="M149" s="188">
        <v>73</v>
      </c>
      <c r="N149" s="167">
        <v>52</v>
      </c>
      <c r="O149" s="169">
        <v>73</v>
      </c>
      <c r="P149" s="168">
        <v>58</v>
      </c>
      <c r="Q149" s="167">
        <v>74</v>
      </c>
      <c r="R149" s="167">
        <v>59</v>
      </c>
      <c r="S149" s="167">
        <v>73</v>
      </c>
      <c r="T149" s="167">
        <v>59</v>
      </c>
      <c r="U149" s="167">
        <v>73</v>
      </c>
      <c r="V149" s="182"/>
      <c r="W149" s="166">
        <f t="shared" si="216"/>
        <v>20</v>
      </c>
      <c r="X149" s="166">
        <f t="shared" si="217"/>
        <v>20</v>
      </c>
      <c r="Y149" s="166">
        <f t="shared" si="218"/>
        <v>21</v>
      </c>
      <c r="Z149" s="166">
        <f t="shared" si="219"/>
        <v>16</v>
      </c>
      <c r="AA149" s="166">
        <f t="shared" si="220"/>
        <v>14</v>
      </c>
      <c r="AB149" s="166">
        <f t="shared" si="221"/>
        <v>14</v>
      </c>
      <c r="AC149" s="165">
        <f t="shared" si="222"/>
        <v>4</v>
      </c>
      <c r="AD149" s="165">
        <f t="shared" si="223"/>
        <v>6</v>
      </c>
      <c r="AE149" s="165">
        <f t="shared" si="224"/>
        <v>7</v>
      </c>
      <c r="AF149" s="164">
        <f t="shared" si="225"/>
        <v>0.20333333333333334</v>
      </c>
      <c r="AG149" s="164">
        <f t="shared" si="226"/>
        <v>0.14666666666666667</v>
      </c>
      <c r="AH149" s="164">
        <f t="shared" si="227"/>
        <v>5.6666666666666664E-2</v>
      </c>
      <c r="AI149" s="162">
        <f t="shared" si="228"/>
        <v>19.999999999999996</v>
      </c>
      <c r="AJ149" s="162">
        <f t="shared" si="229"/>
        <v>30.000000000000004</v>
      </c>
      <c r="AK149" s="162">
        <f t="shared" si="230"/>
        <v>33.333333333333336</v>
      </c>
      <c r="AL149" s="160">
        <f t="shared" si="263"/>
        <v>27.777777777777782</v>
      </c>
      <c r="AM149" s="159">
        <f t="shared" si="231"/>
        <v>1.6119143381846283E-2</v>
      </c>
      <c r="AN149" s="159">
        <f t="shared" si="232"/>
        <v>0.36969696969696964</v>
      </c>
      <c r="AO149" s="159">
        <f t="shared" si="233"/>
        <v>4.3600961606633397E-2</v>
      </c>
      <c r="AP149" s="159">
        <f t="shared" si="234"/>
        <v>1.9818618912106088E-2</v>
      </c>
      <c r="AQ149" s="159">
        <f t="shared" si="235"/>
        <v>2.7481818224787114E-2</v>
      </c>
      <c r="AR149" s="159">
        <f t="shared" si="236"/>
        <v>1.3866666666666669</v>
      </c>
      <c r="AS149" s="158">
        <f t="shared" si="237"/>
        <v>60.808527963824346</v>
      </c>
      <c r="AT149" s="158">
        <f t="shared" si="238"/>
        <v>22.4807285199593</v>
      </c>
      <c r="AU149" s="156">
        <f t="shared" si="239"/>
        <v>0.45454545454545453</v>
      </c>
      <c r="AV149" s="156">
        <f t="shared" si="240"/>
        <v>0.1560998219093489</v>
      </c>
      <c r="AW149" s="156">
        <f t="shared" si="241"/>
        <v>0.74757431881121406</v>
      </c>
      <c r="AX149" s="156">
        <f t="shared" si="242"/>
        <v>0.11449994155996315</v>
      </c>
      <c r="AY149" s="156">
        <f t="shared" si="243"/>
        <v>0.23606557377049184</v>
      </c>
      <c r="AZ149" s="156">
        <f t="shared" si="244"/>
        <v>8.7272727272727266E-2</v>
      </c>
      <c r="BA149" s="156">
        <f t="shared" si="245"/>
        <v>3.8051748311243691E-3</v>
      </c>
      <c r="BB149" s="156">
        <f t="shared" si="246"/>
        <v>1.6446635013846711</v>
      </c>
      <c r="BC149" s="156">
        <f t="shared" si="247"/>
        <v>0.52340512162731101</v>
      </c>
      <c r="BD149" s="158">
        <f t="shared" si="248"/>
        <v>137.55087344374479</v>
      </c>
      <c r="BE149" s="156">
        <f t="shared" si="249"/>
        <v>26.409767701198998</v>
      </c>
      <c r="BF149" s="156">
        <f t="shared" si="250"/>
        <v>0.15915494309189535</v>
      </c>
      <c r="BG149" s="156">
        <f t="shared" si="251"/>
        <v>2.5654413476278465E-3</v>
      </c>
      <c r="BH149" s="156">
        <f t="shared" si="252"/>
        <v>6.9393085632556521E-3</v>
      </c>
      <c r="BI149" s="156">
        <f t="shared" si="253"/>
        <v>3.1542311651162054E-3</v>
      </c>
      <c r="BJ149" s="156">
        <f t="shared" si="254"/>
        <v>6.0561238370231141E-4</v>
      </c>
      <c r="BK149" s="157">
        <f t="shared" si="255"/>
        <v>0.13395166666666666</v>
      </c>
      <c r="BL149" s="157">
        <f t="shared" si="256"/>
        <v>2.5284085903983162</v>
      </c>
      <c r="BM149" s="157">
        <f t="shared" si="257"/>
        <v>428.16645612499997</v>
      </c>
      <c r="BN149" s="156">
        <f t="shared" si="258"/>
        <v>9.6989364016056143</v>
      </c>
      <c r="BO149" s="156">
        <f t="shared" si="259"/>
        <v>0.25694034410478644</v>
      </c>
      <c r="BP149" s="156">
        <f t="shared" si="260"/>
        <v>1.0310242516315244</v>
      </c>
      <c r="BQ149" s="156">
        <f t="shared" si="261"/>
        <v>9.4070885202338541</v>
      </c>
      <c r="BR149" s="156">
        <f t="shared" si="262"/>
        <v>2.4447385904640986</v>
      </c>
      <c r="BS149" s="155"/>
      <c r="BT149" s="155"/>
      <c r="BU149" s="155"/>
    </row>
    <row r="150" spans="1:395" ht="15" thickBot="1">
      <c r="A150" s="234">
        <v>45</v>
      </c>
      <c r="B150" s="28">
        <v>6</v>
      </c>
      <c r="C150" s="172">
        <v>0.55000000000000004</v>
      </c>
      <c r="D150" s="172">
        <f t="shared" si="212"/>
        <v>0.22333333333333333</v>
      </c>
      <c r="E150" s="172">
        <f t="shared" si="213"/>
        <v>2.821311093890853</v>
      </c>
      <c r="F150" s="229">
        <f t="shared" si="214"/>
        <v>12.42770947740042</v>
      </c>
      <c r="G150" s="170">
        <f t="shared" si="215"/>
        <v>2.3228215600859228</v>
      </c>
      <c r="H150" s="425">
        <v>28</v>
      </c>
      <c r="I150" s="426"/>
      <c r="J150" s="167">
        <v>53</v>
      </c>
      <c r="K150" s="167">
        <v>73</v>
      </c>
      <c r="L150" s="167">
        <v>50</v>
      </c>
      <c r="M150" s="167">
        <v>73</v>
      </c>
      <c r="N150" s="167">
        <v>50</v>
      </c>
      <c r="O150" s="169">
        <v>74</v>
      </c>
      <c r="P150" s="168">
        <v>59</v>
      </c>
      <c r="Q150" s="167">
        <v>75</v>
      </c>
      <c r="R150" s="167">
        <v>59</v>
      </c>
      <c r="S150" s="167">
        <v>74</v>
      </c>
      <c r="T150" s="167">
        <v>58</v>
      </c>
      <c r="U150" s="167">
        <v>75</v>
      </c>
      <c r="V150" s="182"/>
      <c r="W150" s="166">
        <f t="shared" si="216"/>
        <v>20</v>
      </c>
      <c r="X150" s="166">
        <f t="shared" si="217"/>
        <v>23</v>
      </c>
      <c r="Y150" s="166">
        <f t="shared" si="218"/>
        <v>24</v>
      </c>
      <c r="Z150" s="166">
        <f t="shared" si="219"/>
        <v>16</v>
      </c>
      <c r="AA150" s="166">
        <f t="shared" si="220"/>
        <v>15</v>
      </c>
      <c r="AB150" s="166">
        <f t="shared" si="221"/>
        <v>17</v>
      </c>
      <c r="AC150" s="164">
        <f t="shared" si="222"/>
        <v>4</v>
      </c>
      <c r="AD150" s="165">
        <f t="shared" si="223"/>
        <v>8</v>
      </c>
      <c r="AE150" s="165">
        <f t="shared" si="224"/>
        <v>7</v>
      </c>
      <c r="AF150" s="164">
        <f t="shared" si="225"/>
        <v>0.22333333333333333</v>
      </c>
      <c r="AG150" s="164">
        <f t="shared" si="226"/>
        <v>0.16</v>
      </c>
      <c r="AH150" s="164">
        <f t="shared" si="227"/>
        <v>6.3333333333333339E-2</v>
      </c>
      <c r="AI150" s="162">
        <f t="shared" si="228"/>
        <v>19.999999999999996</v>
      </c>
      <c r="AJ150" s="162">
        <f t="shared" si="229"/>
        <v>34.782608695652172</v>
      </c>
      <c r="AK150" s="162">
        <f t="shared" si="230"/>
        <v>29.166666666666664</v>
      </c>
      <c r="AL150" s="160">
        <f t="shared" si="263"/>
        <v>27.983091787439616</v>
      </c>
      <c r="AM150" s="159">
        <f t="shared" si="231"/>
        <v>1.7970594962769385E-2</v>
      </c>
      <c r="AN150" s="159">
        <f t="shared" si="232"/>
        <v>0.40606060606060601</v>
      </c>
      <c r="AO150" s="159">
        <f t="shared" si="233"/>
        <v>4.4255942818760427E-2</v>
      </c>
      <c r="AP150" s="159">
        <f t="shared" si="234"/>
        <v>2.0116337644891104E-2</v>
      </c>
      <c r="AQ150" s="159">
        <f t="shared" si="235"/>
        <v>2.6285347855991046E-2</v>
      </c>
      <c r="AR150" s="159">
        <f t="shared" si="236"/>
        <v>1.3066666666666669</v>
      </c>
      <c r="AS150" s="158">
        <f t="shared" si="237"/>
        <v>54.527057361494421</v>
      </c>
      <c r="AT150" s="158">
        <f t="shared" si="238"/>
        <v>22.141289958909852</v>
      </c>
      <c r="AU150" s="156">
        <f t="shared" si="239"/>
        <v>0.45454545454545453</v>
      </c>
      <c r="AV150" s="156">
        <f t="shared" si="240"/>
        <v>0.15006094897894051</v>
      </c>
      <c r="AW150" s="156">
        <f t="shared" si="241"/>
        <v>0.71331587580137656</v>
      </c>
      <c r="AX150" s="156">
        <f t="shared" si="242"/>
        <v>0.12670332079339508</v>
      </c>
      <c r="AY150" s="156">
        <f t="shared" si="243"/>
        <v>0.21492537313432836</v>
      </c>
      <c r="AZ150" s="156">
        <f t="shared" si="244"/>
        <v>8.7272727272727266E-2</v>
      </c>
      <c r="BA150" s="156">
        <f t="shared" si="245"/>
        <v>3.862336827819092E-3</v>
      </c>
      <c r="BB150" s="156">
        <f t="shared" si="246"/>
        <v>1.5692949267630285</v>
      </c>
      <c r="BC150" s="156">
        <f t="shared" si="247"/>
        <v>0.52732180845686205</v>
      </c>
      <c r="BD150" s="158">
        <f t="shared" si="248"/>
        <v>136.52921326248486</v>
      </c>
      <c r="BE150" s="156">
        <f t="shared" si="249"/>
        <v>26.213608946397091</v>
      </c>
      <c r="BF150" s="156">
        <f t="shared" si="250"/>
        <v>0.15915494309189535</v>
      </c>
      <c r="BG150" s="156">
        <f t="shared" si="251"/>
        <v>2.8601090186270626E-3</v>
      </c>
      <c r="BH150" s="156">
        <f t="shared" si="252"/>
        <v>7.0435520607979906E-3</v>
      </c>
      <c r="BI150" s="156">
        <f t="shared" si="253"/>
        <v>3.2016145730899958E-3</v>
      </c>
      <c r="BJ150" s="156">
        <f t="shared" si="254"/>
        <v>6.1470999803327913E-4</v>
      </c>
      <c r="BK150" s="157">
        <f t="shared" si="255"/>
        <v>0.14290166666666668</v>
      </c>
      <c r="BL150" s="157">
        <f t="shared" si="256"/>
        <v>2.5477342875582614</v>
      </c>
      <c r="BM150" s="157">
        <f t="shared" si="257"/>
        <v>463.78378662500012</v>
      </c>
      <c r="BN150" s="156">
        <f t="shared" si="258"/>
        <v>9.6989364016056143</v>
      </c>
      <c r="BO150" s="156">
        <f t="shared" si="259"/>
        <v>0.25694034410478644</v>
      </c>
      <c r="BP150" s="156">
        <f t="shared" si="260"/>
        <v>0.95184439976324908</v>
      </c>
      <c r="BQ150" s="156">
        <f t="shared" si="261"/>
        <v>10.189623854506069</v>
      </c>
      <c r="BR150" s="156">
        <f t="shared" si="262"/>
        <v>2.6481059050144085</v>
      </c>
      <c r="BS150" s="155"/>
      <c r="BT150" s="155"/>
      <c r="BU150" s="155"/>
    </row>
    <row r="151" spans="1:395" ht="15" thickBot="1">
      <c r="A151" s="234">
        <v>45</v>
      </c>
      <c r="B151" s="28">
        <v>7</v>
      </c>
      <c r="C151" s="172">
        <v>0.55000000000000004</v>
      </c>
      <c r="D151" s="172">
        <f t="shared" si="212"/>
        <v>0.22333333333333333</v>
      </c>
      <c r="E151" s="172">
        <f t="shared" si="213"/>
        <v>2.6259667592247009</v>
      </c>
      <c r="F151" s="229">
        <f t="shared" si="214"/>
        <v>10.766327527906574</v>
      </c>
      <c r="G151" s="170">
        <f t="shared" si="215"/>
        <v>2.3228215600859228</v>
      </c>
      <c r="H151" s="425">
        <v>30</v>
      </c>
      <c r="I151" s="426"/>
      <c r="J151" s="167">
        <v>54</v>
      </c>
      <c r="K151" s="167">
        <v>73</v>
      </c>
      <c r="L151" s="167">
        <v>51</v>
      </c>
      <c r="M151" s="167">
        <v>75</v>
      </c>
      <c r="N151" s="188">
        <v>50</v>
      </c>
      <c r="O151" s="169">
        <v>74</v>
      </c>
      <c r="P151" s="168">
        <v>56</v>
      </c>
      <c r="Q151" s="167">
        <v>71</v>
      </c>
      <c r="R151" s="167">
        <v>57</v>
      </c>
      <c r="S151" s="167">
        <v>75</v>
      </c>
      <c r="T151" s="167">
        <v>57</v>
      </c>
      <c r="U151" s="167">
        <v>75</v>
      </c>
      <c r="V151" s="182"/>
      <c r="W151" s="166">
        <f t="shared" si="216"/>
        <v>19</v>
      </c>
      <c r="X151" s="166">
        <f t="shared" si="217"/>
        <v>24</v>
      </c>
      <c r="Y151" s="166">
        <f t="shared" si="218"/>
        <v>24</v>
      </c>
      <c r="Z151" s="166">
        <f t="shared" si="219"/>
        <v>15</v>
      </c>
      <c r="AA151" s="166">
        <f t="shared" si="220"/>
        <v>18</v>
      </c>
      <c r="AB151" s="166">
        <f t="shared" si="221"/>
        <v>18</v>
      </c>
      <c r="AC151" s="165">
        <f t="shared" si="222"/>
        <v>4</v>
      </c>
      <c r="AD151" s="165">
        <f t="shared" si="223"/>
        <v>6</v>
      </c>
      <c r="AE151" s="165">
        <f t="shared" si="224"/>
        <v>6</v>
      </c>
      <c r="AF151" s="164">
        <f t="shared" si="225"/>
        <v>0.22333333333333333</v>
      </c>
      <c r="AG151" s="164">
        <f t="shared" si="226"/>
        <v>0.17</v>
      </c>
      <c r="AH151" s="164">
        <f t="shared" si="227"/>
        <v>5.3333333333333337E-2</v>
      </c>
      <c r="AI151" s="162">
        <f t="shared" si="228"/>
        <v>21.052631578947366</v>
      </c>
      <c r="AJ151" s="162">
        <f t="shared" si="229"/>
        <v>25</v>
      </c>
      <c r="AK151" s="162">
        <f t="shared" si="230"/>
        <v>25</v>
      </c>
      <c r="AL151" s="160">
        <f t="shared" si="263"/>
        <v>23.684210526315791</v>
      </c>
      <c r="AM151" s="159">
        <f t="shared" si="231"/>
        <v>2.0743687460227089E-2</v>
      </c>
      <c r="AN151" s="159">
        <f t="shared" si="232"/>
        <v>0.40606060606060601</v>
      </c>
      <c r="AO151" s="159">
        <f t="shared" si="233"/>
        <v>5.1085200461753286E-2</v>
      </c>
      <c r="AP151" s="159">
        <f t="shared" si="234"/>
        <v>2.3220545664433309E-2</v>
      </c>
      <c r="AQ151" s="159">
        <f t="shared" si="235"/>
        <v>3.0341513001526196E-2</v>
      </c>
      <c r="AR151" s="159">
        <f t="shared" si="236"/>
        <v>1.3066666666666669</v>
      </c>
      <c r="AS151" s="158">
        <f t="shared" si="237"/>
        <v>47.08803370704436</v>
      </c>
      <c r="AT151" s="158">
        <f t="shared" si="238"/>
        <v>19.12059550528468</v>
      </c>
      <c r="AU151" s="156">
        <f t="shared" si="239"/>
        <v>0.45454545454545453</v>
      </c>
      <c r="AV151" s="156">
        <f t="shared" si="240"/>
        <v>0.16122390682472726</v>
      </c>
      <c r="AW151" s="156">
        <f t="shared" si="241"/>
        <v>0.71331587580137656</v>
      </c>
      <c r="AX151" s="156">
        <f t="shared" si="242"/>
        <v>0.13612871653133859</v>
      </c>
      <c r="AY151" s="156">
        <f t="shared" si="243"/>
        <v>0.21492537313432836</v>
      </c>
      <c r="AZ151" s="156">
        <f t="shared" si="244"/>
        <v>8.7272727272727266E-2</v>
      </c>
      <c r="BA151" s="156">
        <f t="shared" si="245"/>
        <v>4.4583447675711953E-3</v>
      </c>
      <c r="BB151" s="156">
        <f t="shared" si="246"/>
        <v>1.5692949267630285</v>
      </c>
      <c r="BC151" s="156">
        <f t="shared" si="247"/>
        <v>0.56654901019736326</v>
      </c>
      <c r="BD151" s="158">
        <f t="shared" si="248"/>
        <v>127.07608759158531</v>
      </c>
      <c r="BE151" s="156">
        <f t="shared" si="249"/>
        <v>24.398608817584378</v>
      </c>
      <c r="BF151" s="156">
        <f t="shared" si="250"/>
        <v>0.15915494309189535</v>
      </c>
      <c r="BG151" s="156">
        <f t="shared" si="251"/>
        <v>3.3014603972485058E-3</v>
      </c>
      <c r="BH151" s="156">
        <f t="shared" si="252"/>
        <v>8.13046217232841E-3</v>
      </c>
      <c r="BI151" s="156">
        <f t="shared" si="253"/>
        <v>3.6956646237856407E-3</v>
      </c>
      <c r="BJ151" s="156">
        <f t="shared" si="254"/>
        <v>7.0956760776684307E-4</v>
      </c>
      <c r="BK151" s="157">
        <f t="shared" si="255"/>
        <v>0.14290166666666668</v>
      </c>
      <c r="BL151" s="157">
        <f t="shared" si="256"/>
        <v>2.5477342875582614</v>
      </c>
      <c r="BM151" s="157">
        <f t="shared" si="257"/>
        <v>463.78378662500012</v>
      </c>
      <c r="BN151" s="156">
        <f t="shared" si="258"/>
        <v>9.6989364016056143</v>
      </c>
      <c r="BO151" s="156">
        <f t="shared" si="259"/>
        <v>0.25694034410478644</v>
      </c>
      <c r="BP151" s="156">
        <f t="shared" si="260"/>
        <v>0.95184439976324908</v>
      </c>
      <c r="BQ151" s="156">
        <f t="shared" si="261"/>
        <v>10.189623854506069</v>
      </c>
      <c r="BR151" s="156">
        <f t="shared" si="262"/>
        <v>2.6481059050144085</v>
      </c>
      <c r="BS151" s="155"/>
      <c r="BT151" s="155"/>
      <c r="BU151" s="155"/>
    </row>
    <row r="152" spans="1:395" ht="15" thickBot="1">
      <c r="A152" s="234">
        <v>45</v>
      </c>
      <c r="B152" s="28">
        <v>8</v>
      </c>
      <c r="C152" s="172">
        <v>0.55000000000000004</v>
      </c>
      <c r="D152" s="172">
        <f t="shared" si="212"/>
        <v>0.2533333333333333</v>
      </c>
      <c r="E152" s="172">
        <f t="shared" si="213"/>
        <v>2.2369926804179441</v>
      </c>
      <c r="F152" s="229">
        <f t="shared" si="214"/>
        <v>7.8130079306134999</v>
      </c>
      <c r="G152" s="170">
        <f t="shared" si="215"/>
        <v>2.3228215600859228</v>
      </c>
      <c r="H152" s="425">
        <v>35</v>
      </c>
      <c r="I152" s="426"/>
      <c r="J152" s="167">
        <v>54</v>
      </c>
      <c r="K152" s="167">
        <v>77</v>
      </c>
      <c r="L152" s="167">
        <v>48</v>
      </c>
      <c r="M152" s="167">
        <v>74</v>
      </c>
      <c r="N152" s="167">
        <v>48</v>
      </c>
      <c r="O152" s="169">
        <v>75</v>
      </c>
      <c r="P152" s="168">
        <v>55</v>
      </c>
      <c r="Q152" s="167">
        <v>74</v>
      </c>
      <c r="R152" s="167">
        <v>55</v>
      </c>
      <c r="S152" s="167">
        <v>74</v>
      </c>
      <c r="T152" s="167">
        <v>54</v>
      </c>
      <c r="U152" s="167">
        <v>75</v>
      </c>
      <c r="V152" s="182"/>
      <c r="W152" s="166">
        <f t="shared" si="216"/>
        <v>23</v>
      </c>
      <c r="X152" s="166">
        <f t="shared" si="217"/>
        <v>26</v>
      </c>
      <c r="Y152" s="166">
        <f t="shared" si="218"/>
        <v>27</v>
      </c>
      <c r="Z152" s="166">
        <f t="shared" si="219"/>
        <v>19</v>
      </c>
      <c r="AA152" s="166">
        <f t="shared" si="220"/>
        <v>19</v>
      </c>
      <c r="AB152" s="166">
        <f t="shared" si="221"/>
        <v>21</v>
      </c>
      <c r="AC152" s="165">
        <f t="shared" si="222"/>
        <v>4</v>
      </c>
      <c r="AD152" s="165">
        <f t="shared" si="223"/>
        <v>7</v>
      </c>
      <c r="AE152" s="165">
        <f t="shared" si="224"/>
        <v>6</v>
      </c>
      <c r="AF152" s="164">
        <f t="shared" si="225"/>
        <v>0.25333333333333335</v>
      </c>
      <c r="AG152" s="164">
        <f t="shared" si="226"/>
        <v>0.19666666666666666</v>
      </c>
      <c r="AH152" s="164">
        <f t="shared" si="227"/>
        <v>5.6666666666666664E-2</v>
      </c>
      <c r="AI152" s="162">
        <f t="shared" si="228"/>
        <v>17.391304347826086</v>
      </c>
      <c r="AJ152" s="162">
        <f t="shared" si="229"/>
        <v>26.923076923076927</v>
      </c>
      <c r="AK152" s="162">
        <f t="shared" si="230"/>
        <v>22.222222222222221</v>
      </c>
      <c r="AL152" s="160">
        <f t="shared" si="263"/>
        <v>22.178867831041742</v>
      </c>
      <c r="AM152" s="159">
        <f t="shared" si="231"/>
        <v>3.242455858014736E-2</v>
      </c>
      <c r="AN152" s="159">
        <f t="shared" si="232"/>
        <v>0.46060606060606052</v>
      </c>
      <c r="AO152" s="159">
        <f t="shared" si="233"/>
        <v>7.0395423233214668E-2</v>
      </c>
      <c r="AP152" s="159">
        <f t="shared" si="234"/>
        <v>3.1997919651461211E-2</v>
      </c>
      <c r="AQ152" s="159">
        <f t="shared" si="235"/>
        <v>3.7970864653067316E-2</v>
      </c>
      <c r="AR152" s="159">
        <f t="shared" si="236"/>
        <v>1.186666666666667</v>
      </c>
      <c r="AS152" s="158">
        <f t="shared" si="237"/>
        <v>29.853978673474344</v>
      </c>
      <c r="AT152" s="158">
        <f t="shared" si="238"/>
        <v>13.750923510206363</v>
      </c>
      <c r="AU152" s="156">
        <f t="shared" si="239"/>
        <v>0.45454545454545453</v>
      </c>
      <c r="AV152" s="156">
        <f t="shared" si="240"/>
        <v>0.17769888686451965</v>
      </c>
      <c r="AW152" s="156">
        <f t="shared" si="241"/>
        <v>0.6697496497210248</v>
      </c>
      <c r="AX152" s="156">
        <f t="shared" si="242"/>
        <v>0.18126468499926468</v>
      </c>
      <c r="AY152" s="156">
        <f t="shared" si="243"/>
        <v>0.18947368421052635</v>
      </c>
      <c r="AZ152" s="156">
        <f t="shared" si="244"/>
        <v>8.7272727272727266E-2</v>
      </c>
      <c r="BA152" s="156">
        <f t="shared" si="245"/>
        <v>6.1436005730805526E-3</v>
      </c>
      <c r="BB152" s="156">
        <f t="shared" si="246"/>
        <v>1.4734492293862547</v>
      </c>
      <c r="BC152" s="156">
        <f t="shared" si="247"/>
        <v>0.66506201887615179</v>
      </c>
      <c r="BD152" s="158">
        <f t="shared" si="248"/>
        <v>108.25280891310831</v>
      </c>
      <c r="BE152" s="156">
        <f t="shared" si="249"/>
        <v>20.784539311316795</v>
      </c>
      <c r="BF152" s="156">
        <f t="shared" si="250"/>
        <v>0.15915494309189535</v>
      </c>
      <c r="BG152" s="156">
        <f t="shared" si="251"/>
        <v>5.1605287756031799E-3</v>
      </c>
      <c r="BH152" s="156">
        <f t="shared" si="252"/>
        <v>1.1203779578612169E-2</v>
      </c>
      <c r="BI152" s="156">
        <f t="shared" si="253"/>
        <v>5.0926270811873491E-3</v>
      </c>
      <c r="BJ152" s="156">
        <f t="shared" si="254"/>
        <v>9.7778439958797099E-4</v>
      </c>
      <c r="BK152" s="157">
        <f t="shared" si="255"/>
        <v>0.15632666666666664</v>
      </c>
      <c r="BL152" s="157">
        <f t="shared" si="256"/>
        <v>2.5764510474682032</v>
      </c>
      <c r="BM152" s="157">
        <f t="shared" si="257"/>
        <v>518.85602300000005</v>
      </c>
      <c r="BN152" s="156">
        <f t="shared" si="258"/>
        <v>9.6989364016056143</v>
      </c>
      <c r="BO152" s="156">
        <f t="shared" si="259"/>
        <v>0.25694034410478644</v>
      </c>
      <c r="BP152" s="156">
        <f t="shared" si="260"/>
        <v>0.85081406099433488</v>
      </c>
      <c r="BQ152" s="156">
        <f t="shared" si="261"/>
        <v>11.399595806245372</v>
      </c>
      <c r="BR152" s="156">
        <f t="shared" si="262"/>
        <v>2.9625565575657999</v>
      </c>
      <c r="BS152" s="155"/>
      <c r="BT152" s="155"/>
      <c r="BU152" s="155"/>
    </row>
    <row r="153" spans="1:395" s="175" customFormat="1" ht="15" thickBot="1">
      <c r="A153" s="187">
        <v>18</v>
      </c>
      <c r="B153" s="180">
        <v>1</v>
      </c>
      <c r="C153" s="176">
        <v>0.65</v>
      </c>
      <c r="D153" s="176">
        <f t="shared" si="212"/>
        <v>0.19</v>
      </c>
      <c r="E153" s="176">
        <f t="shared" si="213"/>
        <v>4.003355281584116</v>
      </c>
      <c r="F153" s="233">
        <f t="shared" si="214"/>
        <v>25.022886522097128</v>
      </c>
      <c r="G153" s="179">
        <f t="shared" si="215"/>
        <v>2.5251732613822759</v>
      </c>
      <c r="H153" s="429">
        <v>20</v>
      </c>
      <c r="I153" s="430"/>
      <c r="J153" s="176">
        <v>45</v>
      </c>
      <c r="K153" s="176">
        <v>63</v>
      </c>
      <c r="L153" s="176">
        <v>45</v>
      </c>
      <c r="M153" s="176">
        <v>65</v>
      </c>
      <c r="N153" s="176">
        <v>44</v>
      </c>
      <c r="O153" s="178">
        <v>63</v>
      </c>
      <c r="P153" s="177">
        <v>45</v>
      </c>
      <c r="Q153" s="176">
        <v>59</v>
      </c>
      <c r="R153" s="176">
        <v>47</v>
      </c>
      <c r="S153" s="176">
        <v>63</v>
      </c>
      <c r="T153" s="176">
        <v>46</v>
      </c>
      <c r="U153" s="176">
        <v>63</v>
      </c>
      <c r="V153" s="183"/>
      <c r="W153" s="163">
        <f t="shared" si="216"/>
        <v>18</v>
      </c>
      <c r="X153" s="163">
        <f t="shared" si="217"/>
        <v>20</v>
      </c>
      <c r="Y153" s="163">
        <f t="shared" si="218"/>
        <v>19</v>
      </c>
      <c r="Z153" s="163">
        <f t="shared" si="219"/>
        <v>14</v>
      </c>
      <c r="AA153" s="163">
        <f t="shared" si="220"/>
        <v>16</v>
      </c>
      <c r="AB153" s="163">
        <f t="shared" si="221"/>
        <v>17</v>
      </c>
      <c r="AC153" s="163">
        <f t="shared" si="222"/>
        <v>4</v>
      </c>
      <c r="AD153" s="163">
        <f t="shared" si="223"/>
        <v>4</v>
      </c>
      <c r="AE153" s="163">
        <f t="shared" si="224"/>
        <v>2</v>
      </c>
      <c r="AF153" s="163">
        <f t="shared" si="225"/>
        <v>0.19</v>
      </c>
      <c r="AG153" s="163">
        <f t="shared" si="226"/>
        <v>0.15666666666666668</v>
      </c>
      <c r="AH153" s="163">
        <f t="shared" si="227"/>
        <v>3.3333333333333333E-2</v>
      </c>
      <c r="AI153" s="163">
        <f t="shared" si="228"/>
        <v>22.222222222222221</v>
      </c>
      <c r="AJ153" s="163">
        <f t="shared" si="229"/>
        <v>19.999999999999996</v>
      </c>
      <c r="AK153" s="163">
        <f t="shared" si="230"/>
        <v>10.526315789473683</v>
      </c>
      <c r="AL153" s="160">
        <f t="shared" si="263"/>
        <v>17.582846003898634</v>
      </c>
      <c r="AM153" s="159">
        <f t="shared" si="231"/>
        <v>7.593048860778529E-3</v>
      </c>
      <c r="AN153" s="159">
        <f t="shared" si="232"/>
        <v>0.29230769230769232</v>
      </c>
      <c r="AO153" s="159">
        <f t="shared" si="233"/>
        <v>2.5976219786873915E-2</v>
      </c>
      <c r="AP153" s="159">
        <f t="shared" si="234"/>
        <v>9.9908537641822739E-3</v>
      </c>
      <c r="AQ153" s="159">
        <f t="shared" si="235"/>
        <v>1.8383170926095385E-2</v>
      </c>
      <c r="AR153" s="159">
        <f t="shared" si="236"/>
        <v>1.84</v>
      </c>
      <c r="AS153" s="158">
        <f t="shared" si="237"/>
        <v>130.3836132741954</v>
      </c>
      <c r="AT153" s="158">
        <f t="shared" si="238"/>
        <v>38.112133110918656</v>
      </c>
      <c r="AU153" s="156">
        <f t="shared" si="239"/>
        <v>0.38461538461538458</v>
      </c>
      <c r="AV153" s="156">
        <f t="shared" si="240"/>
        <v>0.11465539767507375</v>
      </c>
      <c r="AW153" s="156">
        <f t="shared" si="241"/>
        <v>0.71138799153059018</v>
      </c>
      <c r="AX153" s="156">
        <f t="shared" si="242"/>
        <v>7.596523635316145E-2</v>
      </c>
      <c r="AY153" s="156">
        <f t="shared" si="243"/>
        <v>0.25263157894736843</v>
      </c>
      <c r="AZ153" s="156">
        <f t="shared" si="244"/>
        <v>7.3846153846153839E-2</v>
      </c>
      <c r="BA153" s="156">
        <f t="shared" si="245"/>
        <v>1.9182439227229968E-3</v>
      </c>
      <c r="BB153" s="156">
        <f t="shared" si="246"/>
        <v>1.8496087779795347</v>
      </c>
      <c r="BC153" s="156">
        <f t="shared" si="247"/>
        <v>0.4039967852606674</v>
      </c>
      <c r="BD153" s="158">
        <f t="shared" si="248"/>
        <v>210.60761901811918</v>
      </c>
      <c r="BE153" s="156">
        <f t="shared" si="249"/>
        <v>40.436662851478886</v>
      </c>
      <c r="BF153" s="156">
        <f t="shared" si="250"/>
        <v>0.15915494309189535</v>
      </c>
      <c r="BG153" s="156">
        <f t="shared" si="251"/>
        <v>1.2084712593311876E-3</v>
      </c>
      <c r="BH153" s="156">
        <f t="shared" si="252"/>
        <v>4.1342437819224835E-3</v>
      </c>
      <c r="BI153" s="156">
        <f t="shared" si="253"/>
        <v>1.5900937622778783E-3</v>
      </c>
      <c r="BJ153" s="156">
        <f t="shared" si="254"/>
        <v>3.0529800235735267E-4</v>
      </c>
      <c r="BK153" s="157">
        <f t="shared" si="255"/>
        <v>0.12798500000000002</v>
      </c>
      <c r="BL153" s="157">
        <f t="shared" si="256"/>
        <v>2.7034145076180973</v>
      </c>
      <c r="BM153" s="157">
        <f t="shared" si="257"/>
        <v>467.68598662500006</v>
      </c>
      <c r="BN153" s="156">
        <f t="shared" si="258"/>
        <v>3.8795745606422454</v>
      </c>
      <c r="BO153" s="156">
        <f t="shared" si="259"/>
        <v>0.10277613764191457</v>
      </c>
      <c r="BP153" s="156">
        <f t="shared" si="260"/>
        <v>0.37756102395598473</v>
      </c>
      <c r="BQ153" s="156">
        <f t="shared" si="261"/>
        <v>10.275357662698038</v>
      </c>
      <c r="BR153" s="156">
        <f t="shared" si="262"/>
        <v>2.6703866296980903</v>
      </c>
      <c r="BS153" s="155"/>
      <c r="BT153" s="155"/>
      <c r="BU153" s="155"/>
      <c r="BV153" s="154"/>
      <c r="BW153" s="154"/>
      <c r="BX153" s="154"/>
      <c r="BY153" s="154"/>
      <c r="BZ153" s="154"/>
      <c r="CA153" s="154"/>
      <c r="CB153" s="154"/>
      <c r="CC153" s="154"/>
      <c r="CD153" s="154"/>
      <c r="CE153" s="154"/>
      <c r="CF153" s="154"/>
      <c r="CG153" s="154"/>
      <c r="CH153" s="154"/>
      <c r="CI153" s="154"/>
      <c r="CJ153" s="154"/>
      <c r="CK153" s="154"/>
      <c r="CL153" s="154"/>
      <c r="CM153" s="154"/>
      <c r="CN153" s="154"/>
      <c r="CO153" s="154"/>
      <c r="CP153" s="154"/>
      <c r="CQ153" s="154"/>
      <c r="CR153" s="154"/>
      <c r="CS153" s="154"/>
      <c r="CT153" s="154"/>
      <c r="CU153" s="154"/>
      <c r="CV153" s="154"/>
      <c r="CW153" s="154"/>
      <c r="CX153" s="154"/>
      <c r="CY153" s="154"/>
      <c r="CZ153" s="154"/>
      <c r="DA153" s="154"/>
      <c r="DB153" s="154"/>
      <c r="DC153" s="154"/>
      <c r="DD153" s="154"/>
      <c r="DE153" s="154"/>
      <c r="DF153" s="154"/>
      <c r="DG153" s="154"/>
      <c r="DH153" s="154"/>
      <c r="DI153" s="154"/>
      <c r="DJ153" s="154"/>
      <c r="DK153" s="154"/>
      <c r="DL153" s="154"/>
      <c r="DM153" s="154"/>
      <c r="DN153" s="154"/>
      <c r="DO153" s="154"/>
      <c r="DP153" s="154"/>
      <c r="DQ153" s="154"/>
      <c r="DR153" s="154"/>
      <c r="DS153" s="154"/>
      <c r="DT153" s="154"/>
      <c r="DU153" s="154"/>
      <c r="DV153" s="154"/>
      <c r="DW153" s="154"/>
      <c r="DX153" s="154"/>
      <c r="DY153" s="154"/>
      <c r="DZ153" s="154"/>
      <c r="EA153" s="154"/>
      <c r="EB153" s="154"/>
      <c r="EC153" s="154"/>
      <c r="ED153" s="154"/>
      <c r="EE153" s="154"/>
      <c r="EF153" s="154"/>
      <c r="EG153" s="154"/>
      <c r="EH153" s="154"/>
      <c r="EI153" s="154"/>
      <c r="EJ153" s="154"/>
      <c r="EK153" s="154"/>
      <c r="EL153" s="154"/>
      <c r="EM153" s="154"/>
      <c r="EN153" s="154"/>
      <c r="EO153" s="154"/>
      <c r="EP153" s="154"/>
      <c r="EQ153" s="154"/>
      <c r="ER153" s="154"/>
      <c r="ES153" s="154"/>
      <c r="ET153" s="154"/>
      <c r="EU153" s="154"/>
      <c r="EV153" s="154"/>
      <c r="EW153" s="154"/>
      <c r="EX153" s="154"/>
      <c r="EY153" s="154"/>
      <c r="EZ153" s="154"/>
      <c r="FA153" s="154"/>
      <c r="FB153" s="154"/>
      <c r="FC153" s="154"/>
      <c r="FD153" s="154"/>
      <c r="FE153" s="154"/>
      <c r="FF153" s="154"/>
      <c r="FG153" s="154"/>
      <c r="FH153" s="154"/>
      <c r="FI153" s="154"/>
      <c r="FJ153" s="154"/>
      <c r="FK153" s="154"/>
      <c r="FL153" s="154"/>
      <c r="FM153" s="154"/>
      <c r="FN153" s="154"/>
      <c r="FO153" s="154"/>
      <c r="FP153" s="154"/>
      <c r="FQ153" s="154"/>
      <c r="FR153" s="154"/>
      <c r="FS153" s="154"/>
      <c r="FT153" s="154"/>
      <c r="FU153" s="154"/>
      <c r="FV153" s="154"/>
      <c r="FW153" s="154"/>
      <c r="FX153" s="154"/>
      <c r="FY153" s="154"/>
      <c r="FZ153" s="154"/>
      <c r="GA153" s="154"/>
      <c r="GB153" s="154"/>
      <c r="GC153" s="154"/>
      <c r="GD153" s="154"/>
      <c r="GE153" s="154"/>
      <c r="GF153" s="154"/>
      <c r="GG153" s="154"/>
      <c r="GH153" s="154"/>
      <c r="GI153" s="154"/>
      <c r="GJ153" s="154"/>
      <c r="GK153" s="154"/>
      <c r="GL153" s="154"/>
      <c r="GM153" s="154"/>
      <c r="GN153" s="154"/>
      <c r="GO153" s="154"/>
      <c r="GP153" s="154"/>
      <c r="GQ153" s="154"/>
      <c r="GR153" s="154"/>
      <c r="GS153" s="154"/>
      <c r="GT153" s="154"/>
      <c r="GU153" s="154"/>
      <c r="GV153" s="154"/>
      <c r="GW153" s="154"/>
      <c r="GX153" s="154"/>
      <c r="GY153" s="154"/>
      <c r="GZ153" s="154"/>
      <c r="HA153" s="154"/>
      <c r="HB153" s="154"/>
      <c r="HC153" s="154"/>
      <c r="HD153" s="154"/>
      <c r="HE153" s="154"/>
      <c r="HF153" s="154"/>
      <c r="HG153" s="154"/>
      <c r="HH153" s="154"/>
      <c r="HI153" s="154"/>
      <c r="HJ153" s="154"/>
      <c r="HK153" s="154"/>
      <c r="HL153" s="154"/>
      <c r="HM153" s="154"/>
      <c r="HN153" s="154"/>
      <c r="HO153" s="154"/>
      <c r="HP153" s="154"/>
      <c r="HQ153" s="154"/>
      <c r="HR153" s="154"/>
      <c r="HS153" s="154"/>
      <c r="HT153" s="154"/>
      <c r="HU153" s="154"/>
      <c r="HV153" s="154"/>
      <c r="HW153" s="154"/>
      <c r="HX153" s="154"/>
      <c r="HY153" s="154"/>
      <c r="HZ153" s="154"/>
      <c r="IA153" s="154"/>
      <c r="IB153" s="154"/>
      <c r="IC153" s="154"/>
      <c r="ID153" s="154"/>
      <c r="IE153" s="154"/>
      <c r="IF153" s="154"/>
      <c r="IG153" s="154"/>
      <c r="IH153" s="154"/>
      <c r="II153" s="154"/>
      <c r="IJ153" s="154"/>
      <c r="IK153" s="154"/>
      <c r="IL153" s="154"/>
      <c r="IM153" s="154"/>
      <c r="IN153" s="154"/>
      <c r="IO153" s="154"/>
      <c r="IP153" s="154"/>
      <c r="IQ153" s="154"/>
      <c r="IR153" s="154"/>
      <c r="IS153" s="154"/>
      <c r="IT153" s="154"/>
      <c r="IU153" s="154"/>
      <c r="IV153" s="154"/>
      <c r="IW153" s="154"/>
      <c r="IX153" s="154"/>
      <c r="IY153" s="154"/>
      <c r="IZ153" s="154"/>
      <c r="JA153" s="154"/>
      <c r="JB153" s="154"/>
      <c r="JC153" s="154"/>
      <c r="JD153" s="154"/>
      <c r="JE153" s="154"/>
      <c r="JF153" s="154"/>
      <c r="JG153" s="154"/>
      <c r="JH153" s="154"/>
      <c r="JI153" s="154"/>
      <c r="JJ153" s="154"/>
      <c r="JK153" s="154"/>
      <c r="JL153" s="154"/>
      <c r="JM153" s="154"/>
      <c r="JN153" s="154"/>
      <c r="JO153" s="154"/>
      <c r="JP153" s="154"/>
      <c r="JQ153" s="154"/>
      <c r="JR153" s="154"/>
      <c r="JS153" s="154"/>
      <c r="JT153" s="154"/>
      <c r="JU153" s="154"/>
      <c r="JV153" s="154"/>
      <c r="JW153" s="154"/>
      <c r="JX153" s="154"/>
      <c r="JY153" s="154"/>
      <c r="JZ153" s="154"/>
      <c r="KA153" s="154"/>
      <c r="KB153" s="154"/>
      <c r="KC153" s="154"/>
      <c r="KD153" s="154"/>
      <c r="KE153" s="154"/>
      <c r="KF153" s="154"/>
      <c r="KG153" s="154"/>
      <c r="KH153" s="154"/>
      <c r="KI153" s="154"/>
      <c r="KJ153" s="154"/>
      <c r="KK153" s="154"/>
      <c r="KL153" s="154"/>
      <c r="KM153" s="154"/>
      <c r="KN153" s="154"/>
      <c r="KO153" s="154"/>
      <c r="KP153" s="154"/>
      <c r="KQ153" s="154"/>
      <c r="KR153" s="154"/>
      <c r="KS153" s="154"/>
      <c r="KT153" s="154"/>
      <c r="KU153" s="154"/>
      <c r="KV153" s="154"/>
      <c r="KW153" s="154"/>
      <c r="KX153" s="154"/>
      <c r="KY153" s="154"/>
      <c r="KZ153" s="154"/>
      <c r="LA153" s="154"/>
      <c r="LB153" s="154"/>
      <c r="LC153" s="154"/>
      <c r="LD153" s="154"/>
      <c r="LE153" s="154"/>
      <c r="LF153" s="154"/>
      <c r="LG153" s="154"/>
      <c r="LH153" s="154"/>
      <c r="LI153" s="154"/>
      <c r="LJ153" s="154"/>
      <c r="LK153" s="154"/>
      <c r="LL153" s="154"/>
      <c r="LM153" s="154"/>
      <c r="LN153" s="154"/>
      <c r="LO153" s="154"/>
      <c r="LP153" s="154"/>
      <c r="LQ153" s="154"/>
      <c r="LR153" s="154"/>
      <c r="LS153" s="154"/>
      <c r="LT153" s="154"/>
      <c r="LU153" s="154"/>
      <c r="LV153" s="154"/>
      <c r="LW153" s="154"/>
      <c r="LX153" s="154"/>
      <c r="LY153" s="154"/>
      <c r="LZ153" s="154"/>
      <c r="MA153" s="154"/>
      <c r="MB153" s="154"/>
      <c r="MC153" s="154"/>
      <c r="MD153" s="154"/>
      <c r="ME153" s="154"/>
      <c r="MF153" s="154"/>
      <c r="MG153" s="154"/>
      <c r="MH153" s="154"/>
      <c r="MI153" s="154"/>
      <c r="MJ153" s="154"/>
      <c r="MK153" s="154"/>
      <c r="ML153" s="154"/>
      <c r="MM153" s="154"/>
      <c r="MN153" s="154"/>
      <c r="MO153" s="154"/>
      <c r="MP153" s="154"/>
      <c r="MQ153" s="154"/>
      <c r="MR153" s="154"/>
      <c r="MS153" s="154"/>
      <c r="MT153" s="154"/>
      <c r="MU153" s="154"/>
      <c r="MV153" s="154"/>
      <c r="MW153" s="154"/>
      <c r="MX153" s="154"/>
      <c r="MY153" s="154"/>
      <c r="MZ153" s="154"/>
      <c r="NA153" s="154"/>
      <c r="NB153" s="154"/>
      <c r="NC153" s="154"/>
      <c r="ND153" s="154"/>
      <c r="NE153" s="154"/>
      <c r="NF153" s="154"/>
      <c r="NG153" s="154"/>
      <c r="NH153" s="154"/>
      <c r="NI153" s="154"/>
      <c r="NJ153" s="154"/>
      <c r="NK153" s="154"/>
      <c r="NL153" s="154"/>
      <c r="NM153" s="154"/>
      <c r="NN153" s="154"/>
      <c r="NO153" s="154"/>
      <c r="NP153" s="154"/>
      <c r="NQ153" s="154"/>
      <c r="NR153" s="154"/>
      <c r="NS153" s="154"/>
      <c r="NT153" s="154"/>
      <c r="NU153" s="154"/>
      <c r="NV153" s="154"/>
      <c r="NW153" s="154"/>
      <c r="NX153" s="154"/>
      <c r="NY153" s="154"/>
      <c r="NZ153" s="154"/>
      <c r="OA153" s="154"/>
      <c r="OB153" s="154"/>
      <c r="OC153" s="154"/>
      <c r="OD153" s="154"/>
      <c r="OE153" s="154"/>
    </row>
    <row r="154" spans="1:395" ht="15" thickBot="1">
      <c r="A154" s="187">
        <v>18</v>
      </c>
      <c r="B154" s="28">
        <v>2</v>
      </c>
      <c r="C154" s="172">
        <v>0.65</v>
      </c>
      <c r="D154" s="172">
        <f t="shared" si="212"/>
        <v>0.18333333333333332</v>
      </c>
      <c r="E154" s="172">
        <f t="shared" si="213"/>
        <v>3.4617713531086367</v>
      </c>
      <c r="F154" s="229">
        <f t="shared" si="214"/>
        <v>18.710521764569563</v>
      </c>
      <c r="G154" s="170">
        <f t="shared" si="215"/>
        <v>2.5251732613822759</v>
      </c>
      <c r="H154" s="425">
        <v>23</v>
      </c>
      <c r="I154" s="426"/>
      <c r="J154" s="167">
        <v>45</v>
      </c>
      <c r="K154" s="167">
        <v>63</v>
      </c>
      <c r="L154" s="167">
        <v>44</v>
      </c>
      <c r="M154" s="167">
        <v>62</v>
      </c>
      <c r="N154" s="167">
        <v>45</v>
      </c>
      <c r="O154" s="169">
        <v>64</v>
      </c>
      <c r="P154" s="168">
        <v>44</v>
      </c>
      <c r="Q154" s="167">
        <v>61</v>
      </c>
      <c r="R154" s="167">
        <v>45</v>
      </c>
      <c r="S154" s="167">
        <v>61</v>
      </c>
      <c r="T154" s="167">
        <v>48</v>
      </c>
      <c r="U154" s="167">
        <v>62</v>
      </c>
      <c r="V154" s="182"/>
      <c r="W154" s="166">
        <f t="shared" si="216"/>
        <v>18</v>
      </c>
      <c r="X154" s="166">
        <f t="shared" si="217"/>
        <v>18</v>
      </c>
      <c r="Y154" s="166">
        <f t="shared" si="218"/>
        <v>19</v>
      </c>
      <c r="Z154" s="166">
        <f t="shared" si="219"/>
        <v>17</v>
      </c>
      <c r="AA154" s="166">
        <f t="shared" si="220"/>
        <v>16</v>
      </c>
      <c r="AB154" s="166">
        <f t="shared" si="221"/>
        <v>14</v>
      </c>
      <c r="AC154" s="165">
        <f t="shared" si="222"/>
        <v>1</v>
      </c>
      <c r="AD154" s="165">
        <f t="shared" si="223"/>
        <v>2</v>
      </c>
      <c r="AE154" s="165">
        <f t="shared" si="224"/>
        <v>5</v>
      </c>
      <c r="AF154" s="163">
        <f t="shared" si="225"/>
        <v>0.18333333333333332</v>
      </c>
      <c r="AG154" s="163">
        <f t="shared" si="226"/>
        <v>0.15666666666666668</v>
      </c>
      <c r="AH154" s="163">
        <f t="shared" si="227"/>
        <v>2.6666666666666668E-2</v>
      </c>
      <c r="AI154" s="162">
        <f t="shared" si="228"/>
        <v>5.555555555555558</v>
      </c>
      <c r="AJ154" s="162">
        <f t="shared" si="229"/>
        <v>11.111111111111116</v>
      </c>
      <c r="AK154" s="162">
        <f t="shared" si="230"/>
        <v>26.315789473684216</v>
      </c>
      <c r="AL154" s="160">
        <f t="shared" si="263"/>
        <v>14.327485380116963</v>
      </c>
      <c r="AM154" s="159">
        <f t="shared" si="231"/>
        <v>9.7984083843399399E-3</v>
      </c>
      <c r="AN154" s="159">
        <f t="shared" si="232"/>
        <v>0.28205128205128205</v>
      </c>
      <c r="AO154" s="159">
        <f t="shared" si="233"/>
        <v>3.4739811544477972E-2</v>
      </c>
      <c r="AP154" s="159">
        <f t="shared" si="234"/>
        <v>1.3361465978645373E-2</v>
      </c>
      <c r="AQ154" s="159">
        <f t="shared" si="235"/>
        <v>2.4941403160138029E-2</v>
      </c>
      <c r="AR154" s="159">
        <f t="shared" si="236"/>
        <v>1.8666666666666667</v>
      </c>
      <c r="AS154" s="158">
        <f t="shared" si="237"/>
        <v>100.69375507947035</v>
      </c>
      <c r="AT154" s="158">
        <f t="shared" si="238"/>
        <v>28.400802714722403</v>
      </c>
      <c r="AU154" s="156">
        <f t="shared" si="239"/>
        <v>0.38461538461538458</v>
      </c>
      <c r="AV154" s="156">
        <f t="shared" si="240"/>
        <v>0.13498215022724658</v>
      </c>
      <c r="AW154" s="156">
        <f t="shared" si="241"/>
        <v>0.7242068243779014</v>
      </c>
      <c r="AX154" s="156">
        <f t="shared" si="242"/>
        <v>8.4767325555601236E-2</v>
      </c>
      <c r="AY154" s="156">
        <f t="shared" si="243"/>
        <v>0.26181818181818184</v>
      </c>
      <c r="AZ154" s="156">
        <f t="shared" si="244"/>
        <v>7.3846153846153839E-2</v>
      </c>
      <c r="BA154" s="156">
        <f t="shared" si="245"/>
        <v>2.5654014678999117E-3</v>
      </c>
      <c r="BB154" s="156">
        <f t="shared" si="246"/>
        <v>1.8829377433825436</v>
      </c>
      <c r="BC154" s="156">
        <f t="shared" si="247"/>
        <v>0.46720089198379289</v>
      </c>
      <c r="BD154" s="158">
        <f t="shared" si="248"/>
        <v>182.11609287268897</v>
      </c>
      <c r="BE154" s="156">
        <f t="shared" si="249"/>
        <v>34.966289831556281</v>
      </c>
      <c r="BF154" s="156">
        <f t="shared" si="250"/>
        <v>0.15915494309189535</v>
      </c>
      <c r="BG154" s="156">
        <f t="shared" si="251"/>
        <v>1.5594651288007731E-3</v>
      </c>
      <c r="BH154" s="156">
        <f t="shared" si="252"/>
        <v>5.5290127293845595E-3</v>
      </c>
      <c r="BI154" s="156">
        <f t="shared" si="253"/>
        <v>2.1265433574555997E-3</v>
      </c>
      <c r="BJ154" s="156">
        <f t="shared" si="254"/>
        <v>4.0829632463147518E-4</v>
      </c>
      <c r="BK154" s="157">
        <f t="shared" si="255"/>
        <v>0.12500166666666668</v>
      </c>
      <c r="BL154" s="157">
        <f t="shared" si="256"/>
        <v>2.6973598202687015</v>
      </c>
      <c r="BM154" s="157">
        <f t="shared" si="257"/>
        <v>454.74043812500014</v>
      </c>
      <c r="BN154" s="156">
        <f t="shared" si="258"/>
        <v>3.8795745606422454</v>
      </c>
      <c r="BO154" s="156">
        <f t="shared" si="259"/>
        <v>0.10277613764191457</v>
      </c>
      <c r="BP154" s="156">
        <f t="shared" si="260"/>
        <v>0.38830942928251583</v>
      </c>
      <c r="BQ154" s="156">
        <f t="shared" si="261"/>
        <v>9.9909357540211783</v>
      </c>
      <c r="BR154" s="156">
        <f t="shared" si="262"/>
        <v>2.596470325559975</v>
      </c>
      <c r="BS154" s="155"/>
      <c r="BT154" s="155"/>
      <c r="BU154" s="155"/>
    </row>
    <row r="155" spans="1:395" ht="15" thickBot="1">
      <c r="A155" s="187">
        <v>18</v>
      </c>
      <c r="B155" s="28">
        <v>3</v>
      </c>
      <c r="C155" s="172">
        <v>0.65</v>
      </c>
      <c r="D155" s="172">
        <f t="shared" si="212"/>
        <v>0.20333333333333331</v>
      </c>
      <c r="E155" s="172">
        <f t="shared" si="213"/>
        <v>3.1742250903872287</v>
      </c>
      <c r="F155" s="229">
        <f t="shared" si="214"/>
        <v>15.731298772272332</v>
      </c>
      <c r="G155" s="170">
        <f t="shared" si="215"/>
        <v>2.5251732613822759</v>
      </c>
      <c r="H155" s="425">
        <v>25</v>
      </c>
      <c r="I155" s="426"/>
      <c r="J155" s="167">
        <v>40</v>
      </c>
      <c r="K155" s="167">
        <v>62</v>
      </c>
      <c r="L155" s="167">
        <v>41</v>
      </c>
      <c r="M155" s="167">
        <v>62</v>
      </c>
      <c r="N155" s="167">
        <v>42</v>
      </c>
      <c r="O155" s="169">
        <v>60</v>
      </c>
      <c r="P155" s="168">
        <v>45</v>
      </c>
      <c r="Q155" s="167">
        <v>61</v>
      </c>
      <c r="R155" s="167">
        <v>43</v>
      </c>
      <c r="S155" s="167">
        <v>63</v>
      </c>
      <c r="T155" s="167">
        <v>37</v>
      </c>
      <c r="U155" s="167">
        <v>62</v>
      </c>
      <c r="V155" s="182"/>
      <c r="W155" s="166">
        <f t="shared" si="216"/>
        <v>22</v>
      </c>
      <c r="X155" s="166">
        <f t="shared" si="217"/>
        <v>21</v>
      </c>
      <c r="Y155" s="166">
        <f t="shared" si="218"/>
        <v>18</v>
      </c>
      <c r="Z155" s="166">
        <f t="shared" si="219"/>
        <v>16</v>
      </c>
      <c r="AA155" s="166">
        <f t="shared" si="220"/>
        <v>20</v>
      </c>
      <c r="AB155" s="166">
        <f t="shared" si="221"/>
        <v>25</v>
      </c>
      <c r="AC155" s="165">
        <f t="shared" si="222"/>
        <v>6</v>
      </c>
      <c r="AD155" s="165">
        <f t="shared" si="223"/>
        <v>1</v>
      </c>
      <c r="AE155" s="165">
        <f t="shared" si="224"/>
        <v>-7</v>
      </c>
      <c r="AF155" s="163">
        <f t="shared" si="225"/>
        <v>0.20333333333333334</v>
      </c>
      <c r="AG155" s="163">
        <f t="shared" si="226"/>
        <v>0.20333333333333334</v>
      </c>
      <c r="AH155" s="163">
        <f t="shared" si="227"/>
        <v>0</v>
      </c>
      <c r="AI155" s="162">
        <f t="shared" si="228"/>
        <v>27.27272727272727</v>
      </c>
      <c r="AJ155" s="162">
        <f t="shared" si="229"/>
        <v>4.7619047619047672</v>
      </c>
      <c r="AK155" s="161">
        <f t="shared" si="230"/>
        <v>-38.888888888888886</v>
      </c>
      <c r="AL155" s="160">
        <f>(AI155+AJ155)/2</f>
        <v>16.01731601731602</v>
      </c>
      <c r="AM155" s="159">
        <f t="shared" si="231"/>
        <v>1.2925400265852462E-2</v>
      </c>
      <c r="AN155" s="159">
        <f t="shared" si="232"/>
        <v>0.31282051282051276</v>
      </c>
      <c r="AO155" s="159">
        <f t="shared" si="233"/>
        <v>4.1318902489200497E-2</v>
      </c>
      <c r="AP155" s="159">
        <f t="shared" si="234"/>
        <v>1.5891885572769424E-2</v>
      </c>
      <c r="AQ155" s="159">
        <f t="shared" si="235"/>
        <v>2.8393502223348039E-2</v>
      </c>
      <c r="AR155" s="159">
        <f t="shared" si="236"/>
        <v>1.7866666666666668</v>
      </c>
      <c r="AS155" s="158">
        <f t="shared" si="237"/>
        <v>76.137534945601644</v>
      </c>
      <c r="AT155" s="158">
        <f t="shared" si="238"/>
        <v>23.817382726572816</v>
      </c>
      <c r="AU155" s="156">
        <f t="shared" si="239"/>
        <v>0.38461538461538458</v>
      </c>
      <c r="AV155" s="156">
        <f t="shared" si="240"/>
        <v>0.13978270126548978</v>
      </c>
      <c r="AW155" s="156">
        <f t="shared" si="241"/>
        <v>0.68766835609160848</v>
      </c>
      <c r="AX155" s="156">
        <f t="shared" si="242"/>
        <v>0.10253125807719972</v>
      </c>
      <c r="AY155" s="156">
        <f t="shared" si="243"/>
        <v>0.23606557377049184</v>
      </c>
      <c r="AZ155" s="156">
        <f t="shared" si="244"/>
        <v>7.3846153846153839E-2</v>
      </c>
      <c r="BA155" s="156">
        <f t="shared" si="245"/>
        <v>3.0512420299717291E-3</v>
      </c>
      <c r="BB155" s="156">
        <f t="shared" si="246"/>
        <v>1.7879377258381821</v>
      </c>
      <c r="BC155" s="156">
        <f t="shared" si="247"/>
        <v>0.50952362165941889</v>
      </c>
      <c r="BD155" s="158">
        <f t="shared" si="248"/>
        <v>166.98892341363683</v>
      </c>
      <c r="BE155" s="156">
        <f t="shared" si="249"/>
        <v>32.061873295418273</v>
      </c>
      <c r="BF155" s="156">
        <f t="shared" si="250"/>
        <v>0.15915494309189535</v>
      </c>
      <c r="BG155" s="156">
        <f t="shared" si="251"/>
        <v>2.0571413437517174E-3</v>
      </c>
      <c r="BH155" s="156">
        <f t="shared" si="252"/>
        <v>6.5761075742882778E-3</v>
      </c>
      <c r="BI155" s="156">
        <f t="shared" si="253"/>
        <v>2.5292721439570298E-3</v>
      </c>
      <c r="BJ155" s="156">
        <f t="shared" si="254"/>
        <v>4.8562025163974976E-4</v>
      </c>
      <c r="BK155" s="157">
        <f t="shared" si="255"/>
        <v>0.13395166666666666</v>
      </c>
      <c r="BL155" s="157">
        <f t="shared" si="256"/>
        <v>2.7154833823833284</v>
      </c>
      <c r="BM155" s="157">
        <f t="shared" si="257"/>
        <v>493.86974862500011</v>
      </c>
      <c r="BN155" s="156">
        <f t="shared" si="258"/>
        <v>3.8795745606422454</v>
      </c>
      <c r="BO155" s="156">
        <f t="shared" si="259"/>
        <v>0.10277613764191457</v>
      </c>
      <c r="BP155" s="156">
        <f t="shared" si="260"/>
        <v>0.35754366508906954</v>
      </c>
      <c r="BQ155" s="156">
        <f t="shared" si="261"/>
        <v>10.850631515666162</v>
      </c>
      <c r="BR155" s="156">
        <f t="shared" si="262"/>
        <v>2.819890292325598</v>
      </c>
      <c r="BS155" s="155"/>
      <c r="BT155" s="155"/>
      <c r="BU155" s="155"/>
    </row>
    <row r="156" spans="1:395" ht="15" thickBot="1">
      <c r="A156" s="187">
        <v>18</v>
      </c>
      <c r="B156" s="28">
        <v>4</v>
      </c>
      <c r="C156" s="172">
        <v>0.65</v>
      </c>
      <c r="D156" s="172">
        <f t="shared" si="212"/>
        <v>0.19666666666666668</v>
      </c>
      <c r="E156" s="172">
        <f t="shared" si="213"/>
        <v>2.8899783707718116</v>
      </c>
      <c r="F156" s="229">
        <f t="shared" si="214"/>
        <v>13.040021992475138</v>
      </c>
      <c r="G156" s="170">
        <f t="shared" si="215"/>
        <v>2.5251732613822759</v>
      </c>
      <c r="H156" s="425">
        <v>27.36</v>
      </c>
      <c r="I156" s="426"/>
      <c r="J156" s="167">
        <v>42</v>
      </c>
      <c r="K156" s="167">
        <v>62</v>
      </c>
      <c r="L156" s="167">
        <v>42</v>
      </c>
      <c r="M156" s="167">
        <v>62</v>
      </c>
      <c r="N156" s="167">
        <v>43</v>
      </c>
      <c r="O156" s="169">
        <v>62</v>
      </c>
      <c r="P156" s="168">
        <v>44</v>
      </c>
      <c r="Q156" s="167">
        <v>63</v>
      </c>
      <c r="R156" s="167">
        <v>43</v>
      </c>
      <c r="S156" s="167">
        <v>64</v>
      </c>
      <c r="T156" s="167">
        <v>38</v>
      </c>
      <c r="U156" s="167">
        <v>65</v>
      </c>
      <c r="V156" s="182"/>
      <c r="W156" s="166">
        <f t="shared" si="216"/>
        <v>20</v>
      </c>
      <c r="X156" s="166">
        <f t="shared" si="217"/>
        <v>20</v>
      </c>
      <c r="Y156" s="166">
        <f t="shared" si="218"/>
        <v>19</v>
      </c>
      <c r="Z156" s="166">
        <f t="shared" si="219"/>
        <v>19</v>
      </c>
      <c r="AA156" s="166">
        <f t="shared" si="220"/>
        <v>21</v>
      </c>
      <c r="AB156" s="166">
        <f t="shared" si="221"/>
        <v>27</v>
      </c>
      <c r="AC156" s="165">
        <f t="shared" si="222"/>
        <v>1</v>
      </c>
      <c r="AD156" s="165">
        <f t="shared" si="223"/>
        <v>-1</v>
      </c>
      <c r="AE156" s="165">
        <f t="shared" si="224"/>
        <v>-8</v>
      </c>
      <c r="AF156" s="163">
        <f t="shared" si="225"/>
        <v>0.19666666666666666</v>
      </c>
      <c r="AG156" s="163">
        <f t="shared" si="226"/>
        <v>0.22333333333333333</v>
      </c>
      <c r="AH156" s="163">
        <f t="shared" si="227"/>
        <v>-2.6666666666666668E-2</v>
      </c>
      <c r="AI156" s="162">
        <f t="shared" si="228"/>
        <v>5.0000000000000044</v>
      </c>
      <c r="AJ156" s="161">
        <f t="shared" si="229"/>
        <v>-5.0000000000000044</v>
      </c>
      <c r="AK156" s="161">
        <f t="shared" si="230"/>
        <v>-42.105263157894733</v>
      </c>
      <c r="AL156" s="160">
        <f>AI156</f>
        <v>5.0000000000000044</v>
      </c>
      <c r="AM156" s="159">
        <f t="shared" si="231"/>
        <v>1.5081774154994136E-2</v>
      </c>
      <c r="AN156" s="159">
        <f t="shared" si="232"/>
        <v>0.3025641025641026</v>
      </c>
      <c r="AO156" s="159">
        <f t="shared" si="233"/>
        <v>4.9846541698709432E-2</v>
      </c>
      <c r="AP156" s="159">
        <f t="shared" si="234"/>
        <v>1.9171746807195935E-2</v>
      </c>
      <c r="AQ156" s="159">
        <f t="shared" si="235"/>
        <v>3.4764767543715297E-2</v>
      </c>
      <c r="AR156" s="159">
        <f t="shared" si="236"/>
        <v>1.8133333333333335</v>
      </c>
      <c r="AS156" s="158">
        <f t="shared" si="237"/>
        <v>65.034010131229508</v>
      </c>
      <c r="AT156" s="158">
        <f t="shared" si="238"/>
        <v>19.676956911500213</v>
      </c>
      <c r="AU156" s="156">
        <f t="shared" si="239"/>
        <v>0.38461538461538458</v>
      </c>
      <c r="AV156" s="156">
        <f t="shared" si="240"/>
        <v>0.15611170547213479</v>
      </c>
      <c r="AW156" s="156">
        <f t="shared" si="241"/>
        <v>0.69922661691272703</v>
      </c>
      <c r="AX156" s="156">
        <f t="shared" si="242"/>
        <v>0.10892350068708186</v>
      </c>
      <c r="AY156" s="156">
        <f t="shared" si="243"/>
        <v>0.24406779661016947</v>
      </c>
      <c r="AZ156" s="156">
        <f t="shared" si="244"/>
        <v>7.3846153846153839E-2</v>
      </c>
      <c r="BA156" s="156">
        <f t="shared" si="245"/>
        <v>3.6809753869816195E-3</v>
      </c>
      <c r="BB156" s="156">
        <f t="shared" si="246"/>
        <v>1.8179892039730907</v>
      </c>
      <c r="BC156" s="156">
        <f t="shared" si="247"/>
        <v>0.55963832822193804</v>
      </c>
      <c r="BD156" s="158">
        <f t="shared" si="248"/>
        <v>152.03533558012691</v>
      </c>
      <c r="BE156" s="156">
        <f t="shared" si="249"/>
        <v>29.190784431384369</v>
      </c>
      <c r="BF156" s="156">
        <f t="shared" si="250"/>
        <v>0.15915494309189535</v>
      </c>
      <c r="BG156" s="156">
        <f t="shared" si="251"/>
        <v>2.4003389073629098E-3</v>
      </c>
      <c r="BH156" s="156">
        <f t="shared" si="252"/>
        <v>7.9333235073858876E-3</v>
      </c>
      <c r="BI156" s="156">
        <f t="shared" si="253"/>
        <v>3.0512782720714953E-3</v>
      </c>
      <c r="BJ156" s="156">
        <f t="shared" si="254"/>
        <v>5.8584542823772717E-4</v>
      </c>
      <c r="BK156" s="157">
        <f t="shared" si="255"/>
        <v>0.13096833333333335</v>
      </c>
      <c r="BL156" s="157">
        <f t="shared" si="256"/>
        <v>2.7094556648891674</v>
      </c>
      <c r="BM156" s="157">
        <f t="shared" si="257"/>
        <v>480.72909012500014</v>
      </c>
      <c r="BN156" s="156">
        <f t="shared" si="258"/>
        <v>3.8795745606422454</v>
      </c>
      <c r="BO156" s="156">
        <f t="shared" si="259"/>
        <v>0.10277613764191457</v>
      </c>
      <c r="BP156" s="156">
        <f t="shared" si="260"/>
        <v>0.3673170682350122</v>
      </c>
      <c r="BQ156" s="156">
        <f t="shared" si="261"/>
        <v>10.561922916579702</v>
      </c>
      <c r="BR156" s="156">
        <f t="shared" si="262"/>
        <v>2.7448599519532983</v>
      </c>
      <c r="BS156" s="155"/>
      <c r="BT156" s="155"/>
      <c r="BU156" s="155"/>
    </row>
    <row r="157" spans="1:395" ht="15" thickBot="1">
      <c r="A157" s="187">
        <v>18</v>
      </c>
      <c r="B157" s="28">
        <v>5</v>
      </c>
      <c r="C157" s="172">
        <v>0.65</v>
      </c>
      <c r="D157" s="172">
        <f t="shared" si="212"/>
        <v>0.20333333333333331</v>
      </c>
      <c r="E157" s="172">
        <f t="shared" si="213"/>
        <v>2.8424232144011614</v>
      </c>
      <c r="F157" s="229">
        <f t="shared" si="214"/>
        <v>12.614400685977616</v>
      </c>
      <c r="G157" s="170">
        <f t="shared" si="215"/>
        <v>2.5251732613822759</v>
      </c>
      <c r="H157" s="425">
        <v>27.8</v>
      </c>
      <c r="I157" s="426"/>
      <c r="J157" s="167">
        <v>41</v>
      </c>
      <c r="K157" s="167">
        <v>62</v>
      </c>
      <c r="L157" s="167">
        <v>43</v>
      </c>
      <c r="M157" s="167">
        <v>62</v>
      </c>
      <c r="N157" s="167">
        <v>41</v>
      </c>
      <c r="O157" s="169">
        <v>62</v>
      </c>
      <c r="P157" s="168">
        <v>44</v>
      </c>
      <c r="Q157" s="167">
        <v>64</v>
      </c>
      <c r="R157" s="167">
        <v>43</v>
      </c>
      <c r="S157" s="167">
        <v>64</v>
      </c>
      <c r="T157" s="167">
        <v>39</v>
      </c>
      <c r="U157" s="167">
        <v>62</v>
      </c>
      <c r="V157" s="182"/>
      <c r="W157" s="166">
        <f t="shared" si="216"/>
        <v>21</v>
      </c>
      <c r="X157" s="166">
        <f t="shared" si="217"/>
        <v>19</v>
      </c>
      <c r="Y157" s="166">
        <f t="shared" si="218"/>
        <v>21</v>
      </c>
      <c r="Z157" s="166">
        <f t="shared" si="219"/>
        <v>20</v>
      </c>
      <c r="AA157" s="166">
        <f t="shared" si="220"/>
        <v>21</v>
      </c>
      <c r="AB157" s="166">
        <f t="shared" si="221"/>
        <v>23</v>
      </c>
      <c r="AC157" s="165">
        <f t="shared" si="222"/>
        <v>1</v>
      </c>
      <c r="AD157" s="165">
        <f t="shared" si="223"/>
        <v>-2</v>
      </c>
      <c r="AE157" s="165">
        <f t="shared" si="224"/>
        <v>-2</v>
      </c>
      <c r="AF157" s="163">
        <f t="shared" si="225"/>
        <v>0.20333333333333334</v>
      </c>
      <c r="AG157" s="163">
        <f t="shared" si="226"/>
        <v>0.21333333333333335</v>
      </c>
      <c r="AH157" s="163">
        <f t="shared" si="227"/>
        <v>-0.01</v>
      </c>
      <c r="AI157" s="162">
        <f t="shared" si="228"/>
        <v>4.7619047619047672</v>
      </c>
      <c r="AJ157" s="161">
        <f t="shared" si="229"/>
        <v>-10.526315789473696</v>
      </c>
      <c r="AK157" s="161">
        <f t="shared" si="230"/>
        <v>-9.5238095238095344</v>
      </c>
      <c r="AL157" s="160">
        <f>AI157</f>
        <v>4.7619047619047672</v>
      </c>
      <c r="AM157" s="159">
        <f t="shared" si="231"/>
        <v>1.6119143381846283E-2</v>
      </c>
      <c r="AN157" s="159">
        <f t="shared" si="232"/>
        <v>0.31282051282051276</v>
      </c>
      <c r="AO157" s="159">
        <f t="shared" si="233"/>
        <v>5.1528409171475831E-2</v>
      </c>
      <c r="AP157" s="159">
        <f t="shared" si="234"/>
        <v>1.9818618912106088E-2</v>
      </c>
      <c r="AQ157" s="159">
        <f t="shared" si="235"/>
        <v>3.5409265789629552E-2</v>
      </c>
      <c r="AR157" s="159">
        <f t="shared" si="236"/>
        <v>1.7866666666666668</v>
      </c>
      <c r="AS157" s="158">
        <f t="shared" si="237"/>
        <v>60.808527963824346</v>
      </c>
      <c r="AT157" s="158">
        <f t="shared" si="238"/>
        <v>19.022154901504024</v>
      </c>
      <c r="AU157" s="156">
        <f t="shared" si="239"/>
        <v>0.38461538461538458</v>
      </c>
      <c r="AV157" s="156">
        <f t="shared" si="240"/>
        <v>0.1560998219093489</v>
      </c>
      <c r="AW157" s="156">
        <f t="shared" si="241"/>
        <v>0.68766835609160848</v>
      </c>
      <c r="AX157" s="156">
        <f t="shared" si="242"/>
        <v>0.11449994155996315</v>
      </c>
      <c r="AY157" s="156">
        <f t="shared" si="243"/>
        <v>0.23606557377049184</v>
      </c>
      <c r="AZ157" s="156">
        <f t="shared" si="244"/>
        <v>7.3846153846153839E-2</v>
      </c>
      <c r="BA157" s="156">
        <f t="shared" si="245"/>
        <v>3.8051748311243691E-3</v>
      </c>
      <c r="BB157" s="156">
        <f t="shared" si="246"/>
        <v>1.7879377258381821</v>
      </c>
      <c r="BC157" s="156">
        <f t="shared" si="247"/>
        <v>0.56900135624491677</v>
      </c>
      <c r="BD157" s="158">
        <f t="shared" si="248"/>
        <v>149.5335645528765</v>
      </c>
      <c r="BE157" s="156">
        <f t="shared" si="249"/>
        <v>28.71044439415229</v>
      </c>
      <c r="BF157" s="156">
        <f t="shared" si="250"/>
        <v>0.15915494309189535</v>
      </c>
      <c r="BG157" s="156">
        <f t="shared" si="251"/>
        <v>2.5654413476278465E-3</v>
      </c>
      <c r="BH157" s="156">
        <f t="shared" si="252"/>
        <v>8.2010010293021331E-3</v>
      </c>
      <c r="BI157" s="156">
        <f t="shared" si="253"/>
        <v>3.1542311651162054E-3</v>
      </c>
      <c r="BJ157" s="156">
        <f t="shared" si="254"/>
        <v>6.0561238370231141E-4</v>
      </c>
      <c r="BK157" s="157">
        <f t="shared" si="255"/>
        <v>0.13395166666666666</v>
      </c>
      <c r="BL157" s="157">
        <f t="shared" si="256"/>
        <v>2.7154833823833284</v>
      </c>
      <c r="BM157" s="157">
        <f t="shared" si="257"/>
        <v>493.86974862500011</v>
      </c>
      <c r="BN157" s="156">
        <f t="shared" si="258"/>
        <v>3.8795745606422454</v>
      </c>
      <c r="BO157" s="156">
        <f t="shared" si="259"/>
        <v>0.10277613764191457</v>
      </c>
      <c r="BP157" s="156">
        <f t="shared" si="260"/>
        <v>0.35754366508906954</v>
      </c>
      <c r="BQ157" s="156">
        <f t="shared" si="261"/>
        <v>10.850631515666162</v>
      </c>
      <c r="BR157" s="156">
        <f t="shared" si="262"/>
        <v>2.819890292325598</v>
      </c>
      <c r="BS157" s="155"/>
      <c r="BT157" s="155"/>
      <c r="BU157" s="155"/>
    </row>
    <row r="158" spans="1:395" ht="15" thickBot="1">
      <c r="A158" s="187">
        <v>18</v>
      </c>
      <c r="B158" s="28">
        <v>6</v>
      </c>
      <c r="C158" s="172">
        <v>0.65</v>
      </c>
      <c r="D158" s="172">
        <f t="shared" si="212"/>
        <v>0.23</v>
      </c>
      <c r="E158" s="172">
        <f t="shared" si="213"/>
        <v>2.821311093890853</v>
      </c>
      <c r="F158" s="229">
        <f t="shared" si="214"/>
        <v>12.42770947740042</v>
      </c>
      <c r="G158" s="170">
        <f t="shared" si="215"/>
        <v>2.5251732613822759</v>
      </c>
      <c r="H158" s="425">
        <v>28</v>
      </c>
      <c r="I158" s="426"/>
      <c r="J158" s="167">
        <v>41</v>
      </c>
      <c r="K158" s="167">
        <v>63</v>
      </c>
      <c r="L158" s="167">
        <v>40</v>
      </c>
      <c r="M158" s="167">
        <v>63</v>
      </c>
      <c r="N158" s="167">
        <v>39</v>
      </c>
      <c r="O158" s="169">
        <v>63</v>
      </c>
      <c r="P158" s="168">
        <v>44</v>
      </c>
      <c r="Q158" s="167">
        <v>64</v>
      </c>
      <c r="R158" s="167">
        <v>44</v>
      </c>
      <c r="S158" s="167">
        <v>64</v>
      </c>
      <c r="T158" s="167">
        <v>43</v>
      </c>
      <c r="U158" s="167">
        <v>63</v>
      </c>
      <c r="V158" s="182"/>
      <c r="W158" s="166">
        <f t="shared" si="216"/>
        <v>22</v>
      </c>
      <c r="X158" s="166">
        <f t="shared" si="217"/>
        <v>23</v>
      </c>
      <c r="Y158" s="166">
        <f t="shared" si="218"/>
        <v>24</v>
      </c>
      <c r="Z158" s="166">
        <f t="shared" si="219"/>
        <v>20</v>
      </c>
      <c r="AA158" s="166">
        <f t="shared" si="220"/>
        <v>20</v>
      </c>
      <c r="AB158" s="166">
        <f t="shared" si="221"/>
        <v>20</v>
      </c>
      <c r="AC158" s="165">
        <f t="shared" si="222"/>
        <v>2</v>
      </c>
      <c r="AD158" s="165">
        <f t="shared" si="223"/>
        <v>3</v>
      </c>
      <c r="AE158" s="165">
        <f t="shared" si="224"/>
        <v>4</v>
      </c>
      <c r="AF158" s="163">
        <f t="shared" si="225"/>
        <v>0.23</v>
      </c>
      <c r="AG158" s="163">
        <f t="shared" si="226"/>
        <v>0.2</v>
      </c>
      <c r="AH158" s="163">
        <f t="shared" si="227"/>
        <v>0.03</v>
      </c>
      <c r="AI158" s="162">
        <f t="shared" si="228"/>
        <v>9.0909090909090935</v>
      </c>
      <c r="AJ158" s="162">
        <f t="shared" si="229"/>
        <v>13.043478260869568</v>
      </c>
      <c r="AK158" s="162">
        <f t="shared" si="230"/>
        <v>16.666666666666664</v>
      </c>
      <c r="AL158" s="160">
        <f>(AI158+AJ158+AK158)/3</f>
        <v>12.93368467281511</v>
      </c>
      <c r="AM158" s="159">
        <f t="shared" si="231"/>
        <v>1.8507030633299816E-2</v>
      </c>
      <c r="AN158" s="159">
        <f t="shared" si="232"/>
        <v>0.35384615384615387</v>
      </c>
      <c r="AO158" s="159">
        <f t="shared" si="233"/>
        <v>5.2302477876716873E-2</v>
      </c>
      <c r="AP158" s="159">
        <f t="shared" si="234"/>
        <v>2.0116337644891104E-2</v>
      </c>
      <c r="AQ158" s="159">
        <f t="shared" si="235"/>
        <v>3.3795447243417057E-2</v>
      </c>
      <c r="AR158" s="159">
        <f t="shared" si="236"/>
        <v>1.6800000000000002</v>
      </c>
      <c r="AS158" s="158">
        <f t="shared" si="237"/>
        <v>52.946562945219213</v>
      </c>
      <c r="AT158" s="158">
        <f t="shared" si="238"/>
        <v>18.734937657539106</v>
      </c>
      <c r="AU158" s="156">
        <f t="shared" si="239"/>
        <v>0.38461538461538458</v>
      </c>
      <c r="AV158" s="156">
        <f t="shared" si="240"/>
        <v>0.1478701606025393</v>
      </c>
      <c r="AW158" s="156">
        <f t="shared" si="241"/>
        <v>0.64657575013983959</v>
      </c>
      <c r="AX158" s="156">
        <f t="shared" si="242"/>
        <v>0.13048550947379495</v>
      </c>
      <c r="AY158" s="156">
        <f t="shared" si="243"/>
        <v>0.20869565217391303</v>
      </c>
      <c r="AZ158" s="156">
        <f t="shared" si="244"/>
        <v>7.3846153846153839E-2</v>
      </c>
      <c r="BA158" s="156">
        <f t="shared" si="245"/>
        <v>3.862336827819092E-3</v>
      </c>
      <c r="BB158" s="156">
        <f t="shared" si="246"/>
        <v>1.6810969503635831</v>
      </c>
      <c r="BC158" s="156">
        <f t="shared" si="247"/>
        <v>0.57325924373190251</v>
      </c>
      <c r="BD158" s="158">
        <f t="shared" si="248"/>
        <v>148.4229028402992</v>
      </c>
      <c r="BE158" s="156">
        <f t="shared" si="249"/>
        <v>28.497197345337447</v>
      </c>
      <c r="BF158" s="156">
        <f t="shared" si="250"/>
        <v>0.15915494309189535</v>
      </c>
      <c r="BG158" s="156">
        <f t="shared" si="251"/>
        <v>2.9454854072427962E-3</v>
      </c>
      <c r="BH158" s="156">
        <f t="shared" si="252"/>
        <v>8.3241978900339894E-3</v>
      </c>
      <c r="BI158" s="156">
        <f t="shared" si="253"/>
        <v>3.2016145730899958E-3</v>
      </c>
      <c r="BJ158" s="156">
        <f t="shared" si="254"/>
        <v>6.1470999803327913E-4</v>
      </c>
      <c r="BK158" s="157">
        <f t="shared" si="255"/>
        <v>0.14588500000000001</v>
      </c>
      <c r="BL158" s="157">
        <f t="shared" si="256"/>
        <v>2.7394616259403963</v>
      </c>
      <c r="BM158" s="157">
        <f t="shared" si="257"/>
        <v>547.40793262500006</v>
      </c>
      <c r="BN158" s="156">
        <f t="shared" si="258"/>
        <v>3.8795745606422454</v>
      </c>
      <c r="BO158" s="156">
        <f t="shared" si="259"/>
        <v>0.10277613764191457</v>
      </c>
      <c r="BP158" s="156">
        <f t="shared" si="260"/>
        <v>0.32257479198966149</v>
      </c>
      <c r="BQ158" s="156">
        <f t="shared" si="261"/>
        <v>12.026899364059998</v>
      </c>
      <c r="BR158" s="156">
        <f t="shared" si="262"/>
        <v>3.125581834985717</v>
      </c>
      <c r="BS158" s="155"/>
      <c r="BT158" s="155"/>
      <c r="BU158" s="155"/>
    </row>
    <row r="159" spans="1:395" ht="15" thickBot="1">
      <c r="A159" s="187">
        <v>18</v>
      </c>
      <c r="B159" s="28">
        <v>7</v>
      </c>
      <c r="C159" s="172">
        <v>0.65</v>
      </c>
      <c r="D159" s="172">
        <f t="shared" si="212"/>
        <v>0.24666666666666667</v>
      </c>
      <c r="E159" s="172">
        <f t="shared" si="213"/>
        <v>2.6259667592247009</v>
      </c>
      <c r="F159" s="229">
        <f t="shared" si="214"/>
        <v>10.766327527906574</v>
      </c>
      <c r="G159" s="170">
        <f t="shared" si="215"/>
        <v>2.5251732613822759</v>
      </c>
      <c r="H159" s="425">
        <v>30</v>
      </c>
      <c r="I159" s="426"/>
      <c r="J159" s="167">
        <v>40</v>
      </c>
      <c r="K159" s="167">
        <v>64</v>
      </c>
      <c r="L159" s="167">
        <v>40</v>
      </c>
      <c r="M159" s="167">
        <v>66</v>
      </c>
      <c r="N159" s="167">
        <v>41</v>
      </c>
      <c r="O159" s="169">
        <v>65</v>
      </c>
      <c r="P159" s="168">
        <v>43</v>
      </c>
      <c r="Q159" s="167">
        <v>64</v>
      </c>
      <c r="R159" s="167">
        <v>44</v>
      </c>
      <c r="S159" s="167">
        <v>65</v>
      </c>
      <c r="T159" s="167">
        <v>45</v>
      </c>
      <c r="U159" s="167">
        <v>60</v>
      </c>
      <c r="V159" s="182"/>
      <c r="W159" s="166">
        <f t="shared" si="216"/>
        <v>24</v>
      </c>
      <c r="X159" s="166">
        <f t="shared" si="217"/>
        <v>26</v>
      </c>
      <c r="Y159" s="166">
        <f t="shared" si="218"/>
        <v>24</v>
      </c>
      <c r="Z159" s="166">
        <f t="shared" si="219"/>
        <v>21</v>
      </c>
      <c r="AA159" s="166">
        <f t="shared" si="220"/>
        <v>21</v>
      </c>
      <c r="AB159" s="166">
        <f t="shared" si="221"/>
        <v>15</v>
      </c>
      <c r="AC159" s="165">
        <f t="shared" si="222"/>
        <v>3</v>
      </c>
      <c r="AD159" s="165">
        <f t="shared" si="223"/>
        <v>5</v>
      </c>
      <c r="AE159" s="165">
        <f t="shared" si="224"/>
        <v>9</v>
      </c>
      <c r="AF159" s="163">
        <f t="shared" si="225"/>
        <v>0.24666666666666667</v>
      </c>
      <c r="AG159" s="163">
        <f t="shared" si="226"/>
        <v>0.19</v>
      </c>
      <c r="AH159" s="163">
        <f t="shared" si="227"/>
        <v>5.6666666666666664E-2</v>
      </c>
      <c r="AI159" s="162">
        <f t="shared" si="228"/>
        <v>12.5</v>
      </c>
      <c r="AJ159" s="162">
        <f t="shared" si="229"/>
        <v>19.23076923076923</v>
      </c>
      <c r="AK159" s="162">
        <f t="shared" si="230"/>
        <v>37.5</v>
      </c>
      <c r="AL159" s="160">
        <f>(AI159+AJ159+AK159)/3</f>
        <v>23.076923076923077</v>
      </c>
      <c r="AM159" s="159">
        <f t="shared" si="231"/>
        <v>2.2910938388907533E-2</v>
      </c>
      <c r="AN159" s="159">
        <f t="shared" si="232"/>
        <v>0.37948717948717947</v>
      </c>
      <c r="AO159" s="159">
        <f t="shared" si="233"/>
        <v>6.0373418727526607E-2</v>
      </c>
      <c r="AP159" s="159">
        <f t="shared" si="234"/>
        <v>2.3220545664433309E-2</v>
      </c>
      <c r="AQ159" s="159">
        <f t="shared" si="235"/>
        <v>3.7462480338619077E-2</v>
      </c>
      <c r="AR159" s="159">
        <f t="shared" si="236"/>
        <v>1.6133333333333333</v>
      </c>
      <c r="AS159" s="158">
        <f t="shared" si="237"/>
        <v>42.633760248269894</v>
      </c>
      <c r="AT159" s="158">
        <f t="shared" si="238"/>
        <v>16.178965427548576</v>
      </c>
      <c r="AU159" s="156">
        <f t="shared" si="239"/>
        <v>0.38461538461538458</v>
      </c>
      <c r="AV159" s="156">
        <f t="shared" si="240"/>
        <v>0.15340905065236793</v>
      </c>
      <c r="AW159" s="156">
        <f t="shared" si="241"/>
        <v>0.62434997382308721</v>
      </c>
      <c r="AX159" s="156">
        <f t="shared" si="242"/>
        <v>0.15035111975103069</v>
      </c>
      <c r="AY159" s="156">
        <f t="shared" si="243"/>
        <v>0.19459459459459461</v>
      </c>
      <c r="AZ159" s="156">
        <f t="shared" si="244"/>
        <v>7.3846153846153839E-2</v>
      </c>
      <c r="BA159" s="156">
        <f t="shared" si="245"/>
        <v>4.4583447675711953E-3</v>
      </c>
      <c r="BB159" s="156">
        <f t="shared" si="246"/>
        <v>1.6233099319400268</v>
      </c>
      <c r="BC159" s="156">
        <f t="shared" si="247"/>
        <v>0.6159037079714621</v>
      </c>
      <c r="BD159" s="158">
        <f t="shared" si="248"/>
        <v>138.14627178485173</v>
      </c>
      <c r="BE159" s="156">
        <f t="shared" si="249"/>
        <v>26.524084182691535</v>
      </c>
      <c r="BF159" s="156">
        <f t="shared" si="250"/>
        <v>0.15915494309189535</v>
      </c>
      <c r="BG159" s="156">
        <f t="shared" si="251"/>
        <v>3.6463890954684989E-3</v>
      </c>
      <c r="BH159" s="156">
        <f t="shared" si="252"/>
        <v>9.608728021842667E-3</v>
      </c>
      <c r="BI159" s="156">
        <f t="shared" si="253"/>
        <v>3.6956646237856407E-3</v>
      </c>
      <c r="BJ159" s="156">
        <f t="shared" si="254"/>
        <v>7.0956760776684307E-4</v>
      </c>
      <c r="BK159" s="157">
        <f t="shared" si="255"/>
        <v>0.15334333333333333</v>
      </c>
      <c r="BL159" s="157">
        <f t="shared" si="256"/>
        <v>2.7543420266916745</v>
      </c>
      <c r="BM159" s="157">
        <f t="shared" si="257"/>
        <v>581.66193200000009</v>
      </c>
      <c r="BN159" s="156">
        <f t="shared" si="258"/>
        <v>3.8795745606422454</v>
      </c>
      <c r="BO159" s="156">
        <f t="shared" si="259"/>
        <v>0.10277613764191457</v>
      </c>
      <c r="BP159" s="156">
        <f t="shared" si="260"/>
        <v>0.3035784023080953</v>
      </c>
      <c r="BQ159" s="156">
        <f t="shared" si="261"/>
        <v>12.77948144909514</v>
      </c>
      <c r="BR159" s="156">
        <f t="shared" si="262"/>
        <v>3.3211648213496647</v>
      </c>
      <c r="BS159" s="155"/>
      <c r="BT159" s="155"/>
      <c r="BU159" s="155"/>
    </row>
    <row r="160" spans="1:395" ht="15" thickBot="1">
      <c r="A160" s="187">
        <v>18</v>
      </c>
      <c r="B160" s="28">
        <v>8</v>
      </c>
      <c r="C160" s="172">
        <v>0.65</v>
      </c>
      <c r="D160" s="172">
        <f t="shared" si="212"/>
        <v>0.27</v>
      </c>
      <c r="E160" s="172">
        <f t="shared" si="213"/>
        <v>2.2369926804179441</v>
      </c>
      <c r="F160" s="229">
        <f t="shared" si="214"/>
        <v>7.8130079306134999</v>
      </c>
      <c r="G160" s="170">
        <f t="shared" si="215"/>
        <v>2.5251732613822759</v>
      </c>
      <c r="H160" s="425">
        <v>35</v>
      </c>
      <c r="I160" s="426"/>
      <c r="J160" s="167">
        <v>38</v>
      </c>
      <c r="K160" s="167">
        <v>64</v>
      </c>
      <c r="L160" s="167">
        <v>38</v>
      </c>
      <c r="M160" s="167">
        <v>65</v>
      </c>
      <c r="N160" s="167">
        <v>39</v>
      </c>
      <c r="O160" s="169">
        <v>67</v>
      </c>
      <c r="P160" s="168">
        <v>41</v>
      </c>
      <c r="Q160" s="167">
        <v>64</v>
      </c>
      <c r="R160" s="167">
        <v>42</v>
      </c>
      <c r="S160" s="167">
        <v>65</v>
      </c>
      <c r="T160" s="167">
        <v>42</v>
      </c>
      <c r="U160" s="167">
        <v>65</v>
      </c>
      <c r="V160" s="182"/>
      <c r="W160" s="166">
        <f t="shared" si="216"/>
        <v>26</v>
      </c>
      <c r="X160" s="166">
        <f t="shared" si="217"/>
        <v>27</v>
      </c>
      <c r="Y160" s="166">
        <f t="shared" si="218"/>
        <v>28</v>
      </c>
      <c r="Z160" s="166">
        <f t="shared" si="219"/>
        <v>23</v>
      </c>
      <c r="AA160" s="166">
        <f t="shared" si="220"/>
        <v>23</v>
      </c>
      <c r="AB160" s="166">
        <f t="shared" si="221"/>
        <v>23</v>
      </c>
      <c r="AC160" s="165">
        <f t="shared" si="222"/>
        <v>3</v>
      </c>
      <c r="AD160" s="165">
        <f t="shared" si="223"/>
        <v>4</v>
      </c>
      <c r="AE160" s="165">
        <f t="shared" si="224"/>
        <v>5</v>
      </c>
      <c r="AF160" s="163">
        <f t="shared" si="225"/>
        <v>0.27</v>
      </c>
      <c r="AG160" s="163">
        <f t="shared" si="226"/>
        <v>0.23</v>
      </c>
      <c r="AH160" s="163">
        <f t="shared" si="227"/>
        <v>0.04</v>
      </c>
      <c r="AI160" s="162">
        <f t="shared" si="228"/>
        <v>11.538461538461542</v>
      </c>
      <c r="AJ160" s="162">
        <f t="shared" si="229"/>
        <v>14.814814814814813</v>
      </c>
      <c r="AK160" s="162">
        <f t="shared" si="230"/>
        <v>17.857142857142861</v>
      </c>
      <c r="AL160" s="160">
        <f>(AI160+AJ160+AK160)/3</f>
        <v>14.736806403473073</v>
      </c>
      <c r="AM160" s="159">
        <f t="shared" si="231"/>
        <v>3.4557753223578111E-2</v>
      </c>
      <c r="AN160" s="159">
        <f t="shared" si="232"/>
        <v>0.41538461538461541</v>
      </c>
      <c r="AO160" s="159">
        <f t="shared" si="233"/>
        <v>8.3194591093799147E-2</v>
      </c>
      <c r="AP160" s="159">
        <f t="shared" si="234"/>
        <v>3.1997919651461211E-2</v>
      </c>
      <c r="AQ160" s="159">
        <f t="shared" si="235"/>
        <v>4.8636837870221043E-2</v>
      </c>
      <c r="AR160" s="159">
        <f t="shared" si="236"/>
        <v>1.52</v>
      </c>
      <c r="AS160" s="158">
        <f t="shared" si="237"/>
        <v>28.011140483753703</v>
      </c>
      <c r="AT160" s="158">
        <f t="shared" si="238"/>
        <v>11.635396816328461</v>
      </c>
      <c r="AU160" s="156">
        <f t="shared" si="239"/>
        <v>0.38461538461538458</v>
      </c>
      <c r="AV160" s="156">
        <f t="shared" si="240"/>
        <v>0.1721269978271352</v>
      </c>
      <c r="AW160" s="156">
        <f t="shared" si="241"/>
        <v>0.59676239503286066</v>
      </c>
      <c r="AX160" s="156">
        <f t="shared" si="242"/>
        <v>0.19318999322290056</v>
      </c>
      <c r="AY160" s="156">
        <f t="shared" si="243"/>
        <v>0.17777777777777776</v>
      </c>
      <c r="AZ160" s="156">
        <f t="shared" si="244"/>
        <v>7.3846153846153839E-2</v>
      </c>
      <c r="BA160" s="156">
        <f t="shared" si="245"/>
        <v>6.1436005730805526E-3</v>
      </c>
      <c r="BB160" s="156">
        <f t="shared" si="246"/>
        <v>1.5515822270854378</v>
      </c>
      <c r="BC160" s="156">
        <f t="shared" si="247"/>
        <v>0.72299863927767705</v>
      </c>
      <c r="BD160" s="158">
        <f t="shared" si="248"/>
        <v>117.68321046873457</v>
      </c>
      <c r="BE160" s="156">
        <f t="shared" si="249"/>
        <v>22.595176409997038</v>
      </c>
      <c r="BF160" s="156">
        <f t="shared" si="250"/>
        <v>0.15915494309189535</v>
      </c>
      <c r="BG160" s="156">
        <f t="shared" si="251"/>
        <v>5.5000372476823375E-3</v>
      </c>
      <c r="BH160" s="156">
        <f t="shared" si="252"/>
        <v>1.3240830411087107E-2</v>
      </c>
      <c r="BI160" s="156">
        <f t="shared" si="253"/>
        <v>5.0926270811873491E-3</v>
      </c>
      <c r="BJ160" s="156">
        <f t="shared" si="254"/>
        <v>9.7778439958797099E-4</v>
      </c>
      <c r="BK160" s="157">
        <f t="shared" si="255"/>
        <v>0.16378499999999999</v>
      </c>
      <c r="BL160" s="157">
        <f t="shared" si="256"/>
        <v>2.7750405402444125</v>
      </c>
      <c r="BM160" s="157">
        <f t="shared" si="257"/>
        <v>630.64185862499994</v>
      </c>
      <c r="BN160" s="156">
        <f t="shared" si="258"/>
        <v>3.8795745606422454</v>
      </c>
      <c r="BO160" s="156">
        <f t="shared" si="259"/>
        <v>0.10277613764191457</v>
      </c>
      <c r="BP160" s="156">
        <f t="shared" si="260"/>
        <v>0.28000044333403534</v>
      </c>
      <c r="BQ160" s="156">
        <f t="shared" si="261"/>
        <v>13.855601492794728</v>
      </c>
      <c r="BR160" s="156">
        <f t="shared" si="262"/>
        <v>3.6008296924886567</v>
      </c>
      <c r="BS160" s="155"/>
      <c r="BT160" s="155"/>
      <c r="BU160" s="155"/>
    </row>
    <row r="161" spans="1:395" s="175" customFormat="1" ht="15" thickBot="1">
      <c r="A161" s="187">
        <v>36</v>
      </c>
      <c r="B161" s="180">
        <v>1</v>
      </c>
      <c r="C161" s="176">
        <v>0.65</v>
      </c>
      <c r="D161" s="176">
        <f t="shared" si="212"/>
        <v>0.2</v>
      </c>
      <c r="E161" s="176">
        <f t="shared" si="213"/>
        <v>4.003355281584116</v>
      </c>
      <c r="F161" s="233">
        <f t="shared" si="214"/>
        <v>25.022886522097128</v>
      </c>
      <c r="G161" s="179">
        <f t="shared" si="215"/>
        <v>2.5251732613822759</v>
      </c>
      <c r="H161" s="429">
        <v>20</v>
      </c>
      <c r="I161" s="430"/>
      <c r="J161" s="78">
        <v>45</v>
      </c>
      <c r="K161" s="78">
        <v>64</v>
      </c>
      <c r="L161" s="78">
        <v>47</v>
      </c>
      <c r="M161" s="78">
        <v>65</v>
      </c>
      <c r="N161" s="78">
        <v>40</v>
      </c>
      <c r="O161" s="79">
        <v>63</v>
      </c>
      <c r="P161" s="80">
        <v>46</v>
      </c>
      <c r="Q161" s="78">
        <v>62</v>
      </c>
      <c r="R161" s="78">
        <v>46</v>
      </c>
      <c r="S161" s="78">
        <v>63</v>
      </c>
      <c r="T161" s="78">
        <v>44</v>
      </c>
      <c r="U161" s="78">
        <v>63</v>
      </c>
      <c r="V161" s="183"/>
      <c r="W161" s="163">
        <f t="shared" si="216"/>
        <v>19</v>
      </c>
      <c r="X161" s="163">
        <f t="shared" si="217"/>
        <v>18</v>
      </c>
      <c r="Y161" s="163">
        <f t="shared" si="218"/>
        <v>23</v>
      </c>
      <c r="Z161" s="163">
        <f t="shared" si="219"/>
        <v>16</v>
      </c>
      <c r="AA161" s="163">
        <f t="shared" si="220"/>
        <v>17</v>
      </c>
      <c r="AB161" s="163">
        <f t="shared" si="221"/>
        <v>19</v>
      </c>
      <c r="AC161" s="163">
        <f t="shared" si="222"/>
        <v>3</v>
      </c>
      <c r="AD161" s="163">
        <f t="shared" si="223"/>
        <v>1</v>
      </c>
      <c r="AE161" s="163">
        <f t="shared" si="224"/>
        <v>4</v>
      </c>
      <c r="AF161" s="163">
        <f t="shared" si="225"/>
        <v>0.2</v>
      </c>
      <c r="AG161" s="163">
        <f t="shared" si="226"/>
        <v>0.17333333333333334</v>
      </c>
      <c r="AH161" s="163">
        <f t="shared" si="227"/>
        <v>2.6666666666666668E-2</v>
      </c>
      <c r="AI161" s="163">
        <f t="shared" si="228"/>
        <v>15.789473684210531</v>
      </c>
      <c r="AJ161" s="163">
        <f t="shared" si="229"/>
        <v>5.555555555555558</v>
      </c>
      <c r="AK161" s="163">
        <f t="shared" si="230"/>
        <v>17.391304347826086</v>
      </c>
      <c r="AL161" s="160">
        <f>(AI161+AJ161+AK161)/3</f>
        <v>12.912111195864057</v>
      </c>
      <c r="AM161" s="159">
        <f t="shared" si="231"/>
        <v>7.9926830113458205E-3</v>
      </c>
      <c r="AN161" s="159">
        <f t="shared" si="232"/>
        <v>0.30769230769230771</v>
      </c>
      <c r="AO161" s="159">
        <f t="shared" si="233"/>
        <v>2.5976219786873915E-2</v>
      </c>
      <c r="AP161" s="159">
        <f t="shared" si="234"/>
        <v>9.9908537641822739E-3</v>
      </c>
      <c r="AQ161" s="159">
        <f t="shared" si="235"/>
        <v>1.7983536775528094E-2</v>
      </c>
      <c r="AR161" s="159">
        <f t="shared" si="236"/>
        <v>1.8</v>
      </c>
      <c r="AS161" s="158">
        <f t="shared" si="237"/>
        <v>123.86443261048564</v>
      </c>
      <c r="AT161" s="158">
        <f t="shared" si="238"/>
        <v>38.112133110918656</v>
      </c>
      <c r="AU161" s="156">
        <f t="shared" si="239"/>
        <v>0.38461538461538458</v>
      </c>
      <c r="AV161" s="156">
        <f t="shared" si="240"/>
        <v>0.11175225816612316</v>
      </c>
      <c r="AW161" s="156">
        <f t="shared" si="241"/>
        <v>0.69337524528153638</v>
      </c>
      <c r="AX161" s="156">
        <f t="shared" si="242"/>
        <v>7.9963406687538374E-2</v>
      </c>
      <c r="AY161" s="156">
        <f t="shared" si="243"/>
        <v>0.24</v>
      </c>
      <c r="AZ161" s="156">
        <f t="shared" si="244"/>
        <v>7.3846153846153839E-2</v>
      </c>
      <c r="BA161" s="156">
        <f t="shared" si="245"/>
        <v>1.9182439227229968E-3</v>
      </c>
      <c r="BB161" s="156">
        <f t="shared" si="246"/>
        <v>1.8027756377319946</v>
      </c>
      <c r="BC161" s="156">
        <f t="shared" si="247"/>
        <v>0.4039967852606674</v>
      </c>
      <c r="BD161" s="158">
        <f t="shared" si="248"/>
        <v>210.60761901811918</v>
      </c>
      <c r="BE161" s="156">
        <f t="shared" si="249"/>
        <v>40.436662851478886</v>
      </c>
      <c r="BF161" s="156">
        <f t="shared" si="250"/>
        <v>0.15915494309189535</v>
      </c>
      <c r="BG161" s="156">
        <f t="shared" si="251"/>
        <v>1.2720750098223028E-3</v>
      </c>
      <c r="BH161" s="156">
        <f t="shared" si="252"/>
        <v>4.1342437819224835E-3</v>
      </c>
      <c r="BI161" s="156">
        <f t="shared" si="253"/>
        <v>1.5900937622778783E-3</v>
      </c>
      <c r="BJ161" s="156">
        <f t="shared" si="254"/>
        <v>3.0529800235735267E-4</v>
      </c>
      <c r="BK161" s="157">
        <f t="shared" si="255"/>
        <v>0.13246000000000002</v>
      </c>
      <c r="BL161" s="157">
        <f t="shared" si="256"/>
        <v>2.7124711980037688</v>
      </c>
      <c r="BM161" s="157">
        <f t="shared" si="257"/>
        <v>487.28722500000015</v>
      </c>
      <c r="BN161" s="156">
        <f t="shared" si="258"/>
        <v>7.7591491212844907</v>
      </c>
      <c r="BO161" s="156">
        <f t="shared" si="259"/>
        <v>0.20555227528382913</v>
      </c>
      <c r="BP161" s="156">
        <f t="shared" si="260"/>
        <v>0.72474709346217714</v>
      </c>
      <c r="BQ161" s="156">
        <f t="shared" si="261"/>
        <v>10.706009297972333</v>
      </c>
      <c r="BR161" s="156">
        <f t="shared" si="262"/>
        <v>2.7823054948748118</v>
      </c>
      <c r="BS161" s="155"/>
      <c r="BT161" s="155"/>
      <c r="BU161" s="155"/>
      <c r="BV161" s="154"/>
      <c r="BW161" s="154"/>
      <c r="BX161" s="154"/>
      <c r="BY161" s="154"/>
      <c r="BZ161" s="154"/>
      <c r="CA161" s="154"/>
      <c r="CB161" s="154"/>
      <c r="CC161" s="154"/>
      <c r="CD161" s="154"/>
      <c r="CE161" s="154"/>
      <c r="CF161" s="154"/>
      <c r="CG161" s="154"/>
      <c r="CH161" s="154"/>
      <c r="CI161" s="154"/>
      <c r="CJ161" s="154"/>
      <c r="CK161" s="154"/>
      <c r="CL161" s="154"/>
      <c r="CM161" s="154"/>
      <c r="CN161" s="154"/>
      <c r="CO161" s="154"/>
      <c r="CP161" s="154"/>
      <c r="CQ161" s="154"/>
      <c r="CR161" s="154"/>
      <c r="CS161" s="154"/>
      <c r="CT161" s="154"/>
      <c r="CU161" s="154"/>
      <c r="CV161" s="154"/>
      <c r="CW161" s="154"/>
      <c r="CX161" s="154"/>
      <c r="CY161" s="154"/>
      <c r="CZ161" s="154"/>
      <c r="DA161" s="154"/>
      <c r="DB161" s="154"/>
      <c r="DC161" s="154"/>
      <c r="DD161" s="154"/>
      <c r="DE161" s="154"/>
      <c r="DF161" s="154"/>
      <c r="DG161" s="154"/>
      <c r="DH161" s="154"/>
      <c r="DI161" s="154"/>
      <c r="DJ161" s="154"/>
      <c r="DK161" s="154"/>
      <c r="DL161" s="154"/>
      <c r="DM161" s="154"/>
      <c r="DN161" s="154"/>
      <c r="DO161" s="154"/>
      <c r="DP161" s="154"/>
      <c r="DQ161" s="154"/>
      <c r="DR161" s="154"/>
      <c r="DS161" s="154"/>
      <c r="DT161" s="154"/>
      <c r="DU161" s="154"/>
      <c r="DV161" s="154"/>
      <c r="DW161" s="154"/>
      <c r="DX161" s="154"/>
      <c r="DY161" s="154"/>
      <c r="DZ161" s="154"/>
      <c r="EA161" s="154"/>
      <c r="EB161" s="154"/>
      <c r="EC161" s="154"/>
      <c r="ED161" s="154"/>
      <c r="EE161" s="154"/>
      <c r="EF161" s="154"/>
      <c r="EG161" s="154"/>
      <c r="EH161" s="154"/>
      <c r="EI161" s="154"/>
      <c r="EJ161" s="154"/>
      <c r="EK161" s="154"/>
      <c r="EL161" s="154"/>
      <c r="EM161" s="154"/>
      <c r="EN161" s="154"/>
      <c r="EO161" s="154"/>
      <c r="EP161" s="154"/>
      <c r="EQ161" s="154"/>
      <c r="ER161" s="154"/>
      <c r="ES161" s="154"/>
      <c r="ET161" s="154"/>
      <c r="EU161" s="154"/>
      <c r="EV161" s="154"/>
      <c r="EW161" s="154"/>
      <c r="EX161" s="154"/>
      <c r="EY161" s="154"/>
      <c r="EZ161" s="154"/>
      <c r="FA161" s="154"/>
      <c r="FB161" s="154"/>
      <c r="FC161" s="154"/>
      <c r="FD161" s="154"/>
      <c r="FE161" s="154"/>
      <c r="FF161" s="154"/>
      <c r="FG161" s="154"/>
      <c r="FH161" s="154"/>
      <c r="FI161" s="154"/>
      <c r="FJ161" s="154"/>
      <c r="FK161" s="154"/>
      <c r="FL161" s="154"/>
      <c r="FM161" s="154"/>
      <c r="FN161" s="154"/>
      <c r="FO161" s="154"/>
      <c r="FP161" s="154"/>
      <c r="FQ161" s="154"/>
      <c r="FR161" s="154"/>
      <c r="FS161" s="154"/>
      <c r="FT161" s="154"/>
      <c r="FU161" s="154"/>
      <c r="FV161" s="154"/>
      <c r="FW161" s="154"/>
      <c r="FX161" s="154"/>
      <c r="FY161" s="154"/>
      <c r="FZ161" s="154"/>
      <c r="GA161" s="154"/>
      <c r="GB161" s="154"/>
      <c r="GC161" s="154"/>
      <c r="GD161" s="154"/>
      <c r="GE161" s="154"/>
      <c r="GF161" s="154"/>
      <c r="GG161" s="154"/>
      <c r="GH161" s="154"/>
      <c r="GI161" s="154"/>
      <c r="GJ161" s="154"/>
      <c r="GK161" s="154"/>
      <c r="GL161" s="154"/>
      <c r="GM161" s="154"/>
      <c r="GN161" s="154"/>
      <c r="GO161" s="154"/>
      <c r="GP161" s="154"/>
      <c r="GQ161" s="154"/>
      <c r="GR161" s="154"/>
      <c r="GS161" s="154"/>
      <c r="GT161" s="154"/>
      <c r="GU161" s="154"/>
      <c r="GV161" s="154"/>
      <c r="GW161" s="154"/>
      <c r="GX161" s="154"/>
      <c r="GY161" s="154"/>
      <c r="GZ161" s="154"/>
      <c r="HA161" s="154"/>
      <c r="HB161" s="154"/>
      <c r="HC161" s="154"/>
      <c r="HD161" s="154"/>
      <c r="HE161" s="154"/>
      <c r="HF161" s="154"/>
      <c r="HG161" s="154"/>
      <c r="HH161" s="154"/>
      <c r="HI161" s="154"/>
      <c r="HJ161" s="154"/>
      <c r="HK161" s="154"/>
      <c r="HL161" s="154"/>
      <c r="HM161" s="154"/>
      <c r="HN161" s="154"/>
      <c r="HO161" s="154"/>
      <c r="HP161" s="154"/>
      <c r="HQ161" s="154"/>
      <c r="HR161" s="154"/>
      <c r="HS161" s="154"/>
      <c r="HT161" s="154"/>
      <c r="HU161" s="154"/>
      <c r="HV161" s="154"/>
      <c r="HW161" s="154"/>
      <c r="HX161" s="154"/>
      <c r="HY161" s="154"/>
      <c r="HZ161" s="154"/>
      <c r="IA161" s="154"/>
      <c r="IB161" s="154"/>
      <c r="IC161" s="154"/>
      <c r="ID161" s="154"/>
      <c r="IE161" s="154"/>
      <c r="IF161" s="154"/>
      <c r="IG161" s="154"/>
      <c r="IH161" s="154"/>
      <c r="II161" s="154"/>
      <c r="IJ161" s="154"/>
      <c r="IK161" s="154"/>
      <c r="IL161" s="154"/>
      <c r="IM161" s="154"/>
      <c r="IN161" s="154"/>
      <c r="IO161" s="154"/>
      <c r="IP161" s="154"/>
      <c r="IQ161" s="154"/>
      <c r="IR161" s="154"/>
      <c r="IS161" s="154"/>
      <c r="IT161" s="154"/>
      <c r="IU161" s="154"/>
      <c r="IV161" s="154"/>
      <c r="IW161" s="154"/>
      <c r="IX161" s="154"/>
      <c r="IY161" s="154"/>
      <c r="IZ161" s="154"/>
      <c r="JA161" s="154"/>
      <c r="JB161" s="154"/>
      <c r="JC161" s="154"/>
      <c r="JD161" s="154"/>
      <c r="JE161" s="154"/>
      <c r="JF161" s="154"/>
      <c r="JG161" s="154"/>
      <c r="JH161" s="154"/>
      <c r="JI161" s="154"/>
      <c r="JJ161" s="154"/>
      <c r="JK161" s="154"/>
      <c r="JL161" s="154"/>
      <c r="JM161" s="154"/>
      <c r="JN161" s="154"/>
      <c r="JO161" s="154"/>
      <c r="JP161" s="154"/>
      <c r="JQ161" s="154"/>
      <c r="JR161" s="154"/>
      <c r="JS161" s="154"/>
      <c r="JT161" s="154"/>
      <c r="JU161" s="154"/>
      <c r="JV161" s="154"/>
      <c r="JW161" s="154"/>
      <c r="JX161" s="154"/>
      <c r="JY161" s="154"/>
      <c r="JZ161" s="154"/>
      <c r="KA161" s="154"/>
      <c r="KB161" s="154"/>
      <c r="KC161" s="154"/>
      <c r="KD161" s="154"/>
      <c r="KE161" s="154"/>
      <c r="KF161" s="154"/>
      <c r="KG161" s="154"/>
      <c r="KH161" s="154"/>
      <c r="KI161" s="154"/>
      <c r="KJ161" s="154"/>
      <c r="KK161" s="154"/>
      <c r="KL161" s="154"/>
      <c r="KM161" s="154"/>
      <c r="KN161" s="154"/>
      <c r="KO161" s="154"/>
      <c r="KP161" s="154"/>
      <c r="KQ161" s="154"/>
      <c r="KR161" s="154"/>
      <c r="KS161" s="154"/>
      <c r="KT161" s="154"/>
      <c r="KU161" s="154"/>
      <c r="KV161" s="154"/>
      <c r="KW161" s="154"/>
      <c r="KX161" s="154"/>
      <c r="KY161" s="154"/>
      <c r="KZ161" s="154"/>
      <c r="LA161" s="154"/>
      <c r="LB161" s="154"/>
      <c r="LC161" s="154"/>
      <c r="LD161" s="154"/>
      <c r="LE161" s="154"/>
      <c r="LF161" s="154"/>
      <c r="LG161" s="154"/>
      <c r="LH161" s="154"/>
      <c r="LI161" s="154"/>
      <c r="LJ161" s="154"/>
      <c r="LK161" s="154"/>
      <c r="LL161" s="154"/>
      <c r="LM161" s="154"/>
      <c r="LN161" s="154"/>
      <c r="LO161" s="154"/>
      <c r="LP161" s="154"/>
      <c r="LQ161" s="154"/>
      <c r="LR161" s="154"/>
      <c r="LS161" s="154"/>
      <c r="LT161" s="154"/>
      <c r="LU161" s="154"/>
      <c r="LV161" s="154"/>
      <c r="LW161" s="154"/>
      <c r="LX161" s="154"/>
      <c r="LY161" s="154"/>
      <c r="LZ161" s="154"/>
      <c r="MA161" s="154"/>
      <c r="MB161" s="154"/>
      <c r="MC161" s="154"/>
      <c r="MD161" s="154"/>
      <c r="ME161" s="154"/>
      <c r="MF161" s="154"/>
      <c r="MG161" s="154"/>
      <c r="MH161" s="154"/>
      <c r="MI161" s="154"/>
      <c r="MJ161" s="154"/>
      <c r="MK161" s="154"/>
      <c r="ML161" s="154"/>
      <c r="MM161" s="154"/>
      <c r="MN161" s="154"/>
      <c r="MO161" s="154"/>
      <c r="MP161" s="154"/>
      <c r="MQ161" s="154"/>
      <c r="MR161" s="154"/>
      <c r="MS161" s="154"/>
      <c r="MT161" s="154"/>
      <c r="MU161" s="154"/>
      <c r="MV161" s="154"/>
      <c r="MW161" s="154"/>
      <c r="MX161" s="154"/>
      <c r="MY161" s="154"/>
      <c r="MZ161" s="154"/>
      <c r="NA161" s="154"/>
      <c r="NB161" s="154"/>
      <c r="NC161" s="154"/>
      <c r="ND161" s="154"/>
      <c r="NE161" s="154"/>
      <c r="NF161" s="154"/>
      <c r="NG161" s="154"/>
      <c r="NH161" s="154"/>
      <c r="NI161" s="154"/>
      <c r="NJ161" s="154"/>
      <c r="NK161" s="154"/>
      <c r="NL161" s="154"/>
      <c r="NM161" s="154"/>
      <c r="NN161" s="154"/>
      <c r="NO161" s="154"/>
      <c r="NP161" s="154"/>
      <c r="NQ161" s="154"/>
      <c r="NR161" s="154"/>
      <c r="NS161" s="154"/>
      <c r="NT161" s="154"/>
      <c r="NU161" s="154"/>
      <c r="NV161" s="154"/>
      <c r="NW161" s="154"/>
      <c r="NX161" s="154"/>
      <c r="NY161" s="154"/>
      <c r="NZ161" s="154"/>
      <c r="OA161" s="154"/>
      <c r="OB161" s="154"/>
      <c r="OC161" s="154"/>
      <c r="OD161" s="154"/>
      <c r="OE161" s="154"/>
    </row>
    <row r="162" spans="1:395" ht="15" thickBot="1">
      <c r="A162" s="187">
        <v>36</v>
      </c>
      <c r="B162" s="28">
        <v>2</v>
      </c>
      <c r="C162" s="172">
        <v>0.65</v>
      </c>
      <c r="D162" s="172">
        <f t="shared" si="212"/>
        <v>0.19333333333333333</v>
      </c>
      <c r="E162" s="172">
        <f t="shared" si="213"/>
        <v>3.4617713531086367</v>
      </c>
      <c r="F162" s="229">
        <f t="shared" si="214"/>
        <v>18.710521764569563</v>
      </c>
      <c r="G162" s="170">
        <f t="shared" si="215"/>
        <v>2.5251732613822759</v>
      </c>
      <c r="H162" s="425">
        <v>23</v>
      </c>
      <c r="I162" s="426"/>
      <c r="J162" s="59">
        <v>41</v>
      </c>
      <c r="K162" s="59">
        <v>62</v>
      </c>
      <c r="L162" s="59">
        <v>43</v>
      </c>
      <c r="M162" s="59">
        <v>62</v>
      </c>
      <c r="N162" s="59">
        <v>45</v>
      </c>
      <c r="O162" s="60">
        <v>63</v>
      </c>
      <c r="P162" s="61">
        <v>43</v>
      </c>
      <c r="Q162" s="59">
        <v>62</v>
      </c>
      <c r="R162" s="59">
        <v>45</v>
      </c>
      <c r="S162" s="59">
        <v>62</v>
      </c>
      <c r="T162" s="59">
        <v>47</v>
      </c>
      <c r="U162" s="59">
        <v>62</v>
      </c>
      <c r="V162" s="182"/>
      <c r="W162" s="166">
        <f t="shared" si="216"/>
        <v>21</v>
      </c>
      <c r="X162" s="166">
        <f t="shared" si="217"/>
        <v>19</v>
      </c>
      <c r="Y162" s="166">
        <f t="shared" si="218"/>
        <v>18</v>
      </c>
      <c r="Z162" s="166">
        <f t="shared" si="219"/>
        <v>19</v>
      </c>
      <c r="AA162" s="166">
        <f t="shared" si="220"/>
        <v>17</v>
      </c>
      <c r="AB162" s="166">
        <f t="shared" si="221"/>
        <v>15</v>
      </c>
      <c r="AC162" s="165">
        <f t="shared" si="222"/>
        <v>2</v>
      </c>
      <c r="AD162" s="165">
        <f t="shared" si="223"/>
        <v>2</v>
      </c>
      <c r="AE162" s="165">
        <f t="shared" si="224"/>
        <v>3</v>
      </c>
      <c r="AF162" s="163">
        <f t="shared" si="225"/>
        <v>0.19333333333333333</v>
      </c>
      <c r="AG162" s="163">
        <f t="shared" si="226"/>
        <v>0.17</v>
      </c>
      <c r="AH162" s="163">
        <f t="shared" si="227"/>
        <v>2.3333333333333334E-2</v>
      </c>
      <c r="AI162" s="162">
        <f t="shared" si="228"/>
        <v>9.5238095238095237</v>
      </c>
      <c r="AJ162" s="162">
        <f t="shared" si="229"/>
        <v>10.526315789473683</v>
      </c>
      <c r="AK162" s="162">
        <f t="shared" si="230"/>
        <v>16.666666666666664</v>
      </c>
      <c r="AL162" s="160">
        <f>(AI162+AJ162+AK162)/3</f>
        <v>12.238930659983291</v>
      </c>
      <c r="AM162" s="159">
        <f t="shared" si="231"/>
        <v>1.0332867023485754E-2</v>
      </c>
      <c r="AN162" s="159">
        <f t="shared" si="232"/>
        <v>0.29743589743589743</v>
      </c>
      <c r="AO162" s="159">
        <f t="shared" si="233"/>
        <v>3.4739811544477972E-2</v>
      </c>
      <c r="AP162" s="159">
        <f t="shared" si="234"/>
        <v>1.3361465978645373E-2</v>
      </c>
      <c r="AQ162" s="159">
        <f t="shared" si="235"/>
        <v>2.4406944520992215E-2</v>
      </c>
      <c r="AR162" s="159">
        <f t="shared" si="236"/>
        <v>1.8266666666666667</v>
      </c>
      <c r="AS162" s="158">
        <f t="shared" si="237"/>
        <v>95.485457402946025</v>
      </c>
      <c r="AT162" s="158">
        <f t="shared" si="238"/>
        <v>28.400802714722403</v>
      </c>
      <c r="AU162" s="156">
        <f t="shared" si="239"/>
        <v>0.38461538461538458</v>
      </c>
      <c r="AV162" s="156">
        <f t="shared" si="240"/>
        <v>0.13144488476546717</v>
      </c>
      <c r="AW162" s="156">
        <f t="shared" si="241"/>
        <v>0.70522867220930596</v>
      </c>
      <c r="AX162" s="156">
        <f t="shared" si="242"/>
        <v>8.9390997858634039E-2</v>
      </c>
      <c r="AY162" s="156">
        <f t="shared" si="243"/>
        <v>0.24827586206896551</v>
      </c>
      <c r="AZ162" s="156">
        <f t="shared" si="244"/>
        <v>7.3846153846153839E-2</v>
      </c>
      <c r="BA162" s="156">
        <f t="shared" si="245"/>
        <v>2.5654014678999117E-3</v>
      </c>
      <c r="BB162" s="156">
        <f t="shared" si="246"/>
        <v>1.8335945477441955</v>
      </c>
      <c r="BC162" s="156">
        <f t="shared" si="247"/>
        <v>0.46720089198379289</v>
      </c>
      <c r="BD162" s="158">
        <f t="shared" si="248"/>
        <v>182.11609287268897</v>
      </c>
      <c r="BE162" s="156">
        <f t="shared" si="249"/>
        <v>34.966289831556281</v>
      </c>
      <c r="BF162" s="156">
        <f t="shared" si="250"/>
        <v>0.15915494309189535</v>
      </c>
      <c r="BG162" s="156">
        <f t="shared" si="251"/>
        <v>1.6445268630989971E-3</v>
      </c>
      <c r="BH162" s="156">
        <f t="shared" si="252"/>
        <v>5.5290127293845595E-3</v>
      </c>
      <c r="BI162" s="156">
        <f t="shared" si="253"/>
        <v>2.1265433574555997E-3</v>
      </c>
      <c r="BJ162" s="156">
        <f t="shared" si="254"/>
        <v>4.0829632463147518E-4</v>
      </c>
      <c r="BK162" s="157">
        <f t="shared" si="255"/>
        <v>0.12947666666666666</v>
      </c>
      <c r="BL162" s="157">
        <f t="shared" si="256"/>
        <v>2.7064367718459637</v>
      </c>
      <c r="BM162" s="157">
        <f t="shared" si="257"/>
        <v>474.19534400000003</v>
      </c>
      <c r="BN162" s="156">
        <f t="shared" si="258"/>
        <v>7.7591491212844907</v>
      </c>
      <c r="BO162" s="156">
        <f t="shared" si="259"/>
        <v>0.20555227528382913</v>
      </c>
      <c r="BP162" s="156">
        <f t="shared" si="260"/>
        <v>0.7447563635293728</v>
      </c>
      <c r="BQ162" s="156">
        <f t="shared" si="261"/>
        <v>10.418372371488269</v>
      </c>
      <c r="BR162" s="156">
        <f t="shared" si="262"/>
        <v>2.7075536635610571</v>
      </c>
      <c r="BS162" s="155"/>
      <c r="BT162" s="155"/>
      <c r="BU162" s="155"/>
    </row>
    <row r="163" spans="1:395" ht="15" thickBot="1">
      <c r="A163" s="187">
        <v>36</v>
      </c>
      <c r="B163" s="28">
        <v>3</v>
      </c>
      <c r="C163" s="172">
        <v>0.65</v>
      </c>
      <c r="D163" s="172">
        <f t="shared" si="212"/>
        <v>0.2</v>
      </c>
      <c r="E163" s="172">
        <f t="shared" si="213"/>
        <v>3.1742250903872287</v>
      </c>
      <c r="F163" s="229">
        <f t="shared" si="214"/>
        <v>15.731298772272332</v>
      </c>
      <c r="G163" s="170">
        <f t="shared" si="215"/>
        <v>2.5251732613822759</v>
      </c>
      <c r="H163" s="425">
        <v>25</v>
      </c>
      <c r="I163" s="426"/>
      <c r="J163" s="59">
        <v>43</v>
      </c>
      <c r="K163" s="59">
        <v>62</v>
      </c>
      <c r="L163" s="59">
        <v>42</v>
      </c>
      <c r="M163" s="59">
        <v>63</v>
      </c>
      <c r="N163" s="59">
        <v>41</v>
      </c>
      <c r="O163" s="60">
        <v>61</v>
      </c>
      <c r="P163" s="61">
        <v>44</v>
      </c>
      <c r="Q163" s="59">
        <v>61</v>
      </c>
      <c r="R163" s="59">
        <v>44</v>
      </c>
      <c r="S163" s="59">
        <v>62</v>
      </c>
      <c r="T163" s="59">
        <v>40</v>
      </c>
      <c r="U163" s="59">
        <v>62</v>
      </c>
      <c r="V163" s="182"/>
      <c r="W163" s="166">
        <f t="shared" si="216"/>
        <v>19</v>
      </c>
      <c r="X163" s="166">
        <f t="shared" si="217"/>
        <v>21</v>
      </c>
      <c r="Y163" s="166">
        <f t="shared" si="218"/>
        <v>20</v>
      </c>
      <c r="Z163" s="166">
        <f t="shared" si="219"/>
        <v>17</v>
      </c>
      <c r="AA163" s="166">
        <f t="shared" si="220"/>
        <v>18</v>
      </c>
      <c r="AB163" s="166">
        <f t="shared" si="221"/>
        <v>22</v>
      </c>
      <c r="AC163" s="165">
        <f t="shared" si="222"/>
        <v>2</v>
      </c>
      <c r="AD163" s="165">
        <f t="shared" si="223"/>
        <v>3</v>
      </c>
      <c r="AE163" s="165">
        <f t="shared" si="224"/>
        <v>-2</v>
      </c>
      <c r="AF163" s="163">
        <f t="shared" si="225"/>
        <v>0.2</v>
      </c>
      <c r="AG163" s="163">
        <f t="shared" si="226"/>
        <v>0.19</v>
      </c>
      <c r="AH163" s="163">
        <f t="shared" si="227"/>
        <v>0.01</v>
      </c>
      <c r="AI163" s="162">
        <f t="shared" si="228"/>
        <v>10.526315789473683</v>
      </c>
      <c r="AJ163" s="162">
        <f t="shared" si="229"/>
        <v>14.28571428571429</v>
      </c>
      <c r="AK163" s="161">
        <f t="shared" si="230"/>
        <v>-10.000000000000009</v>
      </c>
      <c r="AL163" s="160">
        <f>(AI163+AJ163)/2</f>
        <v>12.406015037593987</v>
      </c>
      <c r="AM163" s="159">
        <f t="shared" si="231"/>
        <v>1.2713508458215539E-2</v>
      </c>
      <c r="AN163" s="159">
        <f t="shared" si="232"/>
        <v>0.30769230769230771</v>
      </c>
      <c r="AO163" s="159">
        <f t="shared" si="233"/>
        <v>4.1318902489200497E-2</v>
      </c>
      <c r="AP163" s="159">
        <f t="shared" si="234"/>
        <v>1.5891885572769424E-2</v>
      </c>
      <c r="AQ163" s="159">
        <f t="shared" si="235"/>
        <v>2.860539403098496E-2</v>
      </c>
      <c r="AR163" s="159">
        <f t="shared" si="236"/>
        <v>1.8</v>
      </c>
      <c r="AS163" s="158">
        <f t="shared" si="237"/>
        <v>77.406493861361653</v>
      </c>
      <c r="AT163" s="158">
        <f t="shared" si="238"/>
        <v>23.817382726572816</v>
      </c>
      <c r="AU163" s="156">
        <f t="shared" si="239"/>
        <v>0.38461538461538458</v>
      </c>
      <c r="AV163" s="156">
        <f t="shared" si="240"/>
        <v>0.14094274357327438</v>
      </c>
      <c r="AW163" s="156">
        <f t="shared" si="241"/>
        <v>0.69337524528153638</v>
      </c>
      <c r="AX163" s="156">
        <f t="shared" si="242"/>
        <v>0.1008504177808522</v>
      </c>
      <c r="AY163" s="156">
        <f t="shared" si="243"/>
        <v>0.24</v>
      </c>
      <c r="AZ163" s="156">
        <f t="shared" si="244"/>
        <v>7.3846153846153839E-2</v>
      </c>
      <c r="BA163" s="156">
        <f t="shared" si="245"/>
        <v>3.0512420299717291E-3</v>
      </c>
      <c r="BB163" s="156">
        <f t="shared" si="246"/>
        <v>1.8027756377319946</v>
      </c>
      <c r="BC163" s="156">
        <f t="shared" si="247"/>
        <v>0.50952362165941889</v>
      </c>
      <c r="BD163" s="158">
        <f t="shared" si="248"/>
        <v>166.98892341363683</v>
      </c>
      <c r="BE163" s="156">
        <f t="shared" si="249"/>
        <v>32.061873295418273</v>
      </c>
      <c r="BF163" s="156">
        <f t="shared" si="250"/>
        <v>0.15915494309189535</v>
      </c>
      <c r="BG163" s="156">
        <f t="shared" si="251"/>
        <v>2.0234177151656242E-3</v>
      </c>
      <c r="BH163" s="156">
        <f t="shared" si="252"/>
        <v>6.5761075742882778E-3</v>
      </c>
      <c r="BI163" s="156">
        <f t="shared" si="253"/>
        <v>2.5292721439570298E-3</v>
      </c>
      <c r="BJ163" s="156">
        <f t="shared" si="254"/>
        <v>4.8562025163974976E-4</v>
      </c>
      <c r="BK163" s="157">
        <f t="shared" si="255"/>
        <v>0.13246000000000002</v>
      </c>
      <c r="BL163" s="157">
        <f t="shared" si="256"/>
        <v>2.7124711980037688</v>
      </c>
      <c r="BM163" s="157">
        <f t="shared" si="257"/>
        <v>487.28722500000015</v>
      </c>
      <c r="BN163" s="156">
        <f t="shared" si="258"/>
        <v>7.7591491212844907</v>
      </c>
      <c r="BO163" s="156">
        <f t="shared" si="259"/>
        <v>0.20555227528382913</v>
      </c>
      <c r="BP163" s="156">
        <f t="shared" si="260"/>
        <v>0.72474709346217714</v>
      </c>
      <c r="BQ163" s="156">
        <f t="shared" si="261"/>
        <v>10.706009297972333</v>
      </c>
      <c r="BR163" s="156">
        <f t="shared" si="262"/>
        <v>2.7823054948748118</v>
      </c>
      <c r="BS163" s="155"/>
      <c r="BT163" s="155"/>
      <c r="BU163" s="155"/>
    </row>
    <row r="164" spans="1:395" ht="15" thickBot="1">
      <c r="A164" s="187">
        <v>36</v>
      </c>
      <c r="B164" s="28">
        <v>4</v>
      </c>
      <c r="C164" s="172">
        <v>0.65</v>
      </c>
      <c r="D164" s="172">
        <f t="shared" si="212"/>
        <v>0.22666666666666668</v>
      </c>
      <c r="E164" s="172">
        <f t="shared" si="213"/>
        <v>2.8899783707718116</v>
      </c>
      <c r="F164" s="229">
        <f t="shared" si="214"/>
        <v>13.040021992475138</v>
      </c>
      <c r="G164" s="170">
        <f t="shared" si="215"/>
        <v>2.5251732613822759</v>
      </c>
      <c r="H164" s="425">
        <v>27.36</v>
      </c>
      <c r="I164" s="426"/>
      <c r="J164" s="59">
        <v>41</v>
      </c>
      <c r="K164" s="59">
        <v>62</v>
      </c>
      <c r="L164" s="59">
        <v>41</v>
      </c>
      <c r="M164" s="59">
        <v>62</v>
      </c>
      <c r="N164" s="59">
        <v>37</v>
      </c>
      <c r="O164" s="60">
        <v>63</v>
      </c>
      <c r="P164" s="61">
        <v>43</v>
      </c>
      <c r="Q164" s="59">
        <v>63</v>
      </c>
      <c r="R164" s="59">
        <v>44</v>
      </c>
      <c r="S164" s="59">
        <v>65</v>
      </c>
      <c r="T164" s="59">
        <v>35</v>
      </c>
      <c r="U164" s="59">
        <v>66</v>
      </c>
      <c r="V164" s="182"/>
      <c r="W164" s="166">
        <f t="shared" si="216"/>
        <v>21</v>
      </c>
      <c r="X164" s="166">
        <f t="shared" si="217"/>
        <v>21</v>
      </c>
      <c r="Y164" s="166">
        <f t="shared" si="218"/>
        <v>26</v>
      </c>
      <c r="Z164" s="166">
        <f t="shared" si="219"/>
        <v>20</v>
      </c>
      <c r="AA164" s="166">
        <f t="shared" si="220"/>
        <v>21</v>
      </c>
      <c r="AB164" s="166">
        <f t="shared" si="221"/>
        <v>31</v>
      </c>
      <c r="AC164" s="165">
        <f t="shared" si="222"/>
        <v>1</v>
      </c>
      <c r="AD164" s="165">
        <f t="shared" si="223"/>
        <v>0</v>
      </c>
      <c r="AE164" s="165">
        <f t="shared" si="224"/>
        <v>-5</v>
      </c>
      <c r="AF164" s="163">
        <f t="shared" si="225"/>
        <v>0.22666666666666666</v>
      </c>
      <c r="AG164" s="163">
        <f t="shared" si="226"/>
        <v>0.24</v>
      </c>
      <c r="AH164" s="163">
        <f t="shared" si="227"/>
        <v>-1.3333333333333334E-2</v>
      </c>
      <c r="AI164" s="162">
        <f t="shared" si="228"/>
        <v>4.7619047619047672</v>
      </c>
      <c r="AJ164" s="161">
        <f t="shared" si="229"/>
        <v>0</v>
      </c>
      <c r="AK164" s="161">
        <f t="shared" si="230"/>
        <v>-19.23076923076923</v>
      </c>
      <c r="AL164" s="160">
        <f>AI164</f>
        <v>4.7619047619047672</v>
      </c>
      <c r="AM164" s="159">
        <f t="shared" si="231"/>
        <v>1.7382383771857648E-2</v>
      </c>
      <c r="AN164" s="159">
        <f t="shared" si="232"/>
        <v>0.34871794871794876</v>
      </c>
      <c r="AO164" s="159">
        <f t="shared" si="233"/>
        <v>4.9846541698709432E-2</v>
      </c>
      <c r="AP164" s="159">
        <f t="shared" si="234"/>
        <v>1.9171746807195935E-2</v>
      </c>
      <c r="AQ164" s="159">
        <f t="shared" si="235"/>
        <v>3.2464157926851783E-2</v>
      </c>
      <c r="AR164" s="159">
        <f t="shared" si="236"/>
        <v>1.6933333333333334</v>
      </c>
      <c r="AS164" s="158">
        <f t="shared" si="237"/>
        <v>56.426567613860897</v>
      </c>
      <c r="AT164" s="158">
        <f t="shared" si="238"/>
        <v>19.676956911500213</v>
      </c>
      <c r="AU164" s="156">
        <f t="shared" si="239"/>
        <v>0.38461538461538458</v>
      </c>
      <c r="AV164" s="156">
        <f t="shared" si="240"/>
        <v>0.14541426676404529</v>
      </c>
      <c r="AW164" s="156">
        <f t="shared" si="241"/>
        <v>0.65131263214863266</v>
      </c>
      <c r="AX164" s="156">
        <f t="shared" si="242"/>
        <v>0.12553894994443332</v>
      </c>
      <c r="AY164" s="156">
        <f t="shared" si="243"/>
        <v>0.21176470588235294</v>
      </c>
      <c r="AZ164" s="156">
        <f t="shared" si="244"/>
        <v>7.3846153846153839E-2</v>
      </c>
      <c r="BA164" s="156">
        <f t="shared" si="245"/>
        <v>3.6809753869816195E-3</v>
      </c>
      <c r="BB164" s="156">
        <f t="shared" si="246"/>
        <v>1.6934128435864448</v>
      </c>
      <c r="BC164" s="156">
        <f t="shared" si="247"/>
        <v>0.55963832822193804</v>
      </c>
      <c r="BD164" s="158">
        <f t="shared" si="248"/>
        <v>152.03533558012691</v>
      </c>
      <c r="BE164" s="156">
        <f t="shared" si="249"/>
        <v>29.190784431384369</v>
      </c>
      <c r="BF164" s="156">
        <f t="shared" si="250"/>
        <v>0.15915494309189535</v>
      </c>
      <c r="BG164" s="156">
        <f t="shared" si="251"/>
        <v>2.7664923000114893E-3</v>
      </c>
      <c r="BH164" s="156">
        <f t="shared" si="252"/>
        <v>7.9333235073858876E-3</v>
      </c>
      <c r="BI164" s="156">
        <f t="shared" si="253"/>
        <v>3.0512782720714953E-3</v>
      </c>
      <c r="BJ164" s="156">
        <f t="shared" si="254"/>
        <v>5.8584542823772717E-4</v>
      </c>
      <c r="BK164" s="157">
        <f t="shared" si="255"/>
        <v>0.14439333333333335</v>
      </c>
      <c r="BL164" s="157">
        <f t="shared" si="256"/>
        <v>2.7364758358151096</v>
      </c>
      <c r="BM164" s="157">
        <f t="shared" si="257"/>
        <v>540.63029900000026</v>
      </c>
      <c r="BN164" s="156">
        <f t="shared" si="258"/>
        <v>7.7591491212844907</v>
      </c>
      <c r="BO164" s="156">
        <f t="shared" si="259"/>
        <v>0.20555227528382913</v>
      </c>
      <c r="BP164" s="156">
        <f t="shared" si="260"/>
        <v>0.65323752785080191</v>
      </c>
      <c r="BQ164" s="156">
        <f t="shared" si="261"/>
        <v>11.877990455956573</v>
      </c>
      <c r="BR164" s="156">
        <f t="shared" si="262"/>
        <v>3.0868830013007473</v>
      </c>
      <c r="BS164" s="155"/>
      <c r="BT164" s="155"/>
      <c r="BU164" s="155"/>
    </row>
    <row r="165" spans="1:395" ht="15" thickBot="1">
      <c r="A165" s="187">
        <v>36</v>
      </c>
      <c r="B165" s="28">
        <v>5</v>
      </c>
      <c r="C165" s="172">
        <v>0.65</v>
      </c>
      <c r="D165" s="172">
        <f t="shared" si="212"/>
        <v>0.22666666666666668</v>
      </c>
      <c r="E165" s="172">
        <f t="shared" si="213"/>
        <v>2.8424232144011614</v>
      </c>
      <c r="F165" s="229">
        <f t="shared" si="214"/>
        <v>12.614400685977616</v>
      </c>
      <c r="G165" s="170">
        <f t="shared" si="215"/>
        <v>2.5251732613822759</v>
      </c>
      <c r="H165" s="425">
        <v>27.8</v>
      </c>
      <c r="I165" s="426"/>
      <c r="J165" s="59">
        <v>39</v>
      </c>
      <c r="K165" s="59">
        <v>62</v>
      </c>
      <c r="L165" s="59">
        <v>40</v>
      </c>
      <c r="M165" s="59">
        <v>62</v>
      </c>
      <c r="N165" s="59">
        <v>39</v>
      </c>
      <c r="O165" s="60">
        <v>62</v>
      </c>
      <c r="P165" s="61">
        <v>43</v>
      </c>
      <c r="Q165" s="59">
        <v>63</v>
      </c>
      <c r="R165" s="59">
        <v>44</v>
      </c>
      <c r="S165" s="59">
        <v>64</v>
      </c>
      <c r="T165" s="59">
        <v>44</v>
      </c>
      <c r="U165" s="59">
        <v>62</v>
      </c>
      <c r="V165" s="182"/>
      <c r="W165" s="166">
        <f t="shared" si="216"/>
        <v>23</v>
      </c>
      <c r="X165" s="166">
        <f t="shared" si="217"/>
        <v>22</v>
      </c>
      <c r="Y165" s="166">
        <f t="shared" si="218"/>
        <v>23</v>
      </c>
      <c r="Z165" s="166">
        <f t="shared" si="219"/>
        <v>20</v>
      </c>
      <c r="AA165" s="166">
        <f t="shared" si="220"/>
        <v>20</v>
      </c>
      <c r="AB165" s="166">
        <f t="shared" si="221"/>
        <v>18</v>
      </c>
      <c r="AC165" s="165">
        <f t="shared" si="222"/>
        <v>3</v>
      </c>
      <c r="AD165" s="165">
        <f t="shared" si="223"/>
        <v>2</v>
      </c>
      <c r="AE165" s="165">
        <f t="shared" si="224"/>
        <v>5</v>
      </c>
      <c r="AF165" s="163">
        <f t="shared" si="225"/>
        <v>0.22666666666666666</v>
      </c>
      <c r="AG165" s="163">
        <f t="shared" si="226"/>
        <v>0.19333333333333333</v>
      </c>
      <c r="AH165" s="163">
        <f t="shared" si="227"/>
        <v>3.3333333333333333E-2</v>
      </c>
      <c r="AI165" s="162">
        <f t="shared" si="228"/>
        <v>13.043478260869568</v>
      </c>
      <c r="AJ165" s="162">
        <f t="shared" si="229"/>
        <v>9.0909090909090935</v>
      </c>
      <c r="AK165" s="162">
        <f t="shared" si="230"/>
        <v>21.739130434782606</v>
      </c>
      <c r="AL165" s="160">
        <f>(AI165+AJ165+AK165)/3</f>
        <v>14.624505928853756</v>
      </c>
      <c r="AM165" s="159">
        <f t="shared" si="231"/>
        <v>1.7968881146976187E-2</v>
      </c>
      <c r="AN165" s="159">
        <f t="shared" si="232"/>
        <v>0.34871794871794876</v>
      </c>
      <c r="AO165" s="159">
        <f t="shared" si="233"/>
        <v>5.1528409171475831E-2</v>
      </c>
      <c r="AP165" s="159">
        <f t="shared" si="234"/>
        <v>1.9818618912106088E-2</v>
      </c>
      <c r="AQ165" s="159">
        <f t="shared" si="235"/>
        <v>3.3559528024499644E-2</v>
      </c>
      <c r="AR165" s="159">
        <f t="shared" si="236"/>
        <v>1.6933333333333334</v>
      </c>
      <c r="AS165" s="158">
        <f t="shared" si="237"/>
        <v>54.548826555783599</v>
      </c>
      <c r="AT165" s="158">
        <f t="shared" si="238"/>
        <v>19.022154901504024</v>
      </c>
      <c r="AU165" s="156">
        <f t="shared" si="239"/>
        <v>0.38461538461538458</v>
      </c>
      <c r="AV165" s="156">
        <f t="shared" si="240"/>
        <v>0.14784711988720151</v>
      </c>
      <c r="AW165" s="156">
        <f t="shared" si="241"/>
        <v>0.65131263214863266</v>
      </c>
      <c r="AX165" s="156">
        <f t="shared" si="242"/>
        <v>0.12763927911602452</v>
      </c>
      <c r="AY165" s="156">
        <f t="shared" si="243"/>
        <v>0.21176470588235294</v>
      </c>
      <c r="AZ165" s="156">
        <f t="shared" si="244"/>
        <v>7.3846153846153839E-2</v>
      </c>
      <c r="BA165" s="156">
        <f t="shared" si="245"/>
        <v>3.8051748311243691E-3</v>
      </c>
      <c r="BB165" s="156">
        <f t="shared" si="246"/>
        <v>1.6934128435864448</v>
      </c>
      <c r="BC165" s="156">
        <f t="shared" si="247"/>
        <v>0.56900135624491677</v>
      </c>
      <c r="BD165" s="158">
        <f t="shared" si="248"/>
        <v>149.5335645528765</v>
      </c>
      <c r="BE165" s="156">
        <f t="shared" si="249"/>
        <v>28.71044439415229</v>
      </c>
      <c r="BF165" s="156">
        <f t="shared" si="250"/>
        <v>0.15915494309189535</v>
      </c>
      <c r="BG165" s="156">
        <f t="shared" si="251"/>
        <v>2.8598362563720262E-3</v>
      </c>
      <c r="BH165" s="156">
        <f t="shared" si="252"/>
        <v>8.2010010293021331E-3</v>
      </c>
      <c r="BI165" s="156">
        <f t="shared" si="253"/>
        <v>3.1542311651162054E-3</v>
      </c>
      <c r="BJ165" s="156">
        <f t="shared" si="254"/>
        <v>6.0561238370231141E-4</v>
      </c>
      <c r="BK165" s="157">
        <f t="shared" si="255"/>
        <v>0.14439333333333335</v>
      </c>
      <c r="BL165" s="157">
        <f t="shared" si="256"/>
        <v>2.7364758358151096</v>
      </c>
      <c r="BM165" s="157">
        <f t="shared" si="257"/>
        <v>540.63029900000026</v>
      </c>
      <c r="BN165" s="156">
        <f t="shared" si="258"/>
        <v>7.7591491212844907</v>
      </c>
      <c r="BO165" s="156">
        <f t="shared" si="259"/>
        <v>0.20555227528382913</v>
      </c>
      <c r="BP165" s="156">
        <f t="shared" si="260"/>
        <v>0.65323752785080191</v>
      </c>
      <c r="BQ165" s="156">
        <f t="shared" si="261"/>
        <v>11.877990455956573</v>
      </c>
      <c r="BR165" s="156">
        <f t="shared" si="262"/>
        <v>3.0868830013007473</v>
      </c>
      <c r="BS165" s="155"/>
      <c r="BT165" s="155"/>
      <c r="BU165" s="155"/>
    </row>
    <row r="166" spans="1:395" ht="15" thickBot="1">
      <c r="A166" s="187">
        <v>36</v>
      </c>
      <c r="B166" s="28">
        <v>6</v>
      </c>
      <c r="C166" s="172">
        <v>0.65</v>
      </c>
      <c r="D166" s="172">
        <f t="shared" si="212"/>
        <v>0.24</v>
      </c>
      <c r="E166" s="172">
        <f t="shared" si="213"/>
        <v>2.821311093890853</v>
      </c>
      <c r="F166" s="229">
        <f t="shared" si="214"/>
        <v>12.42770947740042</v>
      </c>
      <c r="G166" s="170">
        <f t="shared" si="215"/>
        <v>2.5251732613822759</v>
      </c>
      <c r="H166" s="425">
        <v>28</v>
      </c>
      <c r="I166" s="426"/>
      <c r="J166" s="167">
        <v>39</v>
      </c>
      <c r="K166" s="167">
        <v>62</v>
      </c>
      <c r="L166" s="167">
        <v>39</v>
      </c>
      <c r="M166" s="167">
        <v>63</v>
      </c>
      <c r="N166" s="167">
        <v>38</v>
      </c>
      <c r="O166" s="169">
        <v>63</v>
      </c>
      <c r="P166" s="168">
        <v>44</v>
      </c>
      <c r="Q166" s="167">
        <v>64</v>
      </c>
      <c r="R166" s="167">
        <v>44</v>
      </c>
      <c r="S166" s="167">
        <v>65</v>
      </c>
      <c r="T166" s="167">
        <v>40</v>
      </c>
      <c r="U166" s="167">
        <v>64</v>
      </c>
      <c r="V166" s="182"/>
      <c r="W166" s="166">
        <f t="shared" si="216"/>
        <v>23</v>
      </c>
      <c r="X166" s="166">
        <f t="shared" si="217"/>
        <v>24</v>
      </c>
      <c r="Y166" s="166">
        <f t="shared" si="218"/>
        <v>25</v>
      </c>
      <c r="Z166" s="166">
        <f t="shared" si="219"/>
        <v>20</v>
      </c>
      <c r="AA166" s="166">
        <f t="shared" si="220"/>
        <v>21</v>
      </c>
      <c r="AB166" s="166">
        <f t="shared" si="221"/>
        <v>24</v>
      </c>
      <c r="AC166" s="165">
        <f t="shared" si="222"/>
        <v>3</v>
      </c>
      <c r="AD166" s="165">
        <f t="shared" si="223"/>
        <v>3</v>
      </c>
      <c r="AE166" s="164">
        <f t="shared" si="224"/>
        <v>1</v>
      </c>
      <c r="AF166" s="163">
        <f t="shared" si="225"/>
        <v>0.24</v>
      </c>
      <c r="AG166" s="163">
        <f t="shared" si="226"/>
        <v>0.21666666666666667</v>
      </c>
      <c r="AH166" s="163">
        <f t="shared" si="227"/>
        <v>2.3333333333333334E-2</v>
      </c>
      <c r="AI166" s="162">
        <f t="shared" si="228"/>
        <v>13.043478260869568</v>
      </c>
      <c r="AJ166" s="162">
        <f t="shared" si="229"/>
        <v>12.5</v>
      </c>
      <c r="AK166" s="162">
        <f t="shared" si="230"/>
        <v>4.0000000000000036</v>
      </c>
      <c r="AL166" s="160">
        <f>(AI166+AJ166+AK166)/3</f>
        <v>9.8478260869565251</v>
      </c>
      <c r="AM166" s="159">
        <f t="shared" si="231"/>
        <v>1.9311684139095456E-2</v>
      </c>
      <c r="AN166" s="159">
        <f t="shared" si="232"/>
        <v>0.3692307692307692</v>
      </c>
      <c r="AO166" s="159">
        <f t="shared" si="233"/>
        <v>5.2302477876716873E-2</v>
      </c>
      <c r="AP166" s="159">
        <f t="shared" si="234"/>
        <v>2.0116337644891104E-2</v>
      </c>
      <c r="AQ166" s="159">
        <f t="shared" si="235"/>
        <v>3.2990793737621413E-2</v>
      </c>
      <c r="AR166" s="159">
        <f t="shared" si="236"/>
        <v>1.6400000000000001</v>
      </c>
      <c r="AS166" s="158">
        <f t="shared" si="237"/>
        <v>50.740456155835084</v>
      </c>
      <c r="AT166" s="158">
        <f t="shared" si="238"/>
        <v>18.734937657539106</v>
      </c>
      <c r="AU166" s="156">
        <f t="shared" si="239"/>
        <v>0.38461538461538458</v>
      </c>
      <c r="AV166" s="156">
        <f t="shared" si="240"/>
        <v>0.14475675590484507</v>
      </c>
      <c r="AW166" s="156">
        <f t="shared" si="241"/>
        <v>0.63296210442729162</v>
      </c>
      <c r="AX166" s="156">
        <f t="shared" si="242"/>
        <v>0.13615879249439472</v>
      </c>
      <c r="AY166" s="156">
        <f t="shared" si="243"/>
        <v>0.2</v>
      </c>
      <c r="AZ166" s="156">
        <f t="shared" si="244"/>
        <v>7.3846153846153839E-2</v>
      </c>
      <c r="BA166" s="156">
        <f t="shared" si="245"/>
        <v>3.862336827819092E-3</v>
      </c>
      <c r="BB166" s="156">
        <f t="shared" si="246"/>
        <v>1.6457014715109581</v>
      </c>
      <c r="BC166" s="156">
        <f t="shared" si="247"/>
        <v>0.57325924373190251</v>
      </c>
      <c r="BD166" s="158">
        <f t="shared" si="248"/>
        <v>148.4229028402992</v>
      </c>
      <c r="BE166" s="156">
        <f t="shared" si="249"/>
        <v>28.497197345337447</v>
      </c>
      <c r="BF166" s="156">
        <f t="shared" si="250"/>
        <v>0.15915494309189535</v>
      </c>
      <c r="BG166" s="156">
        <f t="shared" si="251"/>
        <v>3.0735499901663956E-3</v>
      </c>
      <c r="BH166" s="156">
        <f t="shared" si="252"/>
        <v>8.3241978900339894E-3</v>
      </c>
      <c r="BI166" s="156">
        <f t="shared" si="253"/>
        <v>3.2016145730899958E-3</v>
      </c>
      <c r="BJ166" s="156">
        <f t="shared" si="254"/>
        <v>6.1470999803327913E-4</v>
      </c>
      <c r="BK166" s="157">
        <f t="shared" si="255"/>
        <v>0.15035999999999999</v>
      </c>
      <c r="BL166" s="157">
        <f t="shared" si="256"/>
        <v>2.7483995342744478</v>
      </c>
      <c r="BM166" s="157">
        <f t="shared" si="257"/>
        <v>567.88716600000009</v>
      </c>
      <c r="BN166" s="156">
        <f t="shared" si="258"/>
        <v>7.7591491212844907</v>
      </c>
      <c r="BO166" s="156">
        <f t="shared" si="259"/>
        <v>0.20555227528382913</v>
      </c>
      <c r="BP166" s="156">
        <f t="shared" si="260"/>
        <v>0.62188410153294427</v>
      </c>
      <c r="BQ166" s="156">
        <f t="shared" si="261"/>
        <v>12.476841106177485</v>
      </c>
      <c r="BR166" s="156">
        <f t="shared" si="262"/>
        <v>3.2425138632162667</v>
      </c>
      <c r="BS166" s="155"/>
      <c r="BT166" s="155"/>
      <c r="BU166" s="155"/>
    </row>
    <row r="167" spans="1:395" ht="15" thickBot="1">
      <c r="A167" s="187">
        <v>36</v>
      </c>
      <c r="B167" s="28">
        <v>7</v>
      </c>
      <c r="C167" s="172">
        <v>0.65</v>
      </c>
      <c r="D167" s="172">
        <f t="shared" si="212"/>
        <v>0.23666666666666669</v>
      </c>
      <c r="E167" s="172">
        <f t="shared" si="213"/>
        <v>2.6259667592247009</v>
      </c>
      <c r="F167" s="229">
        <f t="shared" si="214"/>
        <v>10.766327527906574</v>
      </c>
      <c r="G167" s="170">
        <f t="shared" si="215"/>
        <v>2.5251732613822759</v>
      </c>
      <c r="H167" s="425">
        <v>30</v>
      </c>
      <c r="I167" s="426"/>
      <c r="J167" s="167">
        <v>39</v>
      </c>
      <c r="K167" s="167">
        <v>62</v>
      </c>
      <c r="L167" s="167">
        <v>40</v>
      </c>
      <c r="M167" s="167">
        <v>64</v>
      </c>
      <c r="N167" s="167">
        <v>40</v>
      </c>
      <c r="O167" s="169">
        <v>64</v>
      </c>
      <c r="P167" s="168">
        <v>43</v>
      </c>
      <c r="Q167" s="167">
        <v>61</v>
      </c>
      <c r="R167" s="167">
        <v>43</v>
      </c>
      <c r="S167" s="167">
        <v>65</v>
      </c>
      <c r="T167" s="167">
        <v>45</v>
      </c>
      <c r="U167" s="167">
        <v>64</v>
      </c>
      <c r="V167" s="182"/>
      <c r="W167" s="166">
        <f t="shared" si="216"/>
        <v>23</v>
      </c>
      <c r="X167" s="166">
        <f t="shared" si="217"/>
        <v>24</v>
      </c>
      <c r="Y167" s="166">
        <f t="shared" si="218"/>
        <v>24</v>
      </c>
      <c r="Z167" s="166">
        <f t="shared" si="219"/>
        <v>18</v>
      </c>
      <c r="AA167" s="166">
        <f t="shared" si="220"/>
        <v>22</v>
      </c>
      <c r="AB167" s="166">
        <f t="shared" si="221"/>
        <v>19</v>
      </c>
      <c r="AC167" s="165">
        <f t="shared" si="222"/>
        <v>5</v>
      </c>
      <c r="AD167" s="165">
        <f t="shared" si="223"/>
        <v>2</v>
      </c>
      <c r="AE167" s="165">
        <f t="shared" si="224"/>
        <v>5</v>
      </c>
      <c r="AF167" s="163">
        <f t="shared" si="225"/>
        <v>0.23666666666666666</v>
      </c>
      <c r="AG167" s="163">
        <f t="shared" si="226"/>
        <v>0.19666666666666666</v>
      </c>
      <c r="AH167" s="163">
        <f t="shared" si="227"/>
        <v>0.04</v>
      </c>
      <c r="AI167" s="162">
        <f t="shared" si="228"/>
        <v>21.739130434782606</v>
      </c>
      <c r="AJ167" s="162">
        <f t="shared" si="229"/>
        <v>8.3333333333333375</v>
      </c>
      <c r="AK167" s="162">
        <f t="shared" si="230"/>
        <v>20.833333333333336</v>
      </c>
      <c r="AL167" s="160">
        <f>(AI167+AJ167+AK167)/3</f>
        <v>16.968599033816428</v>
      </c>
      <c r="AM167" s="159">
        <f t="shared" si="231"/>
        <v>2.1982116562330203E-2</v>
      </c>
      <c r="AN167" s="159">
        <f t="shared" si="232"/>
        <v>0.36410256410256414</v>
      </c>
      <c r="AO167" s="159">
        <f t="shared" si="233"/>
        <v>6.0373418727526607E-2</v>
      </c>
      <c r="AP167" s="159">
        <f t="shared" si="234"/>
        <v>2.3220545664433309E-2</v>
      </c>
      <c r="AQ167" s="159">
        <f t="shared" si="235"/>
        <v>3.8391302165196407E-2</v>
      </c>
      <c r="AR167" s="159">
        <f t="shared" si="236"/>
        <v>1.6533333333333333</v>
      </c>
      <c r="AS167" s="158">
        <f t="shared" si="237"/>
        <v>44.435186737633408</v>
      </c>
      <c r="AT167" s="158">
        <f t="shared" si="238"/>
        <v>16.178965427548576</v>
      </c>
      <c r="AU167" s="156">
        <f t="shared" si="239"/>
        <v>0.38461538461538458</v>
      </c>
      <c r="AV167" s="156">
        <f t="shared" si="240"/>
        <v>0.15661655538344607</v>
      </c>
      <c r="AW167" s="156">
        <f t="shared" si="241"/>
        <v>0.63740399825235039</v>
      </c>
      <c r="AX167" s="156">
        <f t="shared" si="242"/>
        <v>0.14425580408544839</v>
      </c>
      <c r="AY167" s="156">
        <f t="shared" si="243"/>
        <v>0.20281690140845068</v>
      </c>
      <c r="AZ167" s="156">
        <f t="shared" si="244"/>
        <v>7.3846153846153839E-2</v>
      </c>
      <c r="BA167" s="156">
        <f t="shared" si="245"/>
        <v>4.4583447675711953E-3</v>
      </c>
      <c r="BB167" s="156">
        <f t="shared" si="246"/>
        <v>1.6572503954561109</v>
      </c>
      <c r="BC167" s="156">
        <f t="shared" si="247"/>
        <v>0.6159037079714621</v>
      </c>
      <c r="BD167" s="158">
        <f t="shared" si="248"/>
        <v>138.14627178485173</v>
      </c>
      <c r="BE167" s="156">
        <f t="shared" si="249"/>
        <v>26.524084182691535</v>
      </c>
      <c r="BF167" s="156">
        <f t="shared" si="250"/>
        <v>0.15915494309189535</v>
      </c>
      <c r="BG167" s="156">
        <f t="shared" si="251"/>
        <v>3.4985625105170737E-3</v>
      </c>
      <c r="BH167" s="156">
        <f t="shared" si="252"/>
        <v>9.608728021842667E-3</v>
      </c>
      <c r="BI167" s="156">
        <f t="shared" si="253"/>
        <v>3.6956646237856407E-3</v>
      </c>
      <c r="BJ167" s="156">
        <f t="shared" si="254"/>
        <v>7.0956760776684307E-4</v>
      </c>
      <c r="BK167" s="157">
        <f t="shared" si="255"/>
        <v>0.14886833333333332</v>
      </c>
      <c r="BL167" s="157">
        <f t="shared" si="256"/>
        <v>2.7454234646043223</v>
      </c>
      <c r="BM167" s="157">
        <f t="shared" si="257"/>
        <v>561.03636612500009</v>
      </c>
      <c r="BN167" s="156">
        <f t="shared" si="258"/>
        <v>7.7591491212844907</v>
      </c>
      <c r="BO167" s="156">
        <f t="shared" si="259"/>
        <v>0.20555227528382913</v>
      </c>
      <c r="BP167" s="156">
        <f t="shared" si="260"/>
        <v>0.62947791145737464</v>
      </c>
      <c r="BQ167" s="156">
        <f t="shared" si="261"/>
        <v>12.326324689170455</v>
      </c>
      <c r="BR167" s="156">
        <f t="shared" si="262"/>
        <v>3.2033972659434768</v>
      </c>
      <c r="BS167" s="155"/>
      <c r="BT167" s="155"/>
      <c r="BU167" s="155"/>
    </row>
    <row r="168" spans="1:395" ht="15" thickBot="1">
      <c r="A168" s="187">
        <v>36</v>
      </c>
      <c r="B168" s="28">
        <v>8</v>
      </c>
      <c r="C168" s="172">
        <v>0.65</v>
      </c>
      <c r="D168" s="172">
        <f t="shared" si="212"/>
        <v>0.28333333333333333</v>
      </c>
      <c r="E168" s="172">
        <f t="shared" si="213"/>
        <v>2.2369926804179441</v>
      </c>
      <c r="F168" s="229">
        <f t="shared" si="214"/>
        <v>7.8130079306134999</v>
      </c>
      <c r="G168" s="170">
        <f t="shared" si="215"/>
        <v>2.5251732613822759</v>
      </c>
      <c r="H168" s="425">
        <v>35</v>
      </c>
      <c r="I168" s="426"/>
      <c r="J168" s="167">
        <v>38</v>
      </c>
      <c r="K168" s="167">
        <v>67</v>
      </c>
      <c r="L168" s="167">
        <v>39</v>
      </c>
      <c r="M168" s="167">
        <v>66</v>
      </c>
      <c r="N168" s="167">
        <v>38</v>
      </c>
      <c r="O168" s="169">
        <v>67</v>
      </c>
      <c r="P168" s="168">
        <v>41</v>
      </c>
      <c r="Q168" s="167">
        <v>66</v>
      </c>
      <c r="R168" s="167">
        <v>38</v>
      </c>
      <c r="S168" s="167">
        <v>66</v>
      </c>
      <c r="T168" s="167">
        <v>34</v>
      </c>
      <c r="U168" s="167">
        <v>69</v>
      </c>
      <c r="V168" s="181"/>
      <c r="W168" s="166">
        <f t="shared" si="216"/>
        <v>29</v>
      </c>
      <c r="X168" s="166">
        <f t="shared" si="217"/>
        <v>27</v>
      </c>
      <c r="Y168" s="166">
        <f t="shared" si="218"/>
        <v>29</v>
      </c>
      <c r="Z168" s="166">
        <f t="shared" si="219"/>
        <v>25</v>
      </c>
      <c r="AA168" s="166">
        <f t="shared" si="220"/>
        <v>28</v>
      </c>
      <c r="AB168" s="166">
        <f t="shared" si="221"/>
        <v>35</v>
      </c>
      <c r="AC168" s="165">
        <f t="shared" si="222"/>
        <v>4</v>
      </c>
      <c r="AD168" s="165">
        <f t="shared" si="223"/>
        <v>-1</v>
      </c>
      <c r="AE168" s="165">
        <f t="shared" si="224"/>
        <v>-6</v>
      </c>
      <c r="AF168" s="163">
        <f t="shared" si="225"/>
        <v>0.28333333333333333</v>
      </c>
      <c r="AG168" s="163">
        <f t="shared" si="226"/>
        <v>0.29333333333333333</v>
      </c>
      <c r="AH168" s="163">
        <f t="shared" si="227"/>
        <v>-0.01</v>
      </c>
      <c r="AI168" s="162">
        <f t="shared" si="228"/>
        <v>13.793103448275868</v>
      </c>
      <c r="AJ168" s="161">
        <f t="shared" si="229"/>
        <v>-3.7037037037036979</v>
      </c>
      <c r="AK168" s="161">
        <f t="shared" si="230"/>
        <v>-20.68965517241379</v>
      </c>
      <c r="AL168" s="160">
        <f>AI168</f>
        <v>13.793103448275868</v>
      </c>
      <c r="AM168" s="159">
        <f t="shared" si="231"/>
        <v>3.6264308938322706E-2</v>
      </c>
      <c r="AN168" s="159">
        <f t="shared" si="232"/>
        <v>0.43589743589743585</v>
      </c>
      <c r="AO168" s="159">
        <f t="shared" si="233"/>
        <v>8.3194591093799147E-2</v>
      </c>
      <c r="AP168" s="159">
        <f t="shared" si="234"/>
        <v>3.1997919651461211E-2</v>
      </c>
      <c r="AQ168" s="159">
        <f t="shared" si="235"/>
        <v>4.6930282155476448E-2</v>
      </c>
      <c r="AR168" s="159">
        <f t="shared" si="236"/>
        <v>1.4666666666666668</v>
      </c>
      <c r="AS168" s="158">
        <f t="shared" si="237"/>
        <v>26.692969166871176</v>
      </c>
      <c r="AT168" s="158">
        <f t="shared" si="238"/>
        <v>11.635396816328461</v>
      </c>
      <c r="AU168" s="156">
        <f t="shared" si="239"/>
        <v>0.38461538461538458</v>
      </c>
      <c r="AV168" s="156">
        <f t="shared" si="240"/>
        <v>0.16802814798716073</v>
      </c>
      <c r="AW168" s="156">
        <f t="shared" si="241"/>
        <v>0.58255172803546307</v>
      </c>
      <c r="AX168" s="156">
        <f t="shared" si="242"/>
        <v>0.20273023980180921</v>
      </c>
      <c r="AY168" s="156">
        <f t="shared" si="243"/>
        <v>0.16941176470588237</v>
      </c>
      <c r="AZ168" s="156">
        <f t="shared" si="244"/>
        <v>7.3846153846153839E-2</v>
      </c>
      <c r="BA168" s="156">
        <f t="shared" si="245"/>
        <v>6.1436005730805526E-3</v>
      </c>
      <c r="BB168" s="156">
        <f t="shared" si="246"/>
        <v>1.5146344928922038</v>
      </c>
      <c r="BC168" s="156">
        <f t="shared" si="247"/>
        <v>0.72299863927767705</v>
      </c>
      <c r="BD168" s="158">
        <f t="shared" si="248"/>
        <v>117.68321046873457</v>
      </c>
      <c r="BE168" s="156">
        <f t="shared" si="249"/>
        <v>22.595176409997038</v>
      </c>
      <c r="BF168" s="156">
        <f t="shared" si="250"/>
        <v>0.15915494309189535</v>
      </c>
      <c r="BG168" s="156">
        <f t="shared" si="251"/>
        <v>5.7716440253456625E-3</v>
      </c>
      <c r="BH168" s="156">
        <f t="shared" si="252"/>
        <v>1.3240830411087107E-2</v>
      </c>
      <c r="BI168" s="156">
        <f t="shared" si="253"/>
        <v>5.0926270811873491E-3</v>
      </c>
      <c r="BJ168" s="156">
        <f t="shared" si="254"/>
        <v>9.7778439958797099E-4</v>
      </c>
      <c r="BK168" s="157">
        <f t="shared" si="255"/>
        <v>0.16975166666666666</v>
      </c>
      <c r="BL168" s="157">
        <f t="shared" si="256"/>
        <v>2.7867992392707448</v>
      </c>
      <c r="BM168" s="157">
        <f t="shared" si="257"/>
        <v>659.16694062500017</v>
      </c>
      <c r="BN168" s="156">
        <f t="shared" si="258"/>
        <v>7.7591491212844907</v>
      </c>
      <c r="BO168" s="156">
        <f t="shared" si="259"/>
        <v>0.20555227528382913</v>
      </c>
      <c r="BP168" s="156">
        <f t="shared" si="260"/>
        <v>0.53576716038754224</v>
      </c>
      <c r="BQ168" s="156">
        <f t="shared" si="261"/>
        <v>14.482315630678038</v>
      </c>
      <c r="BR168" s="156">
        <f t="shared" si="262"/>
        <v>3.7637017899263747</v>
      </c>
      <c r="BS168" s="155"/>
      <c r="BT168" s="155"/>
      <c r="BU168" s="155"/>
    </row>
    <row r="169" spans="1:395" s="175" customFormat="1" ht="15" thickBot="1">
      <c r="A169" s="187">
        <v>45</v>
      </c>
      <c r="B169" s="180">
        <v>1</v>
      </c>
      <c r="C169" s="176">
        <v>0.65</v>
      </c>
      <c r="D169" s="176">
        <f t="shared" ref="D169:D176" si="264">AVERAGE(W169:Y169)/100</f>
        <v>0.17</v>
      </c>
      <c r="E169" s="176">
        <f t="shared" ref="E169:E176" si="265">H169^(-1.04)*90.26</f>
        <v>4.003355281584116</v>
      </c>
      <c r="F169" s="233">
        <f t="shared" ref="F169:F176" si="266">(9.81*E169^2)/(2*PI())</f>
        <v>25.022886522097128</v>
      </c>
      <c r="G169" s="179">
        <f t="shared" ref="G169:G176" si="267">(9.81*C169)^0.5</f>
        <v>2.5251732613822759</v>
      </c>
      <c r="H169" s="429">
        <v>20</v>
      </c>
      <c r="I169" s="430"/>
      <c r="J169" s="78">
        <v>46</v>
      </c>
      <c r="K169" s="78">
        <v>63</v>
      </c>
      <c r="L169" s="78">
        <v>47</v>
      </c>
      <c r="M169" s="78">
        <v>64</v>
      </c>
      <c r="N169" s="78">
        <v>47</v>
      </c>
      <c r="O169" s="79">
        <v>64</v>
      </c>
      <c r="P169" s="80">
        <v>47</v>
      </c>
      <c r="Q169" s="78">
        <v>62</v>
      </c>
      <c r="R169" s="78">
        <v>46</v>
      </c>
      <c r="S169" s="78">
        <v>61</v>
      </c>
      <c r="T169" s="78">
        <v>46</v>
      </c>
      <c r="U169" s="78">
        <v>62</v>
      </c>
      <c r="V169" s="81"/>
      <c r="W169" s="163">
        <f t="shared" ref="W169:W176" si="268">K169-J169</f>
        <v>17</v>
      </c>
      <c r="X169" s="163">
        <f t="shared" ref="X169:X176" si="269">M169-L169</f>
        <v>17</v>
      </c>
      <c r="Y169" s="163">
        <f t="shared" ref="Y169:Y176" si="270">O169-N169</f>
        <v>17</v>
      </c>
      <c r="Z169" s="163">
        <f t="shared" ref="Z169:Z176" si="271">Q169-P169</f>
        <v>15</v>
      </c>
      <c r="AA169" s="163">
        <f t="shared" ref="AA169:AA176" si="272">S169-R169</f>
        <v>15</v>
      </c>
      <c r="AB169" s="163">
        <f t="shared" ref="AB169:AB176" si="273">U169-T169</f>
        <v>16</v>
      </c>
      <c r="AC169" s="163">
        <f t="shared" ref="AC169:AC176" si="274">W169-Z169</f>
        <v>2</v>
      </c>
      <c r="AD169" s="163">
        <f t="shared" ref="AD169:AD176" si="275">X169-AA169</f>
        <v>2</v>
      </c>
      <c r="AE169" s="163">
        <f t="shared" ref="AE169:AE176" si="276">Y169-AB169</f>
        <v>1</v>
      </c>
      <c r="AF169" s="163">
        <f t="shared" ref="AF169:AF176" si="277">(W169+X169+Y169)/(3*100)</f>
        <v>0.17</v>
      </c>
      <c r="AG169" s="163">
        <f t="shared" ref="AG169:AG176" si="278">(Z169+AA169+AB169)/(3*100)</f>
        <v>0.15333333333333332</v>
      </c>
      <c r="AH169" s="163">
        <f t="shared" ref="AH169:AH176" si="279">(AC169+AD169+AE169)/(3*100)</f>
        <v>1.6666666666666666E-2</v>
      </c>
      <c r="AI169" s="163">
        <f t="shared" ref="AI169:AI176" si="280">(1-(Z169/W169))*100</f>
        <v>11.764705882352944</v>
      </c>
      <c r="AJ169" s="163">
        <f t="shared" ref="AJ169:AJ176" si="281">(1-(AA169/X169))*100</f>
        <v>11.764705882352944</v>
      </c>
      <c r="AK169" s="163">
        <f t="shared" ref="AK169:AK176" si="282">(1-(AB169/Y169))*100</f>
        <v>5.8823529411764719</v>
      </c>
      <c r="AL169" s="160">
        <f>(AI169+AJ169+AK169)/3</f>
        <v>9.8039215686274535</v>
      </c>
      <c r="AM169" s="159">
        <f t="shared" ref="AM169:AM176" si="283">D169/F169</f>
        <v>6.7937805596439476E-3</v>
      </c>
      <c r="AN169" s="159">
        <f t="shared" ref="AN169:AN176" si="284">D169/C169</f>
        <v>0.26153846153846155</v>
      </c>
      <c r="AO169" s="159">
        <f t="shared" ref="AO169:AO176" si="285">C169/F169</f>
        <v>2.5976219786873915E-2</v>
      </c>
      <c r="AP169" s="159">
        <f t="shared" ref="AP169:AP176" si="286">$Y$97/F169</f>
        <v>9.9908537641822739E-3</v>
      </c>
      <c r="AQ169" s="159">
        <f t="shared" ref="AQ169:AQ176" si="287">(C169-D169)/F169</f>
        <v>1.9182439227229967E-2</v>
      </c>
      <c r="AR169" s="159">
        <f t="shared" ref="AR169:AR176" si="288">(C169-D169)/$Y$97</f>
        <v>1.92</v>
      </c>
      <c r="AS169" s="158">
        <f t="shared" ref="AS169:AS176" si="289">(F169-$Y$97)/D169</f>
        <v>145.72286189468898</v>
      </c>
      <c r="AT169" s="158">
        <f t="shared" ref="AT169:AT176" si="290">(F169-$Y$97)/C169</f>
        <v>38.112133110918656</v>
      </c>
      <c r="AU169" s="156">
        <f t="shared" ref="AU169:AU176" si="291">$Y$97/C169</f>
        <v>0.38461538461538458</v>
      </c>
      <c r="AV169" s="156">
        <f t="shared" ref="AV169:AV176" si="292">($Y$97/(F169*D169)^0.5)</f>
        <v>0.12121234263122879</v>
      </c>
      <c r="AW169" s="156">
        <f t="shared" ref="AW169:AW176" si="293">($Y$97/(C169*D169)^0.5)</f>
        <v>0.75207104699523353</v>
      </c>
      <c r="AX169" s="156">
        <f t="shared" ref="AX169:AX176" si="294">(D169/($Y$97*F169)^0.5)</f>
        <v>6.7968895684407629E-2</v>
      </c>
      <c r="AY169" s="156">
        <f t="shared" ref="AY169:AY176" si="295">$Y$98/D169</f>
        <v>0.28235294117647058</v>
      </c>
      <c r="AZ169" s="156">
        <f t="shared" ref="AZ169:AZ176" si="296">$Y$98/C169</f>
        <v>7.3846153846153839E-2</v>
      </c>
      <c r="BA169" s="156">
        <f t="shared" ref="BA169:BA176" si="297">$Y$98/F169</f>
        <v>1.9182439227229968E-3</v>
      </c>
      <c r="BB169" s="156">
        <f t="shared" ref="BB169:BB176" si="298">(G169/(9.81*D169)^0.5)</f>
        <v>1.9553847221876073</v>
      </c>
      <c r="BC169" s="156">
        <f t="shared" ref="BC169:BC176" si="299">G169*E169/F169</f>
        <v>0.4039967852606674</v>
      </c>
      <c r="BD169" s="158">
        <f t="shared" ref="BD169:BD176" si="300">G169*E169/$Y$98</f>
        <v>210.60761901811918</v>
      </c>
      <c r="BE169" s="156">
        <f t="shared" ref="BE169:BE176" si="301">G169*E169/$Y$97</f>
        <v>40.436662851478886</v>
      </c>
      <c r="BF169" s="156">
        <f t="shared" ref="BF169:BF176" si="302">F169/(9.81*E169^2)</f>
        <v>0.15915494309189535</v>
      </c>
      <c r="BG169" s="156">
        <f t="shared" ref="BG169:BG176" si="303">(D169/(9.81*E169^2))</f>
        <v>1.0812637583489573E-3</v>
      </c>
      <c r="BH169" s="156">
        <f t="shared" ref="BH169:BH176" si="304">C169/(9.81*E169^2)</f>
        <v>4.1342437819224835E-3</v>
      </c>
      <c r="BI169" s="156">
        <f t="shared" ref="BI169:BI176" si="305">$Y$97/(9.81*E169^2)</f>
        <v>1.5900937622778783E-3</v>
      </c>
      <c r="BJ169" s="156">
        <f t="shared" ref="BJ169:BJ176" si="306">$Y$98/(9.81*E169^2)</f>
        <v>3.0529800235735267E-4</v>
      </c>
      <c r="BK169" s="157">
        <f t="shared" ref="BK169:BK176" si="307">($Y$98+D169/2)*0.895</f>
        <v>0.119035</v>
      </c>
      <c r="BL169" s="157">
        <f t="shared" ref="BL169:BL176" si="308">SQRT((C169+D169/2)*9.81)</f>
        <v>2.6852094890343285</v>
      </c>
      <c r="BM169" s="157">
        <f t="shared" ref="BM169:BM176" si="309">0.5*BK169*BL169^2*1000</f>
        <v>429.14200612500002</v>
      </c>
      <c r="BN169" s="156">
        <f t="shared" ref="BN169:BN176" si="310">A169*9.81/$AC$97</f>
        <v>9.6989364016056143</v>
      </c>
      <c r="BO169" s="156">
        <f t="shared" ref="BO169:BO176" si="311">A169/($AC$98*9.81)</f>
        <v>0.25694034410478644</v>
      </c>
      <c r="BP169" s="156">
        <f t="shared" ref="BP169:BP176" si="312">A169*9.81/BM169</f>
        <v>1.0286804687011109</v>
      </c>
      <c r="BQ169" s="156">
        <f t="shared" ref="BQ169:BQ176" si="313">BM169/$AC$97</f>
        <v>9.4285219722818479</v>
      </c>
      <c r="BR169" s="156">
        <f t="shared" ref="BR169:BR176" si="314">BM169/($AC$98*9.81)</f>
        <v>2.4503087716350191</v>
      </c>
      <c r="BS169" s="155"/>
      <c r="BT169" s="155"/>
      <c r="BU169" s="155"/>
      <c r="BV169" s="154"/>
      <c r="BW169" s="154"/>
      <c r="BX169" s="154"/>
      <c r="BY169" s="154"/>
      <c r="BZ169" s="154"/>
      <c r="CA169" s="154"/>
      <c r="CB169" s="154"/>
      <c r="CC169" s="154"/>
      <c r="CD169" s="154"/>
      <c r="CE169" s="154"/>
      <c r="CF169" s="154"/>
      <c r="CG169" s="154"/>
      <c r="CH169" s="154"/>
      <c r="CI169" s="154"/>
      <c r="CJ169" s="154"/>
      <c r="CK169" s="154"/>
      <c r="CL169" s="154"/>
      <c r="CM169" s="154"/>
      <c r="CN169" s="154"/>
      <c r="CO169" s="154"/>
      <c r="CP169" s="154"/>
      <c r="CQ169" s="154"/>
      <c r="CR169" s="154"/>
      <c r="CS169" s="154"/>
      <c r="CT169" s="154"/>
      <c r="CU169" s="154"/>
      <c r="CV169" s="154"/>
      <c r="CW169" s="154"/>
      <c r="CX169" s="154"/>
      <c r="CY169" s="154"/>
      <c r="CZ169" s="154"/>
      <c r="DA169" s="154"/>
      <c r="DB169" s="154"/>
      <c r="DC169" s="154"/>
      <c r="DD169" s="154"/>
      <c r="DE169" s="154"/>
      <c r="DF169" s="154"/>
      <c r="DG169" s="154"/>
      <c r="DH169" s="154"/>
      <c r="DI169" s="154"/>
      <c r="DJ169" s="154"/>
      <c r="DK169" s="154"/>
      <c r="DL169" s="154"/>
      <c r="DM169" s="154"/>
      <c r="DN169" s="154"/>
      <c r="DO169" s="154"/>
      <c r="DP169" s="154"/>
      <c r="DQ169" s="154"/>
      <c r="DR169" s="154"/>
      <c r="DS169" s="154"/>
      <c r="DT169" s="154"/>
      <c r="DU169" s="154"/>
      <c r="DV169" s="154"/>
      <c r="DW169" s="154"/>
      <c r="DX169" s="154"/>
      <c r="DY169" s="154"/>
      <c r="DZ169" s="154"/>
      <c r="EA169" s="154"/>
      <c r="EB169" s="154"/>
      <c r="EC169" s="154"/>
      <c r="ED169" s="154"/>
      <c r="EE169" s="154"/>
      <c r="EF169" s="154"/>
      <c r="EG169" s="154"/>
      <c r="EH169" s="154"/>
      <c r="EI169" s="154"/>
      <c r="EJ169" s="154"/>
      <c r="EK169" s="154"/>
      <c r="EL169" s="154"/>
      <c r="EM169" s="154"/>
      <c r="EN169" s="154"/>
      <c r="EO169" s="154"/>
      <c r="EP169" s="154"/>
      <c r="EQ169" s="154"/>
      <c r="ER169" s="154"/>
      <c r="ES169" s="154"/>
      <c r="ET169" s="154"/>
      <c r="EU169" s="154"/>
      <c r="EV169" s="154"/>
      <c r="EW169" s="154"/>
      <c r="EX169" s="154"/>
      <c r="EY169" s="154"/>
      <c r="EZ169" s="154"/>
      <c r="FA169" s="154"/>
      <c r="FB169" s="154"/>
      <c r="FC169" s="154"/>
      <c r="FD169" s="154"/>
      <c r="FE169" s="154"/>
      <c r="FF169" s="154"/>
      <c r="FG169" s="154"/>
      <c r="FH169" s="154"/>
      <c r="FI169" s="154"/>
      <c r="FJ169" s="154"/>
      <c r="FK169" s="154"/>
      <c r="FL169" s="154"/>
      <c r="FM169" s="154"/>
      <c r="FN169" s="154"/>
      <c r="FO169" s="154"/>
      <c r="FP169" s="154"/>
      <c r="FQ169" s="154"/>
      <c r="FR169" s="154"/>
      <c r="FS169" s="154"/>
      <c r="FT169" s="154"/>
      <c r="FU169" s="154"/>
      <c r="FV169" s="154"/>
      <c r="FW169" s="154"/>
      <c r="FX169" s="154"/>
      <c r="FY169" s="154"/>
      <c r="FZ169" s="154"/>
      <c r="GA169" s="154"/>
      <c r="GB169" s="154"/>
      <c r="GC169" s="154"/>
      <c r="GD169" s="154"/>
      <c r="GE169" s="154"/>
      <c r="GF169" s="154"/>
      <c r="GG169" s="154"/>
      <c r="GH169" s="154"/>
      <c r="GI169" s="154"/>
      <c r="GJ169" s="154"/>
      <c r="GK169" s="154"/>
      <c r="GL169" s="154"/>
      <c r="GM169" s="154"/>
      <c r="GN169" s="154"/>
      <c r="GO169" s="154"/>
      <c r="GP169" s="154"/>
      <c r="GQ169" s="154"/>
      <c r="GR169" s="154"/>
      <c r="GS169" s="154"/>
      <c r="GT169" s="154"/>
      <c r="GU169" s="154"/>
      <c r="GV169" s="154"/>
      <c r="GW169" s="154"/>
      <c r="GX169" s="154"/>
      <c r="GY169" s="154"/>
      <c r="GZ169" s="154"/>
      <c r="HA169" s="154"/>
      <c r="HB169" s="154"/>
      <c r="HC169" s="154"/>
      <c r="HD169" s="154"/>
      <c r="HE169" s="154"/>
      <c r="HF169" s="154"/>
      <c r="HG169" s="154"/>
      <c r="HH169" s="154"/>
      <c r="HI169" s="154"/>
      <c r="HJ169" s="154"/>
      <c r="HK169" s="154"/>
      <c r="HL169" s="154"/>
      <c r="HM169" s="154"/>
      <c r="HN169" s="154"/>
      <c r="HO169" s="154"/>
      <c r="HP169" s="154"/>
      <c r="HQ169" s="154"/>
      <c r="HR169" s="154"/>
      <c r="HS169" s="154"/>
      <c r="HT169" s="154"/>
      <c r="HU169" s="154"/>
      <c r="HV169" s="154"/>
      <c r="HW169" s="154"/>
      <c r="HX169" s="154"/>
      <c r="HY169" s="154"/>
      <c r="HZ169" s="154"/>
      <c r="IA169" s="154"/>
      <c r="IB169" s="154"/>
      <c r="IC169" s="154"/>
      <c r="ID169" s="154"/>
      <c r="IE169" s="154"/>
      <c r="IF169" s="154"/>
      <c r="IG169" s="154"/>
      <c r="IH169" s="154"/>
      <c r="II169" s="154"/>
      <c r="IJ169" s="154"/>
      <c r="IK169" s="154"/>
      <c r="IL169" s="154"/>
      <c r="IM169" s="154"/>
      <c r="IN169" s="154"/>
      <c r="IO169" s="154"/>
      <c r="IP169" s="154"/>
      <c r="IQ169" s="154"/>
      <c r="IR169" s="154"/>
      <c r="IS169" s="154"/>
      <c r="IT169" s="154"/>
      <c r="IU169" s="154"/>
      <c r="IV169" s="154"/>
      <c r="IW169" s="154"/>
      <c r="IX169" s="154"/>
      <c r="IY169" s="154"/>
      <c r="IZ169" s="154"/>
      <c r="JA169" s="154"/>
      <c r="JB169" s="154"/>
      <c r="JC169" s="154"/>
      <c r="JD169" s="154"/>
      <c r="JE169" s="154"/>
      <c r="JF169" s="154"/>
      <c r="JG169" s="154"/>
      <c r="JH169" s="154"/>
      <c r="JI169" s="154"/>
      <c r="JJ169" s="154"/>
      <c r="JK169" s="154"/>
      <c r="JL169" s="154"/>
      <c r="JM169" s="154"/>
      <c r="JN169" s="154"/>
      <c r="JO169" s="154"/>
      <c r="JP169" s="154"/>
      <c r="JQ169" s="154"/>
      <c r="JR169" s="154"/>
      <c r="JS169" s="154"/>
      <c r="JT169" s="154"/>
      <c r="JU169" s="154"/>
      <c r="JV169" s="154"/>
      <c r="JW169" s="154"/>
      <c r="JX169" s="154"/>
      <c r="JY169" s="154"/>
      <c r="JZ169" s="154"/>
      <c r="KA169" s="154"/>
      <c r="KB169" s="154"/>
      <c r="KC169" s="154"/>
      <c r="KD169" s="154"/>
      <c r="KE169" s="154"/>
      <c r="KF169" s="154"/>
      <c r="KG169" s="154"/>
      <c r="KH169" s="154"/>
      <c r="KI169" s="154"/>
      <c r="KJ169" s="154"/>
      <c r="KK169" s="154"/>
      <c r="KL169" s="154"/>
      <c r="KM169" s="154"/>
      <c r="KN169" s="154"/>
      <c r="KO169" s="154"/>
      <c r="KP169" s="154"/>
      <c r="KQ169" s="154"/>
      <c r="KR169" s="154"/>
      <c r="KS169" s="154"/>
      <c r="KT169" s="154"/>
      <c r="KU169" s="154"/>
      <c r="KV169" s="154"/>
      <c r="KW169" s="154"/>
      <c r="KX169" s="154"/>
      <c r="KY169" s="154"/>
      <c r="KZ169" s="154"/>
      <c r="LA169" s="154"/>
      <c r="LB169" s="154"/>
      <c r="LC169" s="154"/>
      <c r="LD169" s="154"/>
      <c r="LE169" s="154"/>
      <c r="LF169" s="154"/>
      <c r="LG169" s="154"/>
      <c r="LH169" s="154"/>
      <c r="LI169" s="154"/>
      <c r="LJ169" s="154"/>
      <c r="LK169" s="154"/>
      <c r="LL169" s="154"/>
      <c r="LM169" s="154"/>
      <c r="LN169" s="154"/>
      <c r="LO169" s="154"/>
      <c r="LP169" s="154"/>
      <c r="LQ169" s="154"/>
      <c r="LR169" s="154"/>
      <c r="LS169" s="154"/>
      <c r="LT169" s="154"/>
      <c r="LU169" s="154"/>
      <c r="LV169" s="154"/>
      <c r="LW169" s="154"/>
      <c r="LX169" s="154"/>
      <c r="LY169" s="154"/>
      <c r="LZ169" s="154"/>
      <c r="MA169" s="154"/>
      <c r="MB169" s="154"/>
      <c r="MC169" s="154"/>
      <c r="MD169" s="154"/>
      <c r="ME169" s="154"/>
      <c r="MF169" s="154"/>
      <c r="MG169" s="154"/>
      <c r="MH169" s="154"/>
      <c r="MI169" s="154"/>
      <c r="MJ169" s="154"/>
      <c r="MK169" s="154"/>
      <c r="ML169" s="154"/>
      <c r="MM169" s="154"/>
      <c r="MN169" s="154"/>
      <c r="MO169" s="154"/>
      <c r="MP169" s="154"/>
      <c r="MQ169" s="154"/>
      <c r="MR169" s="154"/>
      <c r="MS169" s="154"/>
      <c r="MT169" s="154"/>
      <c r="MU169" s="154"/>
      <c r="MV169" s="154"/>
      <c r="MW169" s="154"/>
      <c r="MX169" s="154"/>
      <c r="MY169" s="154"/>
      <c r="MZ169" s="154"/>
      <c r="NA169" s="154"/>
      <c r="NB169" s="154"/>
      <c r="NC169" s="154"/>
      <c r="ND169" s="154"/>
      <c r="NE169" s="154"/>
      <c r="NF169" s="154"/>
      <c r="NG169" s="154"/>
      <c r="NH169" s="154"/>
      <c r="NI169" s="154"/>
      <c r="NJ169" s="154"/>
      <c r="NK169" s="154"/>
      <c r="NL169" s="154"/>
      <c r="NM169" s="154"/>
      <c r="NN169" s="154"/>
      <c r="NO169" s="154"/>
      <c r="NP169" s="154"/>
      <c r="NQ169" s="154"/>
      <c r="NR169" s="154"/>
      <c r="NS169" s="154"/>
      <c r="NT169" s="154"/>
      <c r="NU169" s="154"/>
      <c r="NV169" s="154"/>
      <c r="NW169" s="154"/>
      <c r="NX169" s="154"/>
      <c r="NY169" s="154"/>
      <c r="NZ169" s="154"/>
      <c r="OA169" s="154"/>
      <c r="OB169" s="154"/>
      <c r="OC169" s="154"/>
      <c r="OD169" s="154"/>
      <c r="OE169" s="154"/>
    </row>
    <row r="170" spans="1:395" ht="15" thickBot="1">
      <c r="A170" s="187">
        <v>45</v>
      </c>
      <c r="B170" s="28">
        <v>2</v>
      </c>
      <c r="C170" s="172">
        <v>0.65</v>
      </c>
      <c r="D170" s="172">
        <f t="shared" si="264"/>
        <v>0.20666666666666667</v>
      </c>
      <c r="E170" s="172">
        <f t="shared" si="265"/>
        <v>3.4617713531086367</v>
      </c>
      <c r="F170" s="229">
        <f t="shared" si="266"/>
        <v>18.710521764569563</v>
      </c>
      <c r="G170" s="170">
        <f t="shared" si="267"/>
        <v>2.5251732613822759</v>
      </c>
      <c r="H170" s="425">
        <v>23</v>
      </c>
      <c r="I170" s="426"/>
      <c r="J170" s="59">
        <v>42</v>
      </c>
      <c r="K170" s="59">
        <v>62</v>
      </c>
      <c r="L170" s="59">
        <v>42</v>
      </c>
      <c r="M170" s="59">
        <v>62</v>
      </c>
      <c r="N170" s="59">
        <v>42</v>
      </c>
      <c r="O170" s="60">
        <v>64</v>
      </c>
      <c r="P170" s="61">
        <v>44</v>
      </c>
      <c r="Q170" s="59">
        <v>62</v>
      </c>
      <c r="R170" s="59">
        <v>42</v>
      </c>
      <c r="S170" s="59">
        <v>61</v>
      </c>
      <c r="T170" s="59">
        <v>42</v>
      </c>
      <c r="U170" s="59">
        <v>63</v>
      </c>
      <c r="V170" s="62"/>
      <c r="W170" s="166">
        <f t="shared" si="268"/>
        <v>20</v>
      </c>
      <c r="X170" s="166">
        <f t="shared" si="269"/>
        <v>20</v>
      </c>
      <c r="Y170" s="166">
        <f t="shared" si="270"/>
        <v>22</v>
      </c>
      <c r="Z170" s="166">
        <f t="shared" si="271"/>
        <v>18</v>
      </c>
      <c r="AA170" s="166">
        <f t="shared" si="272"/>
        <v>19</v>
      </c>
      <c r="AB170" s="166">
        <f t="shared" si="273"/>
        <v>21</v>
      </c>
      <c r="AC170" s="165">
        <f t="shared" si="274"/>
        <v>2</v>
      </c>
      <c r="AD170" s="165">
        <f t="shared" si="275"/>
        <v>1</v>
      </c>
      <c r="AE170" s="165">
        <f t="shared" si="276"/>
        <v>1</v>
      </c>
      <c r="AF170" s="163">
        <f t="shared" si="277"/>
        <v>0.20666666666666667</v>
      </c>
      <c r="AG170" s="163">
        <f t="shared" si="278"/>
        <v>0.19333333333333333</v>
      </c>
      <c r="AH170" s="163">
        <f t="shared" si="279"/>
        <v>1.3333333333333334E-2</v>
      </c>
      <c r="AI170" s="162">
        <f t="shared" si="280"/>
        <v>9.9999999999999982</v>
      </c>
      <c r="AJ170" s="162">
        <f t="shared" si="281"/>
        <v>5.0000000000000044</v>
      </c>
      <c r="AK170" s="162">
        <f t="shared" si="282"/>
        <v>4.5454545454545414</v>
      </c>
      <c r="AL170" s="160">
        <f>(AI170+AJ170+AK170)/3</f>
        <v>6.5151515151515156</v>
      </c>
      <c r="AM170" s="159">
        <f t="shared" si="283"/>
        <v>1.1045478542346842E-2</v>
      </c>
      <c r="AN170" s="159">
        <f t="shared" si="284"/>
        <v>0.31794871794871793</v>
      </c>
      <c r="AO170" s="159">
        <f t="shared" si="285"/>
        <v>3.4739811544477972E-2</v>
      </c>
      <c r="AP170" s="159">
        <f t="shared" si="286"/>
        <v>1.3361465978645373E-2</v>
      </c>
      <c r="AQ170" s="159">
        <f t="shared" si="287"/>
        <v>2.369433300213113E-2</v>
      </c>
      <c r="AR170" s="159">
        <f t="shared" si="288"/>
        <v>1.7733333333333334</v>
      </c>
      <c r="AS170" s="158">
        <f t="shared" si="289"/>
        <v>89.325105312433365</v>
      </c>
      <c r="AT170" s="158">
        <f t="shared" si="290"/>
        <v>28.400802714722403</v>
      </c>
      <c r="AU170" s="156">
        <f t="shared" si="291"/>
        <v>0.38461538461538458</v>
      </c>
      <c r="AV170" s="156">
        <f t="shared" si="292"/>
        <v>0.12713403825823047</v>
      </c>
      <c r="AW170" s="156">
        <f t="shared" si="293"/>
        <v>0.68210009962300044</v>
      </c>
      <c r="AX170" s="156">
        <f t="shared" si="294"/>
        <v>9.5555894262677771E-2</v>
      </c>
      <c r="AY170" s="156">
        <f t="shared" si="295"/>
        <v>0.23225806451612904</v>
      </c>
      <c r="AZ170" s="156">
        <f t="shared" si="296"/>
        <v>7.3846153846153839E-2</v>
      </c>
      <c r="BA170" s="156">
        <f t="shared" si="297"/>
        <v>2.5654014678999117E-3</v>
      </c>
      <c r="BB170" s="156">
        <f t="shared" si="298"/>
        <v>1.7734602590198014</v>
      </c>
      <c r="BC170" s="156">
        <f t="shared" si="299"/>
        <v>0.46720089198379289</v>
      </c>
      <c r="BD170" s="158">
        <f t="shared" si="300"/>
        <v>182.11609287268897</v>
      </c>
      <c r="BE170" s="156">
        <f t="shared" si="301"/>
        <v>34.966289831556281</v>
      </c>
      <c r="BF170" s="156">
        <f t="shared" si="302"/>
        <v>0.15915494309189535</v>
      </c>
      <c r="BG170" s="156">
        <f t="shared" si="303"/>
        <v>1.7579425088299625E-3</v>
      </c>
      <c r="BH170" s="156">
        <f t="shared" si="304"/>
        <v>5.5290127293845595E-3</v>
      </c>
      <c r="BI170" s="156">
        <f t="shared" si="305"/>
        <v>2.1265433574555997E-3</v>
      </c>
      <c r="BJ170" s="156">
        <f t="shared" si="306"/>
        <v>4.0829632463147518E-4</v>
      </c>
      <c r="BK170" s="157">
        <f t="shared" si="307"/>
        <v>0.13544333333333333</v>
      </c>
      <c r="BL170" s="157">
        <f t="shared" si="308"/>
        <v>2.7184922291593923</v>
      </c>
      <c r="BM170" s="157">
        <f t="shared" si="309"/>
        <v>500.47666100000009</v>
      </c>
      <c r="BN170" s="156">
        <f t="shared" si="310"/>
        <v>9.6989364016056143</v>
      </c>
      <c r="BO170" s="156">
        <f t="shared" si="311"/>
        <v>0.25694034410478644</v>
      </c>
      <c r="BP170" s="156">
        <f t="shared" si="312"/>
        <v>0.88205911364166478</v>
      </c>
      <c r="BQ170" s="156">
        <f t="shared" si="313"/>
        <v>10.995789569661191</v>
      </c>
      <c r="BR170" s="156">
        <f t="shared" si="314"/>
        <v>2.8576143443056572</v>
      </c>
      <c r="BS170" s="155"/>
      <c r="BT170" s="155"/>
      <c r="BU170" s="155"/>
    </row>
    <row r="171" spans="1:395" ht="15" thickBot="1">
      <c r="A171" s="187">
        <v>45</v>
      </c>
      <c r="B171" s="28">
        <v>3</v>
      </c>
      <c r="C171" s="172">
        <v>0.65</v>
      </c>
      <c r="D171" s="172">
        <f t="shared" si="264"/>
        <v>0.21</v>
      </c>
      <c r="E171" s="172">
        <f t="shared" si="265"/>
        <v>3.1742250903872287</v>
      </c>
      <c r="F171" s="229">
        <f t="shared" si="266"/>
        <v>15.731298772272332</v>
      </c>
      <c r="G171" s="170">
        <f t="shared" si="267"/>
        <v>2.5251732613822759</v>
      </c>
      <c r="H171" s="425">
        <v>25</v>
      </c>
      <c r="I171" s="426"/>
      <c r="J171" s="59">
        <v>41</v>
      </c>
      <c r="K171" s="59">
        <v>63</v>
      </c>
      <c r="L171" s="59">
        <v>42</v>
      </c>
      <c r="M171" s="59">
        <v>62</v>
      </c>
      <c r="N171" s="59">
        <v>38</v>
      </c>
      <c r="O171" s="60">
        <v>59</v>
      </c>
      <c r="P171" s="61">
        <v>45</v>
      </c>
      <c r="Q171" s="59">
        <v>63</v>
      </c>
      <c r="R171" s="59">
        <v>44</v>
      </c>
      <c r="S171" s="59">
        <v>61</v>
      </c>
      <c r="T171" s="59">
        <v>37</v>
      </c>
      <c r="U171" s="59">
        <v>63</v>
      </c>
      <c r="V171" s="62"/>
      <c r="W171" s="166">
        <f t="shared" si="268"/>
        <v>22</v>
      </c>
      <c r="X171" s="166">
        <f t="shared" si="269"/>
        <v>20</v>
      </c>
      <c r="Y171" s="166">
        <f t="shared" si="270"/>
        <v>21</v>
      </c>
      <c r="Z171" s="166">
        <f t="shared" si="271"/>
        <v>18</v>
      </c>
      <c r="AA171" s="166">
        <f t="shared" si="272"/>
        <v>17</v>
      </c>
      <c r="AB171" s="166">
        <f t="shared" si="273"/>
        <v>26</v>
      </c>
      <c r="AC171" s="165">
        <f t="shared" si="274"/>
        <v>4</v>
      </c>
      <c r="AD171" s="165">
        <f t="shared" si="275"/>
        <v>3</v>
      </c>
      <c r="AE171" s="165">
        <f t="shared" si="276"/>
        <v>-5</v>
      </c>
      <c r="AF171" s="163">
        <f t="shared" si="277"/>
        <v>0.21</v>
      </c>
      <c r="AG171" s="163">
        <f t="shared" si="278"/>
        <v>0.20333333333333334</v>
      </c>
      <c r="AH171" s="163">
        <f t="shared" si="279"/>
        <v>6.6666666666666671E-3</v>
      </c>
      <c r="AI171" s="162">
        <f t="shared" si="280"/>
        <v>18.181818181818176</v>
      </c>
      <c r="AJ171" s="162">
        <f t="shared" si="281"/>
        <v>15.000000000000002</v>
      </c>
      <c r="AK171" s="161">
        <f t="shared" si="282"/>
        <v>-23.809523809523814</v>
      </c>
      <c r="AL171" s="160">
        <f>(AI171+AJ171)/2</f>
        <v>16.59090909090909</v>
      </c>
      <c r="AM171" s="159">
        <f t="shared" si="283"/>
        <v>1.3349183881126315E-2</v>
      </c>
      <c r="AN171" s="159">
        <f t="shared" si="284"/>
        <v>0.32307692307692304</v>
      </c>
      <c r="AO171" s="159">
        <f t="shared" si="285"/>
        <v>4.1318902489200497E-2</v>
      </c>
      <c r="AP171" s="159">
        <f t="shared" si="286"/>
        <v>1.5891885572769424E-2</v>
      </c>
      <c r="AQ171" s="159">
        <f t="shared" si="287"/>
        <v>2.7969718608074186E-2</v>
      </c>
      <c r="AR171" s="159">
        <f t="shared" si="288"/>
        <v>1.7600000000000002</v>
      </c>
      <c r="AS171" s="158">
        <f t="shared" si="289"/>
        <v>73.720470344153966</v>
      </c>
      <c r="AT171" s="158">
        <f t="shared" si="290"/>
        <v>23.817382726572816</v>
      </c>
      <c r="AU171" s="156">
        <f t="shared" si="291"/>
        <v>0.38461538461538458</v>
      </c>
      <c r="AV171" s="156">
        <f t="shared" si="292"/>
        <v>0.13754603373472488</v>
      </c>
      <c r="AW171" s="156">
        <f t="shared" si="293"/>
        <v>0.67666495245095848</v>
      </c>
      <c r="AX171" s="156">
        <f t="shared" si="294"/>
        <v>0.10589293866989481</v>
      </c>
      <c r="AY171" s="156">
        <f t="shared" si="295"/>
        <v>0.22857142857142859</v>
      </c>
      <c r="AZ171" s="156">
        <f t="shared" si="296"/>
        <v>7.3846153846153839E-2</v>
      </c>
      <c r="BA171" s="156">
        <f t="shared" si="297"/>
        <v>3.0512420299717291E-3</v>
      </c>
      <c r="BB171" s="156">
        <f t="shared" si="298"/>
        <v>1.7593288763724919</v>
      </c>
      <c r="BC171" s="156">
        <f t="shared" si="299"/>
        <v>0.50952362165941889</v>
      </c>
      <c r="BD171" s="158">
        <f t="shared" si="300"/>
        <v>166.98892341363683</v>
      </c>
      <c r="BE171" s="156">
        <f t="shared" si="301"/>
        <v>32.061873295418273</v>
      </c>
      <c r="BF171" s="156">
        <f t="shared" si="302"/>
        <v>0.15915494309189535</v>
      </c>
      <c r="BG171" s="156">
        <f t="shared" si="303"/>
        <v>2.124588600923905E-3</v>
      </c>
      <c r="BH171" s="156">
        <f t="shared" si="304"/>
        <v>6.5761075742882778E-3</v>
      </c>
      <c r="BI171" s="156">
        <f t="shared" si="305"/>
        <v>2.5292721439570298E-3</v>
      </c>
      <c r="BJ171" s="156">
        <f t="shared" si="306"/>
        <v>4.8562025163974976E-4</v>
      </c>
      <c r="BK171" s="157">
        <f t="shared" si="307"/>
        <v>0.136935</v>
      </c>
      <c r="BL171" s="157">
        <f t="shared" si="308"/>
        <v>2.7214977494019723</v>
      </c>
      <c r="BM171" s="157">
        <f t="shared" si="309"/>
        <v>507.10796212499997</v>
      </c>
      <c r="BN171" s="156">
        <f t="shared" si="310"/>
        <v>9.6989364016056143</v>
      </c>
      <c r="BO171" s="156">
        <f t="shared" si="311"/>
        <v>0.25694034410478644</v>
      </c>
      <c r="BP171" s="156">
        <f t="shared" si="312"/>
        <v>0.87052468699196739</v>
      </c>
      <c r="BQ171" s="156">
        <f t="shared" si="313"/>
        <v>11.141483459957419</v>
      </c>
      <c r="BR171" s="156">
        <f t="shared" si="314"/>
        <v>2.8954776508149886</v>
      </c>
      <c r="BS171" s="155"/>
      <c r="BT171" s="155"/>
      <c r="BU171" s="155"/>
    </row>
    <row r="172" spans="1:395" ht="15" thickBot="1">
      <c r="A172" s="187">
        <v>45</v>
      </c>
      <c r="B172" s="28">
        <v>4</v>
      </c>
      <c r="C172" s="172">
        <v>0.65</v>
      </c>
      <c r="D172" s="172">
        <f t="shared" si="264"/>
        <v>0.20333333333333331</v>
      </c>
      <c r="E172" s="172">
        <f t="shared" si="265"/>
        <v>2.8899783707718116</v>
      </c>
      <c r="F172" s="229">
        <f t="shared" si="266"/>
        <v>13.040021992475138</v>
      </c>
      <c r="G172" s="170">
        <f t="shared" si="267"/>
        <v>2.5251732613822759</v>
      </c>
      <c r="H172" s="425">
        <v>27.36</v>
      </c>
      <c r="I172" s="426"/>
      <c r="J172" s="59">
        <v>41</v>
      </c>
      <c r="K172" s="59">
        <v>62</v>
      </c>
      <c r="L172" s="59">
        <v>44</v>
      </c>
      <c r="M172" s="59">
        <v>62</v>
      </c>
      <c r="N172" s="59">
        <v>39</v>
      </c>
      <c r="O172" s="60">
        <v>61</v>
      </c>
      <c r="P172" s="61">
        <v>44</v>
      </c>
      <c r="Q172" s="59">
        <v>64</v>
      </c>
      <c r="R172" s="59">
        <v>45</v>
      </c>
      <c r="S172" s="59">
        <v>63</v>
      </c>
      <c r="T172" s="59">
        <v>39</v>
      </c>
      <c r="U172" s="59">
        <v>64</v>
      </c>
      <c r="V172" s="62"/>
      <c r="W172" s="166">
        <f t="shared" si="268"/>
        <v>21</v>
      </c>
      <c r="X172" s="166">
        <f t="shared" si="269"/>
        <v>18</v>
      </c>
      <c r="Y172" s="166">
        <f t="shared" si="270"/>
        <v>22</v>
      </c>
      <c r="Z172" s="166">
        <f t="shared" si="271"/>
        <v>20</v>
      </c>
      <c r="AA172" s="166">
        <f t="shared" si="272"/>
        <v>18</v>
      </c>
      <c r="AB172" s="166">
        <f t="shared" si="273"/>
        <v>25</v>
      </c>
      <c r="AC172" s="165">
        <f t="shared" si="274"/>
        <v>1</v>
      </c>
      <c r="AD172" s="165">
        <f t="shared" si="275"/>
        <v>0</v>
      </c>
      <c r="AE172" s="165">
        <f t="shared" si="276"/>
        <v>-3</v>
      </c>
      <c r="AF172" s="163">
        <f t="shared" si="277"/>
        <v>0.20333333333333334</v>
      </c>
      <c r="AG172" s="163">
        <f t="shared" si="278"/>
        <v>0.21</v>
      </c>
      <c r="AH172" s="163">
        <f t="shared" si="279"/>
        <v>-6.6666666666666671E-3</v>
      </c>
      <c r="AI172" s="162">
        <f t="shared" si="280"/>
        <v>4.7619047619047672</v>
      </c>
      <c r="AJ172" s="161">
        <f t="shared" si="281"/>
        <v>0</v>
      </c>
      <c r="AK172" s="161">
        <f t="shared" si="282"/>
        <v>-13.636363636363647</v>
      </c>
      <c r="AL172" s="160">
        <f>AI172</f>
        <v>4.7619047619047672</v>
      </c>
      <c r="AM172" s="159">
        <f t="shared" si="283"/>
        <v>1.5593020736519358E-2</v>
      </c>
      <c r="AN172" s="159">
        <f t="shared" si="284"/>
        <v>0.31282051282051276</v>
      </c>
      <c r="AO172" s="159">
        <f t="shared" si="285"/>
        <v>4.9846541698709432E-2</v>
      </c>
      <c r="AP172" s="159">
        <f t="shared" si="286"/>
        <v>1.9171746807195935E-2</v>
      </c>
      <c r="AQ172" s="159">
        <f t="shared" si="287"/>
        <v>3.4253520962190073E-2</v>
      </c>
      <c r="AR172" s="159">
        <f t="shared" si="288"/>
        <v>1.7866666666666668</v>
      </c>
      <c r="AS172" s="158">
        <f t="shared" si="289"/>
        <v>62.901747503976097</v>
      </c>
      <c r="AT172" s="158">
        <f t="shared" si="290"/>
        <v>19.676956911500213</v>
      </c>
      <c r="AU172" s="156">
        <f t="shared" si="291"/>
        <v>0.38461538461538458</v>
      </c>
      <c r="AV172" s="156">
        <f t="shared" si="292"/>
        <v>0.1535311689687571</v>
      </c>
      <c r="AW172" s="156">
        <f t="shared" si="293"/>
        <v>0.68766835609160848</v>
      </c>
      <c r="AX172" s="156">
        <f t="shared" si="294"/>
        <v>0.11261582274427105</v>
      </c>
      <c r="AY172" s="156">
        <f t="shared" si="295"/>
        <v>0.23606557377049184</v>
      </c>
      <c r="AZ172" s="156">
        <f t="shared" si="296"/>
        <v>7.3846153846153839E-2</v>
      </c>
      <c r="BA172" s="156">
        <f t="shared" si="297"/>
        <v>3.6809753869816195E-3</v>
      </c>
      <c r="BB172" s="156">
        <f t="shared" si="298"/>
        <v>1.7879377258381821</v>
      </c>
      <c r="BC172" s="156">
        <f t="shared" si="299"/>
        <v>0.55963832822193804</v>
      </c>
      <c r="BD172" s="158">
        <f t="shared" si="300"/>
        <v>152.03533558012691</v>
      </c>
      <c r="BE172" s="156">
        <f t="shared" si="301"/>
        <v>29.190784431384369</v>
      </c>
      <c r="BF172" s="156">
        <f t="shared" si="302"/>
        <v>0.15915494309189535</v>
      </c>
      <c r="BG172" s="156">
        <f t="shared" si="303"/>
        <v>2.4817063279514826E-3</v>
      </c>
      <c r="BH172" s="156">
        <f t="shared" si="304"/>
        <v>7.9333235073858876E-3</v>
      </c>
      <c r="BI172" s="156">
        <f t="shared" si="305"/>
        <v>3.0512782720714953E-3</v>
      </c>
      <c r="BJ172" s="156">
        <f t="shared" si="306"/>
        <v>5.8584542823772717E-4</v>
      </c>
      <c r="BK172" s="157">
        <f t="shared" si="307"/>
        <v>0.13395166666666666</v>
      </c>
      <c r="BL172" s="157">
        <f t="shared" si="308"/>
        <v>2.7154833823833284</v>
      </c>
      <c r="BM172" s="157">
        <f t="shared" si="309"/>
        <v>493.86974862500011</v>
      </c>
      <c r="BN172" s="156">
        <f t="shared" si="310"/>
        <v>9.6989364016056143</v>
      </c>
      <c r="BO172" s="156">
        <f t="shared" si="311"/>
        <v>0.25694034410478644</v>
      </c>
      <c r="BP172" s="156">
        <f t="shared" si="312"/>
        <v>0.89385916272267396</v>
      </c>
      <c r="BQ172" s="156">
        <f t="shared" si="313"/>
        <v>10.850631515666162</v>
      </c>
      <c r="BR172" s="156">
        <f t="shared" si="314"/>
        <v>2.819890292325598</v>
      </c>
      <c r="BS172" s="155"/>
      <c r="BT172" s="155"/>
      <c r="BU172" s="155"/>
    </row>
    <row r="173" spans="1:395" ht="15" thickBot="1">
      <c r="A173" s="187">
        <v>45</v>
      </c>
      <c r="B173" s="28">
        <v>5</v>
      </c>
      <c r="C173" s="172">
        <v>0.65</v>
      </c>
      <c r="D173" s="172">
        <f t="shared" si="264"/>
        <v>0.23</v>
      </c>
      <c r="E173" s="172">
        <f t="shared" si="265"/>
        <v>2.8424232144011614</v>
      </c>
      <c r="F173" s="229">
        <f t="shared" si="266"/>
        <v>12.614400685977616</v>
      </c>
      <c r="G173" s="170">
        <f t="shared" si="267"/>
        <v>2.5251732613822759</v>
      </c>
      <c r="H173" s="425">
        <v>27.8</v>
      </c>
      <c r="I173" s="426"/>
      <c r="J173" s="59">
        <v>40</v>
      </c>
      <c r="K173" s="59">
        <v>63</v>
      </c>
      <c r="L173" s="59">
        <v>40</v>
      </c>
      <c r="M173" s="59">
        <v>62</v>
      </c>
      <c r="N173" s="59">
        <v>39</v>
      </c>
      <c r="O173" s="60">
        <v>63</v>
      </c>
      <c r="P173" s="61">
        <v>44</v>
      </c>
      <c r="Q173" s="59">
        <v>65</v>
      </c>
      <c r="R173" s="59">
        <v>45</v>
      </c>
      <c r="S173" s="59">
        <v>64</v>
      </c>
      <c r="T173" s="59">
        <v>44</v>
      </c>
      <c r="U173" s="59">
        <v>62</v>
      </c>
      <c r="V173" s="62"/>
      <c r="W173" s="166">
        <f t="shared" si="268"/>
        <v>23</v>
      </c>
      <c r="X173" s="166">
        <f t="shared" si="269"/>
        <v>22</v>
      </c>
      <c r="Y173" s="166">
        <f t="shared" si="270"/>
        <v>24</v>
      </c>
      <c r="Z173" s="166">
        <f t="shared" si="271"/>
        <v>21</v>
      </c>
      <c r="AA173" s="166">
        <f t="shared" si="272"/>
        <v>19</v>
      </c>
      <c r="AB173" s="166">
        <f t="shared" si="273"/>
        <v>18</v>
      </c>
      <c r="AC173" s="165">
        <f t="shared" si="274"/>
        <v>2</v>
      </c>
      <c r="AD173" s="165">
        <f t="shared" si="275"/>
        <v>3</v>
      </c>
      <c r="AE173" s="165">
        <f t="shared" si="276"/>
        <v>6</v>
      </c>
      <c r="AF173" s="163">
        <f t="shared" si="277"/>
        <v>0.23</v>
      </c>
      <c r="AG173" s="163">
        <f t="shared" si="278"/>
        <v>0.19333333333333333</v>
      </c>
      <c r="AH173" s="163">
        <f t="shared" si="279"/>
        <v>3.6666666666666667E-2</v>
      </c>
      <c r="AI173" s="162">
        <f t="shared" si="280"/>
        <v>8.6956521739130483</v>
      </c>
      <c r="AJ173" s="162">
        <f t="shared" si="281"/>
        <v>13.636363636363635</v>
      </c>
      <c r="AK173" s="162">
        <f t="shared" si="282"/>
        <v>25</v>
      </c>
      <c r="AL173" s="160">
        <f>(AI173+AJ173+AK173)/3</f>
        <v>15.777338603425562</v>
      </c>
      <c r="AM173" s="159">
        <f t="shared" si="283"/>
        <v>1.8233129399137602E-2</v>
      </c>
      <c r="AN173" s="159">
        <f t="shared" si="284"/>
        <v>0.35384615384615387</v>
      </c>
      <c r="AO173" s="159">
        <f t="shared" si="285"/>
        <v>5.1528409171475831E-2</v>
      </c>
      <c r="AP173" s="159">
        <f t="shared" si="286"/>
        <v>1.9818618912106088E-2</v>
      </c>
      <c r="AQ173" s="159">
        <f t="shared" si="287"/>
        <v>3.3295279772338232E-2</v>
      </c>
      <c r="AR173" s="159">
        <f t="shared" si="288"/>
        <v>1.6800000000000002</v>
      </c>
      <c r="AS173" s="158">
        <f t="shared" si="289"/>
        <v>53.758263852076588</v>
      </c>
      <c r="AT173" s="158">
        <f t="shared" si="290"/>
        <v>19.022154901504024</v>
      </c>
      <c r="AU173" s="156">
        <f t="shared" si="291"/>
        <v>0.38461538461538458</v>
      </c>
      <c r="AV173" s="156">
        <f t="shared" si="292"/>
        <v>0.14677185383572761</v>
      </c>
      <c r="AW173" s="156">
        <f t="shared" si="293"/>
        <v>0.64657575013983959</v>
      </c>
      <c r="AX173" s="156">
        <f t="shared" si="294"/>
        <v>0.129516327338319</v>
      </c>
      <c r="AY173" s="156">
        <f t="shared" si="295"/>
        <v>0.20869565217391303</v>
      </c>
      <c r="AZ173" s="156">
        <f t="shared" si="296"/>
        <v>7.3846153846153839E-2</v>
      </c>
      <c r="BA173" s="156">
        <f t="shared" si="297"/>
        <v>3.8051748311243691E-3</v>
      </c>
      <c r="BB173" s="156">
        <f t="shared" si="298"/>
        <v>1.6810969503635831</v>
      </c>
      <c r="BC173" s="156">
        <f t="shared" si="299"/>
        <v>0.56900135624491677</v>
      </c>
      <c r="BD173" s="158">
        <f t="shared" si="300"/>
        <v>149.5335645528765</v>
      </c>
      <c r="BE173" s="156">
        <f t="shared" si="301"/>
        <v>28.71044439415229</v>
      </c>
      <c r="BF173" s="156">
        <f t="shared" si="302"/>
        <v>0.15915494309189535</v>
      </c>
      <c r="BG173" s="156">
        <f t="shared" si="303"/>
        <v>2.9018926719069091E-3</v>
      </c>
      <c r="BH173" s="156">
        <f t="shared" si="304"/>
        <v>8.2010010293021331E-3</v>
      </c>
      <c r="BI173" s="156">
        <f t="shared" si="305"/>
        <v>3.1542311651162054E-3</v>
      </c>
      <c r="BJ173" s="156">
        <f t="shared" si="306"/>
        <v>6.0561238370231141E-4</v>
      </c>
      <c r="BK173" s="157">
        <f t="shared" si="307"/>
        <v>0.14588500000000001</v>
      </c>
      <c r="BL173" s="157">
        <f t="shared" si="308"/>
        <v>2.7394616259403963</v>
      </c>
      <c r="BM173" s="157">
        <f t="shared" si="309"/>
        <v>547.40793262500006</v>
      </c>
      <c r="BN173" s="156">
        <f t="shared" si="310"/>
        <v>9.6989364016056143</v>
      </c>
      <c r="BO173" s="156">
        <f t="shared" si="311"/>
        <v>0.25694034410478644</v>
      </c>
      <c r="BP173" s="156">
        <f t="shared" si="312"/>
        <v>0.80643697997415364</v>
      </c>
      <c r="BQ173" s="156">
        <f t="shared" si="313"/>
        <v>12.026899364059998</v>
      </c>
      <c r="BR173" s="156">
        <f t="shared" si="314"/>
        <v>3.125581834985717</v>
      </c>
      <c r="BS173" s="155"/>
      <c r="BT173" s="155"/>
      <c r="BU173" s="155"/>
    </row>
    <row r="174" spans="1:395" ht="15" thickBot="1">
      <c r="A174" s="187">
        <v>45</v>
      </c>
      <c r="B174" s="28">
        <v>6</v>
      </c>
      <c r="C174" s="172">
        <v>0.65</v>
      </c>
      <c r="D174" s="172">
        <f t="shared" si="264"/>
        <v>0.21</v>
      </c>
      <c r="E174" s="172">
        <f t="shared" si="265"/>
        <v>2.821311093890853</v>
      </c>
      <c r="F174" s="229">
        <f t="shared" si="266"/>
        <v>12.42770947740042</v>
      </c>
      <c r="G174" s="170">
        <f t="shared" si="267"/>
        <v>2.5251732613822759</v>
      </c>
      <c r="H174" s="425">
        <v>28</v>
      </c>
      <c r="I174" s="426"/>
      <c r="J174" s="59">
        <v>41</v>
      </c>
      <c r="K174" s="59">
        <v>62</v>
      </c>
      <c r="L174" s="59">
        <v>42</v>
      </c>
      <c r="M174" s="59">
        <v>62</v>
      </c>
      <c r="N174" s="59">
        <v>41</v>
      </c>
      <c r="O174" s="60">
        <v>63</v>
      </c>
      <c r="P174" s="61">
        <v>43</v>
      </c>
      <c r="Q174" s="59">
        <v>63</v>
      </c>
      <c r="R174" s="59">
        <v>42</v>
      </c>
      <c r="S174" s="59">
        <v>63</v>
      </c>
      <c r="T174" s="59">
        <v>46</v>
      </c>
      <c r="U174" s="59">
        <v>65</v>
      </c>
      <c r="V174" s="62"/>
      <c r="W174" s="166">
        <f t="shared" si="268"/>
        <v>21</v>
      </c>
      <c r="X174" s="166">
        <f t="shared" si="269"/>
        <v>20</v>
      </c>
      <c r="Y174" s="166">
        <f t="shared" si="270"/>
        <v>22</v>
      </c>
      <c r="Z174" s="166">
        <f t="shared" si="271"/>
        <v>20</v>
      </c>
      <c r="AA174" s="166">
        <f t="shared" si="272"/>
        <v>21</v>
      </c>
      <c r="AB174" s="166">
        <f t="shared" si="273"/>
        <v>19</v>
      </c>
      <c r="AC174" s="165">
        <f t="shared" si="274"/>
        <v>1</v>
      </c>
      <c r="AD174" s="165">
        <f t="shared" si="275"/>
        <v>-1</v>
      </c>
      <c r="AE174" s="165">
        <f t="shared" si="276"/>
        <v>3</v>
      </c>
      <c r="AF174" s="163">
        <f t="shared" si="277"/>
        <v>0.21</v>
      </c>
      <c r="AG174" s="163">
        <f t="shared" si="278"/>
        <v>0.2</v>
      </c>
      <c r="AH174" s="163">
        <f t="shared" si="279"/>
        <v>0.01</v>
      </c>
      <c r="AI174" s="162">
        <f t="shared" si="280"/>
        <v>4.7619047619047672</v>
      </c>
      <c r="AJ174" s="161">
        <f t="shared" si="281"/>
        <v>-5.0000000000000044</v>
      </c>
      <c r="AK174" s="162">
        <f t="shared" si="282"/>
        <v>13.636363636363635</v>
      </c>
      <c r="AL174" s="160">
        <f>(AI174+AK174)/2</f>
        <v>9.1991341991342015</v>
      </c>
      <c r="AM174" s="159">
        <f t="shared" si="283"/>
        <v>1.6897723621708525E-2</v>
      </c>
      <c r="AN174" s="159">
        <f t="shared" si="284"/>
        <v>0.32307692307692304</v>
      </c>
      <c r="AO174" s="159">
        <f t="shared" si="285"/>
        <v>5.2302477876716873E-2</v>
      </c>
      <c r="AP174" s="159">
        <f t="shared" si="286"/>
        <v>2.0116337644891104E-2</v>
      </c>
      <c r="AQ174" s="232">
        <f t="shared" si="287"/>
        <v>3.5404754255008344E-2</v>
      </c>
      <c r="AR174" s="159">
        <f t="shared" si="288"/>
        <v>1.7600000000000002</v>
      </c>
      <c r="AS174" s="158">
        <f t="shared" si="289"/>
        <v>57.98909274952581</v>
      </c>
      <c r="AT174" s="158">
        <f t="shared" si="290"/>
        <v>18.734937657539106</v>
      </c>
      <c r="AU174" s="156">
        <f t="shared" si="291"/>
        <v>0.38461538461538458</v>
      </c>
      <c r="AV174" s="156">
        <f t="shared" si="292"/>
        <v>0.15475148143337025</v>
      </c>
      <c r="AW174" s="156">
        <f t="shared" si="293"/>
        <v>0.67666495245095848</v>
      </c>
      <c r="AX174" s="156">
        <f t="shared" si="294"/>
        <v>0.11913894343259537</v>
      </c>
      <c r="AY174" s="156">
        <f t="shared" si="295"/>
        <v>0.22857142857142859</v>
      </c>
      <c r="AZ174" s="156">
        <f t="shared" si="296"/>
        <v>7.3846153846153839E-2</v>
      </c>
      <c r="BA174" s="156">
        <f t="shared" si="297"/>
        <v>3.862336827819092E-3</v>
      </c>
      <c r="BB174" s="156">
        <f t="shared" si="298"/>
        <v>1.7593288763724919</v>
      </c>
      <c r="BC174" s="156">
        <f t="shared" si="299"/>
        <v>0.57325924373190251</v>
      </c>
      <c r="BD174" s="158">
        <f t="shared" si="300"/>
        <v>148.4229028402992</v>
      </c>
      <c r="BE174" s="156">
        <f t="shared" si="301"/>
        <v>28.497197345337447</v>
      </c>
      <c r="BF174" s="156">
        <f t="shared" si="302"/>
        <v>0.15915494309189535</v>
      </c>
      <c r="BG174" s="156">
        <f t="shared" si="303"/>
        <v>2.6893562413955962E-3</v>
      </c>
      <c r="BH174" s="156">
        <f t="shared" si="304"/>
        <v>8.3241978900339894E-3</v>
      </c>
      <c r="BI174" s="156">
        <f t="shared" si="305"/>
        <v>3.2016145730899958E-3</v>
      </c>
      <c r="BJ174" s="156">
        <f t="shared" si="306"/>
        <v>6.1470999803327913E-4</v>
      </c>
      <c r="BK174" s="157">
        <f t="shared" si="307"/>
        <v>0.136935</v>
      </c>
      <c r="BL174" s="157">
        <f t="shared" si="308"/>
        <v>2.7214977494019723</v>
      </c>
      <c r="BM174" s="157">
        <f t="shared" si="309"/>
        <v>507.10796212499997</v>
      </c>
      <c r="BN174" s="156">
        <f t="shared" si="310"/>
        <v>9.6989364016056143</v>
      </c>
      <c r="BO174" s="156">
        <f t="shared" si="311"/>
        <v>0.25694034410478644</v>
      </c>
      <c r="BP174" s="156">
        <f t="shared" si="312"/>
        <v>0.87052468699196739</v>
      </c>
      <c r="BQ174" s="156">
        <f t="shared" si="313"/>
        <v>11.141483459957419</v>
      </c>
      <c r="BR174" s="156">
        <f t="shared" si="314"/>
        <v>2.8954776508149886</v>
      </c>
      <c r="BS174" s="155"/>
      <c r="BT174" s="155"/>
      <c r="BU174" s="155"/>
    </row>
    <row r="175" spans="1:395" ht="15" thickBot="1">
      <c r="A175" s="187">
        <v>45</v>
      </c>
      <c r="B175" s="28">
        <v>7</v>
      </c>
      <c r="C175" s="172">
        <v>0.65</v>
      </c>
      <c r="D175" s="172">
        <f t="shared" si="264"/>
        <v>0.23666666666666669</v>
      </c>
      <c r="E175" s="172">
        <f t="shared" si="265"/>
        <v>2.6259667592247009</v>
      </c>
      <c r="F175" s="229">
        <f t="shared" si="266"/>
        <v>10.766327527906574</v>
      </c>
      <c r="G175" s="170">
        <f t="shared" si="267"/>
        <v>2.5251732613822759</v>
      </c>
      <c r="H175" s="425">
        <v>30</v>
      </c>
      <c r="I175" s="426"/>
      <c r="J175" s="59">
        <v>41</v>
      </c>
      <c r="K175" s="59">
        <v>64</v>
      </c>
      <c r="L175" s="59">
        <v>41</v>
      </c>
      <c r="M175" s="59">
        <v>65</v>
      </c>
      <c r="N175" s="59">
        <v>41</v>
      </c>
      <c r="O175" s="60">
        <v>65</v>
      </c>
      <c r="P175" s="61">
        <v>44</v>
      </c>
      <c r="Q175" s="59">
        <v>64</v>
      </c>
      <c r="R175" s="59">
        <v>44</v>
      </c>
      <c r="S175" s="59">
        <v>65</v>
      </c>
      <c r="T175" s="59">
        <v>45</v>
      </c>
      <c r="U175" s="59">
        <v>62</v>
      </c>
      <c r="V175" s="62"/>
      <c r="W175" s="166">
        <f t="shared" si="268"/>
        <v>23</v>
      </c>
      <c r="X175" s="166">
        <f t="shared" si="269"/>
        <v>24</v>
      </c>
      <c r="Y175" s="166">
        <f t="shared" si="270"/>
        <v>24</v>
      </c>
      <c r="Z175" s="166">
        <f t="shared" si="271"/>
        <v>20</v>
      </c>
      <c r="AA175" s="166">
        <f t="shared" si="272"/>
        <v>21</v>
      </c>
      <c r="AB175" s="166">
        <f t="shared" si="273"/>
        <v>17</v>
      </c>
      <c r="AC175" s="165">
        <f t="shared" si="274"/>
        <v>3</v>
      </c>
      <c r="AD175" s="165">
        <f t="shared" si="275"/>
        <v>3</v>
      </c>
      <c r="AE175" s="165">
        <f t="shared" si="276"/>
        <v>7</v>
      </c>
      <c r="AF175" s="163">
        <f t="shared" si="277"/>
        <v>0.23666666666666666</v>
      </c>
      <c r="AG175" s="163">
        <f t="shared" si="278"/>
        <v>0.19333333333333333</v>
      </c>
      <c r="AH175" s="163">
        <f t="shared" si="279"/>
        <v>4.3333333333333335E-2</v>
      </c>
      <c r="AI175" s="162">
        <f t="shared" si="280"/>
        <v>13.043478260869568</v>
      </c>
      <c r="AJ175" s="162">
        <f t="shared" si="281"/>
        <v>12.5</v>
      </c>
      <c r="AK175" s="162">
        <f t="shared" si="282"/>
        <v>29.166666666666664</v>
      </c>
      <c r="AL175" s="160">
        <f>(AI175+AJ175+AK175)/3</f>
        <v>18.236714975845413</v>
      </c>
      <c r="AM175" s="159">
        <f t="shared" si="283"/>
        <v>2.1982116562330203E-2</v>
      </c>
      <c r="AN175" s="159">
        <f t="shared" si="284"/>
        <v>0.36410256410256414</v>
      </c>
      <c r="AO175" s="159">
        <f t="shared" si="285"/>
        <v>6.0373418727526607E-2</v>
      </c>
      <c r="AP175" s="159">
        <f t="shared" si="286"/>
        <v>2.3220545664433309E-2</v>
      </c>
      <c r="AQ175" s="159">
        <f t="shared" si="287"/>
        <v>3.8391302165196407E-2</v>
      </c>
      <c r="AR175" s="159">
        <f t="shared" si="288"/>
        <v>1.6533333333333333</v>
      </c>
      <c r="AS175" s="158">
        <f t="shared" si="289"/>
        <v>44.435186737633408</v>
      </c>
      <c r="AT175" s="158">
        <f t="shared" si="290"/>
        <v>16.178965427548576</v>
      </c>
      <c r="AU175" s="156">
        <f t="shared" si="291"/>
        <v>0.38461538461538458</v>
      </c>
      <c r="AV175" s="156">
        <f t="shared" si="292"/>
        <v>0.15661655538344607</v>
      </c>
      <c r="AW175" s="156">
        <f t="shared" si="293"/>
        <v>0.63740399825235039</v>
      </c>
      <c r="AX175" s="156">
        <f t="shared" si="294"/>
        <v>0.14425580408544839</v>
      </c>
      <c r="AY175" s="156">
        <f t="shared" si="295"/>
        <v>0.20281690140845068</v>
      </c>
      <c r="AZ175" s="156">
        <f t="shared" si="296"/>
        <v>7.3846153846153839E-2</v>
      </c>
      <c r="BA175" s="156">
        <f t="shared" si="297"/>
        <v>4.4583447675711953E-3</v>
      </c>
      <c r="BB175" s="156">
        <f t="shared" si="298"/>
        <v>1.6572503954561109</v>
      </c>
      <c r="BC175" s="156">
        <f t="shared" si="299"/>
        <v>0.6159037079714621</v>
      </c>
      <c r="BD175" s="158">
        <f t="shared" si="300"/>
        <v>138.14627178485173</v>
      </c>
      <c r="BE175" s="156">
        <f t="shared" si="301"/>
        <v>26.524084182691535</v>
      </c>
      <c r="BF175" s="156">
        <f t="shared" si="302"/>
        <v>0.15915494309189535</v>
      </c>
      <c r="BG175" s="156">
        <f t="shared" si="303"/>
        <v>3.4985625105170737E-3</v>
      </c>
      <c r="BH175" s="156">
        <f t="shared" si="304"/>
        <v>9.608728021842667E-3</v>
      </c>
      <c r="BI175" s="156">
        <f t="shared" si="305"/>
        <v>3.6956646237856407E-3</v>
      </c>
      <c r="BJ175" s="156">
        <f t="shared" si="306"/>
        <v>7.0956760776684307E-4</v>
      </c>
      <c r="BK175" s="231">
        <f t="shared" si="307"/>
        <v>0.14886833333333332</v>
      </c>
      <c r="BL175" s="231">
        <f t="shared" si="308"/>
        <v>2.7454234646043223</v>
      </c>
      <c r="BM175" s="231">
        <f t="shared" si="309"/>
        <v>561.03636612500009</v>
      </c>
      <c r="BN175" s="156">
        <f t="shared" si="310"/>
        <v>9.6989364016056143</v>
      </c>
      <c r="BO175" s="156">
        <f t="shared" si="311"/>
        <v>0.25694034410478644</v>
      </c>
      <c r="BP175" s="156">
        <f t="shared" si="312"/>
        <v>0.78684738932171827</v>
      </c>
      <c r="BQ175" s="156">
        <f t="shared" si="313"/>
        <v>12.326324689170455</v>
      </c>
      <c r="BR175" s="156">
        <f t="shared" si="314"/>
        <v>3.2033972659434768</v>
      </c>
      <c r="BS175" s="155"/>
      <c r="BT175" s="155"/>
      <c r="BU175" s="155"/>
    </row>
    <row r="176" spans="1:395" ht="15" thickBot="1">
      <c r="A176" s="187">
        <v>45</v>
      </c>
      <c r="B176" s="28">
        <v>8</v>
      </c>
      <c r="C176" s="230">
        <v>0.65</v>
      </c>
      <c r="D176" s="172">
        <f t="shared" si="264"/>
        <v>0.27</v>
      </c>
      <c r="E176" s="172">
        <f t="shared" si="265"/>
        <v>2.2369926804179441</v>
      </c>
      <c r="F176" s="229">
        <f t="shared" si="266"/>
        <v>7.8130079306134999</v>
      </c>
      <c r="G176" s="170">
        <f t="shared" si="267"/>
        <v>2.5251732613822759</v>
      </c>
      <c r="H176" s="495">
        <v>35</v>
      </c>
      <c r="I176" s="496"/>
      <c r="J176" s="65">
        <v>38</v>
      </c>
      <c r="K176" s="65">
        <v>66</v>
      </c>
      <c r="L176" s="65">
        <v>39</v>
      </c>
      <c r="M176" s="65">
        <v>65</v>
      </c>
      <c r="N176" s="65">
        <v>40</v>
      </c>
      <c r="O176" s="66">
        <v>67</v>
      </c>
      <c r="P176" s="67">
        <v>41</v>
      </c>
      <c r="Q176" s="65">
        <v>65</v>
      </c>
      <c r="R176" s="65">
        <v>42</v>
      </c>
      <c r="S176" s="65">
        <v>66</v>
      </c>
      <c r="T176" s="65">
        <v>40</v>
      </c>
      <c r="U176" s="65">
        <v>66</v>
      </c>
      <c r="V176" s="68"/>
      <c r="W176" s="166">
        <f t="shared" si="268"/>
        <v>28</v>
      </c>
      <c r="X176" s="166">
        <f t="shared" si="269"/>
        <v>26</v>
      </c>
      <c r="Y176" s="166">
        <f t="shared" si="270"/>
        <v>27</v>
      </c>
      <c r="Z176" s="166">
        <f t="shared" si="271"/>
        <v>24</v>
      </c>
      <c r="AA176" s="166">
        <f t="shared" si="272"/>
        <v>24</v>
      </c>
      <c r="AB176" s="166">
        <f t="shared" si="273"/>
        <v>26</v>
      </c>
      <c r="AC176" s="165">
        <f t="shared" si="274"/>
        <v>4</v>
      </c>
      <c r="AD176" s="165">
        <f t="shared" si="275"/>
        <v>2</v>
      </c>
      <c r="AE176" s="165">
        <f t="shared" si="276"/>
        <v>1</v>
      </c>
      <c r="AF176" s="163">
        <f t="shared" si="277"/>
        <v>0.27</v>
      </c>
      <c r="AG176" s="163">
        <f t="shared" si="278"/>
        <v>0.24666666666666667</v>
      </c>
      <c r="AH176" s="163">
        <f t="shared" si="279"/>
        <v>2.3333333333333334E-2</v>
      </c>
      <c r="AI176" s="162">
        <f t="shared" si="280"/>
        <v>14.28571428571429</v>
      </c>
      <c r="AJ176" s="162">
        <f t="shared" si="281"/>
        <v>7.6923076923076872</v>
      </c>
      <c r="AK176" s="162">
        <f t="shared" si="282"/>
        <v>3.703703703703709</v>
      </c>
      <c r="AL176" s="160">
        <f>(AI176+AJ176+AK176)/3</f>
        <v>8.5605752272418965</v>
      </c>
      <c r="AM176" s="159">
        <f t="shared" si="283"/>
        <v>3.4557753223578111E-2</v>
      </c>
      <c r="AN176" s="159">
        <f t="shared" si="284"/>
        <v>0.41538461538461541</v>
      </c>
      <c r="AO176" s="159">
        <f t="shared" si="285"/>
        <v>8.3194591093799147E-2</v>
      </c>
      <c r="AP176" s="159">
        <f t="shared" si="286"/>
        <v>3.1997919651461211E-2</v>
      </c>
      <c r="AQ176" s="159">
        <f t="shared" si="287"/>
        <v>4.8636837870221043E-2</v>
      </c>
      <c r="AR176" s="159">
        <f t="shared" si="288"/>
        <v>1.52</v>
      </c>
      <c r="AS176" s="158">
        <f t="shared" si="289"/>
        <v>28.011140483753703</v>
      </c>
      <c r="AT176" s="158">
        <f t="shared" si="290"/>
        <v>11.635396816328461</v>
      </c>
      <c r="AU176" s="156">
        <f t="shared" si="291"/>
        <v>0.38461538461538458</v>
      </c>
      <c r="AV176" s="156">
        <f t="shared" si="292"/>
        <v>0.1721269978271352</v>
      </c>
      <c r="AW176" s="156">
        <f t="shared" si="293"/>
        <v>0.59676239503286066</v>
      </c>
      <c r="AX176" s="156">
        <f t="shared" si="294"/>
        <v>0.19318999322290056</v>
      </c>
      <c r="AY176" s="156">
        <f t="shared" si="295"/>
        <v>0.17777777777777776</v>
      </c>
      <c r="AZ176" s="156">
        <f t="shared" si="296"/>
        <v>7.3846153846153839E-2</v>
      </c>
      <c r="BA176" s="156">
        <f t="shared" si="297"/>
        <v>6.1436005730805526E-3</v>
      </c>
      <c r="BB176" s="156">
        <f t="shared" si="298"/>
        <v>1.5515822270854378</v>
      </c>
      <c r="BC176" s="156">
        <f t="shared" si="299"/>
        <v>0.72299863927767705</v>
      </c>
      <c r="BD176" s="158">
        <f t="shared" si="300"/>
        <v>117.68321046873457</v>
      </c>
      <c r="BE176" s="156">
        <f t="shared" si="301"/>
        <v>22.595176409997038</v>
      </c>
      <c r="BF176" s="156">
        <f t="shared" si="302"/>
        <v>0.15915494309189535</v>
      </c>
      <c r="BG176" s="156">
        <f t="shared" si="303"/>
        <v>5.5000372476823375E-3</v>
      </c>
      <c r="BH176" s="156">
        <f t="shared" si="304"/>
        <v>1.3240830411087107E-2</v>
      </c>
      <c r="BI176" s="156">
        <f t="shared" si="305"/>
        <v>5.0926270811873491E-3</v>
      </c>
      <c r="BJ176" s="228">
        <f t="shared" si="306"/>
        <v>9.7778439958797099E-4</v>
      </c>
      <c r="BK176" s="157">
        <f t="shared" si="307"/>
        <v>0.16378499999999999</v>
      </c>
      <c r="BL176" s="157">
        <f t="shared" si="308"/>
        <v>2.7750405402444125</v>
      </c>
      <c r="BM176" s="157">
        <f t="shared" si="309"/>
        <v>630.64185862499994</v>
      </c>
      <c r="BN176" s="156">
        <f t="shared" si="310"/>
        <v>9.6989364016056143</v>
      </c>
      <c r="BO176" s="156">
        <f t="shared" si="311"/>
        <v>0.25694034410478644</v>
      </c>
      <c r="BP176" s="156">
        <f t="shared" si="312"/>
        <v>0.70000110833508833</v>
      </c>
      <c r="BQ176" s="156">
        <f t="shared" si="313"/>
        <v>13.855601492794728</v>
      </c>
      <c r="BR176" s="156">
        <f t="shared" si="314"/>
        <v>3.6008296924886567</v>
      </c>
      <c r="BS176" s="155"/>
      <c r="BT176" s="155"/>
      <c r="BU176" s="155"/>
    </row>
    <row r="177" spans="1:73">
      <c r="AM177" s="249">
        <f>RSQ($AL$105:$AL$176,AM105:AM176)</f>
        <v>5.4814913784449935E-2</v>
      </c>
      <c r="AN177" s="249">
        <f t="shared" ref="AN177:BR177" si="315">RSQ($AL$105:$AL$176,AN105:AN176)</f>
        <v>3.1521878606298867E-3</v>
      </c>
      <c r="AO177" s="249">
        <f t="shared" si="315"/>
        <v>0.11768395165075812</v>
      </c>
      <c r="AP177" s="249">
        <f t="shared" si="315"/>
        <v>7.0219632694633544E-4</v>
      </c>
      <c r="AQ177" s="249">
        <f t="shared" si="315"/>
        <v>0.1816915451121707</v>
      </c>
      <c r="AR177" s="249">
        <f t="shared" si="315"/>
        <v>0.47273620487346368</v>
      </c>
      <c r="AS177" s="249">
        <f t="shared" si="315"/>
        <v>3.9707201870215057E-2</v>
      </c>
      <c r="AT177" s="249">
        <f t="shared" si="315"/>
        <v>9.2967949937997119E-2</v>
      </c>
      <c r="AU177" s="249">
        <f t="shared" si="315"/>
        <v>0.39029866148240577</v>
      </c>
      <c r="AV177" s="249">
        <f t="shared" si="315"/>
        <v>0.11755224314756799</v>
      </c>
      <c r="AW177" s="249">
        <f t="shared" si="315"/>
        <v>0.26560291711857437</v>
      </c>
      <c r="AX177" s="249">
        <f t="shared" si="315"/>
        <v>9.6630288249768631E-2</v>
      </c>
      <c r="AY177" s="249">
        <f t="shared" si="315"/>
        <v>0.16168580802533819</v>
      </c>
      <c r="AZ177" s="249">
        <f t="shared" si="315"/>
        <v>0.39029866148240649</v>
      </c>
      <c r="BA177" s="249">
        <f t="shared" si="315"/>
        <v>7.0219632694633468E-4</v>
      </c>
      <c r="BB177" s="249">
        <f t="shared" si="315"/>
        <v>2.7040645481291622E-3</v>
      </c>
      <c r="BC177" s="249">
        <f t="shared" si="315"/>
        <v>0.11854716986012045</v>
      </c>
      <c r="BD177" s="249">
        <f t="shared" si="315"/>
        <v>0.1163597767397296</v>
      </c>
      <c r="BE177" s="249">
        <f t="shared" si="315"/>
        <v>0.1163597767397296</v>
      </c>
      <c r="BF177" s="249">
        <f t="shared" si="315"/>
        <v>7.8162538149620876E-31</v>
      </c>
      <c r="BG177" s="249">
        <f t="shared" si="315"/>
        <v>5.4814913784449977E-2</v>
      </c>
      <c r="BH177" s="249">
        <f t="shared" si="315"/>
        <v>0.1176839516507581</v>
      </c>
      <c r="BI177" s="249">
        <f t="shared" si="315"/>
        <v>7.021963269463362E-4</v>
      </c>
      <c r="BJ177" s="249">
        <f t="shared" si="315"/>
        <v>7.0219632694633631E-4</v>
      </c>
      <c r="BK177" s="249"/>
      <c r="BL177" s="249"/>
      <c r="BM177" s="249"/>
      <c r="BN177" s="249">
        <f t="shared" si="315"/>
        <v>1.5546339325528786E-3</v>
      </c>
      <c r="BO177" s="249">
        <f t="shared" si="315"/>
        <v>1.554633932552879E-3</v>
      </c>
      <c r="BP177" s="249">
        <f t="shared" si="315"/>
        <v>0.12292116335846527</v>
      </c>
      <c r="BQ177" s="249">
        <f t="shared" si="315"/>
        <v>0.31893202314116265</v>
      </c>
      <c r="BR177" s="249">
        <f t="shared" si="315"/>
        <v>0.31893202314116292</v>
      </c>
    </row>
    <row r="178" spans="1:73" ht="15" thickBot="1">
      <c r="AM178"/>
      <c r="AN178"/>
      <c r="AO178"/>
      <c r="AP178"/>
      <c r="AQ178"/>
      <c r="AR178"/>
    </row>
    <row r="179" spans="1:73">
      <c r="A179" s="456" t="s">
        <v>23</v>
      </c>
      <c r="B179" s="457"/>
      <c r="C179" s="457"/>
      <c r="D179" s="457"/>
      <c r="E179" s="457"/>
      <c r="F179" s="458"/>
      <c r="G179" s="227"/>
      <c r="W179" s="153"/>
      <c r="X179" s="153"/>
      <c r="Y179" s="153"/>
      <c r="Z179" s="153"/>
      <c r="AA179" s="153"/>
      <c r="AB179" s="153"/>
      <c r="AC179" s="153"/>
      <c r="AM179"/>
      <c r="AN179"/>
      <c r="AO179"/>
      <c r="AP179"/>
      <c r="AQ179"/>
      <c r="AR179"/>
    </row>
    <row r="180" spans="1:73" ht="15" thickBot="1">
      <c r="A180" s="459"/>
      <c r="B180" s="460"/>
      <c r="C180" s="460"/>
      <c r="D180" s="460"/>
      <c r="E180" s="460"/>
      <c r="F180" s="461"/>
      <c r="G180" s="227"/>
      <c r="W180" s="153"/>
      <c r="X180" s="153"/>
      <c r="Y180" s="153"/>
      <c r="Z180" s="153"/>
      <c r="AA180" s="153"/>
      <c r="AB180" s="153"/>
      <c r="AC180" s="153"/>
      <c r="AM180"/>
      <c r="AN180"/>
      <c r="AO180"/>
      <c r="AP180"/>
      <c r="AQ180"/>
      <c r="AR180"/>
    </row>
    <row r="181" spans="1:73">
      <c r="A181" s="325" t="s">
        <v>18</v>
      </c>
      <c r="B181" s="326"/>
      <c r="C181" s="326"/>
      <c r="D181" s="326"/>
      <c r="E181" s="326"/>
      <c r="F181" s="326"/>
      <c r="G181" s="326"/>
      <c r="H181" s="326"/>
      <c r="I181" s="326"/>
      <c r="J181" s="326"/>
      <c r="K181" s="326"/>
      <c r="L181" s="326"/>
      <c r="M181" s="326"/>
      <c r="N181" s="326"/>
      <c r="O181" s="326"/>
      <c r="P181" s="326"/>
      <c r="Q181" s="326"/>
      <c r="R181" s="326"/>
      <c r="S181" s="326"/>
      <c r="T181" s="326"/>
      <c r="U181" s="326"/>
      <c r="V181" s="327"/>
      <c r="W181" s="153"/>
      <c r="X181" s="153"/>
      <c r="Y181" s="153"/>
      <c r="Z181" s="153"/>
      <c r="AA181" s="153"/>
      <c r="AB181" s="153"/>
      <c r="AC181" s="153"/>
      <c r="AM181"/>
      <c r="AN181"/>
      <c r="AO181"/>
      <c r="AP181"/>
      <c r="AQ181"/>
      <c r="AR181"/>
    </row>
    <row r="182" spans="1:73" ht="15" thickBot="1">
      <c r="A182" s="328"/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30"/>
      <c r="W182" s="153"/>
      <c r="X182" s="153"/>
      <c r="Y182" s="153"/>
      <c r="Z182" s="153"/>
      <c r="AA182" s="153"/>
      <c r="AB182" s="153"/>
      <c r="AC182" s="153"/>
      <c r="AM182"/>
      <c r="AN182"/>
      <c r="AO182"/>
      <c r="AP182"/>
      <c r="AQ182"/>
      <c r="AR182"/>
    </row>
    <row r="183" spans="1:73">
      <c r="A183" s="431" t="s">
        <v>0</v>
      </c>
      <c r="B183" s="432"/>
      <c r="C183" s="432"/>
      <c r="D183" s="432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3"/>
      <c r="W183" s="153"/>
      <c r="X183" s="153"/>
      <c r="Y183" s="153"/>
      <c r="Z183" s="153"/>
      <c r="AA183" s="153"/>
      <c r="AB183" s="153"/>
      <c r="AC183" s="153"/>
      <c r="AM183"/>
      <c r="AN183"/>
      <c r="AO183"/>
      <c r="AP183"/>
      <c r="AQ183"/>
      <c r="AR183"/>
    </row>
    <row r="184" spans="1:73">
      <c r="A184" s="322"/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4"/>
      <c r="W184" s="153"/>
      <c r="X184" s="226" t="s">
        <v>48</v>
      </c>
      <c r="Y184" s="222">
        <v>0.25</v>
      </c>
      <c r="Z184" s="225" t="s">
        <v>50</v>
      </c>
      <c r="AA184" s="153"/>
      <c r="AB184" s="224" t="s">
        <v>61</v>
      </c>
      <c r="AC184" s="223">
        <v>211.512</v>
      </c>
      <c r="AD184" s="219" t="s">
        <v>62</v>
      </c>
      <c r="AM184"/>
      <c r="AN184"/>
      <c r="AO184"/>
      <c r="AP184"/>
      <c r="AQ184"/>
      <c r="AR184"/>
    </row>
    <row r="185" spans="1:73">
      <c r="A185" s="9" t="s">
        <v>1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53"/>
      <c r="X185" s="222" t="s">
        <v>49</v>
      </c>
      <c r="Y185" s="221">
        <v>0.14799999999999999</v>
      </c>
      <c r="Z185" s="220" t="s">
        <v>50</v>
      </c>
      <c r="AA185" s="153"/>
      <c r="AB185" s="219" t="s">
        <v>64</v>
      </c>
      <c r="AC185" s="219">
        <v>17.853000000000002</v>
      </c>
      <c r="AD185" s="219" t="s">
        <v>87</v>
      </c>
      <c r="AM185"/>
      <c r="AN185"/>
      <c r="AO185"/>
      <c r="AP185"/>
      <c r="AQ185"/>
      <c r="AR185"/>
    </row>
    <row r="186" spans="1:73" ht="28.8">
      <c r="A186" s="9" t="s">
        <v>2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53"/>
      <c r="X186" s="153"/>
      <c r="Y186" s="153"/>
      <c r="Z186" s="153"/>
      <c r="AA186" s="153"/>
      <c r="AB186" s="153"/>
      <c r="AC186" s="153"/>
      <c r="AM186"/>
      <c r="AN186"/>
      <c r="AO186"/>
      <c r="AP186"/>
      <c r="AQ186"/>
      <c r="AR186"/>
    </row>
    <row r="187" spans="1:73">
      <c r="A187" s="337" t="s">
        <v>3</v>
      </c>
      <c r="B187" s="338"/>
      <c r="C187" s="338"/>
      <c r="D187" s="338"/>
      <c r="E187" s="338"/>
      <c r="F187" s="338"/>
      <c r="G187" s="338"/>
      <c r="H187" s="338"/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  <c r="U187" s="338"/>
      <c r="V187" s="339"/>
      <c r="W187" s="153"/>
      <c r="X187" s="153"/>
      <c r="Y187" s="153"/>
      <c r="Z187" s="153"/>
      <c r="AA187" s="153"/>
      <c r="AB187" s="153"/>
      <c r="AC187" s="153"/>
      <c r="AM187"/>
      <c r="AN187"/>
      <c r="AO187"/>
      <c r="AP187"/>
      <c r="AQ187"/>
      <c r="AR187"/>
    </row>
    <row r="188" spans="1:73" ht="15" thickBot="1">
      <c r="A188" s="340"/>
      <c r="B188" s="341"/>
      <c r="C188" s="341"/>
      <c r="D188" s="341"/>
      <c r="E188" s="341"/>
      <c r="F188" s="341"/>
      <c r="G188" s="341"/>
      <c r="H188" s="341"/>
      <c r="I188" s="341"/>
      <c r="J188" s="341"/>
      <c r="K188" s="341"/>
      <c r="L188" s="341"/>
      <c r="M188" s="341"/>
      <c r="N188" s="341"/>
      <c r="O188" s="341"/>
      <c r="P188" s="341"/>
      <c r="Q188" s="341"/>
      <c r="R188" s="341"/>
      <c r="S188" s="341"/>
      <c r="T188" s="341"/>
      <c r="U188" s="341"/>
      <c r="V188" s="342"/>
      <c r="W188" s="153"/>
      <c r="X188" s="153"/>
      <c r="Y188" s="153"/>
      <c r="Z188" s="153"/>
      <c r="AA188" s="153"/>
      <c r="AB188" s="153"/>
      <c r="AC188" s="153"/>
      <c r="AM188"/>
      <c r="AN188"/>
      <c r="AO188"/>
      <c r="AP188"/>
      <c r="AQ188"/>
      <c r="AR188"/>
    </row>
    <row r="189" spans="1:73">
      <c r="A189" s="462" t="s">
        <v>20</v>
      </c>
      <c r="B189" s="390" t="s">
        <v>19</v>
      </c>
      <c r="C189" s="482" t="s">
        <v>4</v>
      </c>
      <c r="D189" s="483"/>
      <c r="E189" s="483"/>
      <c r="F189" s="484"/>
      <c r="G189" s="218"/>
      <c r="H189" s="464" t="s">
        <v>5</v>
      </c>
      <c r="I189" s="465"/>
      <c r="J189" s="465"/>
      <c r="K189" s="465"/>
      <c r="L189" s="465"/>
      <c r="M189" s="465"/>
      <c r="N189" s="465"/>
      <c r="O189" s="465"/>
      <c r="P189" s="465"/>
      <c r="Q189" s="465"/>
      <c r="R189" s="465"/>
      <c r="S189" s="465"/>
      <c r="T189" s="465"/>
      <c r="U189" s="466"/>
      <c r="V189" s="434" t="s">
        <v>6</v>
      </c>
      <c r="X189" s="153"/>
      <c r="AD189" s="154"/>
      <c r="AE189" s="154"/>
      <c r="AM189"/>
      <c r="AN189"/>
      <c r="AO189"/>
      <c r="AP189"/>
      <c r="AQ189"/>
      <c r="AR189"/>
    </row>
    <row r="190" spans="1:73" ht="18.75" customHeight="1">
      <c r="A190" s="463"/>
      <c r="B190" s="391"/>
      <c r="C190" s="467" t="s">
        <v>7</v>
      </c>
      <c r="D190" s="470" t="s">
        <v>86</v>
      </c>
      <c r="E190" s="470" t="s">
        <v>8</v>
      </c>
      <c r="F190" s="470" t="s">
        <v>47</v>
      </c>
      <c r="G190" s="470" t="s">
        <v>85</v>
      </c>
      <c r="H190" s="485" t="s">
        <v>9</v>
      </c>
      <c r="I190" s="486"/>
      <c r="J190" s="473" t="s">
        <v>11</v>
      </c>
      <c r="K190" s="474"/>
      <c r="L190" s="474"/>
      <c r="M190" s="474"/>
      <c r="N190" s="474"/>
      <c r="O190" s="475"/>
      <c r="P190" s="476" t="s">
        <v>10</v>
      </c>
      <c r="Q190" s="474"/>
      <c r="R190" s="474"/>
      <c r="S190" s="474"/>
      <c r="T190" s="474"/>
      <c r="U190" s="477"/>
      <c r="V190" s="435"/>
      <c r="W190" s="153"/>
      <c r="X190" s="153"/>
      <c r="Y190" s="153"/>
      <c r="Z190" s="153"/>
      <c r="AA190" s="153"/>
      <c r="AB190" s="153"/>
      <c r="AC190" s="153"/>
      <c r="AM190"/>
      <c r="AN190"/>
      <c r="AO190"/>
      <c r="AP190"/>
      <c r="AQ190"/>
      <c r="AR190"/>
    </row>
    <row r="191" spans="1:73">
      <c r="A191" s="463"/>
      <c r="B191" s="391"/>
      <c r="C191" s="468"/>
      <c r="D191" s="471"/>
      <c r="E191" s="471"/>
      <c r="F191" s="471"/>
      <c r="G191" s="471"/>
      <c r="H191" s="487"/>
      <c r="I191" s="488"/>
      <c r="J191" s="478">
        <v>1</v>
      </c>
      <c r="K191" s="479"/>
      <c r="L191" s="478">
        <v>2</v>
      </c>
      <c r="M191" s="479"/>
      <c r="N191" s="478">
        <v>3</v>
      </c>
      <c r="O191" s="480"/>
      <c r="P191" s="481">
        <v>1</v>
      </c>
      <c r="Q191" s="479"/>
      <c r="R191" s="478">
        <v>2</v>
      </c>
      <c r="S191" s="479"/>
      <c r="T191" s="478">
        <v>3</v>
      </c>
      <c r="U191" s="479"/>
      <c r="V191" s="435"/>
      <c r="W191" s="452" t="s">
        <v>84</v>
      </c>
      <c r="X191" s="453"/>
      <c r="Y191" s="454"/>
      <c r="Z191" s="455" t="s">
        <v>83</v>
      </c>
      <c r="AA191" s="453"/>
      <c r="AB191" s="454"/>
      <c r="AC191" s="455" t="s">
        <v>16</v>
      </c>
      <c r="AD191" s="453"/>
      <c r="AE191" s="453"/>
      <c r="AF191" s="437" t="s">
        <v>24</v>
      </c>
      <c r="AG191" s="440" t="s">
        <v>25</v>
      </c>
      <c r="AH191" s="440" t="s">
        <v>26</v>
      </c>
      <c r="AI191" s="500" t="s">
        <v>29</v>
      </c>
      <c r="AJ191" s="500"/>
      <c r="AK191" s="500"/>
      <c r="AL191" s="498" t="s">
        <v>82</v>
      </c>
      <c r="AM191" s="410" t="s">
        <v>31</v>
      </c>
      <c r="AN191" s="438" t="s">
        <v>32</v>
      </c>
      <c r="AO191" s="438" t="s">
        <v>33</v>
      </c>
      <c r="AP191" s="438" t="s">
        <v>34</v>
      </c>
      <c r="AQ191" s="438" t="s">
        <v>35</v>
      </c>
      <c r="AR191" s="438" t="s">
        <v>36</v>
      </c>
      <c r="AS191" s="438" t="s">
        <v>37</v>
      </c>
      <c r="AT191" s="438" t="s">
        <v>38</v>
      </c>
      <c r="AU191" s="438" t="s">
        <v>39</v>
      </c>
      <c r="AV191" s="438" t="s">
        <v>40</v>
      </c>
      <c r="AW191" s="507" t="s">
        <v>41</v>
      </c>
      <c r="AX191" s="438" t="s">
        <v>42</v>
      </c>
      <c r="AY191" s="438" t="s">
        <v>43</v>
      </c>
      <c r="AZ191" s="438" t="s">
        <v>44</v>
      </c>
      <c r="BA191" s="438" t="s">
        <v>45</v>
      </c>
      <c r="BB191" s="438" t="s">
        <v>46</v>
      </c>
      <c r="BC191" s="438" t="s">
        <v>56</v>
      </c>
      <c r="BD191" s="437" t="s">
        <v>58</v>
      </c>
      <c r="BE191" s="501" t="s">
        <v>57</v>
      </c>
      <c r="BF191" s="438" t="s">
        <v>81</v>
      </c>
      <c r="BG191" s="438" t="s">
        <v>80</v>
      </c>
      <c r="BH191" s="438" t="s">
        <v>79</v>
      </c>
      <c r="BI191" s="437" t="s">
        <v>78</v>
      </c>
      <c r="BJ191" s="438" t="s">
        <v>77</v>
      </c>
      <c r="BK191" s="439" t="s">
        <v>76</v>
      </c>
      <c r="BL191" s="439" t="s">
        <v>75</v>
      </c>
      <c r="BM191" s="439" t="s">
        <v>74</v>
      </c>
      <c r="BN191" s="420" t="s">
        <v>66</v>
      </c>
      <c r="BO191" s="420" t="s">
        <v>73</v>
      </c>
      <c r="BP191" s="420" t="s">
        <v>68</v>
      </c>
      <c r="BQ191" s="420" t="s">
        <v>69</v>
      </c>
      <c r="BR191" s="419" t="s">
        <v>72</v>
      </c>
      <c r="BS191" s="210"/>
      <c r="BT191" s="210"/>
      <c r="BU191" s="210"/>
    </row>
    <row r="192" spans="1:73" ht="15" thickBot="1">
      <c r="A192" s="463"/>
      <c r="B192" s="392"/>
      <c r="C192" s="469"/>
      <c r="D192" s="472"/>
      <c r="E192" s="472"/>
      <c r="F192" s="472"/>
      <c r="G192" s="472"/>
      <c r="H192" s="489"/>
      <c r="I192" s="490"/>
      <c r="J192" s="215" t="s">
        <v>12</v>
      </c>
      <c r="K192" s="215" t="s">
        <v>13</v>
      </c>
      <c r="L192" s="215" t="s">
        <v>12</v>
      </c>
      <c r="M192" s="215" t="s">
        <v>13</v>
      </c>
      <c r="N192" s="215" t="s">
        <v>12</v>
      </c>
      <c r="O192" s="217" t="s">
        <v>13</v>
      </c>
      <c r="P192" s="216" t="s">
        <v>12</v>
      </c>
      <c r="Q192" s="215" t="s">
        <v>13</v>
      </c>
      <c r="R192" s="215" t="s">
        <v>12</v>
      </c>
      <c r="S192" s="215" t="s">
        <v>13</v>
      </c>
      <c r="T192" s="215" t="s">
        <v>12</v>
      </c>
      <c r="U192" s="215" t="s">
        <v>13</v>
      </c>
      <c r="V192" s="436"/>
      <c r="W192" s="214">
        <v>1</v>
      </c>
      <c r="X192" s="214">
        <v>2</v>
      </c>
      <c r="Y192" s="214">
        <v>3</v>
      </c>
      <c r="Z192" s="213">
        <v>1</v>
      </c>
      <c r="AA192" s="213">
        <v>2</v>
      </c>
      <c r="AB192" s="213">
        <v>3</v>
      </c>
      <c r="AC192" s="212">
        <v>1</v>
      </c>
      <c r="AD192" s="212">
        <v>2</v>
      </c>
      <c r="AE192" s="212">
        <v>3</v>
      </c>
      <c r="AF192" s="437"/>
      <c r="AG192" s="441"/>
      <c r="AH192" s="441"/>
      <c r="AI192" s="211">
        <v>1</v>
      </c>
      <c r="AJ192" s="211">
        <v>2</v>
      </c>
      <c r="AK192" s="211">
        <v>3</v>
      </c>
      <c r="AL192" s="498"/>
      <c r="AM192" s="410"/>
      <c r="AN192" s="499"/>
      <c r="AO192" s="499"/>
      <c r="AP192" s="499"/>
      <c r="AQ192" s="499"/>
      <c r="AR192" s="499"/>
      <c r="AS192" s="499"/>
      <c r="AT192" s="499"/>
      <c r="AU192" s="499"/>
      <c r="AV192" s="499"/>
      <c r="AW192" s="499"/>
      <c r="AX192" s="499"/>
      <c r="AY192" s="499"/>
      <c r="AZ192" s="499"/>
      <c r="BA192" s="499"/>
      <c r="BB192" s="499"/>
      <c r="BC192" s="438"/>
      <c r="BD192" s="437"/>
      <c r="BE192" s="502"/>
      <c r="BF192" s="438"/>
      <c r="BG192" s="438"/>
      <c r="BH192" s="438"/>
      <c r="BI192" s="437"/>
      <c r="BJ192" s="438"/>
      <c r="BK192" s="439"/>
      <c r="BL192" s="439"/>
      <c r="BM192" s="439"/>
      <c r="BN192" s="420"/>
      <c r="BO192" s="420"/>
      <c r="BP192" s="420"/>
      <c r="BQ192" s="420"/>
      <c r="BR192" s="419"/>
      <c r="BS192" s="210"/>
      <c r="BT192" s="210"/>
      <c r="BU192" s="210"/>
    </row>
    <row r="193" spans="1:395" ht="15" thickBot="1">
      <c r="A193" s="198">
        <v>18</v>
      </c>
      <c r="B193" s="21">
        <v>1</v>
      </c>
      <c r="C193" s="206">
        <v>0.4</v>
      </c>
      <c r="D193" s="201">
        <f t="shared" ref="D193:D224" si="316">AVERAGE(W193:Y193)/100</f>
        <v>0.11333333333333334</v>
      </c>
      <c r="E193" s="205">
        <f t="shared" ref="E193:E224" si="317">H193^(-1.04)*90.26</f>
        <v>4.003355281584116</v>
      </c>
      <c r="F193" s="205">
        <f t="shared" ref="F193:F224" si="318">9.81*E193^2/(2*PI())</f>
        <v>25.022886522097128</v>
      </c>
      <c r="G193" s="204">
        <f t="shared" ref="G193:G224" si="319">(9.81*C193)^0.5</f>
        <v>1.9809088823063015</v>
      </c>
      <c r="H193" s="493">
        <v>20</v>
      </c>
      <c r="I193" s="494"/>
      <c r="J193" s="206">
        <v>66</v>
      </c>
      <c r="K193" s="206">
        <v>77</v>
      </c>
      <c r="L193" s="206">
        <v>65</v>
      </c>
      <c r="M193" s="206">
        <v>77</v>
      </c>
      <c r="N193" s="206">
        <v>64</v>
      </c>
      <c r="O193" s="209">
        <v>75</v>
      </c>
      <c r="P193" s="208">
        <v>66</v>
      </c>
      <c r="Q193" s="206">
        <v>74</v>
      </c>
      <c r="R193" s="206">
        <v>64</v>
      </c>
      <c r="S193" s="206">
        <v>75</v>
      </c>
      <c r="T193" s="206">
        <v>63</v>
      </c>
      <c r="U193" s="206">
        <v>75</v>
      </c>
      <c r="V193" s="207"/>
      <c r="W193" s="166">
        <f t="shared" ref="W193:W224" si="320">K193-J193</f>
        <v>11</v>
      </c>
      <c r="X193" s="166">
        <f t="shared" ref="X193:X224" si="321">M193-L193</f>
        <v>12</v>
      </c>
      <c r="Y193" s="166">
        <f t="shared" ref="Y193:Y224" si="322">O193-N193</f>
        <v>11</v>
      </c>
      <c r="Z193" s="166">
        <f t="shared" ref="Z193:Z224" si="323">Q193-P193</f>
        <v>8</v>
      </c>
      <c r="AA193" s="166">
        <f t="shared" ref="AA193:AA224" si="324">S193-R193</f>
        <v>11</v>
      </c>
      <c r="AB193" s="166">
        <f t="shared" ref="AB193:AB224" si="325">U193-T193</f>
        <v>12</v>
      </c>
      <c r="AC193" s="165">
        <f t="shared" ref="AC193:AC224" si="326">W193-Z193</f>
        <v>3</v>
      </c>
      <c r="AD193" s="165">
        <f t="shared" ref="AD193:AD224" si="327">X193-AA193</f>
        <v>1</v>
      </c>
      <c r="AE193" s="165">
        <f t="shared" ref="AE193:AE224" si="328">Y193-AB193</f>
        <v>-1</v>
      </c>
      <c r="AF193" s="197">
        <f t="shared" ref="AF193:AF224" si="329">(W193+X193+Y193)/(3*100)</f>
        <v>0.11333333333333333</v>
      </c>
      <c r="AG193" s="197">
        <f t="shared" ref="AG193:AG224" si="330">(Z193+AA193+AB193)/(3*100)</f>
        <v>0.10333333333333333</v>
      </c>
      <c r="AH193" s="197">
        <f t="shared" ref="AH193:AH224" si="331">(AC193+AD193+AE193)/(3*100)</f>
        <v>0.01</v>
      </c>
      <c r="AI193" s="162">
        <f t="shared" ref="AI193:AI224" si="332">(1-(Z193/W193))*100</f>
        <v>27.27272727272727</v>
      </c>
      <c r="AJ193" s="162">
        <f t="shared" ref="AJ193:AJ224" si="333">(1-(AA193/X193))*100</f>
        <v>8.3333333333333375</v>
      </c>
      <c r="AK193" s="162">
        <f t="shared" ref="AK193:AK224" si="334">(1-(AB193/Y193))*100</f>
        <v>-9.0909090909090828</v>
      </c>
      <c r="AL193" s="160">
        <f t="shared" ref="AL193:AL216" si="335">(AI193+AJ193+AK193)/3</f>
        <v>8.8383838383838427</v>
      </c>
      <c r="AM193" s="159">
        <f t="shared" ref="AM193:AM224" si="336">D193/F193</f>
        <v>4.5291870397626312E-3</v>
      </c>
      <c r="AN193" s="159">
        <f t="shared" ref="AN193:AN224" si="337">D193/C193</f>
        <v>0.28333333333333333</v>
      </c>
      <c r="AO193" s="159">
        <f t="shared" ref="AO193:AO224" si="338">C193/F193</f>
        <v>1.5985366022691641E-2</v>
      </c>
      <c r="AP193" s="159">
        <f t="shared" ref="AP193:AP224" si="339">$Y$184/F193</f>
        <v>9.9908537641822739E-3</v>
      </c>
      <c r="AQ193" s="159">
        <f t="shared" ref="AQ193:AQ224" si="340">((C193-D193)/F193)</f>
        <v>1.1456178982929008E-2</v>
      </c>
      <c r="AR193" s="159">
        <f t="shared" ref="AR193:AR224" si="341">(C193-D193)/$Y$184</f>
        <v>1.1466666666666667</v>
      </c>
      <c r="AS193" s="158">
        <f t="shared" ref="AS193:AS224" si="342">(F193-$Y$184)/D193</f>
        <v>218.58429284203348</v>
      </c>
      <c r="AT193" s="158">
        <f t="shared" ref="AT193:AT224" si="343">(F193-$Y$184)/C193</f>
        <v>61.932216305242818</v>
      </c>
      <c r="AU193" s="156">
        <f t="shared" ref="AU193:AU224" si="344">$Y$184/C193</f>
        <v>0.625</v>
      </c>
      <c r="AV193" s="156">
        <f t="shared" ref="AV193:AV224" si="345">($Y$184/(F193*D193)^0.5)</f>
        <v>0.14845419498695753</v>
      </c>
      <c r="AW193" s="156">
        <f t="shared" ref="AW193:AW224" si="346">($Y$184/(C193*D193)^0.5)</f>
        <v>1.1741705457846552</v>
      </c>
      <c r="AX193" s="156">
        <f t="shared" ref="AX193:AX224" si="347">(D193/($Y$184*F193)^0.5)</f>
        <v>4.5312597122938413E-2</v>
      </c>
      <c r="AY193" s="156">
        <f t="shared" ref="AY193:AY224" si="348">$Y$185/D193</f>
        <v>1.3058823529411763</v>
      </c>
      <c r="AZ193" s="156">
        <f t="shared" ref="AZ193:AZ224" si="349">$Y$185/C193</f>
        <v>0.36999999999999994</v>
      </c>
      <c r="BA193" s="156">
        <f t="shared" ref="BA193:BA224" si="350">$Y$185/F193</f>
        <v>5.9145854283959064E-3</v>
      </c>
      <c r="BB193" s="156">
        <f t="shared" ref="BB193:BB224" si="351">(G193/(9.81*D193)^0.5)</f>
        <v>1.8786728732554487</v>
      </c>
      <c r="BC193" s="156">
        <f t="shared" ref="BC193:BC224" si="352">G193*E193/F193</f>
        <v>0.31692115253429187</v>
      </c>
      <c r="BD193" s="158">
        <f t="shared" ref="BD193:BD224" si="353">G193*E193/$Y$185</f>
        <v>53.582986731877163</v>
      </c>
      <c r="BE193" s="158">
        <f t="shared" ref="BE193:BE224" si="354">G193*E193/$Y$184</f>
        <v>31.72112814527128</v>
      </c>
      <c r="BF193" s="156">
        <f t="shared" ref="BF193:BF224" si="355">F193/(9.81*E193^2)</f>
        <v>0.15915494309189535</v>
      </c>
      <c r="BG193" s="156">
        <f t="shared" ref="BG193:BG224" si="356">D193/(9.81*E193^2)</f>
        <v>7.2084250556597154E-4</v>
      </c>
      <c r="BH193" s="156">
        <f t="shared" ref="BH193:BH224" si="357">C193/(9.81*E193^2)</f>
        <v>2.5441500196446056E-3</v>
      </c>
      <c r="BI193" s="156">
        <f t="shared" ref="BI193:BI224" si="358">$Y$184/(9.81*E193^2)</f>
        <v>1.5900937622778783E-3</v>
      </c>
      <c r="BJ193" s="156">
        <f t="shared" ref="BJ193:BJ224" si="359">$Y$185/(9.81*E193^2)</f>
        <v>9.4133550726850385E-4</v>
      </c>
      <c r="BK193" s="157">
        <f t="shared" ref="BK193:BK224" si="360">($Y$185+D193/2)*0.895</f>
        <v>0.18317666666666665</v>
      </c>
      <c r="BL193" s="157">
        <f t="shared" ref="BL193:BL224" si="361">SQRT((C193+D193/2)*9.81)</f>
        <v>2.1165774259402843</v>
      </c>
      <c r="BM193" s="157">
        <f t="shared" ref="BM193:BM224" si="362">0.5*BK193*BL193^2*1000</f>
        <v>410.30657449999995</v>
      </c>
      <c r="BN193" s="156">
        <f t="shared" ref="BN193:BN224" si="363">A193*9.81/$AC$184</f>
        <v>0.83484624985816414</v>
      </c>
      <c r="BO193" s="156">
        <f t="shared" ref="BO193:BO224" si="364">A193/$AC$185</f>
        <v>1.008233910267182</v>
      </c>
      <c r="BP193" s="156">
        <f t="shared" ref="BP193:BP224" si="365">A193*9.81/BM193</f>
        <v>0.4303611274452051</v>
      </c>
      <c r="BQ193" s="156">
        <f t="shared" ref="BQ193:BQ224" si="366">BM193/$AC$184</f>
        <v>1.9398737400242065</v>
      </c>
      <c r="BR193" s="156">
        <f t="shared" ref="BR193:BR224" si="367">BM193/$AC$185/9.81</f>
        <v>2.3427624986774704</v>
      </c>
      <c r="BS193" s="155"/>
      <c r="BT193" s="155"/>
      <c r="BU193" s="155"/>
    </row>
    <row r="194" spans="1:395" ht="15" thickBot="1">
      <c r="A194" s="198">
        <v>18</v>
      </c>
      <c r="B194" s="28">
        <v>2</v>
      </c>
      <c r="C194" s="188">
        <v>0.4</v>
      </c>
      <c r="D194" s="172">
        <f t="shared" si="316"/>
        <v>0.19</v>
      </c>
      <c r="E194" s="171">
        <f t="shared" si="317"/>
        <v>3.4617713531086367</v>
      </c>
      <c r="F194" s="171">
        <f t="shared" si="318"/>
        <v>18.710521764569563</v>
      </c>
      <c r="G194" s="170">
        <f t="shared" si="319"/>
        <v>1.9809088823063015</v>
      </c>
      <c r="H194" s="425">
        <v>23</v>
      </c>
      <c r="I194" s="426"/>
      <c r="J194" s="167">
        <v>62</v>
      </c>
      <c r="K194" s="167">
        <v>78</v>
      </c>
      <c r="L194" s="167">
        <v>59</v>
      </c>
      <c r="M194" s="167">
        <v>79</v>
      </c>
      <c r="N194" s="167">
        <v>58</v>
      </c>
      <c r="O194" s="169">
        <v>79</v>
      </c>
      <c r="P194" s="168">
        <v>67</v>
      </c>
      <c r="Q194" s="167">
        <v>75</v>
      </c>
      <c r="R194" s="167">
        <v>65</v>
      </c>
      <c r="S194" s="167">
        <v>75</v>
      </c>
      <c r="T194" s="167">
        <v>64</v>
      </c>
      <c r="U194" s="167">
        <v>76</v>
      </c>
      <c r="V194" s="182"/>
      <c r="W194" s="166">
        <f t="shared" si="320"/>
        <v>16</v>
      </c>
      <c r="X194" s="166">
        <f t="shared" si="321"/>
        <v>20</v>
      </c>
      <c r="Y194" s="166">
        <f t="shared" si="322"/>
        <v>21</v>
      </c>
      <c r="Z194" s="166">
        <f t="shared" si="323"/>
        <v>8</v>
      </c>
      <c r="AA194" s="166">
        <f t="shared" si="324"/>
        <v>10</v>
      </c>
      <c r="AB194" s="166">
        <f t="shared" si="325"/>
        <v>12</v>
      </c>
      <c r="AC194" s="165">
        <f t="shared" si="326"/>
        <v>8</v>
      </c>
      <c r="AD194" s="165">
        <f t="shared" si="327"/>
        <v>10</v>
      </c>
      <c r="AE194" s="165">
        <f t="shared" si="328"/>
        <v>9</v>
      </c>
      <c r="AF194" s="197">
        <f t="shared" si="329"/>
        <v>0.19</v>
      </c>
      <c r="AG194" s="197">
        <f t="shared" si="330"/>
        <v>0.1</v>
      </c>
      <c r="AH194" s="197">
        <f t="shared" si="331"/>
        <v>0.09</v>
      </c>
      <c r="AI194" s="162">
        <f t="shared" si="332"/>
        <v>50</v>
      </c>
      <c r="AJ194" s="162">
        <f t="shared" si="333"/>
        <v>50</v>
      </c>
      <c r="AK194" s="162">
        <f t="shared" si="334"/>
        <v>42.857142857142861</v>
      </c>
      <c r="AL194" s="160">
        <f t="shared" si="335"/>
        <v>47.61904761904762</v>
      </c>
      <c r="AM194" s="159">
        <f t="shared" si="336"/>
        <v>1.0154714143770484E-2</v>
      </c>
      <c r="AN194" s="159">
        <f t="shared" si="337"/>
        <v>0.47499999999999998</v>
      </c>
      <c r="AO194" s="159">
        <f t="shared" si="338"/>
        <v>2.1378345565832596E-2</v>
      </c>
      <c r="AP194" s="159">
        <f t="shared" si="339"/>
        <v>1.3361465978645373E-2</v>
      </c>
      <c r="AQ194" s="159">
        <f t="shared" si="340"/>
        <v>1.1223631422062114E-2</v>
      </c>
      <c r="AR194" s="159">
        <f t="shared" si="341"/>
        <v>0.84000000000000008</v>
      </c>
      <c r="AS194" s="158">
        <f t="shared" si="342"/>
        <v>97.160640866155589</v>
      </c>
      <c r="AT194" s="158">
        <f t="shared" si="343"/>
        <v>46.151304411423908</v>
      </c>
      <c r="AU194" s="156">
        <f t="shared" si="344"/>
        <v>0.625</v>
      </c>
      <c r="AV194" s="156">
        <f t="shared" si="345"/>
        <v>0.13259289682215741</v>
      </c>
      <c r="AW194" s="156">
        <f t="shared" si="346"/>
        <v>0.90684531263751456</v>
      </c>
      <c r="AX194" s="156">
        <f t="shared" si="347"/>
        <v>8.7849773757623109E-2</v>
      </c>
      <c r="AY194" s="156">
        <f t="shared" si="348"/>
        <v>0.77894736842105261</v>
      </c>
      <c r="AZ194" s="156">
        <f t="shared" si="349"/>
        <v>0.36999999999999994</v>
      </c>
      <c r="BA194" s="156">
        <f t="shared" si="350"/>
        <v>7.9099878593580607E-3</v>
      </c>
      <c r="BB194" s="156">
        <f t="shared" si="351"/>
        <v>1.4509525002200234</v>
      </c>
      <c r="BC194" s="156">
        <f t="shared" si="352"/>
        <v>0.36650253307589459</v>
      </c>
      <c r="BD194" s="158">
        <f t="shared" si="353"/>
        <v>46.334146093827044</v>
      </c>
      <c r="BE194" s="158">
        <f t="shared" si="354"/>
        <v>27.42981448754561</v>
      </c>
      <c r="BF194" s="156">
        <f t="shared" si="355"/>
        <v>0.15915494309189535</v>
      </c>
      <c r="BG194" s="156">
        <f t="shared" si="356"/>
        <v>1.6161729516662559E-3</v>
      </c>
      <c r="BH194" s="156">
        <f t="shared" si="357"/>
        <v>3.4024693719289598E-3</v>
      </c>
      <c r="BI194" s="156">
        <f t="shared" si="358"/>
        <v>2.1265433574555997E-3</v>
      </c>
      <c r="BJ194" s="156">
        <f t="shared" si="359"/>
        <v>1.2589136676137151E-3</v>
      </c>
      <c r="BK194" s="157">
        <f t="shared" si="360"/>
        <v>0.21748500000000001</v>
      </c>
      <c r="BL194" s="157">
        <f t="shared" si="361"/>
        <v>2.2036220184051527</v>
      </c>
      <c r="BM194" s="157">
        <f t="shared" si="362"/>
        <v>528.04814287499994</v>
      </c>
      <c r="BN194" s="156">
        <f t="shared" si="363"/>
        <v>0.83484624985816414</v>
      </c>
      <c r="BO194" s="156">
        <f t="shared" si="364"/>
        <v>1.008233910267182</v>
      </c>
      <c r="BP194" s="156">
        <f t="shared" si="365"/>
        <v>0.33440132757327051</v>
      </c>
      <c r="BQ194" s="156">
        <f t="shared" si="366"/>
        <v>2.4965398789430382</v>
      </c>
      <c r="BR194" s="156">
        <f t="shared" si="367"/>
        <v>3.0150415896487979</v>
      </c>
      <c r="BS194" s="155"/>
      <c r="BT194" s="155"/>
      <c r="BU194" s="155"/>
    </row>
    <row r="195" spans="1:395" ht="15" thickBot="1">
      <c r="A195" s="198">
        <v>18</v>
      </c>
      <c r="B195" s="28">
        <v>3</v>
      </c>
      <c r="C195" s="188">
        <v>0.4</v>
      </c>
      <c r="D195" s="172">
        <f t="shared" si="316"/>
        <v>0.17333333333333331</v>
      </c>
      <c r="E195" s="171">
        <f t="shared" si="317"/>
        <v>3.1742250903872287</v>
      </c>
      <c r="F195" s="171">
        <f t="shared" si="318"/>
        <v>15.731298772272332</v>
      </c>
      <c r="G195" s="170">
        <f t="shared" si="319"/>
        <v>1.9809088823063015</v>
      </c>
      <c r="H195" s="425">
        <v>25</v>
      </c>
      <c r="I195" s="426"/>
      <c r="J195" s="167">
        <v>57</v>
      </c>
      <c r="K195" s="167">
        <v>75</v>
      </c>
      <c r="L195" s="167">
        <v>57</v>
      </c>
      <c r="M195" s="167">
        <v>75</v>
      </c>
      <c r="N195" s="167">
        <v>59</v>
      </c>
      <c r="O195" s="169">
        <v>75</v>
      </c>
      <c r="P195" s="168">
        <v>65</v>
      </c>
      <c r="Q195" s="167">
        <v>74</v>
      </c>
      <c r="R195" s="167">
        <v>64</v>
      </c>
      <c r="S195" s="167">
        <v>74</v>
      </c>
      <c r="T195" s="167">
        <v>65</v>
      </c>
      <c r="U195" s="167">
        <v>74</v>
      </c>
      <c r="V195" s="182"/>
      <c r="W195" s="166">
        <f t="shared" si="320"/>
        <v>18</v>
      </c>
      <c r="X195" s="166">
        <f t="shared" si="321"/>
        <v>18</v>
      </c>
      <c r="Y195" s="166">
        <f t="shared" si="322"/>
        <v>16</v>
      </c>
      <c r="Z195" s="166">
        <f t="shared" si="323"/>
        <v>9</v>
      </c>
      <c r="AA195" s="166">
        <f t="shared" si="324"/>
        <v>10</v>
      </c>
      <c r="AB195" s="166">
        <f t="shared" si="325"/>
        <v>9</v>
      </c>
      <c r="AC195" s="165">
        <f t="shared" si="326"/>
        <v>9</v>
      </c>
      <c r="AD195" s="165">
        <f t="shared" si="327"/>
        <v>8</v>
      </c>
      <c r="AE195" s="165">
        <f t="shared" si="328"/>
        <v>7</v>
      </c>
      <c r="AF195" s="197">
        <f t="shared" si="329"/>
        <v>0.17333333333333334</v>
      </c>
      <c r="AG195" s="197">
        <f t="shared" si="330"/>
        <v>9.3333333333333338E-2</v>
      </c>
      <c r="AH195" s="197">
        <f t="shared" si="331"/>
        <v>0.08</v>
      </c>
      <c r="AI195" s="162">
        <f t="shared" si="332"/>
        <v>50</v>
      </c>
      <c r="AJ195" s="162">
        <f t="shared" si="333"/>
        <v>44.444444444444443</v>
      </c>
      <c r="AK195" s="162">
        <f t="shared" si="334"/>
        <v>43.75</v>
      </c>
      <c r="AL195" s="160">
        <f t="shared" si="335"/>
        <v>46.064814814814817</v>
      </c>
      <c r="AM195" s="159">
        <f t="shared" si="336"/>
        <v>1.1018373997120131E-2</v>
      </c>
      <c r="AN195" s="159">
        <f t="shared" si="337"/>
        <v>0.43333333333333324</v>
      </c>
      <c r="AO195" s="159">
        <f t="shared" si="338"/>
        <v>2.5427016916431077E-2</v>
      </c>
      <c r="AP195" s="159">
        <f t="shared" si="339"/>
        <v>1.5891885572769424E-2</v>
      </c>
      <c r="AQ195" s="159">
        <f t="shared" si="340"/>
        <v>1.4408642919310946E-2</v>
      </c>
      <c r="AR195" s="159">
        <f t="shared" si="341"/>
        <v>0.90666666666666684</v>
      </c>
      <c r="AS195" s="158">
        <f t="shared" si="342"/>
        <v>89.315185224648076</v>
      </c>
      <c r="AT195" s="158">
        <f t="shared" si="343"/>
        <v>38.703246930680827</v>
      </c>
      <c r="AU195" s="156">
        <f t="shared" si="344"/>
        <v>0.625</v>
      </c>
      <c r="AV195" s="156">
        <f t="shared" si="345"/>
        <v>0.15139679259112121</v>
      </c>
      <c r="AW195" s="156">
        <f t="shared" si="346"/>
        <v>0.94944315664093748</v>
      </c>
      <c r="AX195" s="156">
        <f t="shared" si="347"/>
        <v>8.7403695410071897E-2</v>
      </c>
      <c r="AY195" s="156">
        <f t="shared" si="348"/>
        <v>0.85384615384615392</v>
      </c>
      <c r="AZ195" s="156">
        <f t="shared" si="349"/>
        <v>0.36999999999999994</v>
      </c>
      <c r="BA195" s="156">
        <f t="shared" si="350"/>
        <v>9.4079962590794975E-3</v>
      </c>
      <c r="BB195" s="156">
        <f t="shared" si="351"/>
        <v>1.5191090506255001</v>
      </c>
      <c r="BC195" s="156">
        <f t="shared" si="352"/>
        <v>0.39970321376582219</v>
      </c>
      <c r="BD195" s="158">
        <f t="shared" si="353"/>
        <v>42.48547754045665</v>
      </c>
      <c r="BE195" s="158">
        <f t="shared" si="354"/>
        <v>25.151402703950335</v>
      </c>
      <c r="BF195" s="156">
        <f t="shared" si="355"/>
        <v>0.15915494309189535</v>
      </c>
      <c r="BG195" s="156">
        <f t="shared" si="356"/>
        <v>1.753628686476874E-3</v>
      </c>
      <c r="BH195" s="156">
        <f t="shared" si="357"/>
        <v>4.0468354303312484E-3</v>
      </c>
      <c r="BI195" s="156">
        <f t="shared" si="358"/>
        <v>2.5292721439570298E-3</v>
      </c>
      <c r="BJ195" s="156">
        <f t="shared" si="359"/>
        <v>1.4973291092225617E-3</v>
      </c>
      <c r="BK195" s="157">
        <f t="shared" si="360"/>
        <v>0.21002666666666664</v>
      </c>
      <c r="BL195" s="157">
        <f t="shared" si="361"/>
        <v>2.1849942791687123</v>
      </c>
      <c r="BM195" s="157">
        <f t="shared" si="362"/>
        <v>501.35465599999998</v>
      </c>
      <c r="BN195" s="156">
        <f t="shared" si="363"/>
        <v>0.83484624985816414</v>
      </c>
      <c r="BO195" s="156">
        <f t="shared" si="364"/>
        <v>1.008233910267182</v>
      </c>
      <c r="BP195" s="156">
        <f t="shared" si="365"/>
        <v>0.35220576469524206</v>
      </c>
      <c r="BQ195" s="156">
        <f t="shared" si="366"/>
        <v>2.3703366995726012</v>
      </c>
      <c r="BR195" s="156">
        <f t="shared" si="367"/>
        <v>2.8626275073594845</v>
      </c>
      <c r="BS195" s="155"/>
      <c r="BT195" s="155"/>
      <c r="BU195" s="155"/>
    </row>
    <row r="196" spans="1:395" ht="15" thickBot="1">
      <c r="A196" s="198">
        <v>18</v>
      </c>
      <c r="B196" s="28">
        <v>4</v>
      </c>
      <c r="C196" s="188">
        <v>0.4</v>
      </c>
      <c r="D196" s="172">
        <f t="shared" si="316"/>
        <v>0.18</v>
      </c>
      <c r="E196" s="171">
        <f t="shared" si="317"/>
        <v>2.8899783707718116</v>
      </c>
      <c r="F196" s="171">
        <f t="shared" si="318"/>
        <v>13.040021992475138</v>
      </c>
      <c r="G196" s="170">
        <f t="shared" si="319"/>
        <v>1.9809088823063015</v>
      </c>
      <c r="H196" s="425">
        <v>27.36</v>
      </c>
      <c r="I196" s="426"/>
      <c r="J196" s="167">
        <v>60</v>
      </c>
      <c r="K196" s="167">
        <v>74</v>
      </c>
      <c r="L196" s="167">
        <v>58</v>
      </c>
      <c r="M196" s="167">
        <v>77</v>
      </c>
      <c r="N196" s="167">
        <v>56</v>
      </c>
      <c r="O196" s="169">
        <v>77</v>
      </c>
      <c r="P196" s="168">
        <v>64</v>
      </c>
      <c r="Q196" s="167">
        <v>74</v>
      </c>
      <c r="R196" s="167">
        <v>64</v>
      </c>
      <c r="S196" s="167">
        <v>75</v>
      </c>
      <c r="T196" s="167">
        <v>64</v>
      </c>
      <c r="U196" s="167">
        <v>76</v>
      </c>
      <c r="V196" s="182"/>
      <c r="W196" s="166">
        <f t="shared" si="320"/>
        <v>14</v>
      </c>
      <c r="X196" s="166">
        <f t="shared" si="321"/>
        <v>19</v>
      </c>
      <c r="Y196" s="166">
        <f t="shared" si="322"/>
        <v>21</v>
      </c>
      <c r="Z196" s="166">
        <f t="shared" si="323"/>
        <v>10</v>
      </c>
      <c r="AA196" s="166">
        <f t="shared" si="324"/>
        <v>11</v>
      </c>
      <c r="AB196" s="166">
        <f t="shared" si="325"/>
        <v>12</v>
      </c>
      <c r="AC196" s="165">
        <f t="shared" si="326"/>
        <v>4</v>
      </c>
      <c r="AD196" s="165">
        <f t="shared" si="327"/>
        <v>8</v>
      </c>
      <c r="AE196" s="165">
        <f t="shared" si="328"/>
        <v>9</v>
      </c>
      <c r="AF196" s="197">
        <f t="shared" si="329"/>
        <v>0.18</v>
      </c>
      <c r="AG196" s="197">
        <f t="shared" si="330"/>
        <v>0.11</v>
      </c>
      <c r="AH196" s="197">
        <f t="shared" si="331"/>
        <v>7.0000000000000007E-2</v>
      </c>
      <c r="AI196" s="162">
        <f t="shared" si="332"/>
        <v>28.571428571428569</v>
      </c>
      <c r="AJ196" s="162">
        <f t="shared" si="333"/>
        <v>42.105263157894733</v>
      </c>
      <c r="AK196" s="162">
        <f t="shared" si="334"/>
        <v>42.857142857142861</v>
      </c>
      <c r="AL196" s="160">
        <f t="shared" si="335"/>
        <v>37.84461152882205</v>
      </c>
      <c r="AM196" s="159">
        <f t="shared" si="336"/>
        <v>1.3803657701181072E-2</v>
      </c>
      <c r="AN196" s="159">
        <f t="shared" si="337"/>
        <v>0.44999999999999996</v>
      </c>
      <c r="AO196" s="159">
        <f t="shared" si="338"/>
        <v>3.0674794891513497E-2</v>
      </c>
      <c r="AP196" s="159">
        <f t="shared" si="339"/>
        <v>1.9171746807195935E-2</v>
      </c>
      <c r="AQ196" s="159">
        <f t="shared" si="340"/>
        <v>1.6871137190332425E-2</v>
      </c>
      <c r="AR196" s="159">
        <f t="shared" si="341"/>
        <v>0.88000000000000012</v>
      </c>
      <c r="AS196" s="158">
        <f t="shared" si="342"/>
        <v>71.055677735972992</v>
      </c>
      <c r="AT196" s="158">
        <f t="shared" si="343"/>
        <v>31.975054981187842</v>
      </c>
      <c r="AU196" s="156">
        <f t="shared" si="344"/>
        <v>0.625</v>
      </c>
      <c r="AV196" s="156">
        <f t="shared" si="345"/>
        <v>0.16317912281019736</v>
      </c>
      <c r="AW196" s="156">
        <f t="shared" si="346"/>
        <v>0.93169499062491234</v>
      </c>
      <c r="AX196" s="156">
        <f t="shared" si="347"/>
        <v>9.9692695544108811E-2</v>
      </c>
      <c r="AY196" s="156">
        <f t="shared" si="348"/>
        <v>0.82222222222222219</v>
      </c>
      <c r="AZ196" s="156">
        <f t="shared" si="349"/>
        <v>0.36999999999999994</v>
      </c>
      <c r="BA196" s="156">
        <f t="shared" si="350"/>
        <v>1.1349674109859993E-2</v>
      </c>
      <c r="BB196" s="156">
        <f t="shared" si="351"/>
        <v>1.49071198499986</v>
      </c>
      <c r="BC196" s="156">
        <f t="shared" si="352"/>
        <v>0.439016424024324</v>
      </c>
      <c r="BD196" s="158">
        <f t="shared" si="353"/>
        <v>38.680971786047138</v>
      </c>
      <c r="BE196" s="158">
        <f t="shared" si="354"/>
        <v>22.899135297339903</v>
      </c>
      <c r="BF196" s="156">
        <f t="shared" si="355"/>
        <v>0.15915494309189535</v>
      </c>
      <c r="BG196" s="156">
        <f t="shared" si="356"/>
        <v>2.1969203558914767E-3</v>
      </c>
      <c r="BH196" s="156">
        <f t="shared" si="357"/>
        <v>4.8820452353143928E-3</v>
      </c>
      <c r="BI196" s="156">
        <f t="shared" si="358"/>
        <v>3.0512782720714953E-3</v>
      </c>
      <c r="BJ196" s="156">
        <f t="shared" si="359"/>
        <v>1.8063567370663251E-3</v>
      </c>
      <c r="BK196" s="157">
        <f t="shared" si="360"/>
        <v>0.21301</v>
      </c>
      <c r="BL196" s="157">
        <f t="shared" si="361"/>
        <v>2.1924643668712154</v>
      </c>
      <c r="BM196" s="157">
        <f t="shared" si="362"/>
        <v>511.95888449999995</v>
      </c>
      <c r="BN196" s="156">
        <f t="shared" si="363"/>
        <v>0.83484624985816414</v>
      </c>
      <c r="BO196" s="156">
        <f t="shared" si="364"/>
        <v>1.008233910267182</v>
      </c>
      <c r="BP196" s="156">
        <f t="shared" si="365"/>
        <v>0.34491051009390195</v>
      </c>
      <c r="BQ196" s="156">
        <f t="shared" si="366"/>
        <v>2.4204720512311355</v>
      </c>
      <c r="BR196" s="156">
        <f t="shared" si="367"/>
        <v>2.9231753766873911</v>
      </c>
      <c r="BS196" s="155"/>
      <c r="BT196" s="155"/>
      <c r="BU196" s="155"/>
    </row>
    <row r="197" spans="1:395" ht="15" thickBot="1">
      <c r="A197" s="198">
        <v>18</v>
      </c>
      <c r="B197" s="28">
        <v>5</v>
      </c>
      <c r="C197" s="188">
        <v>0.4</v>
      </c>
      <c r="D197" s="172">
        <f t="shared" si="316"/>
        <v>0.19666666666666668</v>
      </c>
      <c r="E197" s="171">
        <f t="shared" si="317"/>
        <v>2.8424232144011614</v>
      </c>
      <c r="F197" s="171">
        <f t="shared" si="318"/>
        <v>12.614400685977616</v>
      </c>
      <c r="G197" s="170">
        <f t="shared" si="319"/>
        <v>1.9809088823063015</v>
      </c>
      <c r="H197" s="425">
        <v>27.8</v>
      </c>
      <c r="I197" s="426"/>
      <c r="J197" s="167">
        <v>59</v>
      </c>
      <c r="K197" s="167">
        <v>77</v>
      </c>
      <c r="L197" s="167">
        <v>57</v>
      </c>
      <c r="M197" s="167">
        <v>78</v>
      </c>
      <c r="N197" s="167">
        <v>58</v>
      </c>
      <c r="O197" s="169">
        <v>78</v>
      </c>
      <c r="P197" s="168">
        <v>63</v>
      </c>
      <c r="Q197" s="167">
        <v>75</v>
      </c>
      <c r="R197" s="167">
        <v>62</v>
      </c>
      <c r="S197" s="167">
        <v>76</v>
      </c>
      <c r="T197" s="167">
        <v>63</v>
      </c>
      <c r="U197" s="167">
        <v>77</v>
      </c>
      <c r="V197" s="182"/>
      <c r="W197" s="166">
        <f t="shared" si="320"/>
        <v>18</v>
      </c>
      <c r="X197" s="166">
        <f t="shared" si="321"/>
        <v>21</v>
      </c>
      <c r="Y197" s="166">
        <f t="shared" si="322"/>
        <v>20</v>
      </c>
      <c r="Z197" s="166">
        <f t="shared" si="323"/>
        <v>12</v>
      </c>
      <c r="AA197" s="166">
        <f t="shared" si="324"/>
        <v>14</v>
      </c>
      <c r="AB197" s="166">
        <f t="shared" si="325"/>
        <v>14</v>
      </c>
      <c r="AC197" s="165">
        <f t="shared" si="326"/>
        <v>6</v>
      </c>
      <c r="AD197" s="165">
        <f t="shared" si="327"/>
        <v>7</v>
      </c>
      <c r="AE197" s="165">
        <f t="shared" si="328"/>
        <v>6</v>
      </c>
      <c r="AF197" s="197">
        <f t="shared" si="329"/>
        <v>0.19666666666666666</v>
      </c>
      <c r="AG197" s="197">
        <f t="shared" si="330"/>
        <v>0.13333333333333333</v>
      </c>
      <c r="AH197" s="197">
        <f t="shared" si="331"/>
        <v>6.3333333333333339E-2</v>
      </c>
      <c r="AI197" s="162">
        <f t="shared" si="332"/>
        <v>33.333333333333336</v>
      </c>
      <c r="AJ197" s="162">
        <f t="shared" si="333"/>
        <v>33.333333333333336</v>
      </c>
      <c r="AK197" s="162">
        <f t="shared" si="334"/>
        <v>30.000000000000004</v>
      </c>
      <c r="AL197" s="160">
        <f t="shared" si="335"/>
        <v>32.222222222222221</v>
      </c>
      <c r="AM197" s="159">
        <f t="shared" si="336"/>
        <v>1.5590646877523458E-2</v>
      </c>
      <c r="AN197" s="159">
        <f t="shared" si="337"/>
        <v>0.4916666666666667</v>
      </c>
      <c r="AO197" s="159">
        <f t="shared" si="338"/>
        <v>3.1709790259369743E-2</v>
      </c>
      <c r="AP197" s="159">
        <f t="shared" si="339"/>
        <v>1.9818618912106088E-2</v>
      </c>
      <c r="AQ197" s="159">
        <f t="shared" si="340"/>
        <v>1.6119143381846286E-2</v>
      </c>
      <c r="AR197" s="159">
        <f t="shared" si="341"/>
        <v>0.81333333333333335</v>
      </c>
      <c r="AS197" s="158">
        <f t="shared" si="342"/>
        <v>62.869833996496347</v>
      </c>
      <c r="AT197" s="158">
        <f t="shared" si="343"/>
        <v>30.911001714944039</v>
      </c>
      <c r="AU197" s="156">
        <f t="shared" si="344"/>
        <v>0.625</v>
      </c>
      <c r="AV197" s="156">
        <f t="shared" si="345"/>
        <v>0.1587235320739592</v>
      </c>
      <c r="AW197" s="156">
        <f t="shared" si="346"/>
        <v>0.89134254101536559</v>
      </c>
      <c r="AX197" s="156">
        <f t="shared" si="347"/>
        <v>0.11074584511537422</v>
      </c>
      <c r="AY197" s="156">
        <f t="shared" si="348"/>
        <v>0.75254237288135584</v>
      </c>
      <c r="AZ197" s="156">
        <f t="shared" si="349"/>
        <v>0.36999999999999994</v>
      </c>
      <c r="BA197" s="156">
        <f t="shared" si="350"/>
        <v>1.1732622395966804E-2</v>
      </c>
      <c r="BB197" s="156">
        <f t="shared" si="351"/>
        <v>1.4261480656245851</v>
      </c>
      <c r="BC197" s="156">
        <f t="shared" si="352"/>
        <v>0.44636138750055243</v>
      </c>
      <c r="BD197" s="158">
        <f t="shared" si="353"/>
        <v>38.044468869465469</v>
      </c>
      <c r="BE197" s="158">
        <f t="shared" si="354"/>
        <v>22.522325570723556</v>
      </c>
      <c r="BF197" s="156">
        <f t="shared" si="355"/>
        <v>0.15915494309189535</v>
      </c>
      <c r="BG197" s="156">
        <f t="shared" si="356"/>
        <v>2.4813285165580816E-3</v>
      </c>
      <c r="BH197" s="156">
        <f t="shared" si="357"/>
        <v>5.046769864185929E-3</v>
      </c>
      <c r="BI197" s="156">
        <f t="shared" si="358"/>
        <v>3.1542311651162054E-3</v>
      </c>
      <c r="BJ197" s="156">
        <f t="shared" si="359"/>
        <v>1.8673048497487934E-3</v>
      </c>
      <c r="BK197" s="157">
        <f t="shared" si="360"/>
        <v>0.22046833333333335</v>
      </c>
      <c r="BL197" s="157">
        <f t="shared" si="361"/>
        <v>2.2110291721277675</v>
      </c>
      <c r="BM197" s="157">
        <f t="shared" si="362"/>
        <v>538.89625887500017</v>
      </c>
      <c r="BN197" s="156">
        <f t="shared" si="363"/>
        <v>0.83484624985816414</v>
      </c>
      <c r="BO197" s="156">
        <f t="shared" si="364"/>
        <v>1.008233910267182</v>
      </c>
      <c r="BP197" s="156">
        <f t="shared" si="365"/>
        <v>0.3276697455065441</v>
      </c>
      <c r="BQ197" s="156">
        <f t="shared" si="366"/>
        <v>2.5478282975670421</v>
      </c>
      <c r="BR197" s="156">
        <f t="shared" si="367"/>
        <v>3.0769820042694356</v>
      </c>
      <c r="BS197" s="155"/>
      <c r="BT197" s="155"/>
      <c r="BU197" s="155"/>
    </row>
    <row r="198" spans="1:395" ht="15" thickBot="1">
      <c r="A198" s="198">
        <v>18</v>
      </c>
      <c r="B198" s="28">
        <v>6</v>
      </c>
      <c r="C198" s="188">
        <v>0.4</v>
      </c>
      <c r="D198" s="172">
        <f t="shared" si="316"/>
        <v>0.22333333333333333</v>
      </c>
      <c r="E198" s="171">
        <f t="shared" si="317"/>
        <v>2.821311093890853</v>
      </c>
      <c r="F198" s="171">
        <f t="shared" si="318"/>
        <v>12.42770947740042</v>
      </c>
      <c r="G198" s="170">
        <f t="shared" si="319"/>
        <v>1.9809088823063015</v>
      </c>
      <c r="H198" s="425">
        <v>28</v>
      </c>
      <c r="I198" s="426"/>
      <c r="J198" s="167">
        <v>59</v>
      </c>
      <c r="K198" s="167">
        <v>77</v>
      </c>
      <c r="L198" s="167">
        <v>57</v>
      </c>
      <c r="M198" s="167">
        <v>79</v>
      </c>
      <c r="N198" s="167">
        <v>52</v>
      </c>
      <c r="O198" s="169">
        <v>79</v>
      </c>
      <c r="P198" s="168">
        <v>64</v>
      </c>
      <c r="Q198" s="167">
        <v>74</v>
      </c>
      <c r="R198" s="167">
        <v>63</v>
      </c>
      <c r="S198" s="167">
        <v>76</v>
      </c>
      <c r="T198" s="167">
        <v>63</v>
      </c>
      <c r="U198" s="167">
        <v>76</v>
      </c>
      <c r="V198" s="182"/>
      <c r="W198" s="166">
        <f t="shared" si="320"/>
        <v>18</v>
      </c>
      <c r="X198" s="166">
        <f t="shared" si="321"/>
        <v>22</v>
      </c>
      <c r="Y198" s="166">
        <f t="shared" si="322"/>
        <v>27</v>
      </c>
      <c r="Z198" s="166">
        <f t="shared" si="323"/>
        <v>10</v>
      </c>
      <c r="AA198" s="166">
        <f t="shared" si="324"/>
        <v>13</v>
      </c>
      <c r="AB198" s="166">
        <f t="shared" si="325"/>
        <v>13</v>
      </c>
      <c r="AC198" s="165">
        <f t="shared" si="326"/>
        <v>8</v>
      </c>
      <c r="AD198" s="165">
        <f t="shared" si="327"/>
        <v>9</v>
      </c>
      <c r="AE198" s="165">
        <f t="shared" si="328"/>
        <v>14</v>
      </c>
      <c r="AF198" s="197">
        <f t="shared" si="329"/>
        <v>0.22333333333333333</v>
      </c>
      <c r="AG198" s="197">
        <f t="shared" si="330"/>
        <v>0.12</v>
      </c>
      <c r="AH198" s="197">
        <f t="shared" si="331"/>
        <v>0.10333333333333333</v>
      </c>
      <c r="AI198" s="162">
        <f t="shared" si="332"/>
        <v>44.444444444444443</v>
      </c>
      <c r="AJ198" s="162">
        <f t="shared" si="333"/>
        <v>40.909090909090907</v>
      </c>
      <c r="AK198" s="162">
        <f t="shared" si="334"/>
        <v>51.851851851851862</v>
      </c>
      <c r="AL198" s="160">
        <f t="shared" si="335"/>
        <v>45.735129068462406</v>
      </c>
      <c r="AM198" s="159">
        <f t="shared" si="336"/>
        <v>1.7970594962769385E-2</v>
      </c>
      <c r="AN198" s="159">
        <f t="shared" si="337"/>
        <v>0.55833333333333324</v>
      </c>
      <c r="AO198" s="159">
        <f t="shared" si="338"/>
        <v>3.2186140231825769E-2</v>
      </c>
      <c r="AP198" s="159">
        <f t="shared" si="339"/>
        <v>2.0116337644891104E-2</v>
      </c>
      <c r="AQ198" s="159">
        <f t="shared" si="340"/>
        <v>1.4215545269056381E-2</v>
      </c>
      <c r="AR198" s="159">
        <f t="shared" si="341"/>
        <v>0.70666666666666678</v>
      </c>
      <c r="AS198" s="158">
        <f t="shared" si="342"/>
        <v>54.527057361494421</v>
      </c>
      <c r="AT198" s="158">
        <f t="shared" si="343"/>
        <v>30.444273693501049</v>
      </c>
      <c r="AU198" s="156">
        <f t="shared" si="344"/>
        <v>0.625</v>
      </c>
      <c r="AV198" s="156">
        <f t="shared" si="345"/>
        <v>0.15006094897894051</v>
      </c>
      <c r="AW198" s="156">
        <f t="shared" si="346"/>
        <v>0.8364370063977572</v>
      </c>
      <c r="AX198" s="156">
        <f t="shared" si="347"/>
        <v>0.12670332079339508</v>
      </c>
      <c r="AY198" s="156">
        <f t="shared" si="348"/>
        <v>0.66268656716417906</v>
      </c>
      <c r="AZ198" s="156">
        <f t="shared" si="349"/>
        <v>0.36999999999999994</v>
      </c>
      <c r="BA198" s="156">
        <f t="shared" si="350"/>
        <v>1.1908871885775532E-2</v>
      </c>
      <c r="BB198" s="156">
        <f t="shared" si="351"/>
        <v>1.3382992102364115</v>
      </c>
      <c r="BC198" s="156">
        <f t="shared" si="352"/>
        <v>0.44970154925175593</v>
      </c>
      <c r="BD198" s="158">
        <f t="shared" si="353"/>
        <v>37.761893281335801</v>
      </c>
      <c r="BE198" s="158">
        <f t="shared" si="354"/>
        <v>22.355040822550794</v>
      </c>
      <c r="BF198" s="156">
        <f t="shared" si="355"/>
        <v>0.15915494309189535</v>
      </c>
      <c r="BG198" s="156">
        <f t="shared" si="356"/>
        <v>2.8601090186270626E-3</v>
      </c>
      <c r="BH198" s="156">
        <f t="shared" si="357"/>
        <v>5.1225833169439936E-3</v>
      </c>
      <c r="BI198" s="156">
        <f t="shared" si="358"/>
        <v>3.2016145730899958E-3</v>
      </c>
      <c r="BJ198" s="156">
        <f t="shared" si="359"/>
        <v>1.8953558272692772E-3</v>
      </c>
      <c r="BK198" s="157">
        <f t="shared" si="360"/>
        <v>0.23240166666666667</v>
      </c>
      <c r="BL198" s="157">
        <f t="shared" si="361"/>
        <v>2.2404129083720261</v>
      </c>
      <c r="BM198" s="157">
        <f t="shared" si="362"/>
        <v>583.26427287500019</v>
      </c>
      <c r="BN198" s="156">
        <f t="shared" si="363"/>
        <v>0.83484624985816414</v>
      </c>
      <c r="BO198" s="156">
        <f t="shared" si="364"/>
        <v>1.008233910267182</v>
      </c>
      <c r="BP198" s="156">
        <f t="shared" si="365"/>
        <v>0.30274441314502221</v>
      </c>
      <c r="BQ198" s="156">
        <f t="shared" si="366"/>
        <v>2.7575942399249223</v>
      </c>
      <c r="BR198" s="156">
        <f t="shared" si="367"/>
        <v>3.3303138439229016</v>
      </c>
      <c r="BS198" s="155"/>
      <c r="BT198" s="155"/>
      <c r="BU198" s="155"/>
    </row>
    <row r="199" spans="1:395" ht="15" thickBot="1">
      <c r="A199" s="198">
        <v>18</v>
      </c>
      <c r="B199" s="28">
        <v>7</v>
      </c>
      <c r="C199" s="188">
        <v>0.4</v>
      </c>
      <c r="D199" s="172">
        <f t="shared" si="316"/>
        <v>0.24</v>
      </c>
      <c r="E199" s="171">
        <f t="shared" si="317"/>
        <v>2.6259667592247009</v>
      </c>
      <c r="F199" s="171">
        <f t="shared" si="318"/>
        <v>10.766327527906574</v>
      </c>
      <c r="G199" s="170">
        <f t="shared" si="319"/>
        <v>1.9809088823063015</v>
      </c>
      <c r="H199" s="425">
        <v>30</v>
      </c>
      <c r="I199" s="426"/>
      <c r="J199" s="167">
        <v>58</v>
      </c>
      <c r="K199" s="167">
        <v>77</v>
      </c>
      <c r="L199" s="167">
        <v>54</v>
      </c>
      <c r="M199" s="167">
        <v>80</v>
      </c>
      <c r="N199" s="167">
        <v>52</v>
      </c>
      <c r="O199" s="169">
        <v>79</v>
      </c>
      <c r="P199" s="168">
        <v>64</v>
      </c>
      <c r="Q199" s="167">
        <v>75</v>
      </c>
      <c r="R199" s="167">
        <v>63</v>
      </c>
      <c r="S199" s="167">
        <v>76</v>
      </c>
      <c r="T199" s="167">
        <v>64</v>
      </c>
      <c r="U199" s="167">
        <v>76</v>
      </c>
      <c r="V199" s="182"/>
      <c r="W199" s="166">
        <f t="shared" si="320"/>
        <v>19</v>
      </c>
      <c r="X199" s="166">
        <f t="shared" si="321"/>
        <v>26</v>
      </c>
      <c r="Y199" s="166">
        <f t="shared" si="322"/>
        <v>27</v>
      </c>
      <c r="Z199" s="166">
        <f t="shared" si="323"/>
        <v>11</v>
      </c>
      <c r="AA199" s="166">
        <f t="shared" si="324"/>
        <v>13</v>
      </c>
      <c r="AB199" s="166">
        <f t="shared" si="325"/>
        <v>12</v>
      </c>
      <c r="AC199" s="165">
        <f t="shared" si="326"/>
        <v>8</v>
      </c>
      <c r="AD199" s="165">
        <f t="shared" si="327"/>
        <v>13</v>
      </c>
      <c r="AE199" s="165">
        <f t="shared" si="328"/>
        <v>15</v>
      </c>
      <c r="AF199" s="197">
        <f t="shared" si="329"/>
        <v>0.24</v>
      </c>
      <c r="AG199" s="197">
        <f t="shared" si="330"/>
        <v>0.12</v>
      </c>
      <c r="AH199" s="197">
        <f t="shared" si="331"/>
        <v>0.12</v>
      </c>
      <c r="AI199" s="162">
        <f t="shared" si="332"/>
        <v>42.105263157894733</v>
      </c>
      <c r="AJ199" s="162">
        <f t="shared" si="333"/>
        <v>50</v>
      </c>
      <c r="AK199" s="162">
        <f t="shared" si="334"/>
        <v>55.555555555555557</v>
      </c>
      <c r="AL199" s="160">
        <f t="shared" si="335"/>
        <v>49.22027290448343</v>
      </c>
      <c r="AM199" s="159">
        <f t="shared" si="336"/>
        <v>2.2291723837855978E-2</v>
      </c>
      <c r="AN199" s="159">
        <f t="shared" si="337"/>
        <v>0.6</v>
      </c>
      <c r="AO199" s="159">
        <f t="shared" si="338"/>
        <v>3.7152873063093297E-2</v>
      </c>
      <c r="AP199" s="159">
        <f t="shared" si="339"/>
        <v>2.3220545664433309E-2</v>
      </c>
      <c r="AQ199" s="159">
        <f t="shared" si="340"/>
        <v>1.4861149225237322E-2</v>
      </c>
      <c r="AR199" s="159">
        <f t="shared" si="341"/>
        <v>0.64000000000000012</v>
      </c>
      <c r="AS199" s="158">
        <f t="shared" si="342"/>
        <v>43.818031366277395</v>
      </c>
      <c r="AT199" s="158">
        <f t="shared" si="343"/>
        <v>26.290818819766432</v>
      </c>
      <c r="AU199" s="156">
        <f t="shared" si="344"/>
        <v>0.625</v>
      </c>
      <c r="AV199" s="156">
        <f t="shared" si="345"/>
        <v>0.15552513751947422</v>
      </c>
      <c r="AW199" s="156">
        <f t="shared" si="346"/>
        <v>0.80687153045987847</v>
      </c>
      <c r="AX199" s="156">
        <f t="shared" si="347"/>
        <v>0.14628757597397579</v>
      </c>
      <c r="AY199" s="156">
        <f t="shared" si="348"/>
        <v>0.6166666666666667</v>
      </c>
      <c r="AZ199" s="156">
        <f t="shared" si="349"/>
        <v>0.36999999999999994</v>
      </c>
      <c r="BA199" s="156">
        <f t="shared" si="350"/>
        <v>1.374656303334452E-2</v>
      </c>
      <c r="BB199" s="156">
        <f t="shared" si="351"/>
        <v>1.2909944487358056</v>
      </c>
      <c r="BC199" s="156">
        <f t="shared" si="352"/>
        <v>0.48315461929855957</v>
      </c>
      <c r="BD199" s="158">
        <f t="shared" si="353"/>
        <v>35.147303229657453</v>
      </c>
      <c r="BE199" s="158">
        <f t="shared" si="354"/>
        <v>20.807203511957212</v>
      </c>
      <c r="BF199" s="156">
        <f t="shared" si="355"/>
        <v>0.15915494309189535</v>
      </c>
      <c r="BG199" s="156">
        <f t="shared" si="356"/>
        <v>3.5478380388342151E-3</v>
      </c>
      <c r="BH199" s="156">
        <f t="shared" si="357"/>
        <v>5.9130633980570254E-3</v>
      </c>
      <c r="BI199" s="156">
        <f t="shared" si="358"/>
        <v>3.6956646237856407E-3</v>
      </c>
      <c r="BJ199" s="156">
        <f t="shared" si="359"/>
        <v>2.1878334572810994E-3</v>
      </c>
      <c r="BK199" s="157">
        <f t="shared" si="360"/>
        <v>0.23986000000000002</v>
      </c>
      <c r="BL199" s="157">
        <f t="shared" si="361"/>
        <v>2.2585836269662454</v>
      </c>
      <c r="BM199" s="157">
        <f t="shared" si="362"/>
        <v>611.78691600000002</v>
      </c>
      <c r="BN199" s="156">
        <f t="shared" si="363"/>
        <v>0.83484624985816414</v>
      </c>
      <c r="BO199" s="156">
        <f t="shared" si="364"/>
        <v>1.008233910267182</v>
      </c>
      <c r="BP199" s="156">
        <f t="shared" si="365"/>
        <v>0.28862990590665066</v>
      </c>
      <c r="BQ199" s="156">
        <f t="shared" si="366"/>
        <v>2.8924454215363666</v>
      </c>
      <c r="BR199" s="156">
        <f t="shared" si="367"/>
        <v>3.4931720159076907</v>
      </c>
      <c r="BS199" s="155"/>
      <c r="BT199" s="155"/>
      <c r="BU199" s="155"/>
    </row>
    <row r="200" spans="1:395" ht="15" thickBot="1">
      <c r="A200" s="198">
        <v>18</v>
      </c>
      <c r="B200" s="28">
        <v>8</v>
      </c>
      <c r="C200" s="188">
        <v>0.4</v>
      </c>
      <c r="D200" s="172">
        <f t="shared" si="316"/>
        <v>0.21</v>
      </c>
      <c r="E200" s="171">
        <f t="shared" si="317"/>
        <v>2.2369926804179441</v>
      </c>
      <c r="F200" s="171">
        <f t="shared" si="318"/>
        <v>7.8130079306134999</v>
      </c>
      <c r="G200" s="170">
        <f t="shared" si="319"/>
        <v>1.9809088823063015</v>
      </c>
      <c r="H200" s="425">
        <v>35</v>
      </c>
      <c r="I200" s="426"/>
      <c r="J200" s="167">
        <v>61</v>
      </c>
      <c r="K200" s="167">
        <v>79</v>
      </c>
      <c r="L200" s="167">
        <v>56</v>
      </c>
      <c r="M200" s="167">
        <v>76</v>
      </c>
      <c r="N200" s="167">
        <v>53</v>
      </c>
      <c r="O200" s="169">
        <v>78</v>
      </c>
      <c r="P200" s="168">
        <v>67</v>
      </c>
      <c r="Q200" s="167">
        <v>78</v>
      </c>
      <c r="R200" s="167">
        <v>62</v>
      </c>
      <c r="S200" s="167">
        <v>76</v>
      </c>
      <c r="T200" s="167">
        <v>62</v>
      </c>
      <c r="U200" s="167">
        <v>77</v>
      </c>
      <c r="V200" s="182"/>
      <c r="W200" s="166">
        <f t="shared" si="320"/>
        <v>18</v>
      </c>
      <c r="X200" s="166">
        <f t="shared" si="321"/>
        <v>20</v>
      </c>
      <c r="Y200" s="166">
        <f t="shared" si="322"/>
        <v>25</v>
      </c>
      <c r="Z200" s="166">
        <f t="shared" si="323"/>
        <v>11</v>
      </c>
      <c r="AA200" s="166">
        <f t="shared" si="324"/>
        <v>14</v>
      </c>
      <c r="AB200" s="166">
        <f t="shared" si="325"/>
        <v>15</v>
      </c>
      <c r="AC200" s="165">
        <f t="shared" si="326"/>
        <v>7</v>
      </c>
      <c r="AD200" s="165">
        <f t="shared" si="327"/>
        <v>6</v>
      </c>
      <c r="AE200" s="165">
        <f t="shared" si="328"/>
        <v>10</v>
      </c>
      <c r="AF200" s="197">
        <f t="shared" si="329"/>
        <v>0.21</v>
      </c>
      <c r="AG200" s="197">
        <f t="shared" si="330"/>
        <v>0.13333333333333333</v>
      </c>
      <c r="AH200" s="197">
        <f t="shared" si="331"/>
        <v>7.6666666666666661E-2</v>
      </c>
      <c r="AI200" s="162">
        <f t="shared" si="332"/>
        <v>38.888888888888886</v>
      </c>
      <c r="AJ200" s="162">
        <f t="shared" si="333"/>
        <v>30.000000000000004</v>
      </c>
      <c r="AK200" s="162">
        <f t="shared" si="334"/>
        <v>40</v>
      </c>
      <c r="AL200" s="160">
        <f t="shared" si="335"/>
        <v>36.296296296296298</v>
      </c>
      <c r="AM200" s="159">
        <f t="shared" si="336"/>
        <v>2.6878252507227418E-2</v>
      </c>
      <c r="AN200" s="159">
        <f t="shared" si="337"/>
        <v>0.52499999999999991</v>
      </c>
      <c r="AO200" s="159">
        <f t="shared" si="338"/>
        <v>5.1196671442337943E-2</v>
      </c>
      <c r="AP200" s="159">
        <f t="shared" si="339"/>
        <v>3.1997919651461211E-2</v>
      </c>
      <c r="AQ200" s="159">
        <f t="shared" si="340"/>
        <v>2.4318418935110525E-2</v>
      </c>
      <c r="AR200" s="159">
        <f t="shared" si="341"/>
        <v>0.76000000000000012</v>
      </c>
      <c r="AS200" s="158">
        <f t="shared" si="342"/>
        <v>36.014323479111908</v>
      </c>
      <c r="AT200" s="158">
        <f t="shared" si="343"/>
        <v>18.907519826533747</v>
      </c>
      <c r="AU200" s="156">
        <f t="shared" si="344"/>
        <v>0.625</v>
      </c>
      <c r="AV200" s="156">
        <f t="shared" si="345"/>
        <v>0.19517367007318068</v>
      </c>
      <c r="AW200" s="156">
        <f t="shared" si="346"/>
        <v>0.86258194917794284</v>
      </c>
      <c r="AX200" s="156">
        <f t="shared" si="347"/>
        <v>0.15025888361781153</v>
      </c>
      <c r="AY200" s="156">
        <f t="shared" si="348"/>
        <v>0.7047619047619047</v>
      </c>
      <c r="AZ200" s="156">
        <f t="shared" si="349"/>
        <v>0.36999999999999994</v>
      </c>
      <c r="BA200" s="156">
        <f t="shared" si="350"/>
        <v>1.8942768433665037E-2</v>
      </c>
      <c r="BB200" s="156">
        <f t="shared" si="351"/>
        <v>1.3801311186847085</v>
      </c>
      <c r="BC200" s="156">
        <f t="shared" si="352"/>
        <v>0.56716679538121628</v>
      </c>
      <c r="BD200" s="158">
        <f t="shared" si="353"/>
        <v>29.941072096581667</v>
      </c>
      <c r="BE200" s="158">
        <f t="shared" si="354"/>
        <v>17.725114681176347</v>
      </c>
      <c r="BF200" s="156">
        <f t="shared" si="355"/>
        <v>0.15915494309189535</v>
      </c>
      <c r="BG200" s="156">
        <f t="shared" si="356"/>
        <v>4.2778067481973733E-3</v>
      </c>
      <c r="BH200" s="156">
        <f t="shared" si="357"/>
        <v>8.1482033298997582E-3</v>
      </c>
      <c r="BI200" s="156">
        <f t="shared" si="358"/>
        <v>5.0926270811873491E-3</v>
      </c>
      <c r="BJ200" s="156">
        <f t="shared" si="359"/>
        <v>3.0148352320629106E-3</v>
      </c>
      <c r="BK200" s="157">
        <f t="shared" si="360"/>
        <v>0.226435</v>
      </c>
      <c r="BL200" s="157">
        <f t="shared" si="361"/>
        <v>2.2257695298480478</v>
      </c>
      <c r="BM200" s="157">
        <f t="shared" si="362"/>
        <v>560.88515587500001</v>
      </c>
      <c r="BN200" s="156">
        <f t="shared" si="363"/>
        <v>0.83484624985816414</v>
      </c>
      <c r="BO200" s="156">
        <f t="shared" si="364"/>
        <v>1.008233910267182</v>
      </c>
      <c r="BP200" s="156">
        <f t="shared" si="365"/>
        <v>0.31482380688882589</v>
      </c>
      <c r="BQ200" s="156">
        <f t="shared" si="366"/>
        <v>2.6517888151736071</v>
      </c>
      <c r="BR200" s="156">
        <f t="shared" si="367"/>
        <v>3.2025338878619838</v>
      </c>
      <c r="BS200" s="155"/>
      <c r="BT200" s="155"/>
      <c r="BU200" s="155"/>
    </row>
    <row r="201" spans="1:395" s="199" customFormat="1" ht="15" thickBot="1">
      <c r="A201" s="198">
        <v>36</v>
      </c>
      <c r="B201" s="41">
        <v>1</v>
      </c>
      <c r="C201" s="206">
        <v>0.4</v>
      </c>
      <c r="D201" s="201">
        <f t="shared" si="316"/>
        <v>0.12666666666666665</v>
      </c>
      <c r="E201" s="205">
        <f t="shared" si="317"/>
        <v>4.003355281584116</v>
      </c>
      <c r="F201" s="205">
        <f t="shared" si="318"/>
        <v>25.022886522097128</v>
      </c>
      <c r="G201" s="204">
        <f t="shared" si="319"/>
        <v>1.9809088823063015</v>
      </c>
      <c r="H201" s="491">
        <v>20</v>
      </c>
      <c r="I201" s="492"/>
      <c r="J201" s="201">
        <v>66</v>
      </c>
      <c r="K201" s="201">
        <v>78</v>
      </c>
      <c r="L201" s="201">
        <v>65</v>
      </c>
      <c r="M201" s="201">
        <v>78</v>
      </c>
      <c r="N201" s="201">
        <v>63</v>
      </c>
      <c r="O201" s="203">
        <v>76</v>
      </c>
      <c r="P201" s="202">
        <v>66</v>
      </c>
      <c r="Q201" s="201">
        <v>75</v>
      </c>
      <c r="R201" s="201">
        <v>65</v>
      </c>
      <c r="S201" s="201">
        <v>75</v>
      </c>
      <c r="T201" s="201">
        <v>63</v>
      </c>
      <c r="U201" s="201">
        <v>75</v>
      </c>
      <c r="V201" s="200"/>
      <c r="W201" s="197">
        <f t="shared" si="320"/>
        <v>12</v>
      </c>
      <c r="X201" s="197">
        <f t="shared" si="321"/>
        <v>13</v>
      </c>
      <c r="Y201" s="197">
        <f t="shared" si="322"/>
        <v>13</v>
      </c>
      <c r="Z201" s="197">
        <f t="shared" si="323"/>
        <v>9</v>
      </c>
      <c r="AA201" s="197">
        <f t="shared" si="324"/>
        <v>10</v>
      </c>
      <c r="AB201" s="197">
        <f t="shared" si="325"/>
        <v>12</v>
      </c>
      <c r="AC201" s="197">
        <f t="shared" si="326"/>
        <v>3</v>
      </c>
      <c r="AD201" s="197">
        <f t="shared" si="327"/>
        <v>3</v>
      </c>
      <c r="AE201" s="197">
        <f t="shared" si="328"/>
        <v>1</v>
      </c>
      <c r="AF201" s="197">
        <f t="shared" si="329"/>
        <v>0.12666666666666668</v>
      </c>
      <c r="AG201" s="197">
        <f t="shared" si="330"/>
        <v>0.10333333333333333</v>
      </c>
      <c r="AH201" s="197">
        <f t="shared" si="331"/>
        <v>2.3333333333333334E-2</v>
      </c>
      <c r="AI201" s="197">
        <f t="shared" si="332"/>
        <v>25</v>
      </c>
      <c r="AJ201" s="197">
        <f t="shared" si="333"/>
        <v>23.076923076923073</v>
      </c>
      <c r="AK201" s="197">
        <f t="shared" si="334"/>
        <v>7.6923076923076872</v>
      </c>
      <c r="AL201" s="160">
        <f t="shared" si="335"/>
        <v>18.589743589743588</v>
      </c>
      <c r="AM201" s="159">
        <f t="shared" si="336"/>
        <v>5.0620325738523521E-3</v>
      </c>
      <c r="AN201" s="159">
        <f t="shared" si="337"/>
        <v>0.3166666666666666</v>
      </c>
      <c r="AO201" s="159">
        <f t="shared" si="338"/>
        <v>1.5985366022691641E-2</v>
      </c>
      <c r="AP201" s="159">
        <f t="shared" si="339"/>
        <v>9.9908537641822739E-3</v>
      </c>
      <c r="AQ201" s="159">
        <f t="shared" si="340"/>
        <v>1.0923333448839289E-2</v>
      </c>
      <c r="AR201" s="159">
        <f t="shared" si="341"/>
        <v>1.0933333333333335</v>
      </c>
      <c r="AS201" s="158">
        <f t="shared" si="342"/>
        <v>195.57541991129315</v>
      </c>
      <c r="AT201" s="158">
        <f t="shared" si="343"/>
        <v>61.932216305242818</v>
      </c>
      <c r="AU201" s="156">
        <f t="shared" si="344"/>
        <v>0.625</v>
      </c>
      <c r="AV201" s="156">
        <f t="shared" si="345"/>
        <v>0.14042361027990971</v>
      </c>
      <c r="AW201" s="156">
        <f t="shared" si="346"/>
        <v>1.1106541457982981</v>
      </c>
      <c r="AX201" s="156">
        <f t="shared" si="347"/>
        <v>5.0643490902107631E-2</v>
      </c>
      <c r="AY201" s="156">
        <f t="shared" si="348"/>
        <v>1.168421052631579</v>
      </c>
      <c r="AZ201" s="156">
        <f t="shared" si="349"/>
        <v>0.36999999999999994</v>
      </c>
      <c r="BA201" s="156">
        <f t="shared" si="350"/>
        <v>5.9145854283959064E-3</v>
      </c>
      <c r="BB201" s="156">
        <f t="shared" si="351"/>
        <v>1.7770466332772774</v>
      </c>
      <c r="BC201" s="156">
        <f t="shared" si="352"/>
        <v>0.31692115253429187</v>
      </c>
      <c r="BD201" s="158">
        <f t="shared" si="353"/>
        <v>53.582986731877163</v>
      </c>
      <c r="BE201" s="158">
        <f t="shared" si="354"/>
        <v>31.72112814527128</v>
      </c>
      <c r="BF201" s="156">
        <f t="shared" si="355"/>
        <v>0.15915494309189535</v>
      </c>
      <c r="BG201" s="156">
        <f t="shared" si="356"/>
        <v>8.0564750622079157E-4</v>
      </c>
      <c r="BH201" s="156">
        <f t="shared" si="357"/>
        <v>2.5441500196446056E-3</v>
      </c>
      <c r="BI201" s="156">
        <f t="shared" si="358"/>
        <v>1.5900937622778783E-3</v>
      </c>
      <c r="BJ201" s="156">
        <f t="shared" si="359"/>
        <v>9.4133550726850385E-4</v>
      </c>
      <c r="BK201" s="157">
        <f t="shared" si="360"/>
        <v>0.18914333333333333</v>
      </c>
      <c r="BL201" s="157">
        <f t="shared" si="361"/>
        <v>2.1319709191262439</v>
      </c>
      <c r="BM201" s="157">
        <f t="shared" si="362"/>
        <v>429.85659650000008</v>
      </c>
      <c r="BN201" s="156">
        <f t="shared" si="363"/>
        <v>1.6696924997163283</v>
      </c>
      <c r="BO201" s="156">
        <f t="shared" si="364"/>
        <v>2.016467820534364</v>
      </c>
      <c r="BP201" s="156">
        <f t="shared" si="365"/>
        <v>0.82157631841762357</v>
      </c>
      <c r="BQ201" s="156">
        <f t="shared" si="366"/>
        <v>2.0323035879760964</v>
      </c>
      <c r="BR201" s="156">
        <f t="shared" si="367"/>
        <v>2.454388929342719</v>
      </c>
      <c r="BS201" s="155"/>
      <c r="BT201" s="155"/>
      <c r="BU201" s="155"/>
      <c r="BV201" s="154"/>
      <c r="BW201" s="154"/>
      <c r="BX201" s="154"/>
      <c r="BY201" s="154"/>
      <c r="BZ201" s="154"/>
      <c r="CA201" s="154"/>
      <c r="CB201" s="154"/>
      <c r="CC201" s="154"/>
      <c r="CD201" s="154"/>
      <c r="CE201" s="154"/>
      <c r="CF201" s="154"/>
      <c r="CG201" s="154"/>
      <c r="CH201" s="154"/>
      <c r="CI201" s="154"/>
      <c r="CJ201" s="154"/>
      <c r="CK201" s="154"/>
      <c r="CL201" s="154"/>
      <c r="CM201" s="154"/>
      <c r="CN201" s="154"/>
      <c r="CO201" s="154"/>
      <c r="CP201" s="154"/>
      <c r="CQ201" s="154"/>
      <c r="CR201" s="154"/>
      <c r="CS201" s="154"/>
      <c r="CT201" s="154"/>
      <c r="CU201" s="154"/>
      <c r="CV201" s="154"/>
      <c r="CW201" s="154"/>
      <c r="CX201" s="154"/>
      <c r="CY201" s="154"/>
      <c r="CZ201" s="154"/>
      <c r="DA201" s="154"/>
      <c r="DB201" s="154"/>
      <c r="DC201" s="154"/>
      <c r="DD201" s="154"/>
      <c r="DE201" s="154"/>
      <c r="DF201" s="154"/>
      <c r="DG201" s="154"/>
      <c r="DH201" s="154"/>
      <c r="DI201" s="154"/>
      <c r="DJ201" s="154"/>
      <c r="DK201" s="154"/>
      <c r="DL201" s="154"/>
      <c r="DM201" s="154"/>
      <c r="DN201" s="154"/>
      <c r="DO201" s="154"/>
      <c r="DP201" s="154"/>
      <c r="DQ201" s="154"/>
      <c r="DR201" s="154"/>
      <c r="DS201" s="154"/>
      <c r="DT201" s="154"/>
      <c r="DU201" s="154"/>
      <c r="DV201" s="154"/>
      <c r="DW201" s="154"/>
      <c r="DX201" s="154"/>
      <c r="DY201" s="154"/>
      <c r="DZ201" s="154"/>
      <c r="EA201" s="154"/>
      <c r="EB201" s="154"/>
      <c r="EC201" s="154"/>
      <c r="ED201" s="154"/>
      <c r="EE201" s="154"/>
      <c r="EF201" s="154"/>
      <c r="EG201" s="154"/>
      <c r="EH201" s="154"/>
      <c r="EI201" s="154"/>
      <c r="EJ201" s="154"/>
      <c r="EK201" s="154"/>
      <c r="EL201" s="154"/>
      <c r="EM201" s="154"/>
      <c r="EN201" s="154"/>
      <c r="EO201" s="154"/>
      <c r="EP201" s="154"/>
      <c r="EQ201" s="154"/>
      <c r="ER201" s="154"/>
      <c r="ES201" s="154"/>
      <c r="ET201" s="154"/>
      <c r="EU201" s="154"/>
      <c r="EV201" s="154"/>
      <c r="EW201" s="154"/>
      <c r="EX201" s="154"/>
      <c r="EY201" s="154"/>
      <c r="EZ201" s="154"/>
      <c r="FA201" s="154"/>
      <c r="FB201" s="154"/>
      <c r="FC201" s="154"/>
      <c r="FD201" s="154"/>
      <c r="FE201" s="154"/>
      <c r="FF201" s="154"/>
      <c r="FG201" s="154"/>
      <c r="FH201" s="154"/>
      <c r="FI201" s="154"/>
      <c r="FJ201" s="154"/>
      <c r="FK201" s="154"/>
      <c r="FL201" s="154"/>
      <c r="FM201" s="154"/>
      <c r="FN201" s="154"/>
      <c r="FO201" s="154"/>
      <c r="FP201" s="154"/>
      <c r="FQ201" s="154"/>
      <c r="FR201" s="154"/>
      <c r="FS201" s="154"/>
      <c r="FT201" s="154"/>
      <c r="FU201" s="154"/>
      <c r="FV201" s="154"/>
      <c r="FW201" s="154"/>
      <c r="FX201" s="154"/>
      <c r="FY201" s="154"/>
      <c r="FZ201" s="154"/>
      <c r="GA201" s="154"/>
      <c r="GB201" s="154"/>
      <c r="GC201" s="154"/>
      <c r="GD201" s="154"/>
      <c r="GE201" s="154"/>
      <c r="GF201" s="154"/>
      <c r="GG201" s="154"/>
      <c r="GH201" s="154"/>
      <c r="GI201" s="154"/>
      <c r="GJ201" s="154"/>
      <c r="GK201" s="154"/>
      <c r="GL201" s="154"/>
      <c r="GM201" s="154"/>
      <c r="GN201" s="154"/>
      <c r="GO201" s="154"/>
      <c r="GP201" s="154"/>
      <c r="GQ201" s="154"/>
      <c r="GR201" s="154"/>
      <c r="GS201" s="154"/>
      <c r="GT201" s="154"/>
      <c r="GU201" s="154"/>
      <c r="GV201" s="154"/>
      <c r="GW201" s="154"/>
      <c r="GX201" s="154"/>
      <c r="GY201" s="154"/>
      <c r="GZ201" s="154"/>
      <c r="HA201" s="154"/>
      <c r="HB201" s="154"/>
      <c r="HC201" s="154"/>
      <c r="HD201" s="154"/>
      <c r="HE201" s="154"/>
      <c r="HF201" s="154"/>
      <c r="HG201" s="154"/>
      <c r="HH201" s="154"/>
      <c r="HI201" s="154"/>
      <c r="HJ201" s="154"/>
      <c r="HK201" s="154"/>
      <c r="HL201" s="154"/>
      <c r="HM201" s="154"/>
      <c r="HN201" s="154"/>
      <c r="HO201" s="154"/>
      <c r="HP201" s="154"/>
      <c r="HQ201" s="154"/>
      <c r="HR201" s="154"/>
      <c r="HS201" s="154"/>
      <c r="HT201" s="154"/>
      <c r="HU201" s="154"/>
      <c r="HV201" s="154"/>
      <c r="HW201" s="154"/>
      <c r="HX201" s="154"/>
      <c r="HY201" s="154"/>
      <c r="HZ201" s="154"/>
      <c r="IA201" s="154"/>
      <c r="IB201" s="154"/>
      <c r="IC201" s="154"/>
      <c r="ID201" s="154"/>
      <c r="IE201" s="154"/>
      <c r="IF201" s="154"/>
      <c r="IG201" s="154"/>
      <c r="IH201" s="154"/>
      <c r="II201" s="154"/>
      <c r="IJ201" s="154"/>
      <c r="IK201" s="154"/>
      <c r="IL201" s="154"/>
      <c r="IM201" s="154"/>
      <c r="IN201" s="154"/>
      <c r="IO201" s="154"/>
      <c r="IP201" s="154"/>
      <c r="IQ201" s="154"/>
      <c r="IR201" s="154"/>
      <c r="IS201" s="154"/>
      <c r="IT201" s="154"/>
      <c r="IU201" s="154"/>
      <c r="IV201" s="154"/>
      <c r="IW201" s="154"/>
      <c r="IX201" s="154"/>
      <c r="IY201" s="154"/>
      <c r="IZ201" s="154"/>
      <c r="JA201" s="154"/>
      <c r="JB201" s="154"/>
      <c r="JC201" s="154"/>
      <c r="JD201" s="154"/>
      <c r="JE201" s="154"/>
      <c r="JF201" s="154"/>
      <c r="JG201" s="154"/>
      <c r="JH201" s="154"/>
      <c r="JI201" s="154"/>
      <c r="JJ201" s="154"/>
      <c r="JK201" s="154"/>
      <c r="JL201" s="154"/>
      <c r="JM201" s="154"/>
      <c r="JN201" s="154"/>
      <c r="JO201" s="154"/>
      <c r="JP201" s="154"/>
      <c r="JQ201" s="154"/>
      <c r="JR201" s="154"/>
      <c r="JS201" s="154"/>
      <c r="JT201" s="154"/>
      <c r="JU201" s="154"/>
      <c r="JV201" s="154"/>
      <c r="JW201" s="154"/>
      <c r="JX201" s="154"/>
      <c r="JY201" s="154"/>
      <c r="JZ201" s="154"/>
      <c r="KA201" s="154"/>
      <c r="KB201" s="154"/>
      <c r="KC201" s="154"/>
      <c r="KD201" s="154"/>
      <c r="KE201" s="154"/>
      <c r="KF201" s="154"/>
      <c r="KG201" s="154"/>
      <c r="KH201" s="154"/>
      <c r="KI201" s="154"/>
      <c r="KJ201" s="154"/>
      <c r="KK201" s="154"/>
      <c r="KL201" s="154"/>
      <c r="KM201" s="154"/>
      <c r="KN201" s="154"/>
      <c r="KO201" s="154"/>
      <c r="KP201" s="154"/>
      <c r="KQ201" s="154"/>
      <c r="KR201" s="154"/>
      <c r="KS201" s="154"/>
      <c r="KT201" s="154"/>
      <c r="KU201" s="154"/>
      <c r="KV201" s="154"/>
      <c r="KW201" s="154"/>
      <c r="KX201" s="154"/>
      <c r="KY201" s="154"/>
      <c r="KZ201" s="154"/>
      <c r="LA201" s="154"/>
      <c r="LB201" s="154"/>
      <c r="LC201" s="154"/>
      <c r="LD201" s="154"/>
      <c r="LE201" s="154"/>
      <c r="LF201" s="154"/>
      <c r="LG201" s="154"/>
      <c r="LH201" s="154"/>
      <c r="LI201" s="154"/>
      <c r="LJ201" s="154"/>
      <c r="LK201" s="154"/>
      <c r="LL201" s="154"/>
      <c r="LM201" s="154"/>
      <c r="LN201" s="154"/>
      <c r="LO201" s="154"/>
      <c r="LP201" s="154"/>
      <c r="LQ201" s="154"/>
      <c r="LR201" s="154"/>
      <c r="LS201" s="154"/>
      <c r="LT201" s="154"/>
      <c r="LU201" s="154"/>
      <c r="LV201" s="154"/>
      <c r="LW201" s="154"/>
      <c r="LX201" s="154"/>
      <c r="LY201" s="154"/>
      <c r="LZ201" s="154"/>
      <c r="MA201" s="154"/>
      <c r="MB201" s="154"/>
      <c r="MC201" s="154"/>
      <c r="MD201" s="154"/>
      <c r="ME201" s="154"/>
      <c r="MF201" s="154"/>
      <c r="MG201" s="154"/>
      <c r="MH201" s="154"/>
      <c r="MI201" s="154"/>
      <c r="MJ201" s="154"/>
      <c r="MK201" s="154"/>
      <c r="ML201" s="154"/>
      <c r="MM201" s="154"/>
      <c r="MN201" s="154"/>
      <c r="MO201" s="154"/>
      <c r="MP201" s="154"/>
      <c r="MQ201" s="154"/>
      <c r="MR201" s="154"/>
      <c r="MS201" s="154"/>
      <c r="MT201" s="154"/>
      <c r="MU201" s="154"/>
      <c r="MV201" s="154"/>
      <c r="MW201" s="154"/>
      <c r="MX201" s="154"/>
      <c r="MY201" s="154"/>
      <c r="MZ201" s="154"/>
      <c r="NA201" s="154"/>
      <c r="NB201" s="154"/>
      <c r="NC201" s="154"/>
      <c r="ND201" s="154"/>
      <c r="NE201" s="154"/>
      <c r="NF201" s="154"/>
      <c r="NG201" s="154"/>
      <c r="NH201" s="154"/>
      <c r="NI201" s="154"/>
      <c r="NJ201" s="154"/>
      <c r="NK201" s="154"/>
      <c r="NL201" s="154"/>
      <c r="NM201" s="154"/>
      <c r="NN201" s="154"/>
      <c r="NO201" s="154"/>
      <c r="NP201" s="154"/>
      <c r="NQ201" s="154"/>
      <c r="NR201" s="154"/>
      <c r="NS201" s="154"/>
      <c r="NT201" s="154"/>
      <c r="NU201" s="154"/>
      <c r="NV201" s="154"/>
      <c r="NW201" s="154"/>
      <c r="NX201" s="154"/>
      <c r="NY201" s="154"/>
      <c r="NZ201" s="154"/>
      <c r="OA201" s="154"/>
      <c r="OB201" s="154"/>
      <c r="OC201" s="154"/>
      <c r="OD201" s="154"/>
      <c r="OE201" s="154"/>
    </row>
    <row r="202" spans="1:395" ht="15" thickBot="1">
      <c r="A202" s="198">
        <v>36</v>
      </c>
      <c r="B202" s="28">
        <v>2</v>
      </c>
      <c r="C202" s="188">
        <v>0.4</v>
      </c>
      <c r="D202" s="172">
        <f t="shared" si="316"/>
        <v>0.15666666666666665</v>
      </c>
      <c r="E202" s="171">
        <f t="shared" si="317"/>
        <v>3.4617713531086367</v>
      </c>
      <c r="F202" s="171">
        <f t="shared" si="318"/>
        <v>18.710521764569563</v>
      </c>
      <c r="G202" s="170">
        <f t="shared" si="319"/>
        <v>1.9809088823063015</v>
      </c>
      <c r="H202" s="425">
        <v>23</v>
      </c>
      <c r="I202" s="426"/>
      <c r="J202" s="167">
        <v>63</v>
      </c>
      <c r="K202" s="167">
        <v>77</v>
      </c>
      <c r="L202" s="167">
        <v>62</v>
      </c>
      <c r="M202" s="167">
        <v>79</v>
      </c>
      <c r="N202" s="167">
        <v>59</v>
      </c>
      <c r="O202" s="169">
        <v>75</v>
      </c>
      <c r="P202" s="168">
        <v>65</v>
      </c>
      <c r="Q202" s="167">
        <v>74</v>
      </c>
      <c r="R202" s="167">
        <v>64</v>
      </c>
      <c r="S202" s="167">
        <v>74</v>
      </c>
      <c r="T202" s="167">
        <v>64</v>
      </c>
      <c r="U202" s="167">
        <v>75</v>
      </c>
      <c r="V202" s="182"/>
      <c r="W202" s="166">
        <f t="shared" si="320"/>
        <v>14</v>
      </c>
      <c r="X202" s="166">
        <f t="shared" si="321"/>
        <v>17</v>
      </c>
      <c r="Y202" s="166">
        <f t="shared" si="322"/>
        <v>16</v>
      </c>
      <c r="Z202" s="166">
        <f t="shared" si="323"/>
        <v>9</v>
      </c>
      <c r="AA202" s="166">
        <f t="shared" si="324"/>
        <v>10</v>
      </c>
      <c r="AB202" s="166">
        <f t="shared" si="325"/>
        <v>11</v>
      </c>
      <c r="AC202" s="165">
        <f t="shared" si="326"/>
        <v>5</v>
      </c>
      <c r="AD202" s="165">
        <f t="shared" si="327"/>
        <v>7</v>
      </c>
      <c r="AE202" s="165">
        <f t="shared" si="328"/>
        <v>5</v>
      </c>
      <c r="AF202" s="197">
        <f t="shared" si="329"/>
        <v>0.15666666666666668</v>
      </c>
      <c r="AG202" s="197">
        <f t="shared" si="330"/>
        <v>0.1</v>
      </c>
      <c r="AH202" s="197">
        <f t="shared" si="331"/>
        <v>5.6666666666666664E-2</v>
      </c>
      <c r="AI202" s="162">
        <f t="shared" si="332"/>
        <v>35.714285714285708</v>
      </c>
      <c r="AJ202" s="162">
        <f t="shared" si="333"/>
        <v>41.17647058823529</v>
      </c>
      <c r="AK202" s="162">
        <f t="shared" si="334"/>
        <v>31.25</v>
      </c>
      <c r="AL202" s="160">
        <f t="shared" si="335"/>
        <v>36.046918767507002</v>
      </c>
      <c r="AM202" s="159">
        <f t="shared" si="336"/>
        <v>8.3731853466177657E-3</v>
      </c>
      <c r="AN202" s="159">
        <f t="shared" si="337"/>
        <v>0.39166666666666661</v>
      </c>
      <c r="AO202" s="159">
        <f t="shared" si="338"/>
        <v>2.1378345565832596E-2</v>
      </c>
      <c r="AP202" s="159">
        <f t="shared" si="339"/>
        <v>1.3361465978645373E-2</v>
      </c>
      <c r="AQ202" s="159">
        <f t="shared" si="340"/>
        <v>1.3005160219214832E-2</v>
      </c>
      <c r="AR202" s="159">
        <f t="shared" si="341"/>
        <v>0.97333333333333349</v>
      </c>
      <c r="AS202" s="158">
        <f t="shared" si="342"/>
        <v>117.83311764618871</v>
      </c>
      <c r="AT202" s="158">
        <f t="shared" si="343"/>
        <v>46.151304411423908</v>
      </c>
      <c r="AU202" s="156">
        <f t="shared" si="344"/>
        <v>0.625</v>
      </c>
      <c r="AV202" s="156">
        <f t="shared" si="345"/>
        <v>0.1460187942142922</v>
      </c>
      <c r="AW202" s="156">
        <f t="shared" si="346"/>
        <v>0.99866932742120151</v>
      </c>
      <c r="AX202" s="156">
        <f t="shared" si="347"/>
        <v>7.2437532747513786E-2</v>
      </c>
      <c r="AY202" s="156">
        <f t="shared" si="348"/>
        <v>0.94468085106382982</v>
      </c>
      <c r="AZ202" s="156">
        <f t="shared" si="349"/>
        <v>0.36999999999999994</v>
      </c>
      <c r="BA202" s="156">
        <f t="shared" si="350"/>
        <v>7.9099878593580607E-3</v>
      </c>
      <c r="BB202" s="156">
        <f t="shared" si="351"/>
        <v>1.5978709238739224</v>
      </c>
      <c r="BC202" s="156">
        <f t="shared" si="352"/>
        <v>0.36650253307589459</v>
      </c>
      <c r="BD202" s="158">
        <f t="shared" si="353"/>
        <v>46.334146093827044</v>
      </c>
      <c r="BE202" s="158">
        <f t="shared" si="354"/>
        <v>27.42981448754561</v>
      </c>
      <c r="BF202" s="156">
        <f t="shared" si="355"/>
        <v>0.15915494309189535</v>
      </c>
      <c r="BG202" s="156">
        <f t="shared" si="356"/>
        <v>1.3326338373388425E-3</v>
      </c>
      <c r="BH202" s="156">
        <f t="shared" si="357"/>
        <v>3.4024693719289598E-3</v>
      </c>
      <c r="BI202" s="156">
        <f t="shared" si="358"/>
        <v>2.1265433574555997E-3</v>
      </c>
      <c r="BJ202" s="156">
        <f t="shared" si="359"/>
        <v>1.2589136676137151E-3</v>
      </c>
      <c r="BK202" s="157">
        <f t="shared" si="360"/>
        <v>0.20256833333333332</v>
      </c>
      <c r="BL202" s="157">
        <f t="shared" si="361"/>
        <v>2.1662063613608007</v>
      </c>
      <c r="BM202" s="157">
        <f t="shared" si="362"/>
        <v>475.27088787499997</v>
      </c>
      <c r="BN202" s="156">
        <f t="shared" si="363"/>
        <v>1.6696924997163283</v>
      </c>
      <c r="BO202" s="156">
        <f t="shared" si="364"/>
        <v>2.016467820534364</v>
      </c>
      <c r="BP202" s="156">
        <f t="shared" si="365"/>
        <v>0.74307097070267836</v>
      </c>
      <c r="BQ202" s="156">
        <f t="shared" si="366"/>
        <v>2.2470161876158325</v>
      </c>
      <c r="BR202" s="156">
        <f t="shared" si="367"/>
        <v>2.7136947883019968</v>
      </c>
      <c r="BS202" s="155"/>
      <c r="BT202" s="155"/>
      <c r="BU202" s="155"/>
    </row>
    <row r="203" spans="1:395" ht="15" thickBot="1">
      <c r="A203" s="198">
        <v>36</v>
      </c>
      <c r="B203" s="28">
        <v>3</v>
      </c>
      <c r="C203" s="188">
        <v>0.4</v>
      </c>
      <c r="D203" s="172">
        <f t="shared" si="316"/>
        <v>0.16333333333333333</v>
      </c>
      <c r="E203" s="171">
        <f t="shared" si="317"/>
        <v>3.1742250903872287</v>
      </c>
      <c r="F203" s="171">
        <f t="shared" si="318"/>
        <v>15.731298772272332</v>
      </c>
      <c r="G203" s="170">
        <f t="shared" si="319"/>
        <v>1.9809088823063015</v>
      </c>
      <c r="H203" s="425">
        <v>25</v>
      </c>
      <c r="I203" s="426"/>
      <c r="J203" s="167">
        <v>62</v>
      </c>
      <c r="K203" s="167">
        <v>78</v>
      </c>
      <c r="L203" s="167">
        <v>63</v>
      </c>
      <c r="M203" s="167">
        <v>79</v>
      </c>
      <c r="N203" s="167">
        <v>58</v>
      </c>
      <c r="O203" s="169">
        <v>75</v>
      </c>
      <c r="P203" s="168">
        <v>65</v>
      </c>
      <c r="Q203" s="167">
        <v>74</v>
      </c>
      <c r="R203" s="167">
        <v>65</v>
      </c>
      <c r="S203" s="167">
        <v>75</v>
      </c>
      <c r="T203" s="167">
        <v>64</v>
      </c>
      <c r="U203" s="167">
        <v>76</v>
      </c>
      <c r="V203" s="182"/>
      <c r="W203" s="166">
        <f t="shared" si="320"/>
        <v>16</v>
      </c>
      <c r="X203" s="166">
        <f t="shared" si="321"/>
        <v>16</v>
      </c>
      <c r="Y203" s="166">
        <f t="shared" si="322"/>
        <v>17</v>
      </c>
      <c r="Z203" s="166">
        <f t="shared" si="323"/>
        <v>9</v>
      </c>
      <c r="AA203" s="166">
        <f t="shared" si="324"/>
        <v>10</v>
      </c>
      <c r="AB203" s="166">
        <f t="shared" si="325"/>
        <v>12</v>
      </c>
      <c r="AC203" s="165">
        <f t="shared" si="326"/>
        <v>7</v>
      </c>
      <c r="AD203" s="165">
        <f t="shared" si="327"/>
        <v>6</v>
      </c>
      <c r="AE203" s="165">
        <f t="shared" si="328"/>
        <v>5</v>
      </c>
      <c r="AF203" s="197">
        <f t="shared" si="329"/>
        <v>0.16333333333333333</v>
      </c>
      <c r="AG203" s="197">
        <f t="shared" si="330"/>
        <v>0.10333333333333333</v>
      </c>
      <c r="AH203" s="197">
        <f t="shared" si="331"/>
        <v>0.06</v>
      </c>
      <c r="AI203" s="162">
        <f t="shared" si="332"/>
        <v>43.75</v>
      </c>
      <c r="AJ203" s="162">
        <f t="shared" si="333"/>
        <v>37.5</v>
      </c>
      <c r="AK203" s="162">
        <f t="shared" si="334"/>
        <v>29.411764705882348</v>
      </c>
      <c r="AL203" s="160">
        <f t="shared" si="335"/>
        <v>36.88725490196078</v>
      </c>
      <c r="AM203" s="159">
        <f t="shared" si="336"/>
        <v>1.0382698574209356E-2</v>
      </c>
      <c r="AN203" s="159">
        <f t="shared" si="337"/>
        <v>0.40833333333333333</v>
      </c>
      <c r="AO203" s="159">
        <f t="shared" si="338"/>
        <v>2.5427016916431077E-2</v>
      </c>
      <c r="AP203" s="159">
        <f t="shared" si="339"/>
        <v>1.5891885572769424E-2</v>
      </c>
      <c r="AQ203" s="159">
        <f t="shared" si="340"/>
        <v>1.5044318342221721E-2</v>
      </c>
      <c r="AR203" s="159">
        <f t="shared" si="341"/>
        <v>0.94666666666666677</v>
      </c>
      <c r="AS203" s="158">
        <f t="shared" si="342"/>
        <v>94.783461871055096</v>
      </c>
      <c r="AT203" s="158">
        <f t="shared" si="343"/>
        <v>38.703246930680827</v>
      </c>
      <c r="AU203" s="156">
        <f t="shared" si="344"/>
        <v>0.625</v>
      </c>
      <c r="AV203" s="156">
        <f t="shared" si="345"/>
        <v>0.15596254246516403</v>
      </c>
      <c r="AW203" s="156">
        <f t="shared" si="346"/>
        <v>0.9780759955449394</v>
      </c>
      <c r="AX203" s="156">
        <f t="shared" si="347"/>
        <v>8.2361174521029298E-2</v>
      </c>
      <c r="AY203" s="156">
        <f t="shared" si="348"/>
        <v>0.90612244897959182</v>
      </c>
      <c r="AZ203" s="156">
        <f t="shared" si="349"/>
        <v>0.36999999999999994</v>
      </c>
      <c r="BA203" s="156">
        <f t="shared" si="350"/>
        <v>9.4079962590794975E-3</v>
      </c>
      <c r="BB203" s="156">
        <f t="shared" si="351"/>
        <v>1.5649215928719034</v>
      </c>
      <c r="BC203" s="156">
        <f t="shared" si="352"/>
        <v>0.39970321376582219</v>
      </c>
      <c r="BD203" s="158">
        <f t="shared" si="353"/>
        <v>42.48547754045665</v>
      </c>
      <c r="BE203" s="158">
        <f t="shared" si="354"/>
        <v>25.151402703950335</v>
      </c>
      <c r="BF203" s="156">
        <f t="shared" si="355"/>
        <v>0.15915494309189535</v>
      </c>
      <c r="BG203" s="156">
        <f t="shared" si="356"/>
        <v>1.652457800718593E-3</v>
      </c>
      <c r="BH203" s="156">
        <f t="shared" si="357"/>
        <v>4.0468354303312484E-3</v>
      </c>
      <c r="BI203" s="156">
        <f t="shared" si="358"/>
        <v>2.5292721439570298E-3</v>
      </c>
      <c r="BJ203" s="156">
        <f t="shared" si="359"/>
        <v>1.4973291092225617E-3</v>
      </c>
      <c r="BK203" s="157">
        <f t="shared" si="360"/>
        <v>0.20555166666666666</v>
      </c>
      <c r="BL203" s="157">
        <f t="shared" si="361"/>
        <v>2.1737410149325518</v>
      </c>
      <c r="BM203" s="157">
        <f t="shared" si="362"/>
        <v>485.63122887499998</v>
      </c>
      <c r="BN203" s="156">
        <f t="shared" si="363"/>
        <v>1.6696924997163283</v>
      </c>
      <c r="BO203" s="156">
        <f t="shared" si="364"/>
        <v>2.016467820534364</v>
      </c>
      <c r="BP203" s="156">
        <f t="shared" si="365"/>
        <v>0.72721847155118258</v>
      </c>
      <c r="BQ203" s="156">
        <f t="shared" si="366"/>
        <v>2.2959984723088995</v>
      </c>
      <c r="BR203" s="156">
        <f t="shared" si="367"/>
        <v>2.7728501123371729</v>
      </c>
      <c r="BS203" s="155"/>
      <c r="BT203" s="155"/>
      <c r="BU203" s="155"/>
    </row>
    <row r="204" spans="1:395" ht="15" thickBot="1">
      <c r="A204" s="198">
        <v>36</v>
      </c>
      <c r="B204" s="28">
        <v>4</v>
      </c>
      <c r="C204" s="188">
        <v>0.4</v>
      </c>
      <c r="D204" s="172">
        <f t="shared" si="316"/>
        <v>0.19666666666666668</v>
      </c>
      <c r="E204" s="171">
        <f t="shared" si="317"/>
        <v>2.8899783707718116</v>
      </c>
      <c r="F204" s="171">
        <f t="shared" si="318"/>
        <v>13.040021992475138</v>
      </c>
      <c r="G204" s="170">
        <f t="shared" si="319"/>
        <v>1.9809088823063015</v>
      </c>
      <c r="H204" s="425">
        <v>27.36</v>
      </c>
      <c r="I204" s="426"/>
      <c r="J204" s="167">
        <v>58</v>
      </c>
      <c r="K204" s="167">
        <v>78</v>
      </c>
      <c r="L204" s="167">
        <v>59</v>
      </c>
      <c r="M204" s="167">
        <v>78</v>
      </c>
      <c r="N204" s="167">
        <v>58</v>
      </c>
      <c r="O204" s="169">
        <v>78</v>
      </c>
      <c r="P204" s="168">
        <v>64</v>
      </c>
      <c r="Q204" s="167">
        <v>75</v>
      </c>
      <c r="R204" s="167">
        <v>64</v>
      </c>
      <c r="S204" s="167">
        <v>76</v>
      </c>
      <c r="T204" s="167">
        <v>64</v>
      </c>
      <c r="U204" s="167">
        <v>76</v>
      </c>
      <c r="V204" s="182"/>
      <c r="W204" s="166">
        <f t="shared" si="320"/>
        <v>20</v>
      </c>
      <c r="X204" s="166">
        <f t="shared" si="321"/>
        <v>19</v>
      </c>
      <c r="Y204" s="166">
        <f t="shared" si="322"/>
        <v>20</v>
      </c>
      <c r="Z204" s="166">
        <f t="shared" si="323"/>
        <v>11</v>
      </c>
      <c r="AA204" s="166">
        <f t="shared" si="324"/>
        <v>12</v>
      </c>
      <c r="AB204" s="166">
        <f t="shared" si="325"/>
        <v>12</v>
      </c>
      <c r="AC204" s="165">
        <f t="shared" si="326"/>
        <v>9</v>
      </c>
      <c r="AD204" s="165">
        <f t="shared" si="327"/>
        <v>7</v>
      </c>
      <c r="AE204" s="165">
        <f t="shared" si="328"/>
        <v>8</v>
      </c>
      <c r="AF204" s="197">
        <f t="shared" si="329"/>
        <v>0.19666666666666666</v>
      </c>
      <c r="AG204" s="197">
        <f t="shared" si="330"/>
        <v>0.11666666666666667</v>
      </c>
      <c r="AH204" s="197">
        <f t="shared" si="331"/>
        <v>0.08</v>
      </c>
      <c r="AI204" s="162">
        <f t="shared" si="332"/>
        <v>44.999999999999993</v>
      </c>
      <c r="AJ204" s="162">
        <f t="shared" si="333"/>
        <v>36.842105263157897</v>
      </c>
      <c r="AK204" s="162">
        <f t="shared" si="334"/>
        <v>40</v>
      </c>
      <c r="AL204" s="160">
        <f t="shared" si="335"/>
        <v>40.614035087719294</v>
      </c>
      <c r="AM204" s="159">
        <f t="shared" si="336"/>
        <v>1.5081774154994136E-2</v>
      </c>
      <c r="AN204" s="159">
        <f t="shared" si="337"/>
        <v>0.4916666666666667</v>
      </c>
      <c r="AO204" s="159">
        <f t="shared" si="338"/>
        <v>3.0674794891513497E-2</v>
      </c>
      <c r="AP204" s="159">
        <f t="shared" si="339"/>
        <v>1.9171746807195935E-2</v>
      </c>
      <c r="AQ204" s="159">
        <f t="shared" si="340"/>
        <v>1.559302073651936E-2</v>
      </c>
      <c r="AR204" s="159">
        <f t="shared" si="341"/>
        <v>0.81333333333333335</v>
      </c>
      <c r="AS204" s="158">
        <f t="shared" si="342"/>
        <v>65.034010131229508</v>
      </c>
      <c r="AT204" s="158">
        <f t="shared" si="343"/>
        <v>31.975054981187842</v>
      </c>
      <c r="AU204" s="156">
        <f t="shared" si="344"/>
        <v>0.625</v>
      </c>
      <c r="AV204" s="156">
        <f t="shared" si="345"/>
        <v>0.15611170547213479</v>
      </c>
      <c r="AW204" s="156">
        <f t="shared" si="346"/>
        <v>0.89134254101536559</v>
      </c>
      <c r="AX204" s="156">
        <f t="shared" si="347"/>
        <v>0.10892350068708186</v>
      </c>
      <c r="AY204" s="156">
        <f t="shared" si="348"/>
        <v>0.75254237288135584</v>
      </c>
      <c r="AZ204" s="156">
        <f t="shared" si="349"/>
        <v>0.36999999999999994</v>
      </c>
      <c r="BA204" s="156">
        <f t="shared" si="350"/>
        <v>1.1349674109859993E-2</v>
      </c>
      <c r="BB204" s="156">
        <f t="shared" si="351"/>
        <v>1.4261480656245851</v>
      </c>
      <c r="BC204" s="156">
        <f t="shared" si="352"/>
        <v>0.439016424024324</v>
      </c>
      <c r="BD204" s="158">
        <f t="shared" si="353"/>
        <v>38.680971786047138</v>
      </c>
      <c r="BE204" s="158">
        <f t="shared" si="354"/>
        <v>22.899135297339903</v>
      </c>
      <c r="BF204" s="156">
        <f t="shared" si="355"/>
        <v>0.15915494309189535</v>
      </c>
      <c r="BG204" s="156">
        <f t="shared" si="356"/>
        <v>2.4003389073629098E-3</v>
      </c>
      <c r="BH204" s="156">
        <f t="shared" si="357"/>
        <v>4.8820452353143928E-3</v>
      </c>
      <c r="BI204" s="156">
        <f t="shared" si="358"/>
        <v>3.0512782720714953E-3</v>
      </c>
      <c r="BJ204" s="156">
        <f t="shared" si="359"/>
        <v>1.8063567370663251E-3</v>
      </c>
      <c r="BK204" s="157">
        <f t="shared" si="360"/>
        <v>0.22046833333333335</v>
      </c>
      <c r="BL204" s="157">
        <f t="shared" si="361"/>
        <v>2.2110291721277675</v>
      </c>
      <c r="BM204" s="157">
        <f t="shared" si="362"/>
        <v>538.89625887500017</v>
      </c>
      <c r="BN204" s="156">
        <f t="shared" si="363"/>
        <v>1.6696924997163283</v>
      </c>
      <c r="BO204" s="156">
        <f t="shared" si="364"/>
        <v>2.016467820534364</v>
      </c>
      <c r="BP204" s="156">
        <f t="shared" si="365"/>
        <v>0.65533949101308819</v>
      </c>
      <c r="BQ204" s="156">
        <f t="shared" si="366"/>
        <v>2.5478282975670421</v>
      </c>
      <c r="BR204" s="156">
        <f t="shared" si="367"/>
        <v>3.0769820042694356</v>
      </c>
      <c r="BS204" s="155"/>
      <c r="BT204" s="155"/>
      <c r="BU204" s="155"/>
    </row>
    <row r="205" spans="1:395" ht="15" thickBot="1">
      <c r="A205" s="198">
        <v>36</v>
      </c>
      <c r="B205" s="28">
        <v>5</v>
      </c>
      <c r="C205" s="188">
        <v>0.4</v>
      </c>
      <c r="D205" s="172">
        <f t="shared" si="316"/>
        <v>0.23333333333333331</v>
      </c>
      <c r="E205" s="171">
        <f t="shared" si="317"/>
        <v>2.8424232144011614</v>
      </c>
      <c r="F205" s="171">
        <f t="shared" si="318"/>
        <v>12.614400685977616</v>
      </c>
      <c r="G205" s="170">
        <f t="shared" si="319"/>
        <v>1.9809088823063015</v>
      </c>
      <c r="H205" s="425">
        <v>27.8</v>
      </c>
      <c r="I205" s="426"/>
      <c r="J205" s="167">
        <v>56</v>
      </c>
      <c r="K205" s="167">
        <v>77</v>
      </c>
      <c r="L205" s="167">
        <v>54</v>
      </c>
      <c r="M205" s="167">
        <v>78</v>
      </c>
      <c r="N205" s="167">
        <v>53</v>
      </c>
      <c r="O205" s="169">
        <v>78</v>
      </c>
      <c r="P205" s="168">
        <v>64</v>
      </c>
      <c r="Q205" s="167">
        <v>77</v>
      </c>
      <c r="R205" s="167">
        <v>65</v>
      </c>
      <c r="S205" s="167">
        <v>77</v>
      </c>
      <c r="T205" s="167">
        <v>65</v>
      </c>
      <c r="U205" s="167">
        <v>77</v>
      </c>
      <c r="V205" s="182"/>
      <c r="W205" s="166">
        <f t="shared" si="320"/>
        <v>21</v>
      </c>
      <c r="X205" s="166">
        <f t="shared" si="321"/>
        <v>24</v>
      </c>
      <c r="Y205" s="166">
        <f t="shared" si="322"/>
        <v>25</v>
      </c>
      <c r="Z205" s="166">
        <f t="shared" si="323"/>
        <v>13</v>
      </c>
      <c r="AA205" s="166">
        <f t="shared" si="324"/>
        <v>12</v>
      </c>
      <c r="AB205" s="166">
        <f t="shared" si="325"/>
        <v>12</v>
      </c>
      <c r="AC205" s="165">
        <f t="shared" si="326"/>
        <v>8</v>
      </c>
      <c r="AD205" s="165">
        <f t="shared" si="327"/>
        <v>12</v>
      </c>
      <c r="AE205" s="165">
        <f t="shared" si="328"/>
        <v>13</v>
      </c>
      <c r="AF205" s="197">
        <f t="shared" si="329"/>
        <v>0.23333333333333334</v>
      </c>
      <c r="AG205" s="197">
        <f t="shared" si="330"/>
        <v>0.12333333333333334</v>
      </c>
      <c r="AH205" s="197">
        <f t="shared" si="331"/>
        <v>0.11</v>
      </c>
      <c r="AI205" s="162">
        <f t="shared" si="332"/>
        <v>38.095238095238095</v>
      </c>
      <c r="AJ205" s="162">
        <f t="shared" si="333"/>
        <v>50</v>
      </c>
      <c r="AK205" s="162">
        <f t="shared" si="334"/>
        <v>52</v>
      </c>
      <c r="AL205" s="160">
        <f t="shared" si="335"/>
        <v>46.698412698412703</v>
      </c>
      <c r="AM205" s="159">
        <f t="shared" si="336"/>
        <v>1.8497377651299014E-2</v>
      </c>
      <c r="AN205" s="159">
        <f t="shared" si="337"/>
        <v>0.58333333333333326</v>
      </c>
      <c r="AO205" s="159">
        <f t="shared" si="338"/>
        <v>3.1709790259369743E-2</v>
      </c>
      <c r="AP205" s="159">
        <f t="shared" si="339"/>
        <v>1.9818618912106088E-2</v>
      </c>
      <c r="AQ205" s="159">
        <f t="shared" si="340"/>
        <v>1.3212412608070729E-2</v>
      </c>
      <c r="AR205" s="159">
        <f t="shared" si="341"/>
        <v>0.66666666666666685</v>
      </c>
      <c r="AS205" s="158">
        <f t="shared" si="342"/>
        <v>52.99028865418979</v>
      </c>
      <c r="AT205" s="158">
        <f t="shared" si="343"/>
        <v>30.911001714944039</v>
      </c>
      <c r="AU205" s="156">
        <f t="shared" si="344"/>
        <v>0.625</v>
      </c>
      <c r="AV205" s="156">
        <f t="shared" si="345"/>
        <v>0.14571971228589869</v>
      </c>
      <c r="AW205" s="156">
        <f t="shared" si="346"/>
        <v>0.81831708838497141</v>
      </c>
      <c r="AX205" s="156">
        <f t="shared" si="347"/>
        <v>0.13139337556061345</v>
      </c>
      <c r="AY205" s="156">
        <f t="shared" si="348"/>
        <v>0.63428571428571434</v>
      </c>
      <c r="AZ205" s="156">
        <f t="shared" si="349"/>
        <v>0.36999999999999994</v>
      </c>
      <c r="BA205" s="156">
        <f t="shared" si="350"/>
        <v>1.1732622395966804E-2</v>
      </c>
      <c r="BB205" s="156">
        <f t="shared" si="351"/>
        <v>1.3093073414159544</v>
      </c>
      <c r="BC205" s="156">
        <f t="shared" si="352"/>
        <v>0.44636138750055243</v>
      </c>
      <c r="BD205" s="158">
        <f t="shared" si="353"/>
        <v>38.044468869465469</v>
      </c>
      <c r="BE205" s="158">
        <f t="shared" si="354"/>
        <v>22.522325570723556</v>
      </c>
      <c r="BF205" s="156">
        <f t="shared" si="355"/>
        <v>0.15915494309189535</v>
      </c>
      <c r="BG205" s="156">
        <f t="shared" si="356"/>
        <v>2.9439490874417912E-3</v>
      </c>
      <c r="BH205" s="156">
        <f t="shared" si="357"/>
        <v>5.046769864185929E-3</v>
      </c>
      <c r="BI205" s="156">
        <f t="shared" si="358"/>
        <v>3.1542311651162054E-3</v>
      </c>
      <c r="BJ205" s="156">
        <f t="shared" si="359"/>
        <v>1.8673048497487934E-3</v>
      </c>
      <c r="BK205" s="157">
        <f t="shared" si="360"/>
        <v>0.23687666666666668</v>
      </c>
      <c r="BL205" s="157">
        <f t="shared" si="361"/>
        <v>2.2513329385055427</v>
      </c>
      <c r="BM205" s="157">
        <f t="shared" si="362"/>
        <v>600.30469250000033</v>
      </c>
      <c r="BN205" s="156">
        <f t="shared" si="363"/>
        <v>1.6696924997163283</v>
      </c>
      <c r="BO205" s="156">
        <f t="shared" si="364"/>
        <v>2.016467820534364</v>
      </c>
      <c r="BP205" s="156">
        <f t="shared" si="365"/>
        <v>0.58830124836980158</v>
      </c>
      <c r="BQ205" s="156">
        <f t="shared" si="366"/>
        <v>2.8381590288021501</v>
      </c>
      <c r="BR205" s="156">
        <f t="shared" si="367"/>
        <v>3.4276109835259572</v>
      </c>
      <c r="BS205" s="155"/>
      <c r="BT205" s="155"/>
      <c r="BU205" s="155"/>
    </row>
    <row r="206" spans="1:395" ht="15" thickBot="1">
      <c r="A206" s="198">
        <v>36</v>
      </c>
      <c r="B206" s="28">
        <v>6</v>
      </c>
      <c r="C206" s="188">
        <v>0.4</v>
      </c>
      <c r="D206" s="172">
        <f t="shared" si="316"/>
        <v>0.21333333333333332</v>
      </c>
      <c r="E206" s="171">
        <f t="shared" si="317"/>
        <v>2.821311093890853</v>
      </c>
      <c r="F206" s="171">
        <f t="shared" si="318"/>
        <v>12.42770947740042</v>
      </c>
      <c r="G206" s="170">
        <f t="shared" si="319"/>
        <v>1.9809088823063015</v>
      </c>
      <c r="H206" s="425">
        <v>28</v>
      </c>
      <c r="I206" s="426"/>
      <c r="J206" s="167">
        <v>67</v>
      </c>
      <c r="K206" s="167">
        <v>79</v>
      </c>
      <c r="L206" s="167">
        <v>55</v>
      </c>
      <c r="M206" s="167">
        <v>77</v>
      </c>
      <c r="N206" s="167">
        <v>48</v>
      </c>
      <c r="O206" s="169">
        <v>78</v>
      </c>
      <c r="P206" s="168">
        <v>64</v>
      </c>
      <c r="Q206" s="167">
        <v>76</v>
      </c>
      <c r="R206" s="167">
        <v>64</v>
      </c>
      <c r="S206" s="167">
        <v>77</v>
      </c>
      <c r="T206" s="167">
        <v>64</v>
      </c>
      <c r="U206" s="167">
        <v>77</v>
      </c>
      <c r="V206" s="182"/>
      <c r="W206" s="166">
        <f t="shared" si="320"/>
        <v>12</v>
      </c>
      <c r="X206" s="166">
        <f t="shared" si="321"/>
        <v>22</v>
      </c>
      <c r="Y206" s="166">
        <f t="shared" si="322"/>
        <v>30</v>
      </c>
      <c r="Z206" s="166">
        <f t="shared" si="323"/>
        <v>12</v>
      </c>
      <c r="AA206" s="166">
        <f t="shared" si="324"/>
        <v>13</v>
      </c>
      <c r="AB206" s="166">
        <f t="shared" si="325"/>
        <v>13</v>
      </c>
      <c r="AC206" s="165">
        <f t="shared" si="326"/>
        <v>0</v>
      </c>
      <c r="AD206" s="165">
        <f t="shared" si="327"/>
        <v>9</v>
      </c>
      <c r="AE206" s="165">
        <f t="shared" si="328"/>
        <v>17</v>
      </c>
      <c r="AF206" s="197">
        <f t="shared" si="329"/>
        <v>0.21333333333333335</v>
      </c>
      <c r="AG206" s="197">
        <f t="shared" si="330"/>
        <v>0.12666666666666668</v>
      </c>
      <c r="AH206" s="197">
        <f t="shared" si="331"/>
        <v>8.666666666666667E-2</v>
      </c>
      <c r="AI206" s="162">
        <f t="shared" si="332"/>
        <v>0</v>
      </c>
      <c r="AJ206" s="162">
        <f t="shared" si="333"/>
        <v>40.909090909090907</v>
      </c>
      <c r="AK206" s="162">
        <f t="shared" si="334"/>
        <v>56.666666666666664</v>
      </c>
      <c r="AL206" s="160">
        <f t="shared" si="335"/>
        <v>32.525252525252519</v>
      </c>
      <c r="AM206" s="159">
        <f t="shared" si="336"/>
        <v>1.7165941456973741E-2</v>
      </c>
      <c r="AN206" s="159">
        <f t="shared" si="337"/>
        <v>0.53333333333333321</v>
      </c>
      <c r="AO206" s="159">
        <f t="shared" si="338"/>
        <v>3.2186140231825769E-2</v>
      </c>
      <c r="AP206" s="159">
        <f t="shared" si="339"/>
        <v>2.0116337644891104E-2</v>
      </c>
      <c r="AQ206" s="159">
        <f t="shared" si="340"/>
        <v>1.5020198774852027E-2</v>
      </c>
      <c r="AR206" s="159">
        <f t="shared" si="341"/>
        <v>0.74666666666666681</v>
      </c>
      <c r="AS206" s="158">
        <f t="shared" si="342"/>
        <v>57.08301317531447</v>
      </c>
      <c r="AT206" s="158">
        <f t="shared" si="343"/>
        <v>30.444273693501049</v>
      </c>
      <c r="AU206" s="156">
        <f t="shared" si="344"/>
        <v>0.625</v>
      </c>
      <c r="AV206" s="156">
        <f t="shared" si="345"/>
        <v>0.15353772558432263</v>
      </c>
      <c r="AW206" s="156">
        <f t="shared" si="346"/>
        <v>0.85581649610182209</v>
      </c>
      <c r="AX206" s="156">
        <f t="shared" si="347"/>
        <v>0.12103003777279529</v>
      </c>
      <c r="AY206" s="156">
        <f t="shared" si="348"/>
        <v>0.69374999999999998</v>
      </c>
      <c r="AZ206" s="156">
        <f t="shared" si="349"/>
        <v>0.36999999999999994</v>
      </c>
      <c r="BA206" s="156">
        <f t="shared" si="350"/>
        <v>1.1908871885775532E-2</v>
      </c>
      <c r="BB206" s="156">
        <f t="shared" si="351"/>
        <v>1.3693063937629153</v>
      </c>
      <c r="BC206" s="156">
        <f t="shared" si="352"/>
        <v>0.44970154925175593</v>
      </c>
      <c r="BD206" s="158">
        <f t="shared" si="353"/>
        <v>37.761893281335801</v>
      </c>
      <c r="BE206" s="158">
        <f t="shared" si="354"/>
        <v>22.355040822550794</v>
      </c>
      <c r="BF206" s="156">
        <f t="shared" si="355"/>
        <v>0.15915494309189535</v>
      </c>
      <c r="BG206" s="156">
        <f t="shared" si="356"/>
        <v>2.7320444357034628E-3</v>
      </c>
      <c r="BH206" s="156">
        <f t="shared" si="357"/>
        <v>5.1225833169439936E-3</v>
      </c>
      <c r="BI206" s="156">
        <f t="shared" si="358"/>
        <v>3.2016145730899958E-3</v>
      </c>
      <c r="BJ206" s="156">
        <f t="shared" si="359"/>
        <v>1.8953558272692772E-3</v>
      </c>
      <c r="BK206" s="157">
        <f t="shared" si="360"/>
        <v>0.22792666666666667</v>
      </c>
      <c r="BL206" s="157">
        <f t="shared" si="361"/>
        <v>2.2294393914165958</v>
      </c>
      <c r="BM206" s="157">
        <f t="shared" si="362"/>
        <v>566.44335200000012</v>
      </c>
      <c r="BN206" s="156">
        <f t="shared" si="363"/>
        <v>1.6696924997163283</v>
      </c>
      <c r="BO206" s="156">
        <f t="shared" si="364"/>
        <v>2.016467820534364</v>
      </c>
      <c r="BP206" s="156">
        <f t="shared" si="365"/>
        <v>0.62346922909954106</v>
      </c>
      <c r="BQ206" s="156">
        <f t="shared" si="366"/>
        <v>2.6780672113166162</v>
      </c>
      <c r="BR206" s="156">
        <f t="shared" si="367"/>
        <v>3.234269995083304</v>
      </c>
      <c r="BS206" s="155"/>
      <c r="BT206" s="155"/>
      <c r="BU206" s="155"/>
    </row>
    <row r="207" spans="1:395" ht="15" thickBot="1">
      <c r="A207" s="198">
        <v>36</v>
      </c>
      <c r="B207" s="47">
        <v>7</v>
      </c>
      <c r="C207" s="188">
        <v>0.4</v>
      </c>
      <c r="D207" s="172">
        <f t="shared" si="316"/>
        <v>0.23666666666666669</v>
      </c>
      <c r="E207" s="171">
        <f t="shared" si="317"/>
        <v>2.6259667592247009</v>
      </c>
      <c r="F207" s="171">
        <f t="shared" si="318"/>
        <v>10.766327527906574</v>
      </c>
      <c r="G207" s="170">
        <f t="shared" si="319"/>
        <v>1.9809088823063015</v>
      </c>
      <c r="H207" s="425">
        <v>30</v>
      </c>
      <c r="I207" s="426"/>
      <c r="J207" s="167">
        <v>57</v>
      </c>
      <c r="K207" s="167">
        <v>78</v>
      </c>
      <c r="L207" s="167">
        <v>54</v>
      </c>
      <c r="M207" s="167">
        <v>79</v>
      </c>
      <c r="N207" s="167">
        <v>54</v>
      </c>
      <c r="O207" s="169">
        <v>79</v>
      </c>
      <c r="P207" s="168">
        <v>65</v>
      </c>
      <c r="Q207" s="167">
        <v>77</v>
      </c>
      <c r="R207" s="167">
        <v>65</v>
      </c>
      <c r="S207" s="167">
        <v>78</v>
      </c>
      <c r="T207" s="167">
        <v>64</v>
      </c>
      <c r="U207" s="167">
        <v>77</v>
      </c>
      <c r="V207" s="182"/>
      <c r="W207" s="166">
        <f t="shared" si="320"/>
        <v>21</v>
      </c>
      <c r="X207" s="166">
        <f t="shared" si="321"/>
        <v>25</v>
      </c>
      <c r="Y207" s="166">
        <f t="shared" si="322"/>
        <v>25</v>
      </c>
      <c r="Z207" s="166">
        <f t="shared" si="323"/>
        <v>12</v>
      </c>
      <c r="AA207" s="166">
        <f t="shared" si="324"/>
        <v>13</v>
      </c>
      <c r="AB207" s="166">
        <f t="shared" si="325"/>
        <v>13</v>
      </c>
      <c r="AC207" s="165">
        <f t="shared" si="326"/>
        <v>9</v>
      </c>
      <c r="AD207" s="165">
        <f t="shared" si="327"/>
        <v>12</v>
      </c>
      <c r="AE207" s="165">
        <f t="shared" si="328"/>
        <v>12</v>
      </c>
      <c r="AF207" s="197">
        <f t="shared" si="329"/>
        <v>0.23666666666666666</v>
      </c>
      <c r="AG207" s="197">
        <f t="shared" si="330"/>
        <v>0.12666666666666668</v>
      </c>
      <c r="AH207" s="197">
        <f t="shared" si="331"/>
        <v>0.11</v>
      </c>
      <c r="AI207" s="162">
        <f t="shared" si="332"/>
        <v>42.857142857142861</v>
      </c>
      <c r="AJ207" s="162">
        <f t="shared" si="333"/>
        <v>48</v>
      </c>
      <c r="AK207" s="162">
        <f t="shared" si="334"/>
        <v>48</v>
      </c>
      <c r="AL207" s="160">
        <f t="shared" si="335"/>
        <v>46.285714285714285</v>
      </c>
      <c r="AM207" s="159">
        <f t="shared" si="336"/>
        <v>2.1982116562330203E-2</v>
      </c>
      <c r="AN207" s="159">
        <f t="shared" si="337"/>
        <v>0.59166666666666667</v>
      </c>
      <c r="AO207" s="159">
        <f t="shared" si="338"/>
        <v>3.7152873063093297E-2</v>
      </c>
      <c r="AP207" s="159">
        <f t="shared" si="339"/>
        <v>2.3220545664433309E-2</v>
      </c>
      <c r="AQ207" s="159">
        <f t="shared" si="340"/>
        <v>1.5170756500763096E-2</v>
      </c>
      <c r="AR207" s="159">
        <f t="shared" si="341"/>
        <v>0.65333333333333332</v>
      </c>
      <c r="AS207" s="158">
        <f t="shared" si="342"/>
        <v>44.435186737633408</v>
      </c>
      <c r="AT207" s="158">
        <f t="shared" si="343"/>
        <v>26.290818819766432</v>
      </c>
      <c r="AU207" s="156">
        <f t="shared" si="344"/>
        <v>0.625</v>
      </c>
      <c r="AV207" s="156">
        <f t="shared" si="345"/>
        <v>0.15661655538344607</v>
      </c>
      <c r="AW207" s="156">
        <f t="shared" si="346"/>
        <v>0.81253385628269892</v>
      </c>
      <c r="AX207" s="156">
        <f t="shared" si="347"/>
        <v>0.14425580408544839</v>
      </c>
      <c r="AY207" s="156">
        <f t="shared" si="348"/>
        <v>0.62535211267605628</v>
      </c>
      <c r="AZ207" s="156">
        <f t="shared" si="349"/>
        <v>0.36999999999999994</v>
      </c>
      <c r="BA207" s="156">
        <f t="shared" si="350"/>
        <v>1.374656303334452E-2</v>
      </c>
      <c r="BB207" s="156">
        <f t="shared" si="351"/>
        <v>1.3000541700523185</v>
      </c>
      <c r="BC207" s="156">
        <f t="shared" si="352"/>
        <v>0.48315461929855957</v>
      </c>
      <c r="BD207" s="158">
        <f t="shared" si="353"/>
        <v>35.147303229657453</v>
      </c>
      <c r="BE207" s="158">
        <f t="shared" si="354"/>
        <v>20.807203511957212</v>
      </c>
      <c r="BF207" s="156">
        <f t="shared" si="355"/>
        <v>0.15915494309189535</v>
      </c>
      <c r="BG207" s="156">
        <f t="shared" si="356"/>
        <v>3.4985625105170737E-3</v>
      </c>
      <c r="BH207" s="156">
        <f t="shared" si="357"/>
        <v>5.9130633980570254E-3</v>
      </c>
      <c r="BI207" s="156">
        <f t="shared" si="358"/>
        <v>3.6956646237856407E-3</v>
      </c>
      <c r="BJ207" s="156">
        <f t="shared" si="359"/>
        <v>2.1878334572810994E-3</v>
      </c>
      <c r="BK207" s="157">
        <f t="shared" si="360"/>
        <v>0.23836833333333332</v>
      </c>
      <c r="BL207" s="157">
        <f t="shared" si="361"/>
        <v>2.2549611970053944</v>
      </c>
      <c r="BM207" s="157">
        <f t="shared" si="362"/>
        <v>606.03360987500014</v>
      </c>
      <c r="BN207" s="156">
        <f t="shared" si="363"/>
        <v>1.6696924997163283</v>
      </c>
      <c r="BO207" s="156">
        <f t="shared" si="364"/>
        <v>2.016467820534364</v>
      </c>
      <c r="BP207" s="156">
        <f t="shared" si="365"/>
        <v>0.58273995739748241</v>
      </c>
      <c r="BQ207" s="156">
        <f t="shared" si="366"/>
        <v>2.8652445718209849</v>
      </c>
      <c r="BR207" s="156">
        <f t="shared" si="367"/>
        <v>3.4603218724521874</v>
      </c>
      <c r="BS207" s="155"/>
      <c r="BT207" s="155"/>
      <c r="BU207" s="155"/>
    </row>
    <row r="208" spans="1:395" ht="15" thickBot="1">
      <c r="A208" s="198">
        <v>36</v>
      </c>
      <c r="B208" s="47">
        <v>8</v>
      </c>
      <c r="C208" s="188">
        <v>0.4</v>
      </c>
      <c r="D208" s="172">
        <f t="shared" si="316"/>
        <v>0.20333333333333331</v>
      </c>
      <c r="E208" s="171">
        <f t="shared" si="317"/>
        <v>2.2369926804179441</v>
      </c>
      <c r="F208" s="171">
        <f t="shared" si="318"/>
        <v>7.8130079306134999</v>
      </c>
      <c r="G208" s="170">
        <f t="shared" si="319"/>
        <v>1.9809088823063015</v>
      </c>
      <c r="H208" s="425">
        <v>35</v>
      </c>
      <c r="I208" s="426"/>
      <c r="J208" s="167">
        <v>60</v>
      </c>
      <c r="K208" s="167">
        <v>79</v>
      </c>
      <c r="L208" s="167">
        <v>61</v>
      </c>
      <c r="M208" s="167">
        <v>81</v>
      </c>
      <c r="N208" s="167">
        <v>58</v>
      </c>
      <c r="O208" s="169">
        <v>80</v>
      </c>
      <c r="P208" s="168">
        <v>63</v>
      </c>
      <c r="Q208" s="167">
        <v>78</v>
      </c>
      <c r="R208" s="167">
        <v>63</v>
      </c>
      <c r="S208" s="167">
        <v>78</v>
      </c>
      <c r="T208" s="167">
        <v>63</v>
      </c>
      <c r="U208" s="167">
        <v>78</v>
      </c>
      <c r="V208" s="182"/>
      <c r="W208" s="166">
        <f t="shared" si="320"/>
        <v>19</v>
      </c>
      <c r="X208" s="166">
        <f t="shared" si="321"/>
        <v>20</v>
      </c>
      <c r="Y208" s="166">
        <f t="shared" si="322"/>
        <v>22</v>
      </c>
      <c r="Z208" s="166">
        <f t="shared" si="323"/>
        <v>15</v>
      </c>
      <c r="AA208" s="166">
        <f>S208-R208</f>
        <v>15</v>
      </c>
      <c r="AB208" s="166">
        <f t="shared" si="325"/>
        <v>15</v>
      </c>
      <c r="AC208" s="165">
        <f t="shared" si="326"/>
        <v>4</v>
      </c>
      <c r="AD208" s="165">
        <f t="shared" si="327"/>
        <v>5</v>
      </c>
      <c r="AE208" s="165">
        <f t="shared" si="328"/>
        <v>7</v>
      </c>
      <c r="AF208" s="197">
        <f t="shared" si="329"/>
        <v>0.20333333333333334</v>
      </c>
      <c r="AG208" s="197">
        <f t="shared" si="330"/>
        <v>0.15</v>
      </c>
      <c r="AH208" s="197">
        <f t="shared" si="331"/>
        <v>5.3333333333333337E-2</v>
      </c>
      <c r="AI208" s="162">
        <f t="shared" si="332"/>
        <v>21.052631578947366</v>
      </c>
      <c r="AJ208" s="162">
        <f t="shared" si="333"/>
        <v>25</v>
      </c>
      <c r="AK208" s="162">
        <f t="shared" si="334"/>
        <v>31.818181818181824</v>
      </c>
      <c r="AL208" s="160">
        <f t="shared" si="335"/>
        <v>25.956937799043065</v>
      </c>
      <c r="AM208" s="159">
        <f t="shared" si="336"/>
        <v>2.6024974649855117E-2</v>
      </c>
      <c r="AN208" s="159">
        <f t="shared" si="337"/>
        <v>0.50833333333333319</v>
      </c>
      <c r="AO208" s="159">
        <f t="shared" si="338"/>
        <v>5.1196671442337943E-2</v>
      </c>
      <c r="AP208" s="159">
        <f t="shared" si="339"/>
        <v>3.1997919651461211E-2</v>
      </c>
      <c r="AQ208" s="159">
        <f t="shared" si="340"/>
        <v>2.5171696792482826E-2</v>
      </c>
      <c r="AR208" s="159">
        <f t="shared" si="341"/>
        <v>0.78666666666666685</v>
      </c>
      <c r="AS208" s="158">
        <f t="shared" si="342"/>
        <v>37.195120970230334</v>
      </c>
      <c r="AT208" s="158">
        <f t="shared" si="343"/>
        <v>18.907519826533747</v>
      </c>
      <c r="AU208" s="156">
        <f t="shared" si="344"/>
        <v>0.625</v>
      </c>
      <c r="AV208" s="156">
        <f t="shared" si="345"/>
        <v>0.19834743378602482</v>
      </c>
      <c r="AW208" s="156">
        <f t="shared" si="346"/>
        <v>0.87660859164784577</v>
      </c>
      <c r="AX208" s="156">
        <f t="shared" si="347"/>
        <v>0.1454887603283572</v>
      </c>
      <c r="AY208" s="156">
        <f t="shared" si="348"/>
        <v>0.72786885245901645</v>
      </c>
      <c r="AZ208" s="156">
        <f t="shared" si="349"/>
        <v>0.36999999999999994</v>
      </c>
      <c r="BA208" s="156">
        <f t="shared" si="350"/>
        <v>1.8942768433665037E-2</v>
      </c>
      <c r="BB208" s="156">
        <f t="shared" si="351"/>
        <v>1.4025737466365535</v>
      </c>
      <c r="BC208" s="156">
        <f t="shared" si="352"/>
        <v>0.56716679538121628</v>
      </c>
      <c r="BD208" s="158">
        <f t="shared" si="353"/>
        <v>29.941072096581667</v>
      </c>
      <c r="BE208" s="158">
        <f t="shared" si="354"/>
        <v>17.725114681176347</v>
      </c>
      <c r="BF208" s="156">
        <f t="shared" si="355"/>
        <v>0.15915494309189535</v>
      </c>
      <c r="BG208" s="156">
        <f t="shared" si="356"/>
        <v>4.1420033593657099E-3</v>
      </c>
      <c r="BH208" s="156">
        <f t="shared" si="357"/>
        <v>8.1482033298997582E-3</v>
      </c>
      <c r="BI208" s="156">
        <f t="shared" si="358"/>
        <v>5.0926270811873491E-3</v>
      </c>
      <c r="BJ208" s="156">
        <f t="shared" si="359"/>
        <v>3.0148352320629106E-3</v>
      </c>
      <c r="BK208" s="157">
        <f t="shared" si="360"/>
        <v>0.22345166666666666</v>
      </c>
      <c r="BL208" s="157">
        <f t="shared" si="361"/>
        <v>2.2184115939112834</v>
      </c>
      <c r="BM208" s="157">
        <f t="shared" si="362"/>
        <v>549.84192987500012</v>
      </c>
      <c r="BN208" s="156">
        <f t="shared" si="363"/>
        <v>1.6696924997163283</v>
      </c>
      <c r="BO208" s="156">
        <f t="shared" si="364"/>
        <v>2.016467820534364</v>
      </c>
      <c r="BP208" s="156">
        <f t="shared" si="365"/>
        <v>0.64229368626049788</v>
      </c>
      <c r="BQ208" s="156">
        <f t="shared" si="366"/>
        <v>2.599577942977231</v>
      </c>
      <c r="BR208" s="156">
        <f t="shared" si="367"/>
        <v>3.1394794370071635</v>
      </c>
      <c r="BS208" s="155"/>
      <c r="BT208" s="155"/>
      <c r="BU208" s="155"/>
    </row>
    <row r="209" spans="1:395" s="199" customFormat="1" ht="15" thickBot="1">
      <c r="A209" s="198">
        <v>45</v>
      </c>
      <c r="B209" s="41">
        <v>1</v>
      </c>
      <c r="C209" s="206">
        <v>0.4</v>
      </c>
      <c r="D209" s="201">
        <f t="shared" si="316"/>
        <v>0.13666666666666666</v>
      </c>
      <c r="E209" s="205">
        <f t="shared" si="317"/>
        <v>4.003355281584116</v>
      </c>
      <c r="F209" s="205">
        <f t="shared" si="318"/>
        <v>25.022886522097128</v>
      </c>
      <c r="G209" s="204">
        <f t="shared" si="319"/>
        <v>1.9809088823063015</v>
      </c>
      <c r="H209" s="491">
        <v>20</v>
      </c>
      <c r="I209" s="492"/>
      <c r="J209" s="201">
        <v>65</v>
      </c>
      <c r="K209" s="201">
        <v>79</v>
      </c>
      <c r="L209" s="201">
        <v>64</v>
      </c>
      <c r="M209" s="201">
        <v>78</v>
      </c>
      <c r="N209" s="201">
        <v>64</v>
      </c>
      <c r="O209" s="203">
        <v>77</v>
      </c>
      <c r="P209" s="202">
        <v>66</v>
      </c>
      <c r="Q209" s="201">
        <v>75</v>
      </c>
      <c r="R209" s="201">
        <v>66</v>
      </c>
      <c r="S209" s="201">
        <v>75</v>
      </c>
      <c r="T209" s="201">
        <v>65</v>
      </c>
      <c r="U209" s="201">
        <v>75</v>
      </c>
      <c r="V209" s="200"/>
      <c r="W209" s="197">
        <f t="shared" si="320"/>
        <v>14</v>
      </c>
      <c r="X209" s="197">
        <f t="shared" si="321"/>
        <v>14</v>
      </c>
      <c r="Y209" s="197">
        <f t="shared" si="322"/>
        <v>13</v>
      </c>
      <c r="Z209" s="197">
        <f t="shared" si="323"/>
        <v>9</v>
      </c>
      <c r="AA209" s="197">
        <f t="shared" si="324"/>
        <v>9</v>
      </c>
      <c r="AB209" s="197">
        <f t="shared" si="325"/>
        <v>10</v>
      </c>
      <c r="AC209" s="197">
        <f t="shared" si="326"/>
        <v>5</v>
      </c>
      <c r="AD209" s="197">
        <f t="shared" si="327"/>
        <v>5</v>
      </c>
      <c r="AE209" s="197">
        <f t="shared" si="328"/>
        <v>3</v>
      </c>
      <c r="AF209" s="197">
        <f t="shared" si="329"/>
        <v>0.13666666666666666</v>
      </c>
      <c r="AG209" s="197">
        <f t="shared" si="330"/>
        <v>9.3333333333333338E-2</v>
      </c>
      <c r="AH209" s="197">
        <f t="shared" si="331"/>
        <v>4.3333333333333335E-2</v>
      </c>
      <c r="AI209" s="197">
        <f t="shared" si="332"/>
        <v>35.714285714285708</v>
      </c>
      <c r="AJ209" s="197">
        <f t="shared" si="333"/>
        <v>35.714285714285708</v>
      </c>
      <c r="AK209" s="197">
        <f t="shared" si="334"/>
        <v>23.076923076923073</v>
      </c>
      <c r="AL209" s="160">
        <f t="shared" si="335"/>
        <v>31.501831501831493</v>
      </c>
      <c r="AM209" s="159">
        <f t="shared" si="336"/>
        <v>5.4616667244196436E-3</v>
      </c>
      <c r="AN209" s="159">
        <f t="shared" si="337"/>
        <v>0.34166666666666662</v>
      </c>
      <c r="AO209" s="159">
        <f t="shared" si="338"/>
        <v>1.5985366022691641E-2</v>
      </c>
      <c r="AP209" s="159">
        <f t="shared" si="339"/>
        <v>9.9908537641822739E-3</v>
      </c>
      <c r="AQ209" s="159">
        <f t="shared" si="340"/>
        <v>1.0523699298271997E-2</v>
      </c>
      <c r="AR209" s="159">
        <f t="shared" si="341"/>
        <v>1.0533333333333335</v>
      </c>
      <c r="AS209" s="158">
        <f t="shared" si="342"/>
        <v>181.26502333241802</v>
      </c>
      <c r="AT209" s="158">
        <f t="shared" si="343"/>
        <v>61.932216305242818</v>
      </c>
      <c r="AU209" s="156">
        <f t="shared" si="344"/>
        <v>0.625</v>
      </c>
      <c r="AV209" s="156">
        <f t="shared" si="345"/>
        <v>0.13518857942759258</v>
      </c>
      <c r="AW209" s="156">
        <f t="shared" si="346"/>
        <v>1.0692486534603769</v>
      </c>
      <c r="AX209" s="156">
        <f t="shared" si="347"/>
        <v>5.4641661236484555E-2</v>
      </c>
      <c r="AY209" s="156">
        <f t="shared" si="348"/>
        <v>1.0829268292682928</v>
      </c>
      <c r="AZ209" s="156">
        <f t="shared" si="349"/>
        <v>0.36999999999999994</v>
      </c>
      <c r="BA209" s="156">
        <f t="shared" si="350"/>
        <v>5.9145854283959064E-3</v>
      </c>
      <c r="BB209" s="156">
        <f t="shared" si="351"/>
        <v>1.7107978455366031</v>
      </c>
      <c r="BC209" s="156">
        <f t="shared" si="352"/>
        <v>0.31692115253429187</v>
      </c>
      <c r="BD209" s="158">
        <f t="shared" si="353"/>
        <v>53.582986731877163</v>
      </c>
      <c r="BE209" s="158">
        <f t="shared" si="354"/>
        <v>31.72112814527128</v>
      </c>
      <c r="BF209" s="156">
        <f t="shared" si="355"/>
        <v>0.15915494309189535</v>
      </c>
      <c r="BG209" s="156">
        <f t="shared" si="356"/>
        <v>8.6925125671190675E-4</v>
      </c>
      <c r="BH209" s="156">
        <f t="shared" si="357"/>
        <v>2.5441500196446056E-3</v>
      </c>
      <c r="BI209" s="156">
        <f t="shared" si="358"/>
        <v>1.5900937622778783E-3</v>
      </c>
      <c r="BJ209" s="156">
        <f t="shared" si="359"/>
        <v>9.4133550726850385E-4</v>
      </c>
      <c r="BK209" s="157">
        <f t="shared" si="360"/>
        <v>0.19361833333333334</v>
      </c>
      <c r="BL209" s="157">
        <f t="shared" si="361"/>
        <v>2.1434434912075475</v>
      </c>
      <c r="BM209" s="157">
        <f t="shared" si="362"/>
        <v>444.77519487499995</v>
      </c>
      <c r="BN209" s="156">
        <f t="shared" si="363"/>
        <v>2.0871156246454103</v>
      </c>
      <c r="BO209" s="156">
        <f t="shared" si="364"/>
        <v>2.5205847756679547</v>
      </c>
      <c r="BP209" s="156">
        <f t="shared" si="365"/>
        <v>0.99252387517713436</v>
      </c>
      <c r="BQ209" s="156">
        <f t="shared" si="366"/>
        <v>2.1028366942537535</v>
      </c>
      <c r="BR209" s="156">
        <f t="shared" si="367"/>
        <v>2.5395709248990204</v>
      </c>
      <c r="BS209" s="155"/>
      <c r="BT209" s="155"/>
      <c r="BU209" s="155"/>
      <c r="BV209" s="154"/>
      <c r="BW209" s="154"/>
      <c r="BX209" s="154"/>
      <c r="BY209" s="154"/>
      <c r="BZ209" s="154"/>
      <c r="CA209" s="154"/>
      <c r="CB209" s="154"/>
      <c r="CC209" s="154"/>
      <c r="CD209" s="154"/>
      <c r="CE209" s="154"/>
      <c r="CF209" s="154"/>
      <c r="CG209" s="154"/>
      <c r="CH209" s="154"/>
      <c r="CI209" s="154"/>
      <c r="CJ209" s="154"/>
      <c r="CK209" s="154"/>
      <c r="CL209" s="154"/>
      <c r="CM209" s="154"/>
      <c r="CN209" s="154"/>
      <c r="CO209" s="154"/>
      <c r="CP209" s="154"/>
      <c r="CQ209" s="154"/>
      <c r="CR209" s="154"/>
      <c r="CS209" s="154"/>
      <c r="CT209" s="154"/>
      <c r="CU209" s="154"/>
      <c r="CV209" s="154"/>
      <c r="CW209" s="154"/>
      <c r="CX209" s="154"/>
      <c r="CY209" s="154"/>
      <c r="CZ209" s="154"/>
      <c r="DA209" s="154"/>
      <c r="DB209" s="154"/>
      <c r="DC209" s="154"/>
      <c r="DD209" s="154"/>
      <c r="DE209" s="154"/>
      <c r="DF209" s="154"/>
      <c r="DG209" s="154"/>
      <c r="DH209" s="154"/>
      <c r="DI209" s="154"/>
      <c r="DJ209" s="154"/>
      <c r="DK209" s="154"/>
      <c r="DL209" s="154"/>
      <c r="DM209" s="154"/>
      <c r="DN209" s="154"/>
      <c r="DO209" s="154"/>
      <c r="DP209" s="154"/>
      <c r="DQ209" s="154"/>
      <c r="DR209" s="154"/>
      <c r="DS209" s="154"/>
      <c r="DT209" s="154"/>
      <c r="DU209" s="154"/>
      <c r="DV209" s="154"/>
      <c r="DW209" s="154"/>
      <c r="DX209" s="154"/>
      <c r="DY209" s="154"/>
      <c r="DZ209" s="154"/>
      <c r="EA209" s="154"/>
      <c r="EB209" s="154"/>
      <c r="EC209" s="154"/>
      <c r="ED209" s="154"/>
      <c r="EE209" s="154"/>
      <c r="EF209" s="154"/>
      <c r="EG209" s="154"/>
      <c r="EH209" s="154"/>
      <c r="EI209" s="154"/>
      <c r="EJ209" s="154"/>
      <c r="EK209" s="154"/>
      <c r="EL209" s="154"/>
      <c r="EM209" s="154"/>
      <c r="EN209" s="154"/>
      <c r="EO209" s="154"/>
      <c r="EP209" s="154"/>
      <c r="EQ209" s="154"/>
      <c r="ER209" s="154"/>
      <c r="ES209" s="154"/>
      <c r="ET209" s="154"/>
      <c r="EU209" s="154"/>
      <c r="EV209" s="154"/>
      <c r="EW209" s="154"/>
      <c r="EX209" s="154"/>
      <c r="EY209" s="154"/>
      <c r="EZ209" s="154"/>
      <c r="FA209" s="154"/>
      <c r="FB209" s="154"/>
      <c r="FC209" s="154"/>
      <c r="FD209" s="154"/>
      <c r="FE209" s="154"/>
      <c r="FF209" s="154"/>
      <c r="FG209" s="154"/>
      <c r="FH209" s="154"/>
      <c r="FI209" s="154"/>
      <c r="FJ209" s="154"/>
      <c r="FK209" s="154"/>
      <c r="FL209" s="154"/>
      <c r="FM209" s="154"/>
      <c r="FN209" s="154"/>
      <c r="FO209" s="154"/>
      <c r="FP209" s="154"/>
      <c r="FQ209" s="154"/>
      <c r="FR209" s="154"/>
      <c r="FS209" s="154"/>
      <c r="FT209" s="154"/>
      <c r="FU209" s="154"/>
      <c r="FV209" s="154"/>
      <c r="FW209" s="154"/>
      <c r="FX209" s="154"/>
      <c r="FY209" s="154"/>
      <c r="FZ209" s="154"/>
      <c r="GA209" s="154"/>
      <c r="GB209" s="154"/>
      <c r="GC209" s="154"/>
      <c r="GD209" s="154"/>
      <c r="GE209" s="154"/>
      <c r="GF209" s="154"/>
      <c r="GG209" s="154"/>
      <c r="GH209" s="154"/>
      <c r="GI209" s="154"/>
      <c r="GJ209" s="154"/>
      <c r="GK209" s="154"/>
      <c r="GL209" s="154"/>
      <c r="GM209" s="154"/>
      <c r="GN209" s="154"/>
      <c r="GO209" s="154"/>
      <c r="GP209" s="154"/>
      <c r="GQ209" s="154"/>
      <c r="GR209" s="154"/>
      <c r="GS209" s="154"/>
      <c r="GT209" s="154"/>
      <c r="GU209" s="154"/>
      <c r="GV209" s="154"/>
      <c r="GW209" s="154"/>
      <c r="GX209" s="154"/>
      <c r="GY209" s="154"/>
      <c r="GZ209" s="154"/>
      <c r="HA209" s="154"/>
      <c r="HB209" s="154"/>
      <c r="HC209" s="154"/>
      <c r="HD209" s="154"/>
      <c r="HE209" s="154"/>
      <c r="HF209" s="154"/>
      <c r="HG209" s="154"/>
      <c r="HH209" s="154"/>
      <c r="HI209" s="154"/>
      <c r="HJ209" s="154"/>
      <c r="HK209" s="154"/>
      <c r="HL209" s="154"/>
      <c r="HM209" s="154"/>
      <c r="HN209" s="154"/>
      <c r="HO209" s="154"/>
      <c r="HP209" s="154"/>
      <c r="HQ209" s="154"/>
      <c r="HR209" s="154"/>
      <c r="HS209" s="154"/>
      <c r="HT209" s="154"/>
      <c r="HU209" s="154"/>
      <c r="HV209" s="154"/>
      <c r="HW209" s="154"/>
      <c r="HX209" s="154"/>
      <c r="HY209" s="154"/>
      <c r="HZ209" s="154"/>
      <c r="IA209" s="154"/>
      <c r="IB209" s="154"/>
      <c r="IC209" s="154"/>
      <c r="ID209" s="154"/>
      <c r="IE209" s="154"/>
      <c r="IF209" s="154"/>
      <c r="IG209" s="154"/>
      <c r="IH209" s="154"/>
      <c r="II209" s="154"/>
      <c r="IJ209" s="154"/>
      <c r="IK209" s="154"/>
      <c r="IL209" s="154"/>
      <c r="IM209" s="154"/>
      <c r="IN209" s="154"/>
      <c r="IO209" s="154"/>
      <c r="IP209" s="154"/>
      <c r="IQ209" s="154"/>
      <c r="IR209" s="154"/>
      <c r="IS209" s="154"/>
      <c r="IT209" s="154"/>
      <c r="IU209" s="154"/>
      <c r="IV209" s="154"/>
      <c r="IW209" s="154"/>
      <c r="IX209" s="154"/>
      <c r="IY209" s="154"/>
      <c r="IZ209" s="154"/>
      <c r="JA209" s="154"/>
      <c r="JB209" s="154"/>
      <c r="JC209" s="154"/>
      <c r="JD209" s="154"/>
      <c r="JE209" s="154"/>
      <c r="JF209" s="154"/>
      <c r="JG209" s="154"/>
      <c r="JH209" s="154"/>
      <c r="JI209" s="154"/>
      <c r="JJ209" s="154"/>
      <c r="JK209" s="154"/>
      <c r="JL209" s="154"/>
      <c r="JM209" s="154"/>
      <c r="JN209" s="154"/>
      <c r="JO209" s="154"/>
      <c r="JP209" s="154"/>
      <c r="JQ209" s="154"/>
      <c r="JR209" s="154"/>
      <c r="JS209" s="154"/>
      <c r="JT209" s="154"/>
      <c r="JU209" s="154"/>
      <c r="JV209" s="154"/>
      <c r="JW209" s="154"/>
      <c r="JX209" s="154"/>
      <c r="JY209" s="154"/>
      <c r="JZ209" s="154"/>
      <c r="KA209" s="154"/>
      <c r="KB209" s="154"/>
      <c r="KC209" s="154"/>
      <c r="KD209" s="154"/>
      <c r="KE209" s="154"/>
      <c r="KF209" s="154"/>
      <c r="KG209" s="154"/>
      <c r="KH209" s="154"/>
      <c r="KI209" s="154"/>
      <c r="KJ209" s="154"/>
      <c r="KK209" s="154"/>
      <c r="KL209" s="154"/>
      <c r="KM209" s="154"/>
      <c r="KN209" s="154"/>
      <c r="KO209" s="154"/>
      <c r="KP209" s="154"/>
      <c r="KQ209" s="154"/>
      <c r="KR209" s="154"/>
      <c r="KS209" s="154"/>
      <c r="KT209" s="154"/>
      <c r="KU209" s="154"/>
      <c r="KV209" s="154"/>
      <c r="KW209" s="154"/>
      <c r="KX209" s="154"/>
      <c r="KY209" s="154"/>
      <c r="KZ209" s="154"/>
      <c r="LA209" s="154"/>
      <c r="LB209" s="154"/>
      <c r="LC209" s="154"/>
      <c r="LD209" s="154"/>
      <c r="LE209" s="154"/>
      <c r="LF209" s="154"/>
      <c r="LG209" s="154"/>
      <c r="LH209" s="154"/>
      <c r="LI209" s="154"/>
      <c r="LJ209" s="154"/>
      <c r="LK209" s="154"/>
      <c r="LL209" s="154"/>
      <c r="LM209" s="154"/>
      <c r="LN209" s="154"/>
      <c r="LO209" s="154"/>
      <c r="LP209" s="154"/>
      <c r="LQ209" s="154"/>
      <c r="LR209" s="154"/>
      <c r="LS209" s="154"/>
      <c r="LT209" s="154"/>
      <c r="LU209" s="154"/>
      <c r="LV209" s="154"/>
      <c r="LW209" s="154"/>
      <c r="LX209" s="154"/>
      <c r="LY209" s="154"/>
      <c r="LZ209" s="154"/>
      <c r="MA209" s="154"/>
      <c r="MB209" s="154"/>
      <c r="MC209" s="154"/>
      <c r="MD209" s="154"/>
      <c r="ME209" s="154"/>
      <c r="MF209" s="154"/>
      <c r="MG209" s="154"/>
      <c r="MH209" s="154"/>
      <c r="MI209" s="154"/>
      <c r="MJ209" s="154"/>
      <c r="MK209" s="154"/>
      <c r="ML209" s="154"/>
      <c r="MM209" s="154"/>
      <c r="MN209" s="154"/>
      <c r="MO209" s="154"/>
      <c r="MP209" s="154"/>
      <c r="MQ209" s="154"/>
      <c r="MR209" s="154"/>
      <c r="MS209" s="154"/>
      <c r="MT209" s="154"/>
      <c r="MU209" s="154"/>
      <c r="MV209" s="154"/>
      <c r="MW209" s="154"/>
      <c r="MX209" s="154"/>
      <c r="MY209" s="154"/>
      <c r="MZ209" s="154"/>
      <c r="NA209" s="154"/>
      <c r="NB209" s="154"/>
      <c r="NC209" s="154"/>
      <c r="ND209" s="154"/>
      <c r="NE209" s="154"/>
      <c r="NF209" s="154"/>
      <c r="NG209" s="154"/>
      <c r="NH209" s="154"/>
      <c r="NI209" s="154"/>
      <c r="NJ209" s="154"/>
      <c r="NK209" s="154"/>
      <c r="NL209" s="154"/>
      <c r="NM209" s="154"/>
      <c r="NN209" s="154"/>
      <c r="NO209" s="154"/>
      <c r="NP209" s="154"/>
      <c r="NQ209" s="154"/>
      <c r="NR209" s="154"/>
      <c r="NS209" s="154"/>
      <c r="NT209" s="154"/>
      <c r="NU209" s="154"/>
      <c r="NV209" s="154"/>
      <c r="NW209" s="154"/>
      <c r="NX209" s="154"/>
      <c r="NY209" s="154"/>
      <c r="NZ209" s="154"/>
      <c r="OA209" s="154"/>
      <c r="OB209" s="154"/>
      <c r="OC209" s="154"/>
      <c r="OD209" s="154"/>
      <c r="OE209" s="154"/>
    </row>
    <row r="210" spans="1:395" ht="15" thickBot="1">
      <c r="A210" s="198">
        <v>45</v>
      </c>
      <c r="B210" s="28">
        <v>2</v>
      </c>
      <c r="C210" s="188">
        <v>0.4</v>
      </c>
      <c r="D210" s="172">
        <f t="shared" si="316"/>
        <v>0.17</v>
      </c>
      <c r="E210" s="171">
        <f t="shared" si="317"/>
        <v>3.4617713531086367</v>
      </c>
      <c r="F210" s="171">
        <f t="shared" si="318"/>
        <v>18.710521764569563</v>
      </c>
      <c r="G210" s="170">
        <f t="shared" si="319"/>
        <v>1.9809088823063015</v>
      </c>
      <c r="H210" s="425">
        <v>23</v>
      </c>
      <c r="I210" s="426"/>
      <c r="J210" s="167">
        <v>63</v>
      </c>
      <c r="K210" s="167">
        <v>78</v>
      </c>
      <c r="L210" s="167">
        <v>60</v>
      </c>
      <c r="M210" s="167">
        <v>79</v>
      </c>
      <c r="N210" s="167">
        <v>58</v>
      </c>
      <c r="O210" s="169">
        <v>75</v>
      </c>
      <c r="P210" s="168">
        <v>64</v>
      </c>
      <c r="Q210" s="167">
        <v>74</v>
      </c>
      <c r="R210" s="167">
        <v>65</v>
      </c>
      <c r="S210" s="167">
        <v>75</v>
      </c>
      <c r="T210" s="167">
        <v>64</v>
      </c>
      <c r="U210" s="167">
        <v>75</v>
      </c>
      <c r="V210" s="182"/>
      <c r="W210" s="166">
        <f t="shared" si="320"/>
        <v>15</v>
      </c>
      <c r="X210" s="166">
        <f t="shared" si="321"/>
        <v>19</v>
      </c>
      <c r="Y210" s="166">
        <f t="shared" si="322"/>
        <v>17</v>
      </c>
      <c r="Z210" s="166">
        <f t="shared" si="323"/>
        <v>10</v>
      </c>
      <c r="AA210" s="166">
        <f t="shared" si="324"/>
        <v>10</v>
      </c>
      <c r="AB210" s="166">
        <f t="shared" si="325"/>
        <v>11</v>
      </c>
      <c r="AC210" s="165">
        <f t="shared" si="326"/>
        <v>5</v>
      </c>
      <c r="AD210" s="165">
        <f t="shared" si="327"/>
        <v>9</v>
      </c>
      <c r="AE210" s="165">
        <f t="shared" si="328"/>
        <v>6</v>
      </c>
      <c r="AF210" s="197">
        <f t="shared" si="329"/>
        <v>0.17</v>
      </c>
      <c r="AG210" s="197">
        <f t="shared" si="330"/>
        <v>0.10333333333333333</v>
      </c>
      <c r="AH210" s="197">
        <f t="shared" si="331"/>
        <v>6.6666666666666666E-2</v>
      </c>
      <c r="AI210" s="162">
        <f t="shared" si="332"/>
        <v>33.333333333333336</v>
      </c>
      <c r="AJ210" s="162">
        <f t="shared" si="333"/>
        <v>47.368421052631582</v>
      </c>
      <c r="AK210" s="162">
        <f t="shared" si="334"/>
        <v>35.294117647058819</v>
      </c>
      <c r="AL210" s="160">
        <f t="shared" si="335"/>
        <v>38.665290677674584</v>
      </c>
      <c r="AM210" s="159">
        <f t="shared" si="336"/>
        <v>9.0857968654788537E-3</v>
      </c>
      <c r="AN210" s="159">
        <f t="shared" si="337"/>
        <v>0.42499999999999999</v>
      </c>
      <c r="AO210" s="159">
        <f t="shared" si="338"/>
        <v>2.1378345565832596E-2</v>
      </c>
      <c r="AP210" s="159">
        <f t="shared" si="339"/>
        <v>1.3361465978645373E-2</v>
      </c>
      <c r="AQ210" s="159">
        <f t="shared" si="340"/>
        <v>1.2292548700353742E-2</v>
      </c>
      <c r="AR210" s="159">
        <f t="shared" si="341"/>
        <v>0.92</v>
      </c>
      <c r="AS210" s="158">
        <f t="shared" si="342"/>
        <v>108.59130449746802</v>
      </c>
      <c r="AT210" s="158">
        <f t="shared" si="343"/>
        <v>46.151304411423908</v>
      </c>
      <c r="AU210" s="156">
        <f t="shared" si="344"/>
        <v>0.625</v>
      </c>
      <c r="AV210" s="156">
        <f t="shared" si="345"/>
        <v>0.14017565649740502</v>
      </c>
      <c r="AW210" s="156">
        <f t="shared" si="346"/>
        <v>0.9587062360592129</v>
      </c>
      <c r="AX210" s="156">
        <f t="shared" si="347"/>
        <v>7.8602429151557518E-2</v>
      </c>
      <c r="AY210" s="156">
        <f t="shared" si="348"/>
        <v>0.87058823529411755</v>
      </c>
      <c r="AZ210" s="156">
        <f t="shared" si="349"/>
        <v>0.36999999999999994</v>
      </c>
      <c r="BA210" s="156">
        <f t="shared" si="350"/>
        <v>7.9099878593580607E-3</v>
      </c>
      <c r="BB210" s="156">
        <f t="shared" si="351"/>
        <v>1.533929977694741</v>
      </c>
      <c r="BC210" s="156">
        <f t="shared" si="352"/>
        <v>0.36650253307589459</v>
      </c>
      <c r="BD210" s="158">
        <f t="shared" si="353"/>
        <v>46.334146093827044</v>
      </c>
      <c r="BE210" s="158">
        <f t="shared" si="354"/>
        <v>27.42981448754561</v>
      </c>
      <c r="BF210" s="156">
        <f t="shared" si="355"/>
        <v>0.15915494309189535</v>
      </c>
      <c r="BG210" s="156">
        <f t="shared" si="356"/>
        <v>1.4460494830698079E-3</v>
      </c>
      <c r="BH210" s="156">
        <f t="shared" si="357"/>
        <v>3.4024693719289598E-3</v>
      </c>
      <c r="BI210" s="156">
        <f t="shared" si="358"/>
        <v>2.1265433574555997E-3</v>
      </c>
      <c r="BJ210" s="156">
        <f t="shared" si="359"/>
        <v>1.2589136676137151E-3</v>
      </c>
      <c r="BK210" s="157">
        <f t="shared" si="360"/>
        <v>0.208535</v>
      </c>
      <c r="BL210" s="157">
        <f t="shared" si="361"/>
        <v>2.1812496418337814</v>
      </c>
      <c r="BM210" s="157">
        <f t="shared" si="362"/>
        <v>496.08912487499998</v>
      </c>
      <c r="BN210" s="156">
        <f t="shared" si="363"/>
        <v>2.0871156246454103</v>
      </c>
      <c r="BO210" s="156">
        <f t="shared" si="364"/>
        <v>2.5205847756679547</v>
      </c>
      <c r="BP210" s="156">
        <f t="shared" si="365"/>
        <v>0.88986026474825985</v>
      </c>
      <c r="BQ210" s="156">
        <f t="shared" si="366"/>
        <v>2.3454419837881537</v>
      </c>
      <c r="BR210" s="156">
        <f t="shared" si="367"/>
        <v>2.832562454489441</v>
      </c>
      <c r="BS210" s="155"/>
      <c r="BT210" s="155"/>
      <c r="BU210" s="155"/>
    </row>
    <row r="211" spans="1:395" ht="15" thickBot="1">
      <c r="A211" s="198">
        <v>45</v>
      </c>
      <c r="B211" s="28">
        <v>3</v>
      </c>
      <c r="C211" s="188">
        <v>0.4</v>
      </c>
      <c r="D211" s="172">
        <f t="shared" si="316"/>
        <v>0.20333333333333331</v>
      </c>
      <c r="E211" s="171">
        <f t="shared" si="317"/>
        <v>3.1742250903872287</v>
      </c>
      <c r="F211" s="171">
        <f t="shared" si="318"/>
        <v>15.731298772272332</v>
      </c>
      <c r="G211" s="170">
        <f t="shared" si="319"/>
        <v>1.9809088823063015</v>
      </c>
      <c r="H211" s="425">
        <v>25</v>
      </c>
      <c r="I211" s="426"/>
      <c r="J211" s="167">
        <v>57</v>
      </c>
      <c r="K211" s="167">
        <v>78</v>
      </c>
      <c r="L211" s="167">
        <v>56</v>
      </c>
      <c r="M211" s="167">
        <v>77</v>
      </c>
      <c r="N211" s="167">
        <v>57</v>
      </c>
      <c r="O211" s="169">
        <v>76</v>
      </c>
      <c r="P211" s="168">
        <v>64</v>
      </c>
      <c r="Q211" s="167">
        <v>75</v>
      </c>
      <c r="R211" s="167">
        <v>64</v>
      </c>
      <c r="S211" s="167">
        <v>75</v>
      </c>
      <c r="T211" s="167">
        <v>64</v>
      </c>
      <c r="U211" s="167">
        <v>76</v>
      </c>
      <c r="V211" s="182"/>
      <c r="W211" s="166">
        <f t="shared" si="320"/>
        <v>21</v>
      </c>
      <c r="X211" s="166">
        <f t="shared" si="321"/>
        <v>21</v>
      </c>
      <c r="Y211" s="166">
        <f t="shared" si="322"/>
        <v>19</v>
      </c>
      <c r="Z211" s="166">
        <f t="shared" si="323"/>
        <v>11</v>
      </c>
      <c r="AA211" s="166">
        <f t="shared" si="324"/>
        <v>11</v>
      </c>
      <c r="AB211" s="166">
        <f t="shared" si="325"/>
        <v>12</v>
      </c>
      <c r="AC211" s="165">
        <f t="shared" si="326"/>
        <v>10</v>
      </c>
      <c r="AD211" s="165">
        <f t="shared" si="327"/>
        <v>10</v>
      </c>
      <c r="AE211" s="165">
        <f t="shared" si="328"/>
        <v>7</v>
      </c>
      <c r="AF211" s="197">
        <f t="shared" si="329"/>
        <v>0.20333333333333334</v>
      </c>
      <c r="AG211" s="197">
        <f t="shared" si="330"/>
        <v>0.11333333333333333</v>
      </c>
      <c r="AH211" s="197">
        <f t="shared" si="331"/>
        <v>0.09</v>
      </c>
      <c r="AI211" s="162">
        <f t="shared" si="332"/>
        <v>47.619047619047613</v>
      </c>
      <c r="AJ211" s="162">
        <f t="shared" si="333"/>
        <v>47.619047619047613</v>
      </c>
      <c r="AK211" s="162">
        <f t="shared" si="334"/>
        <v>36.842105263157897</v>
      </c>
      <c r="AL211" s="160">
        <f t="shared" si="335"/>
        <v>44.026733500417713</v>
      </c>
      <c r="AM211" s="159">
        <f t="shared" si="336"/>
        <v>1.2925400265852462E-2</v>
      </c>
      <c r="AN211" s="159">
        <f t="shared" si="337"/>
        <v>0.50833333333333319</v>
      </c>
      <c r="AO211" s="159">
        <f t="shared" si="338"/>
        <v>2.5427016916431077E-2</v>
      </c>
      <c r="AP211" s="159">
        <f t="shared" si="339"/>
        <v>1.5891885572769424E-2</v>
      </c>
      <c r="AQ211" s="159">
        <f t="shared" si="340"/>
        <v>1.2501616650578615E-2</v>
      </c>
      <c r="AR211" s="159">
        <f t="shared" si="341"/>
        <v>0.78666666666666685</v>
      </c>
      <c r="AS211" s="158">
        <f t="shared" si="342"/>
        <v>76.137534945601644</v>
      </c>
      <c r="AT211" s="158">
        <f t="shared" si="343"/>
        <v>38.703246930680827</v>
      </c>
      <c r="AU211" s="156">
        <f t="shared" si="344"/>
        <v>0.625</v>
      </c>
      <c r="AV211" s="156">
        <f t="shared" si="345"/>
        <v>0.13978270126548978</v>
      </c>
      <c r="AW211" s="156">
        <f t="shared" si="346"/>
        <v>0.87660859164784577</v>
      </c>
      <c r="AX211" s="156">
        <f t="shared" si="347"/>
        <v>0.10253125807719972</v>
      </c>
      <c r="AY211" s="156">
        <f t="shared" si="348"/>
        <v>0.72786885245901645</v>
      </c>
      <c r="AZ211" s="156">
        <f t="shared" si="349"/>
        <v>0.36999999999999994</v>
      </c>
      <c r="BA211" s="156">
        <f t="shared" si="350"/>
        <v>9.4079962590794975E-3</v>
      </c>
      <c r="BB211" s="156">
        <f t="shared" si="351"/>
        <v>1.4025737466365535</v>
      </c>
      <c r="BC211" s="156">
        <f t="shared" si="352"/>
        <v>0.39970321376582219</v>
      </c>
      <c r="BD211" s="158">
        <f t="shared" si="353"/>
        <v>42.48547754045665</v>
      </c>
      <c r="BE211" s="158">
        <f t="shared" si="354"/>
        <v>25.151402703950335</v>
      </c>
      <c r="BF211" s="156">
        <f t="shared" si="355"/>
        <v>0.15915494309189535</v>
      </c>
      <c r="BG211" s="156">
        <f t="shared" si="356"/>
        <v>2.0571413437517174E-3</v>
      </c>
      <c r="BH211" s="156">
        <f t="shared" si="357"/>
        <v>4.0468354303312484E-3</v>
      </c>
      <c r="BI211" s="156">
        <f t="shared" si="358"/>
        <v>2.5292721439570298E-3</v>
      </c>
      <c r="BJ211" s="156">
        <f t="shared" si="359"/>
        <v>1.4973291092225617E-3</v>
      </c>
      <c r="BK211" s="157">
        <f t="shared" si="360"/>
        <v>0.22345166666666666</v>
      </c>
      <c r="BL211" s="157">
        <f t="shared" si="361"/>
        <v>2.2184115939112834</v>
      </c>
      <c r="BM211" s="157">
        <f t="shared" si="362"/>
        <v>549.84192987500012</v>
      </c>
      <c r="BN211" s="156">
        <f t="shared" si="363"/>
        <v>2.0871156246454103</v>
      </c>
      <c r="BO211" s="156">
        <f t="shared" si="364"/>
        <v>2.5205847756679547</v>
      </c>
      <c r="BP211" s="156">
        <f t="shared" si="365"/>
        <v>0.80286710782562243</v>
      </c>
      <c r="BQ211" s="156">
        <f t="shared" si="366"/>
        <v>2.599577942977231</v>
      </c>
      <c r="BR211" s="156">
        <f t="shared" si="367"/>
        <v>3.1394794370071635</v>
      </c>
      <c r="BS211" s="155"/>
      <c r="BT211" s="155"/>
      <c r="BU211" s="155"/>
    </row>
    <row r="212" spans="1:395" ht="15" thickBot="1">
      <c r="A212" s="198">
        <v>45</v>
      </c>
      <c r="B212" s="28">
        <v>4</v>
      </c>
      <c r="C212" s="188">
        <v>0.4</v>
      </c>
      <c r="D212" s="172">
        <f t="shared" si="316"/>
        <v>0.18666666666666668</v>
      </c>
      <c r="E212" s="171">
        <f t="shared" si="317"/>
        <v>2.8899783707718116</v>
      </c>
      <c r="F212" s="171">
        <f t="shared" si="318"/>
        <v>13.040021992475138</v>
      </c>
      <c r="G212" s="170">
        <f t="shared" si="319"/>
        <v>1.9809088823063015</v>
      </c>
      <c r="H212" s="425">
        <v>27.36</v>
      </c>
      <c r="I212" s="426"/>
      <c r="J212" s="167">
        <v>61</v>
      </c>
      <c r="K212" s="167">
        <v>79</v>
      </c>
      <c r="L212" s="167">
        <v>59</v>
      </c>
      <c r="M212" s="167">
        <v>78</v>
      </c>
      <c r="N212" s="167">
        <v>58</v>
      </c>
      <c r="O212" s="169">
        <v>77</v>
      </c>
      <c r="P212" s="168">
        <v>64</v>
      </c>
      <c r="Q212" s="167">
        <v>76</v>
      </c>
      <c r="R212" s="167">
        <v>64</v>
      </c>
      <c r="S212" s="167">
        <v>77</v>
      </c>
      <c r="T212" s="167">
        <v>64</v>
      </c>
      <c r="U212" s="167">
        <v>77</v>
      </c>
      <c r="V212" s="182"/>
      <c r="W212" s="166">
        <f t="shared" si="320"/>
        <v>18</v>
      </c>
      <c r="X212" s="166">
        <f t="shared" si="321"/>
        <v>19</v>
      </c>
      <c r="Y212" s="166">
        <f t="shared" si="322"/>
        <v>19</v>
      </c>
      <c r="Z212" s="166">
        <f t="shared" si="323"/>
        <v>12</v>
      </c>
      <c r="AA212" s="166">
        <f t="shared" si="324"/>
        <v>13</v>
      </c>
      <c r="AB212" s="166">
        <f t="shared" si="325"/>
        <v>13</v>
      </c>
      <c r="AC212" s="165">
        <f t="shared" si="326"/>
        <v>6</v>
      </c>
      <c r="AD212" s="165">
        <f t="shared" si="327"/>
        <v>6</v>
      </c>
      <c r="AE212" s="165">
        <f t="shared" si="328"/>
        <v>6</v>
      </c>
      <c r="AF212" s="197">
        <f t="shared" si="329"/>
        <v>0.18666666666666668</v>
      </c>
      <c r="AG212" s="197">
        <f t="shared" si="330"/>
        <v>0.12666666666666668</v>
      </c>
      <c r="AH212" s="197">
        <f t="shared" si="331"/>
        <v>0.06</v>
      </c>
      <c r="AI212" s="162">
        <f t="shared" si="332"/>
        <v>33.333333333333336</v>
      </c>
      <c r="AJ212" s="162">
        <f t="shared" si="333"/>
        <v>31.578947368421051</v>
      </c>
      <c r="AK212" s="162">
        <f t="shared" si="334"/>
        <v>31.578947368421051</v>
      </c>
      <c r="AL212" s="160">
        <f t="shared" si="335"/>
        <v>32.163742690058477</v>
      </c>
      <c r="AM212" s="159">
        <f t="shared" si="336"/>
        <v>1.4314904282706299E-2</v>
      </c>
      <c r="AN212" s="159">
        <f t="shared" si="337"/>
        <v>0.46666666666666667</v>
      </c>
      <c r="AO212" s="159">
        <f t="shared" si="338"/>
        <v>3.0674794891513497E-2</v>
      </c>
      <c r="AP212" s="159">
        <f t="shared" si="339"/>
        <v>1.9171746807195935E-2</v>
      </c>
      <c r="AQ212" s="159">
        <f t="shared" si="340"/>
        <v>1.6359890608807198E-2</v>
      </c>
      <c r="AR212" s="159">
        <f t="shared" si="341"/>
        <v>0.85333333333333339</v>
      </c>
      <c r="AS212" s="158">
        <f t="shared" si="342"/>
        <v>68.517974959688232</v>
      </c>
      <c r="AT212" s="158">
        <f t="shared" si="343"/>
        <v>31.975054981187842</v>
      </c>
      <c r="AU212" s="156">
        <f t="shared" si="344"/>
        <v>0.625</v>
      </c>
      <c r="AV212" s="156">
        <f t="shared" si="345"/>
        <v>0.16023871759590522</v>
      </c>
      <c r="AW212" s="156">
        <f t="shared" si="346"/>
        <v>0.91490631838924974</v>
      </c>
      <c r="AX212" s="156">
        <f t="shared" si="347"/>
        <v>0.10338501760129803</v>
      </c>
      <c r="AY212" s="156">
        <f t="shared" si="348"/>
        <v>0.79285714285714282</v>
      </c>
      <c r="AZ212" s="156">
        <f t="shared" si="349"/>
        <v>0.36999999999999994</v>
      </c>
      <c r="BA212" s="156">
        <f t="shared" si="350"/>
        <v>1.1349674109859993E-2</v>
      </c>
      <c r="BB212" s="156">
        <f t="shared" si="351"/>
        <v>1.4638501094227998</v>
      </c>
      <c r="BC212" s="156">
        <f t="shared" si="352"/>
        <v>0.439016424024324</v>
      </c>
      <c r="BD212" s="158">
        <f t="shared" si="353"/>
        <v>38.680971786047138</v>
      </c>
      <c r="BE212" s="158">
        <f t="shared" si="354"/>
        <v>22.899135297339903</v>
      </c>
      <c r="BF212" s="156">
        <f t="shared" si="355"/>
        <v>0.15915494309189535</v>
      </c>
      <c r="BG212" s="156">
        <f t="shared" si="356"/>
        <v>2.2782877764800499E-3</v>
      </c>
      <c r="BH212" s="156">
        <f t="shared" si="357"/>
        <v>4.8820452353143928E-3</v>
      </c>
      <c r="BI212" s="156">
        <f t="shared" si="358"/>
        <v>3.0512782720714953E-3</v>
      </c>
      <c r="BJ212" s="156">
        <f t="shared" si="359"/>
        <v>1.8063567370663251E-3</v>
      </c>
      <c r="BK212" s="157">
        <f t="shared" si="360"/>
        <v>0.21599333333333334</v>
      </c>
      <c r="BL212" s="157">
        <f t="shared" si="361"/>
        <v>2.1999090890307267</v>
      </c>
      <c r="BM212" s="157">
        <f t="shared" si="362"/>
        <v>522.66066800000021</v>
      </c>
      <c r="BN212" s="156">
        <f t="shared" si="363"/>
        <v>2.0871156246454103</v>
      </c>
      <c r="BO212" s="156">
        <f t="shared" si="364"/>
        <v>2.5205847756679547</v>
      </c>
      <c r="BP212" s="156">
        <f t="shared" si="365"/>
        <v>0.84462066313357997</v>
      </c>
      <c r="BQ212" s="156">
        <f t="shared" si="366"/>
        <v>2.4710686296758588</v>
      </c>
      <c r="BR212" s="156">
        <f t="shared" si="367"/>
        <v>2.9842802641323907</v>
      </c>
      <c r="BS212" s="155"/>
      <c r="BT212" s="155"/>
      <c r="BU212" s="155"/>
    </row>
    <row r="213" spans="1:395" ht="15" thickBot="1">
      <c r="A213" s="198">
        <v>45</v>
      </c>
      <c r="B213" s="28">
        <v>5</v>
      </c>
      <c r="C213" s="188">
        <v>0.4</v>
      </c>
      <c r="D213" s="172">
        <f t="shared" si="316"/>
        <v>0.20333333333333331</v>
      </c>
      <c r="E213" s="171">
        <f t="shared" si="317"/>
        <v>2.8424232144011614</v>
      </c>
      <c r="F213" s="171">
        <f t="shared" si="318"/>
        <v>12.614400685977616</v>
      </c>
      <c r="G213" s="170">
        <f t="shared" si="319"/>
        <v>1.9809088823063015</v>
      </c>
      <c r="H213" s="425">
        <v>27.8</v>
      </c>
      <c r="I213" s="426"/>
      <c r="J213" s="167">
        <v>60</v>
      </c>
      <c r="K213" s="167">
        <v>77</v>
      </c>
      <c r="L213" s="167">
        <v>57</v>
      </c>
      <c r="M213" s="167">
        <v>78</v>
      </c>
      <c r="N213" s="167">
        <v>56</v>
      </c>
      <c r="O213" s="169">
        <v>79</v>
      </c>
      <c r="P213" s="168">
        <v>63</v>
      </c>
      <c r="Q213" s="167">
        <v>75</v>
      </c>
      <c r="R213" s="167">
        <v>64</v>
      </c>
      <c r="S213" s="167">
        <v>75</v>
      </c>
      <c r="T213" s="167">
        <v>64</v>
      </c>
      <c r="U213" s="167">
        <v>76</v>
      </c>
      <c r="V213" s="182"/>
      <c r="W213" s="166">
        <f t="shared" si="320"/>
        <v>17</v>
      </c>
      <c r="X213" s="166">
        <f t="shared" si="321"/>
        <v>21</v>
      </c>
      <c r="Y213" s="166">
        <f t="shared" si="322"/>
        <v>23</v>
      </c>
      <c r="Z213" s="166">
        <f t="shared" si="323"/>
        <v>12</v>
      </c>
      <c r="AA213" s="166">
        <f t="shared" si="324"/>
        <v>11</v>
      </c>
      <c r="AB213" s="166">
        <f t="shared" si="325"/>
        <v>12</v>
      </c>
      <c r="AC213" s="165">
        <f t="shared" si="326"/>
        <v>5</v>
      </c>
      <c r="AD213" s="165">
        <f t="shared" si="327"/>
        <v>10</v>
      </c>
      <c r="AE213" s="165">
        <f t="shared" si="328"/>
        <v>11</v>
      </c>
      <c r="AF213" s="197">
        <f t="shared" si="329"/>
        <v>0.20333333333333334</v>
      </c>
      <c r="AG213" s="197">
        <f t="shared" si="330"/>
        <v>0.11666666666666667</v>
      </c>
      <c r="AH213" s="197">
        <f t="shared" si="331"/>
        <v>8.666666666666667E-2</v>
      </c>
      <c r="AI213" s="162">
        <f t="shared" si="332"/>
        <v>29.411764705882348</v>
      </c>
      <c r="AJ213" s="162">
        <f t="shared" si="333"/>
        <v>47.619047619047613</v>
      </c>
      <c r="AK213" s="162">
        <f t="shared" si="334"/>
        <v>47.826086956521742</v>
      </c>
      <c r="AL213" s="160">
        <f t="shared" si="335"/>
        <v>41.618966427150575</v>
      </c>
      <c r="AM213" s="159">
        <f t="shared" si="336"/>
        <v>1.6119143381846283E-2</v>
      </c>
      <c r="AN213" s="159">
        <f t="shared" si="337"/>
        <v>0.50833333333333319</v>
      </c>
      <c r="AO213" s="159">
        <f t="shared" si="338"/>
        <v>3.1709790259369743E-2</v>
      </c>
      <c r="AP213" s="159">
        <f t="shared" si="339"/>
        <v>1.9818618912106088E-2</v>
      </c>
      <c r="AQ213" s="159">
        <f t="shared" si="340"/>
        <v>1.559064687752346E-2</v>
      </c>
      <c r="AR213" s="159">
        <f t="shared" si="341"/>
        <v>0.78666666666666685</v>
      </c>
      <c r="AS213" s="158">
        <f t="shared" si="342"/>
        <v>60.808527963824346</v>
      </c>
      <c r="AT213" s="158">
        <f t="shared" si="343"/>
        <v>30.911001714944039</v>
      </c>
      <c r="AU213" s="156">
        <f t="shared" si="344"/>
        <v>0.625</v>
      </c>
      <c r="AV213" s="156">
        <f t="shared" si="345"/>
        <v>0.1560998219093489</v>
      </c>
      <c r="AW213" s="156">
        <f t="shared" si="346"/>
        <v>0.87660859164784577</v>
      </c>
      <c r="AX213" s="156">
        <f t="shared" si="347"/>
        <v>0.11449994155996315</v>
      </c>
      <c r="AY213" s="156">
        <f t="shared" si="348"/>
        <v>0.72786885245901645</v>
      </c>
      <c r="AZ213" s="156">
        <f t="shared" si="349"/>
        <v>0.36999999999999994</v>
      </c>
      <c r="BA213" s="156">
        <f t="shared" si="350"/>
        <v>1.1732622395966804E-2</v>
      </c>
      <c r="BB213" s="156">
        <f t="shared" si="351"/>
        <v>1.4025737466365535</v>
      </c>
      <c r="BC213" s="156">
        <f t="shared" si="352"/>
        <v>0.44636138750055243</v>
      </c>
      <c r="BD213" s="158">
        <f t="shared" si="353"/>
        <v>38.044468869465469</v>
      </c>
      <c r="BE213" s="158">
        <f t="shared" si="354"/>
        <v>22.522325570723556</v>
      </c>
      <c r="BF213" s="156">
        <f t="shared" si="355"/>
        <v>0.15915494309189535</v>
      </c>
      <c r="BG213" s="156">
        <f t="shared" si="356"/>
        <v>2.5654413476278465E-3</v>
      </c>
      <c r="BH213" s="156">
        <f t="shared" si="357"/>
        <v>5.046769864185929E-3</v>
      </c>
      <c r="BI213" s="156">
        <f t="shared" si="358"/>
        <v>3.1542311651162054E-3</v>
      </c>
      <c r="BJ213" s="156">
        <f t="shared" si="359"/>
        <v>1.8673048497487934E-3</v>
      </c>
      <c r="BK213" s="157">
        <f t="shared" si="360"/>
        <v>0.22345166666666666</v>
      </c>
      <c r="BL213" s="157">
        <f t="shared" si="361"/>
        <v>2.2184115939112834</v>
      </c>
      <c r="BM213" s="157">
        <f t="shared" si="362"/>
        <v>549.84192987500012</v>
      </c>
      <c r="BN213" s="156">
        <f t="shared" si="363"/>
        <v>2.0871156246454103</v>
      </c>
      <c r="BO213" s="156">
        <f t="shared" si="364"/>
        <v>2.5205847756679547</v>
      </c>
      <c r="BP213" s="156">
        <f t="shared" si="365"/>
        <v>0.80286710782562243</v>
      </c>
      <c r="BQ213" s="156">
        <f t="shared" si="366"/>
        <v>2.599577942977231</v>
      </c>
      <c r="BR213" s="156">
        <f t="shared" si="367"/>
        <v>3.1394794370071635</v>
      </c>
      <c r="BS213" s="155"/>
      <c r="BT213" s="155"/>
      <c r="BU213" s="155"/>
    </row>
    <row r="214" spans="1:395" ht="15" thickBot="1">
      <c r="A214" s="198">
        <v>45</v>
      </c>
      <c r="B214" s="28">
        <v>6</v>
      </c>
      <c r="C214" s="188">
        <v>0.4</v>
      </c>
      <c r="D214" s="172">
        <f t="shared" si="316"/>
        <v>0.17</v>
      </c>
      <c r="E214" s="171">
        <f t="shared" si="317"/>
        <v>2.821311093890853</v>
      </c>
      <c r="F214" s="171">
        <f t="shared" si="318"/>
        <v>12.42770947740042</v>
      </c>
      <c r="G214" s="170">
        <f t="shared" si="319"/>
        <v>1.9809088823063015</v>
      </c>
      <c r="H214" s="425">
        <v>28</v>
      </c>
      <c r="I214" s="426"/>
      <c r="J214" s="167">
        <v>61</v>
      </c>
      <c r="K214" s="167">
        <v>76</v>
      </c>
      <c r="L214" s="167">
        <v>60</v>
      </c>
      <c r="M214" s="167">
        <v>77</v>
      </c>
      <c r="N214" s="167">
        <v>59</v>
      </c>
      <c r="O214" s="169">
        <v>78</v>
      </c>
      <c r="P214" s="168">
        <v>63</v>
      </c>
      <c r="Q214" s="167">
        <v>75</v>
      </c>
      <c r="R214" s="167">
        <v>63</v>
      </c>
      <c r="S214" s="167">
        <v>76</v>
      </c>
      <c r="T214" s="167">
        <v>64</v>
      </c>
      <c r="U214" s="167">
        <v>77</v>
      </c>
      <c r="V214" s="182"/>
      <c r="W214" s="166">
        <f t="shared" si="320"/>
        <v>15</v>
      </c>
      <c r="X214" s="166">
        <f t="shared" si="321"/>
        <v>17</v>
      </c>
      <c r="Y214" s="166">
        <f t="shared" si="322"/>
        <v>19</v>
      </c>
      <c r="Z214" s="166">
        <f t="shared" si="323"/>
        <v>12</v>
      </c>
      <c r="AA214" s="166">
        <f t="shared" si="324"/>
        <v>13</v>
      </c>
      <c r="AB214" s="166">
        <f t="shared" si="325"/>
        <v>13</v>
      </c>
      <c r="AC214" s="165">
        <f t="shared" si="326"/>
        <v>3</v>
      </c>
      <c r="AD214" s="165">
        <f t="shared" si="327"/>
        <v>4</v>
      </c>
      <c r="AE214" s="165">
        <f t="shared" si="328"/>
        <v>6</v>
      </c>
      <c r="AF214" s="197">
        <f t="shared" si="329"/>
        <v>0.17</v>
      </c>
      <c r="AG214" s="197">
        <f t="shared" si="330"/>
        <v>0.12666666666666668</v>
      </c>
      <c r="AH214" s="197">
        <f t="shared" si="331"/>
        <v>4.3333333333333335E-2</v>
      </c>
      <c r="AI214" s="162">
        <f t="shared" si="332"/>
        <v>19.999999999999996</v>
      </c>
      <c r="AJ214" s="162">
        <f t="shared" si="333"/>
        <v>23.529411764705888</v>
      </c>
      <c r="AK214" s="162">
        <f t="shared" si="334"/>
        <v>31.578947368421051</v>
      </c>
      <c r="AL214" s="160">
        <f t="shared" si="335"/>
        <v>25.036119711042314</v>
      </c>
      <c r="AM214" s="159">
        <f t="shared" si="336"/>
        <v>1.3679109598525951E-2</v>
      </c>
      <c r="AN214" s="159">
        <f t="shared" si="337"/>
        <v>0.42499999999999999</v>
      </c>
      <c r="AO214" s="159">
        <f t="shared" si="338"/>
        <v>3.2186140231825769E-2</v>
      </c>
      <c r="AP214" s="159">
        <f t="shared" si="339"/>
        <v>2.0116337644891104E-2</v>
      </c>
      <c r="AQ214" s="159">
        <f t="shared" si="340"/>
        <v>1.8507030633299816E-2</v>
      </c>
      <c r="AR214" s="159">
        <f t="shared" si="341"/>
        <v>0.92</v>
      </c>
      <c r="AS214" s="158">
        <f t="shared" si="342"/>
        <v>71.633585161178928</v>
      </c>
      <c r="AT214" s="158">
        <f t="shared" si="343"/>
        <v>30.444273693501049</v>
      </c>
      <c r="AU214" s="156">
        <f t="shared" si="344"/>
        <v>0.625</v>
      </c>
      <c r="AV214" s="156">
        <f t="shared" si="345"/>
        <v>0.17199665542614784</v>
      </c>
      <c r="AW214" s="156">
        <f t="shared" si="346"/>
        <v>0.9587062360592129</v>
      </c>
      <c r="AX214" s="156">
        <f t="shared" si="347"/>
        <v>9.6445811350196267E-2</v>
      </c>
      <c r="AY214" s="156">
        <f t="shared" si="348"/>
        <v>0.87058823529411755</v>
      </c>
      <c r="AZ214" s="156">
        <f t="shared" si="349"/>
        <v>0.36999999999999994</v>
      </c>
      <c r="BA214" s="156">
        <f t="shared" si="350"/>
        <v>1.1908871885775532E-2</v>
      </c>
      <c r="BB214" s="156">
        <f t="shared" si="351"/>
        <v>1.533929977694741</v>
      </c>
      <c r="BC214" s="156">
        <f t="shared" si="352"/>
        <v>0.44970154925175593</v>
      </c>
      <c r="BD214" s="158">
        <f t="shared" si="353"/>
        <v>37.761893281335801</v>
      </c>
      <c r="BE214" s="158">
        <f t="shared" si="354"/>
        <v>22.355040822550794</v>
      </c>
      <c r="BF214" s="156">
        <f t="shared" si="355"/>
        <v>0.15915494309189535</v>
      </c>
      <c r="BG214" s="156">
        <f t="shared" si="356"/>
        <v>2.177097909701197E-3</v>
      </c>
      <c r="BH214" s="156">
        <f t="shared" si="357"/>
        <v>5.1225833169439936E-3</v>
      </c>
      <c r="BI214" s="156">
        <f t="shared" si="358"/>
        <v>3.2016145730899958E-3</v>
      </c>
      <c r="BJ214" s="156">
        <f t="shared" si="359"/>
        <v>1.8953558272692772E-3</v>
      </c>
      <c r="BK214" s="157">
        <f t="shared" si="360"/>
        <v>0.208535</v>
      </c>
      <c r="BL214" s="157">
        <f t="shared" si="361"/>
        <v>2.1812496418337814</v>
      </c>
      <c r="BM214" s="157">
        <f t="shared" si="362"/>
        <v>496.08912487499998</v>
      </c>
      <c r="BN214" s="156">
        <f t="shared" si="363"/>
        <v>2.0871156246454103</v>
      </c>
      <c r="BO214" s="156">
        <f t="shared" si="364"/>
        <v>2.5205847756679547</v>
      </c>
      <c r="BP214" s="156">
        <f t="shared" si="365"/>
        <v>0.88986026474825985</v>
      </c>
      <c r="BQ214" s="156">
        <f t="shared" si="366"/>
        <v>2.3454419837881537</v>
      </c>
      <c r="BR214" s="156">
        <f t="shared" si="367"/>
        <v>2.832562454489441</v>
      </c>
      <c r="BS214" s="155"/>
      <c r="BT214" s="155"/>
      <c r="BU214" s="155"/>
    </row>
    <row r="215" spans="1:395" ht="15" thickBot="1">
      <c r="A215" s="198">
        <v>45</v>
      </c>
      <c r="B215" s="28">
        <v>7</v>
      </c>
      <c r="C215" s="188">
        <v>0.4</v>
      </c>
      <c r="D215" s="172">
        <f t="shared" si="316"/>
        <v>0.20333333333333331</v>
      </c>
      <c r="E215" s="171">
        <f t="shared" si="317"/>
        <v>2.6259667592247009</v>
      </c>
      <c r="F215" s="171">
        <f t="shared" si="318"/>
        <v>10.766327527906574</v>
      </c>
      <c r="G215" s="170">
        <f t="shared" si="319"/>
        <v>1.9809088823063015</v>
      </c>
      <c r="H215" s="425">
        <v>30</v>
      </c>
      <c r="I215" s="426"/>
      <c r="J215" s="167">
        <v>59</v>
      </c>
      <c r="K215" s="167">
        <v>77</v>
      </c>
      <c r="L215" s="167">
        <v>57</v>
      </c>
      <c r="M215" s="167">
        <v>79</v>
      </c>
      <c r="N215" s="167">
        <v>58</v>
      </c>
      <c r="O215" s="169">
        <v>79</v>
      </c>
      <c r="P215" s="168">
        <v>64</v>
      </c>
      <c r="Q215" s="167">
        <v>76</v>
      </c>
      <c r="R215" s="167">
        <v>65</v>
      </c>
      <c r="S215" s="167">
        <v>78</v>
      </c>
      <c r="T215" s="167">
        <v>64</v>
      </c>
      <c r="U215" s="167">
        <v>78</v>
      </c>
      <c r="V215" s="182"/>
      <c r="W215" s="166">
        <f t="shared" si="320"/>
        <v>18</v>
      </c>
      <c r="X215" s="166">
        <f t="shared" si="321"/>
        <v>22</v>
      </c>
      <c r="Y215" s="166">
        <f t="shared" si="322"/>
        <v>21</v>
      </c>
      <c r="Z215" s="166">
        <f t="shared" si="323"/>
        <v>12</v>
      </c>
      <c r="AA215" s="166">
        <f t="shared" si="324"/>
        <v>13</v>
      </c>
      <c r="AB215" s="166">
        <f t="shared" si="325"/>
        <v>14</v>
      </c>
      <c r="AC215" s="165">
        <f t="shared" si="326"/>
        <v>6</v>
      </c>
      <c r="AD215" s="165">
        <f t="shared" si="327"/>
        <v>9</v>
      </c>
      <c r="AE215" s="165">
        <f t="shared" si="328"/>
        <v>7</v>
      </c>
      <c r="AF215" s="197">
        <f t="shared" si="329"/>
        <v>0.20333333333333334</v>
      </c>
      <c r="AG215" s="197">
        <f t="shared" si="330"/>
        <v>0.13</v>
      </c>
      <c r="AH215" s="197">
        <f t="shared" si="331"/>
        <v>7.3333333333333334E-2</v>
      </c>
      <c r="AI215" s="162">
        <f t="shared" si="332"/>
        <v>33.333333333333336</v>
      </c>
      <c r="AJ215" s="162">
        <f t="shared" si="333"/>
        <v>40.909090909090907</v>
      </c>
      <c r="AK215" s="162">
        <f t="shared" si="334"/>
        <v>33.333333333333336</v>
      </c>
      <c r="AL215" s="160">
        <f t="shared" si="335"/>
        <v>35.858585858585862</v>
      </c>
      <c r="AM215" s="159">
        <f t="shared" si="336"/>
        <v>1.8886043807072424E-2</v>
      </c>
      <c r="AN215" s="159">
        <f t="shared" si="337"/>
        <v>0.50833333333333319</v>
      </c>
      <c r="AO215" s="159">
        <f t="shared" si="338"/>
        <v>3.7152873063093297E-2</v>
      </c>
      <c r="AP215" s="159">
        <f t="shared" si="339"/>
        <v>2.3220545664433309E-2</v>
      </c>
      <c r="AQ215" s="159">
        <f t="shared" si="340"/>
        <v>1.8266829256020876E-2</v>
      </c>
      <c r="AR215" s="159">
        <f t="shared" si="341"/>
        <v>0.78666666666666685</v>
      </c>
      <c r="AS215" s="158">
        <f t="shared" si="342"/>
        <v>51.719643579868404</v>
      </c>
      <c r="AT215" s="158">
        <f t="shared" si="343"/>
        <v>26.290818819766432</v>
      </c>
      <c r="AU215" s="156">
        <f t="shared" si="344"/>
        <v>0.625</v>
      </c>
      <c r="AV215" s="156">
        <f t="shared" si="345"/>
        <v>0.16896701224429067</v>
      </c>
      <c r="AW215" s="156">
        <f t="shared" si="346"/>
        <v>0.87660859164784577</v>
      </c>
      <c r="AX215" s="156">
        <f t="shared" si="347"/>
        <v>0.12393808520017392</v>
      </c>
      <c r="AY215" s="156">
        <f t="shared" si="348"/>
        <v>0.72786885245901645</v>
      </c>
      <c r="AZ215" s="156">
        <f t="shared" si="349"/>
        <v>0.36999999999999994</v>
      </c>
      <c r="BA215" s="156">
        <f t="shared" si="350"/>
        <v>1.374656303334452E-2</v>
      </c>
      <c r="BB215" s="156">
        <f t="shared" si="351"/>
        <v>1.4025737466365535</v>
      </c>
      <c r="BC215" s="156">
        <f t="shared" si="352"/>
        <v>0.48315461929855957</v>
      </c>
      <c r="BD215" s="158">
        <f t="shared" si="353"/>
        <v>35.147303229657453</v>
      </c>
      <c r="BE215" s="158">
        <f t="shared" si="354"/>
        <v>20.807203511957212</v>
      </c>
      <c r="BF215" s="156">
        <f t="shared" si="355"/>
        <v>0.15915494309189535</v>
      </c>
      <c r="BG215" s="156">
        <f t="shared" si="356"/>
        <v>3.0058072273456541E-3</v>
      </c>
      <c r="BH215" s="156">
        <f t="shared" si="357"/>
        <v>5.9130633980570254E-3</v>
      </c>
      <c r="BI215" s="156">
        <f t="shared" si="358"/>
        <v>3.6956646237856407E-3</v>
      </c>
      <c r="BJ215" s="156">
        <f t="shared" si="359"/>
        <v>2.1878334572810994E-3</v>
      </c>
      <c r="BK215" s="157">
        <f t="shared" si="360"/>
        <v>0.22345166666666666</v>
      </c>
      <c r="BL215" s="157">
        <f t="shared" si="361"/>
        <v>2.2184115939112834</v>
      </c>
      <c r="BM215" s="157">
        <f t="shared" si="362"/>
        <v>549.84192987500012</v>
      </c>
      <c r="BN215" s="156">
        <f t="shared" si="363"/>
        <v>2.0871156246454103</v>
      </c>
      <c r="BO215" s="156">
        <f t="shared" si="364"/>
        <v>2.5205847756679547</v>
      </c>
      <c r="BP215" s="156">
        <f t="shared" si="365"/>
        <v>0.80286710782562243</v>
      </c>
      <c r="BQ215" s="156">
        <f t="shared" si="366"/>
        <v>2.599577942977231</v>
      </c>
      <c r="BR215" s="156">
        <f t="shared" si="367"/>
        <v>3.1394794370071635</v>
      </c>
      <c r="BS215" s="155"/>
      <c r="BT215" s="155"/>
      <c r="BU215" s="155"/>
    </row>
    <row r="216" spans="1:395" ht="15" thickBot="1">
      <c r="A216" s="198">
        <v>45</v>
      </c>
      <c r="B216" s="28">
        <v>8</v>
      </c>
      <c r="C216" s="188">
        <v>0.4</v>
      </c>
      <c r="D216" s="172">
        <f t="shared" si="316"/>
        <v>0.19</v>
      </c>
      <c r="E216" s="171">
        <f t="shared" si="317"/>
        <v>2.2369926804179441</v>
      </c>
      <c r="F216" s="171">
        <f t="shared" si="318"/>
        <v>7.8130079306134999</v>
      </c>
      <c r="G216" s="170">
        <f t="shared" si="319"/>
        <v>1.9809088823063015</v>
      </c>
      <c r="H216" s="425">
        <v>35</v>
      </c>
      <c r="I216" s="426"/>
      <c r="J216" s="167">
        <v>60</v>
      </c>
      <c r="K216" s="167">
        <v>80</v>
      </c>
      <c r="L216" s="167">
        <v>61</v>
      </c>
      <c r="M216" s="167">
        <v>80</v>
      </c>
      <c r="N216" s="167">
        <v>61</v>
      </c>
      <c r="O216" s="169">
        <v>79</v>
      </c>
      <c r="P216" s="168">
        <v>64</v>
      </c>
      <c r="Q216" s="167">
        <v>78</v>
      </c>
      <c r="R216" s="167">
        <v>62</v>
      </c>
      <c r="S216" s="167">
        <v>78</v>
      </c>
      <c r="T216" s="167">
        <v>63</v>
      </c>
      <c r="U216" s="167">
        <v>78</v>
      </c>
      <c r="V216" s="182"/>
      <c r="W216" s="166">
        <f t="shared" si="320"/>
        <v>20</v>
      </c>
      <c r="X216" s="166">
        <f t="shared" si="321"/>
        <v>19</v>
      </c>
      <c r="Y216" s="166">
        <f t="shared" si="322"/>
        <v>18</v>
      </c>
      <c r="Z216" s="166">
        <f t="shared" si="323"/>
        <v>14</v>
      </c>
      <c r="AA216" s="166">
        <f t="shared" si="324"/>
        <v>16</v>
      </c>
      <c r="AB216" s="166">
        <f t="shared" si="325"/>
        <v>15</v>
      </c>
      <c r="AC216" s="165">
        <f t="shared" si="326"/>
        <v>6</v>
      </c>
      <c r="AD216" s="165">
        <f t="shared" si="327"/>
        <v>3</v>
      </c>
      <c r="AE216" s="165">
        <f t="shared" si="328"/>
        <v>3</v>
      </c>
      <c r="AF216" s="197">
        <f t="shared" si="329"/>
        <v>0.19</v>
      </c>
      <c r="AG216" s="197">
        <f t="shared" si="330"/>
        <v>0.15</v>
      </c>
      <c r="AH216" s="197">
        <f t="shared" si="331"/>
        <v>0.04</v>
      </c>
      <c r="AI216" s="162">
        <f t="shared" si="332"/>
        <v>30.000000000000004</v>
      </c>
      <c r="AJ216" s="162">
        <f t="shared" si="333"/>
        <v>15.789473684210531</v>
      </c>
      <c r="AK216" s="162">
        <f t="shared" si="334"/>
        <v>16.666666666666664</v>
      </c>
      <c r="AL216" s="160">
        <f t="shared" si="335"/>
        <v>20.8187134502924</v>
      </c>
      <c r="AM216" s="159">
        <f t="shared" si="336"/>
        <v>2.4318418935110522E-2</v>
      </c>
      <c r="AN216" s="159">
        <f t="shared" si="337"/>
        <v>0.47499999999999998</v>
      </c>
      <c r="AO216" s="159">
        <f t="shared" si="338"/>
        <v>5.1196671442337943E-2</v>
      </c>
      <c r="AP216" s="159">
        <f t="shared" si="339"/>
        <v>3.1997919651461211E-2</v>
      </c>
      <c r="AQ216" s="159">
        <f t="shared" si="340"/>
        <v>2.6878252507227422E-2</v>
      </c>
      <c r="AR216" s="159">
        <f t="shared" si="341"/>
        <v>0.84000000000000008</v>
      </c>
      <c r="AS216" s="158">
        <f t="shared" si="342"/>
        <v>39.80530489796579</v>
      </c>
      <c r="AT216" s="158">
        <f t="shared" si="343"/>
        <v>18.907519826533747</v>
      </c>
      <c r="AU216" s="156">
        <f t="shared" si="344"/>
        <v>0.625</v>
      </c>
      <c r="AV216" s="156">
        <f t="shared" si="345"/>
        <v>0.20518900033185455</v>
      </c>
      <c r="AW216" s="156">
        <f t="shared" si="346"/>
        <v>0.90684531263751456</v>
      </c>
      <c r="AX216" s="156">
        <f t="shared" si="347"/>
        <v>0.13594851374944852</v>
      </c>
      <c r="AY216" s="156">
        <f t="shared" si="348"/>
        <v>0.77894736842105261</v>
      </c>
      <c r="AZ216" s="156">
        <f t="shared" si="349"/>
        <v>0.36999999999999994</v>
      </c>
      <c r="BA216" s="156">
        <f t="shared" si="350"/>
        <v>1.8942768433665037E-2</v>
      </c>
      <c r="BB216" s="156">
        <f t="shared" si="351"/>
        <v>1.4509525002200234</v>
      </c>
      <c r="BC216" s="156">
        <f t="shared" si="352"/>
        <v>0.56716679538121628</v>
      </c>
      <c r="BD216" s="158">
        <f t="shared" si="353"/>
        <v>29.941072096581667</v>
      </c>
      <c r="BE216" s="158">
        <f t="shared" si="354"/>
        <v>17.725114681176347</v>
      </c>
      <c r="BF216" s="156">
        <f t="shared" si="355"/>
        <v>0.15915494309189535</v>
      </c>
      <c r="BG216" s="156">
        <f t="shared" si="356"/>
        <v>3.8703965817023854E-3</v>
      </c>
      <c r="BH216" s="156">
        <f t="shared" si="357"/>
        <v>8.1482033298997582E-3</v>
      </c>
      <c r="BI216" s="156">
        <f t="shared" si="358"/>
        <v>5.0926270811873491E-3</v>
      </c>
      <c r="BJ216" s="156">
        <f t="shared" si="359"/>
        <v>3.0148352320629106E-3</v>
      </c>
      <c r="BK216" s="157">
        <f t="shared" si="360"/>
        <v>0.21748500000000001</v>
      </c>
      <c r="BL216" s="157">
        <f t="shared" si="361"/>
        <v>2.2036220184051527</v>
      </c>
      <c r="BM216" s="157">
        <f t="shared" si="362"/>
        <v>528.04814287499994</v>
      </c>
      <c r="BN216" s="156">
        <f t="shared" si="363"/>
        <v>2.0871156246454103</v>
      </c>
      <c r="BO216" s="156">
        <f t="shared" si="364"/>
        <v>2.5205847756679547</v>
      </c>
      <c r="BP216" s="156">
        <f t="shared" si="365"/>
        <v>0.83600331893317636</v>
      </c>
      <c r="BQ216" s="156">
        <f t="shared" si="366"/>
        <v>2.4965398789430382</v>
      </c>
      <c r="BR216" s="156">
        <f t="shared" si="367"/>
        <v>3.0150415896487979</v>
      </c>
      <c r="BS216" s="155"/>
      <c r="BT216" s="155"/>
      <c r="BU216" s="155"/>
    </row>
    <row r="217" spans="1:395" s="189" customFormat="1" ht="15" thickBot="1">
      <c r="A217" s="187">
        <v>18</v>
      </c>
      <c r="B217" s="196">
        <v>1</v>
      </c>
      <c r="C217" s="191">
        <v>0.55000000000000004</v>
      </c>
      <c r="D217" s="191">
        <f t="shared" si="316"/>
        <v>7.0000000000000007E-2</v>
      </c>
      <c r="E217" s="195">
        <f t="shared" si="317"/>
        <v>4.003355281584116</v>
      </c>
      <c r="F217" s="195">
        <f t="shared" si="318"/>
        <v>25.022886522097128</v>
      </c>
      <c r="G217" s="194">
        <f t="shared" si="319"/>
        <v>2.3228215600859228</v>
      </c>
      <c r="H217" s="427">
        <v>20</v>
      </c>
      <c r="I217" s="428"/>
      <c r="J217" s="191">
        <v>49</v>
      </c>
      <c r="K217" s="191">
        <v>54</v>
      </c>
      <c r="L217" s="191">
        <v>48</v>
      </c>
      <c r="M217" s="191">
        <v>54</v>
      </c>
      <c r="N217" s="191">
        <v>43</v>
      </c>
      <c r="O217" s="193">
        <v>53</v>
      </c>
      <c r="P217" s="192">
        <v>48</v>
      </c>
      <c r="Q217" s="191">
        <v>62</v>
      </c>
      <c r="R217" s="191">
        <v>48</v>
      </c>
      <c r="S217" s="191">
        <v>63</v>
      </c>
      <c r="T217" s="191">
        <v>47</v>
      </c>
      <c r="U217" s="191">
        <v>66</v>
      </c>
      <c r="V217" s="190"/>
      <c r="W217" s="164">
        <f t="shared" si="320"/>
        <v>5</v>
      </c>
      <c r="X217" s="164">
        <f t="shared" si="321"/>
        <v>6</v>
      </c>
      <c r="Y217" s="164">
        <f t="shared" si="322"/>
        <v>10</v>
      </c>
      <c r="Z217" s="164">
        <f t="shared" si="323"/>
        <v>14</v>
      </c>
      <c r="AA217" s="164">
        <f t="shared" si="324"/>
        <v>15</v>
      </c>
      <c r="AB217" s="164">
        <f t="shared" si="325"/>
        <v>19</v>
      </c>
      <c r="AC217" s="164">
        <f t="shared" si="326"/>
        <v>-9</v>
      </c>
      <c r="AD217" s="164">
        <f t="shared" si="327"/>
        <v>-9</v>
      </c>
      <c r="AE217" s="164">
        <f t="shared" si="328"/>
        <v>-9</v>
      </c>
      <c r="AF217" s="164">
        <f t="shared" si="329"/>
        <v>7.0000000000000007E-2</v>
      </c>
      <c r="AG217" s="164">
        <f t="shared" si="330"/>
        <v>0.16</v>
      </c>
      <c r="AH217" s="164">
        <f t="shared" si="331"/>
        <v>-0.09</v>
      </c>
      <c r="AI217" s="161">
        <f t="shared" si="332"/>
        <v>-179.99999999999997</v>
      </c>
      <c r="AJ217" s="161">
        <f t="shared" si="333"/>
        <v>-150</v>
      </c>
      <c r="AK217" s="161">
        <f t="shared" si="334"/>
        <v>-89.999999999999986</v>
      </c>
      <c r="AL217" s="160"/>
      <c r="AM217" s="159">
        <f t="shared" si="336"/>
        <v>2.7974390539710374E-3</v>
      </c>
      <c r="AN217" s="159">
        <f t="shared" si="337"/>
        <v>0.12727272727272729</v>
      </c>
      <c r="AO217" s="159">
        <f t="shared" si="338"/>
        <v>2.1979878281201005E-2</v>
      </c>
      <c r="AP217" s="159">
        <f t="shared" si="339"/>
        <v>9.9908537641822739E-3</v>
      </c>
      <c r="AQ217" s="159">
        <f t="shared" si="340"/>
        <v>1.918243922722997E-2</v>
      </c>
      <c r="AR217" s="159">
        <f t="shared" si="341"/>
        <v>1.9200000000000002</v>
      </c>
      <c r="AS217" s="158">
        <f t="shared" si="342"/>
        <v>353.89837888710179</v>
      </c>
      <c r="AT217" s="158">
        <f t="shared" si="343"/>
        <v>45.041611858358408</v>
      </c>
      <c r="AU217" s="156">
        <f t="shared" si="344"/>
        <v>0.45454545454545453</v>
      </c>
      <c r="AV217" s="156">
        <f t="shared" si="345"/>
        <v>0.18889579292923722</v>
      </c>
      <c r="AW217" s="156">
        <f t="shared" si="346"/>
        <v>1.2741179785940637</v>
      </c>
      <c r="AX217" s="156">
        <f t="shared" si="347"/>
        <v>2.7987192340638435E-2</v>
      </c>
      <c r="AY217" s="156">
        <f t="shared" si="348"/>
        <v>2.1142857142857139</v>
      </c>
      <c r="AZ217" s="156">
        <f t="shared" si="349"/>
        <v>0.26909090909090905</v>
      </c>
      <c r="BA217" s="156">
        <f t="shared" si="350"/>
        <v>5.9145854283959064E-3</v>
      </c>
      <c r="BB217" s="156">
        <f t="shared" si="351"/>
        <v>2.8030595529069404</v>
      </c>
      <c r="BC217" s="156">
        <f t="shared" si="352"/>
        <v>0.37162299211706185</v>
      </c>
      <c r="BD217" s="158">
        <f t="shared" si="353"/>
        <v>62.831621356401584</v>
      </c>
      <c r="BE217" s="158">
        <f t="shared" si="354"/>
        <v>37.196319842989737</v>
      </c>
      <c r="BF217" s="156">
        <f t="shared" si="355"/>
        <v>0.15915494309189535</v>
      </c>
      <c r="BG217" s="156">
        <f t="shared" si="356"/>
        <v>4.4522625343780596E-4</v>
      </c>
      <c r="BH217" s="156">
        <f t="shared" si="357"/>
        <v>3.4982062770113325E-3</v>
      </c>
      <c r="BI217" s="156">
        <f t="shared" si="358"/>
        <v>1.5900937622778783E-3</v>
      </c>
      <c r="BJ217" s="156">
        <f t="shared" si="359"/>
        <v>9.4133550726850385E-4</v>
      </c>
      <c r="BK217" s="157">
        <f t="shared" si="360"/>
        <v>0.16378499999999999</v>
      </c>
      <c r="BL217" s="157">
        <f t="shared" si="361"/>
        <v>2.3955896977571101</v>
      </c>
      <c r="BM217" s="157">
        <f t="shared" si="362"/>
        <v>469.9687736250001</v>
      </c>
      <c r="BN217" s="156">
        <f t="shared" si="363"/>
        <v>0.83484624985816414</v>
      </c>
      <c r="BO217" s="156">
        <f t="shared" si="364"/>
        <v>1.008233910267182</v>
      </c>
      <c r="BP217" s="156">
        <f t="shared" si="365"/>
        <v>0.37572709062772253</v>
      </c>
      <c r="BQ217" s="156">
        <f t="shared" si="366"/>
        <v>2.2219485117865658</v>
      </c>
      <c r="BR217" s="156">
        <f t="shared" si="367"/>
        <v>2.6834208536380442</v>
      </c>
      <c r="BS217" s="155"/>
      <c r="BT217" s="155"/>
      <c r="BU217" s="155"/>
      <c r="BV217" s="154"/>
      <c r="BW217" s="154"/>
      <c r="BX217" s="154"/>
      <c r="BY217" s="154"/>
      <c r="BZ217" s="154"/>
      <c r="CA217" s="154"/>
      <c r="CB217" s="154"/>
      <c r="CC217" s="154"/>
      <c r="CD217" s="154"/>
      <c r="CE217" s="154"/>
      <c r="CF217" s="154"/>
      <c r="CG217" s="154"/>
      <c r="CH217" s="154"/>
      <c r="CI217" s="154"/>
      <c r="CJ217" s="154"/>
      <c r="CK217" s="154"/>
      <c r="CL217" s="154"/>
      <c r="CM217" s="154"/>
      <c r="CN217" s="154"/>
      <c r="CO217" s="154"/>
      <c r="CP217" s="154"/>
      <c r="CQ217" s="154"/>
      <c r="CR217" s="154"/>
      <c r="CS217" s="154"/>
      <c r="CT217" s="154"/>
      <c r="CU217" s="154"/>
      <c r="CV217" s="154"/>
      <c r="CW217" s="154"/>
      <c r="CX217" s="154"/>
      <c r="CY217" s="154"/>
      <c r="CZ217" s="154"/>
      <c r="DA217" s="154"/>
      <c r="DB217" s="154"/>
      <c r="DC217" s="154"/>
      <c r="DD217" s="154"/>
      <c r="DE217" s="154"/>
      <c r="DF217" s="154"/>
      <c r="DG217" s="154"/>
      <c r="DH217" s="154"/>
      <c r="DI217" s="154"/>
      <c r="DJ217" s="154"/>
      <c r="DK217" s="154"/>
      <c r="DL217" s="154"/>
      <c r="DM217" s="154"/>
      <c r="DN217" s="154"/>
      <c r="DO217" s="154"/>
      <c r="DP217" s="154"/>
      <c r="DQ217" s="154"/>
      <c r="DR217" s="154"/>
      <c r="DS217" s="154"/>
      <c r="DT217" s="154"/>
      <c r="DU217" s="154"/>
      <c r="DV217" s="154"/>
      <c r="DW217" s="154"/>
      <c r="DX217" s="154"/>
      <c r="DY217" s="154"/>
      <c r="DZ217" s="154"/>
      <c r="EA217" s="154"/>
      <c r="EB217" s="154"/>
      <c r="EC217" s="154"/>
      <c r="ED217" s="154"/>
      <c r="EE217" s="154"/>
      <c r="EF217" s="154"/>
      <c r="EG217" s="154"/>
      <c r="EH217" s="154"/>
      <c r="EI217" s="154"/>
      <c r="EJ217" s="154"/>
      <c r="EK217" s="154"/>
      <c r="EL217" s="154"/>
      <c r="EM217" s="154"/>
      <c r="EN217" s="154"/>
      <c r="EO217" s="154"/>
      <c r="EP217" s="154"/>
      <c r="EQ217" s="154"/>
      <c r="ER217" s="154"/>
      <c r="ES217" s="154"/>
      <c r="ET217" s="154"/>
      <c r="EU217" s="154"/>
      <c r="EV217" s="154"/>
      <c r="EW217" s="154"/>
      <c r="EX217" s="154"/>
      <c r="EY217" s="154"/>
      <c r="EZ217" s="154"/>
      <c r="FA217" s="154"/>
      <c r="FB217" s="154"/>
      <c r="FC217" s="154"/>
      <c r="FD217" s="154"/>
      <c r="FE217" s="154"/>
      <c r="FF217" s="154"/>
      <c r="FG217" s="154"/>
      <c r="FH217" s="154"/>
      <c r="FI217" s="154"/>
      <c r="FJ217" s="154"/>
      <c r="FK217" s="154"/>
      <c r="FL217" s="154"/>
      <c r="FM217" s="154"/>
      <c r="FN217" s="154"/>
      <c r="FO217" s="154"/>
      <c r="FP217" s="154"/>
      <c r="FQ217" s="154"/>
      <c r="FR217" s="154"/>
      <c r="FS217" s="154"/>
      <c r="FT217" s="154"/>
      <c r="FU217" s="154"/>
      <c r="FV217" s="154"/>
      <c r="FW217" s="154"/>
      <c r="FX217" s="154"/>
      <c r="FY217" s="154"/>
      <c r="FZ217" s="154"/>
      <c r="GA217" s="154"/>
      <c r="GB217" s="154"/>
      <c r="GC217" s="154"/>
      <c r="GD217" s="154"/>
      <c r="GE217" s="154"/>
      <c r="GF217" s="154"/>
      <c r="GG217" s="154"/>
      <c r="GH217" s="154"/>
      <c r="GI217" s="154"/>
      <c r="GJ217" s="154"/>
      <c r="GK217" s="154"/>
      <c r="GL217" s="154"/>
      <c r="GM217" s="154"/>
      <c r="GN217" s="154"/>
      <c r="GO217" s="154"/>
      <c r="GP217" s="154"/>
      <c r="GQ217" s="154"/>
      <c r="GR217" s="154"/>
      <c r="GS217" s="154"/>
      <c r="GT217" s="154"/>
      <c r="GU217" s="154"/>
      <c r="GV217" s="154"/>
      <c r="GW217" s="154"/>
      <c r="GX217" s="154"/>
      <c r="GY217" s="154"/>
      <c r="GZ217" s="154"/>
      <c r="HA217" s="154"/>
      <c r="HB217" s="154"/>
      <c r="HC217" s="154"/>
      <c r="HD217" s="154"/>
      <c r="HE217" s="154"/>
      <c r="HF217" s="154"/>
      <c r="HG217" s="154"/>
      <c r="HH217" s="154"/>
      <c r="HI217" s="154"/>
      <c r="HJ217" s="154"/>
      <c r="HK217" s="154"/>
      <c r="HL217" s="154"/>
      <c r="HM217" s="154"/>
      <c r="HN217" s="154"/>
      <c r="HO217" s="154"/>
      <c r="HP217" s="154"/>
      <c r="HQ217" s="154"/>
      <c r="HR217" s="154"/>
      <c r="HS217" s="154"/>
      <c r="HT217" s="154"/>
      <c r="HU217" s="154"/>
      <c r="HV217" s="154"/>
      <c r="HW217" s="154"/>
      <c r="HX217" s="154"/>
      <c r="HY217" s="154"/>
      <c r="HZ217" s="154"/>
      <c r="IA217" s="154"/>
      <c r="IB217" s="154"/>
      <c r="IC217" s="154"/>
      <c r="ID217" s="154"/>
      <c r="IE217" s="154"/>
      <c r="IF217" s="154"/>
      <c r="IG217" s="154"/>
      <c r="IH217" s="154"/>
      <c r="II217" s="154"/>
      <c r="IJ217" s="154"/>
      <c r="IK217" s="154"/>
      <c r="IL217" s="154"/>
      <c r="IM217" s="154"/>
      <c r="IN217" s="154"/>
      <c r="IO217" s="154"/>
      <c r="IP217" s="154"/>
      <c r="IQ217" s="154"/>
      <c r="IR217" s="154"/>
      <c r="IS217" s="154"/>
      <c r="IT217" s="154"/>
      <c r="IU217" s="154"/>
      <c r="IV217" s="154"/>
      <c r="IW217" s="154"/>
      <c r="IX217" s="154"/>
      <c r="IY217" s="154"/>
      <c r="IZ217" s="154"/>
      <c r="JA217" s="154"/>
      <c r="JB217" s="154"/>
      <c r="JC217" s="154"/>
      <c r="JD217" s="154"/>
      <c r="JE217" s="154"/>
      <c r="JF217" s="154"/>
      <c r="JG217" s="154"/>
      <c r="JH217" s="154"/>
      <c r="JI217" s="154"/>
      <c r="JJ217" s="154"/>
      <c r="JK217" s="154"/>
      <c r="JL217" s="154"/>
      <c r="JM217" s="154"/>
      <c r="JN217" s="154"/>
      <c r="JO217" s="154"/>
      <c r="JP217" s="154"/>
      <c r="JQ217" s="154"/>
      <c r="JR217" s="154"/>
      <c r="JS217" s="154"/>
      <c r="JT217" s="154"/>
      <c r="JU217" s="154"/>
      <c r="JV217" s="154"/>
      <c r="JW217" s="154"/>
      <c r="JX217" s="154"/>
      <c r="JY217" s="154"/>
      <c r="JZ217" s="154"/>
      <c r="KA217" s="154"/>
      <c r="KB217" s="154"/>
      <c r="KC217" s="154"/>
      <c r="KD217" s="154"/>
      <c r="KE217" s="154"/>
      <c r="KF217" s="154"/>
      <c r="KG217" s="154"/>
      <c r="KH217" s="154"/>
      <c r="KI217" s="154"/>
      <c r="KJ217" s="154"/>
      <c r="KK217" s="154"/>
      <c r="KL217" s="154"/>
      <c r="KM217" s="154"/>
      <c r="KN217" s="154"/>
      <c r="KO217" s="154"/>
      <c r="KP217" s="154"/>
      <c r="KQ217" s="154"/>
      <c r="KR217" s="154"/>
      <c r="KS217" s="154"/>
      <c r="KT217" s="154"/>
      <c r="KU217" s="154"/>
      <c r="KV217" s="154"/>
      <c r="KW217" s="154"/>
      <c r="KX217" s="154"/>
      <c r="KY217" s="154"/>
      <c r="KZ217" s="154"/>
      <c r="LA217" s="154"/>
      <c r="LB217" s="154"/>
      <c r="LC217" s="154"/>
      <c r="LD217" s="154"/>
      <c r="LE217" s="154"/>
      <c r="LF217" s="154"/>
      <c r="LG217" s="154"/>
      <c r="LH217" s="154"/>
      <c r="LI217" s="154"/>
      <c r="LJ217" s="154"/>
      <c r="LK217" s="154"/>
      <c r="LL217" s="154"/>
      <c r="LM217" s="154"/>
      <c r="LN217" s="154"/>
      <c r="LO217" s="154"/>
      <c r="LP217" s="154"/>
      <c r="LQ217" s="154"/>
      <c r="LR217" s="154"/>
      <c r="LS217" s="154"/>
      <c r="LT217" s="154"/>
      <c r="LU217" s="154"/>
      <c r="LV217" s="154"/>
      <c r="LW217" s="154"/>
      <c r="LX217" s="154"/>
      <c r="LY217" s="154"/>
      <c r="LZ217" s="154"/>
      <c r="MA217" s="154"/>
      <c r="MB217" s="154"/>
      <c r="MC217" s="154"/>
      <c r="MD217" s="154"/>
      <c r="ME217" s="154"/>
      <c r="MF217" s="154"/>
      <c r="MG217" s="154"/>
      <c r="MH217" s="154"/>
      <c r="MI217" s="154"/>
      <c r="MJ217" s="154"/>
      <c r="MK217" s="154"/>
      <c r="ML217" s="154"/>
      <c r="MM217" s="154"/>
      <c r="MN217" s="154"/>
      <c r="MO217" s="154"/>
      <c r="MP217" s="154"/>
      <c r="MQ217" s="154"/>
      <c r="MR217" s="154"/>
      <c r="MS217" s="154"/>
      <c r="MT217" s="154"/>
      <c r="MU217" s="154"/>
      <c r="MV217" s="154"/>
      <c r="MW217" s="154"/>
      <c r="MX217" s="154"/>
      <c r="MY217" s="154"/>
      <c r="MZ217" s="154"/>
      <c r="NA217" s="154"/>
      <c r="NB217" s="154"/>
      <c r="NC217" s="154"/>
      <c r="ND217" s="154"/>
      <c r="NE217" s="154"/>
      <c r="NF217" s="154"/>
      <c r="NG217" s="154"/>
      <c r="NH217" s="154"/>
      <c r="NI217" s="154"/>
      <c r="NJ217" s="154"/>
      <c r="NK217" s="154"/>
      <c r="NL217" s="154"/>
      <c r="NM217" s="154"/>
      <c r="NN217" s="154"/>
      <c r="NO217" s="154"/>
      <c r="NP217" s="154"/>
      <c r="NQ217" s="154"/>
      <c r="NR217" s="154"/>
      <c r="NS217" s="154"/>
      <c r="NT217" s="154"/>
      <c r="NU217" s="154"/>
      <c r="NV217" s="154"/>
      <c r="NW217" s="154"/>
      <c r="NX217" s="154"/>
      <c r="NY217" s="154"/>
      <c r="NZ217" s="154"/>
      <c r="OA217" s="154"/>
      <c r="OB217" s="154"/>
      <c r="OC217" s="154"/>
      <c r="OD217" s="154"/>
      <c r="OE217" s="154"/>
    </row>
    <row r="218" spans="1:395" ht="15" thickBot="1">
      <c r="A218" s="187">
        <v>18</v>
      </c>
      <c r="B218" s="28">
        <v>2</v>
      </c>
      <c r="C218" s="172">
        <v>0.55000000000000004</v>
      </c>
      <c r="D218" s="172">
        <f t="shared" si="316"/>
        <v>0.19333333333333333</v>
      </c>
      <c r="E218" s="171">
        <f t="shared" si="317"/>
        <v>3.4617713531086367</v>
      </c>
      <c r="F218" s="171">
        <f t="shared" si="318"/>
        <v>18.710521764569563</v>
      </c>
      <c r="G218" s="170">
        <f t="shared" si="319"/>
        <v>2.3228215600859228</v>
      </c>
      <c r="H218" s="425">
        <v>23</v>
      </c>
      <c r="I218" s="426"/>
      <c r="J218" s="167">
        <v>45</v>
      </c>
      <c r="K218" s="167">
        <v>66</v>
      </c>
      <c r="L218" s="167">
        <v>46</v>
      </c>
      <c r="M218" s="167">
        <v>65</v>
      </c>
      <c r="N218" s="167">
        <v>45</v>
      </c>
      <c r="O218" s="169">
        <v>63</v>
      </c>
      <c r="P218" s="168">
        <v>46</v>
      </c>
      <c r="Q218" s="167">
        <v>62</v>
      </c>
      <c r="R218" s="167">
        <v>47</v>
      </c>
      <c r="S218" s="167">
        <v>62</v>
      </c>
      <c r="T218" s="167">
        <v>48</v>
      </c>
      <c r="U218" s="167">
        <v>63</v>
      </c>
      <c r="V218" s="182"/>
      <c r="W218" s="166">
        <f t="shared" si="320"/>
        <v>21</v>
      </c>
      <c r="X218" s="166">
        <f t="shared" si="321"/>
        <v>19</v>
      </c>
      <c r="Y218" s="166">
        <f t="shared" si="322"/>
        <v>18</v>
      </c>
      <c r="Z218" s="166">
        <f t="shared" si="323"/>
        <v>16</v>
      </c>
      <c r="AA218" s="166">
        <f t="shared" si="324"/>
        <v>15</v>
      </c>
      <c r="AB218" s="166">
        <f t="shared" si="325"/>
        <v>15</v>
      </c>
      <c r="AC218" s="165">
        <f t="shared" si="326"/>
        <v>5</v>
      </c>
      <c r="AD218" s="165">
        <f t="shared" si="327"/>
        <v>4</v>
      </c>
      <c r="AE218" s="165">
        <f t="shared" si="328"/>
        <v>3</v>
      </c>
      <c r="AF218" s="164">
        <f t="shared" si="329"/>
        <v>0.19333333333333333</v>
      </c>
      <c r="AG218" s="164">
        <f t="shared" si="330"/>
        <v>0.15333333333333332</v>
      </c>
      <c r="AH218" s="164">
        <f t="shared" si="331"/>
        <v>0.04</v>
      </c>
      <c r="AI218" s="162">
        <f t="shared" si="332"/>
        <v>23.809523809523814</v>
      </c>
      <c r="AJ218" s="162">
        <f t="shared" si="333"/>
        <v>21.052631578947366</v>
      </c>
      <c r="AK218" s="162">
        <f t="shared" si="334"/>
        <v>16.666666666666664</v>
      </c>
      <c r="AL218" s="160">
        <f>(AI218+AJ218+AK218)/3</f>
        <v>20.509607351712614</v>
      </c>
      <c r="AM218" s="159">
        <f t="shared" si="336"/>
        <v>1.0332867023485754E-2</v>
      </c>
      <c r="AN218" s="159">
        <f t="shared" si="337"/>
        <v>0.3515151515151515</v>
      </c>
      <c r="AO218" s="159">
        <f t="shared" si="338"/>
        <v>2.9395225153019823E-2</v>
      </c>
      <c r="AP218" s="159">
        <f t="shared" si="339"/>
        <v>1.3361465978645373E-2</v>
      </c>
      <c r="AQ218" s="159">
        <f t="shared" si="340"/>
        <v>1.9062358129534065E-2</v>
      </c>
      <c r="AR218" s="159">
        <f t="shared" si="341"/>
        <v>1.4266666666666667</v>
      </c>
      <c r="AS218" s="158">
        <f t="shared" si="342"/>
        <v>95.485457402946025</v>
      </c>
      <c r="AT218" s="158">
        <f t="shared" si="343"/>
        <v>33.564585026490114</v>
      </c>
      <c r="AU218" s="156">
        <f t="shared" si="344"/>
        <v>0.45454545454545453</v>
      </c>
      <c r="AV218" s="156">
        <f t="shared" si="345"/>
        <v>0.13144488476546717</v>
      </c>
      <c r="AW218" s="156">
        <f t="shared" si="346"/>
        <v>0.76666439507182438</v>
      </c>
      <c r="AX218" s="156">
        <f t="shared" si="347"/>
        <v>8.9390997858634039E-2</v>
      </c>
      <c r="AY218" s="156">
        <f t="shared" si="348"/>
        <v>0.76551724137931032</v>
      </c>
      <c r="AZ218" s="156">
        <f t="shared" si="349"/>
        <v>0.26909090909090905</v>
      </c>
      <c r="BA218" s="156">
        <f t="shared" si="350"/>
        <v>7.9099878593580607E-3</v>
      </c>
      <c r="BB218" s="156">
        <f t="shared" si="351"/>
        <v>1.6866616691580136</v>
      </c>
      <c r="BC218" s="156">
        <f t="shared" si="352"/>
        <v>0.4297623142885959</v>
      </c>
      <c r="BD218" s="158">
        <f t="shared" si="353"/>
        <v>54.331602264111886</v>
      </c>
      <c r="BE218" s="158">
        <f t="shared" si="354"/>
        <v>32.164308540354234</v>
      </c>
      <c r="BF218" s="156">
        <f t="shared" si="355"/>
        <v>0.15915494309189535</v>
      </c>
      <c r="BG218" s="156">
        <f t="shared" si="356"/>
        <v>1.6445268630989971E-3</v>
      </c>
      <c r="BH218" s="156">
        <f t="shared" si="357"/>
        <v>4.67839538640232E-3</v>
      </c>
      <c r="BI218" s="156">
        <f t="shared" si="358"/>
        <v>2.1265433574555997E-3</v>
      </c>
      <c r="BJ218" s="156">
        <f t="shared" si="359"/>
        <v>1.2589136676137151E-3</v>
      </c>
      <c r="BK218" s="157">
        <f t="shared" si="360"/>
        <v>0.21897666666666665</v>
      </c>
      <c r="BL218" s="157">
        <f t="shared" si="361"/>
        <v>2.5186901357650173</v>
      </c>
      <c r="BM218" s="157">
        <f t="shared" si="362"/>
        <v>694.57208900000012</v>
      </c>
      <c r="BN218" s="156">
        <f t="shared" si="363"/>
        <v>0.83484624985816414</v>
      </c>
      <c r="BO218" s="156">
        <f t="shared" si="364"/>
        <v>1.008233910267182</v>
      </c>
      <c r="BP218" s="156">
        <f t="shared" si="365"/>
        <v>0.25422847073257498</v>
      </c>
      <c r="BQ218" s="156">
        <f t="shared" si="366"/>
        <v>3.2838424722947166</v>
      </c>
      <c r="BR218" s="156">
        <f t="shared" si="367"/>
        <v>3.9658575900720079</v>
      </c>
      <c r="BS218" s="155"/>
      <c r="BT218" s="155"/>
      <c r="BU218" s="155"/>
    </row>
    <row r="219" spans="1:395" ht="15" thickBot="1">
      <c r="A219" s="187">
        <v>18</v>
      </c>
      <c r="B219" s="28">
        <v>3</v>
      </c>
      <c r="C219" s="172">
        <v>0.55000000000000004</v>
      </c>
      <c r="D219" s="172">
        <f t="shared" si="316"/>
        <v>0.23</v>
      </c>
      <c r="E219" s="171">
        <f t="shared" si="317"/>
        <v>3.1742250903872287</v>
      </c>
      <c r="F219" s="171">
        <f t="shared" si="318"/>
        <v>15.731298772272332</v>
      </c>
      <c r="G219" s="170">
        <f t="shared" si="319"/>
        <v>2.3228215600859228</v>
      </c>
      <c r="H219" s="425">
        <v>25</v>
      </c>
      <c r="I219" s="426"/>
      <c r="J219" s="167">
        <v>37</v>
      </c>
      <c r="K219" s="167">
        <v>61</v>
      </c>
      <c r="L219" s="167">
        <v>40</v>
      </c>
      <c r="M219" s="167">
        <v>62</v>
      </c>
      <c r="N219" s="167">
        <v>38</v>
      </c>
      <c r="O219" s="169">
        <v>61</v>
      </c>
      <c r="P219" s="168">
        <v>47</v>
      </c>
      <c r="Q219" s="167">
        <v>63</v>
      </c>
      <c r="R219" s="167">
        <v>46</v>
      </c>
      <c r="S219" s="167">
        <v>62</v>
      </c>
      <c r="T219" s="167">
        <v>41</v>
      </c>
      <c r="U219" s="167">
        <v>64</v>
      </c>
      <c r="V219" s="182"/>
      <c r="W219" s="166">
        <f t="shared" si="320"/>
        <v>24</v>
      </c>
      <c r="X219" s="166">
        <f t="shared" si="321"/>
        <v>22</v>
      </c>
      <c r="Y219" s="166">
        <f t="shared" si="322"/>
        <v>23</v>
      </c>
      <c r="Z219" s="166">
        <f t="shared" si="323"/>
        <v>16</v>
      </c>
      <c r="AA219" s="166">
        <f t="shared" si="324"/>
        <v>16</v>
      </c>
      <c r="AB219" s="166">
        <f t="shared" si="325"/>
        <v>23</v>
      </c>
      <c r="AC219" s="165">
        <f t="shared" si="326"/>
        <v>8</v>
      </c>
      <c r="AD219" s="165">
        <f t="shared" si="327"/>
        <v>6</v>
      </c>
      <c r="AE219" s="165">
        <f t="shared" si="328"/>
        <v>0</v>
      </c>
      <c r="AF219" s="164">
        <f t="shared" si="329"/>
        <v>0.23</v>
      </c>
      <c r="AG219" s="164">
        <f t="shared" si="330"/>
        <v>0.18333333333333332</v>
      </c>
      <c r="AH219" s="164">
        <f t="shared" si="331"/>
        <v>4.6666666666666669E-2</v>
      </c>
      <c r="AI219" s="162">
        <f t="shared" si="332"/>
        <v>33.333333333333336</v>
      </c>
      <c r="AJ219" s="162">
        <f t="shared" si="333"/>
        <v>27.27272727272727</v>
      </c>
      <c r="AK219" s="161">
        <f t="shared" si="334"/>
        <v>0</v>
      </c>
      <c r="AL219" s="160">
        <f>(AI219+AJ219+AK219)/2</f>
        <v>30.303030303030305</v>
      </c>
      <c r="AM219" s="159">
        <f t="shared" si="336"/>
        <v>1.4620534726947869E-2</v>
      </c>
      <c r="AN219" s="159">
        <f t="shared" si="337"/>
        <v>0.41818181818181815</v>
      </c>
      <c r="AO219" s="159">
        <f t="shared" si="338"/>
        <v>3.4962148260092731E-2</v>
      </c>
      <c r="AP219" s="159">
        <f t="shared" si="339"/>
        <v>1.5891885572769424E-2</v>
      </c>
      <c r="AQ219" s="159">
        <f t="shared" si="340"/>
        <v>2.0341613533144863E-2</v>
      </c>
      <c r="AR219" s="159">
        <f t="shared" si="341"/>
        <v>1.2800000000000002</v>
      </c>
      <c r="AS219" s="158">
        <f t="shared" si="342"/>
        <v>67.309994662053612</v>
      </c>
      <c r="AT219" s="158">
        <f t="shared" si="343"/>
        <v>28.147815949586057</v>
      </c>
      <c r="AU219" s="156">
        <f t="shared" si="344"/>
        <v>0.45454545454545453</v>
      </c>
      <c r="AV219" s="156">
        <f t="shared" si="345"/>
        <v>0.13142978606865996</v>
      </c>
      <c r="AW219" s="156">
        <f t="shared" si="346"/>
        <v>0.7029019463944165</v>
      </c>
      <c r="AX219" s="156">
        <f t="shared" si="347"/>
        <v>0.11597798044798004</v>
      </c>
      <c r="AY219" s="156">
        <f t="shared" si="348"/>
        <v>0.64347826086956517</v>
      </c>
      <c r="AZ219" s="156">
        <f t="shared" si="349"/>
        <v>0.26909090909090905</v>
      </c>
      <c r="BA219" s="156">
        <f t="shared" si="350"/>
        <v>9.4079962590794975E-3</v>
      </c>
      <c r="BB219" s="156">
        <f t="shared" si="351"/>
        <v>1.5463842820677165</v>
      </c>
      <c r="BC219" s="156">
        <f t="shared" si="352"/>
        <v>0.46869356327482131</v>
      </c>
      <c r="BD219" s="158">
        <f t="shared" si="353"/>
        <v>49.818638354845554</v>
      </c>
      <c r="BE219" s="158">
        <f t="shared" si="354"/>
        <v>29.492633906068566</v>
      </c>
      <c r="BF219" s="156">
        <f t="shared" si="355"/>
        <v>0.15915494309189535</v>
      </c>
      <c r="BG219" s="156">
        <f t="shared" si="356"/>
        <v>2.3269303724404678E-3</v>
      </c>
      <c r="BH219" s="156">
        <f t="shared" si="357"/>
        <v>5.5643987167054666E-3</v>
      </c>
      <c r="BI219" s="156">
        <f t="shared" si="358"/>
        <v>2.5292721439570298E-3</v>
      </c>
      <c r="BJ219" s="156">
        <f t="shared" si="359"/>
        <v>1.4973291092225617E-3</v>
      </c>
      <c r="BK219" s="157">
        <f t="shared" si="360"/>
        <v>0.23538500000000001</v>
      </c>
      <c r="BL219" s="157">
        <f t="shared" si="361"/>
        <v>2.5541436921207077</v>
      </c>
      <c r="BM219" s="157">
        <f t="shared" si="362"/>
        <v>767.78467762500009</v>
      </c>
      <c r="BN219" s="156">
        <f t="shared" si="363"/>
        <v>0.83484624985816414</v>
      </c>
      <c r="BO219" s="156">
        <f t="shared" si="364"/>
        <v>1.008233910267182</v>
      </c>
      <c r="BP219" s="156">
        <f t="shared" si="365"/>
        <v>0.22998635574002022</v>
      </c>
      <c r="BQ219" s="156">
        <f t="shared" si="366"/>
        <v>3.6299816446584594</v>
      </c>
      <c r="BR219" s="156">
        <f t="shared" si="367"/>
        <v>4.3838857614966678</v>
      </c>
      <c r="BS219" s="155"/>
      <c r="BT219" s="155"/>
      <c r="BU219" s="155"/>
    </row>
    <row r="220" spans="1:395" ht="15" thickBot="1">
      <c r="A220" s="187">
        <v>18</v>
      </c>
      <c r="B220" s="28">
        <v>4</v>
      </c>
      <c r="C220" s="172">
        <v>0.55000000000000004</v>
      </c>
      <c r="D220" s="172">
        <f t="shared" si="316"/>
        <v>0.25</v>
      </c>
      <c r="E220" s="171">
        <f t="shared" si="317"/>
        <v>2.8899783707718116</v>
      </c>
      <c r="F220" s="171">
        <f t="shared" si="318"/>
        <v>13.040021992475138</v>
      </c>
      <c r="G220" s="170">
        <f t="shared" si="319"/>
        <v>2.3228215600859228</v>
      </c>
      <c r="H220" s="425">
        <v>27.36</v>
      </c>
      <c r="I220" s="426"/>
      <c r="J220" s="167">
        <v>39</v>
      </c>
      <c r="K220" s="167">
        <v>63</v>
      </c>
      <c r="L220" s="167">
        <v>39</v>
      </c>
      <c r="M220" s="167">
        <v>65</v>
      </c>
      <c r="N220" s="167">
        <v>40</v>
      </c>
      <c r="O220" s="169">
        <v>65</v>
      </c>
      <c r="P220" s="168">
        <v>45</v>
      </c>
      <c r="Q220" s="167">
        <v>64</v>
      </c>
      <c r="R220" s="167">
        <v>47</v>
      </c>
      <c r="S220" s="167">
        <v>64</v>
      </c>
      <c r="T220" s="167">
        <v>40</v>
      </c>
      <c r="U220" s="167">
        <v>65</v>
      </c>
      <c r="V220" s="182"/>
      <c r="W220" s="166">
        <f t="shared" si="320"/>
        <v>24</v>
      </c>
      <c r="X220" s="166">
        <f t="shared" si="321"/>
        <v>26</v>
      </c>
      <c r="Y220" s="166">
        <f t="shared" si="322"/>
        <v>25</v>
      </c>
      <c r="Z220" s="166">
        <f t="shared" si="323"/>
        <v>19</v>
      </c>
      <c r="AA220" s="166">
        <f t="shared" si="324"/>
        <v>17</v>
      </c>
      <c r="AB220" s="166">
        <f t="shared" si="325"/>
        <v>25</v>
      </c>
      <c r="AC220" s="165">
        <f t="shared" si="326"/>
        <v>5</v>
      </c>
      <c r="AD220" s="165">
        <f t="shared" si="327"/>
        <v>9</v>
      </c>
      <c r="AE220" s="165">
        <f t="shared" si="328"/>
        <v>0</v>
      </c>
      <c r="AF220" s="164">
        <f t="shared" si="329"/>
        <v>0.25</v>
      </c>
      <c r="AG220" s="164">
        <f t="shared" si="330"/>
        <v>0.20333333333333334</v>
      </c>
      <c r="AH220" s="164">
        <f t="shared" si="331"/>
        <v>4.6666666666666669E-2</v>
      </c>
      <c r="AI220" s="162">
        <f t="shared" si="332"/>
        <v>20.833333333333336</v>
      </c>
      <c r="AJ220" s="162">
        <f t="shared" si="333"/>
        <v>34.615384615384613</v>
      </c>
      <c r="AK220" s="161">
        <f t="shared" si="334"/>
        <v>0</v>
      </c>
      <c r="AL220" s="160">
        <f>(AI220+AJ220+AK220)/2</f>
        <v>27.724358974358974</v>
      </c>
      <c r="AM220" s="159">
        <f t="shared" si="336"/>
        <v>1.9171746807195935E-2</v>
      </c>
      <c r="AN220" s="159">
        <f t="shared" si="337"/>
        <v>0.45454545454545453</v>
      </c>
      <c r="AO220" s="159">
        <f t="shared" si="338"/>
        <v>4.2177842975831062E-2</v>
      </c>
      <c r="AP220" s="159">
        <f t="shared" si="339"/>
        <v>1.9171746807195935E-2</v>
      </c>
      <c r="AQ220" s="159">
        <f t="shared" si="340"/>
        <v>2.3006096168635127E-2</v>
      </c>
      <c r="AR220" s="159">
        <f t="shared" si="341"/>
        <v>1.2000000000000002</v>
      </c>
      <c r="AS220" s="158">
        <f t="shared" si="342"/>
        <v>51.160087969900552</v>
      </c>
      <c r="AT220" s="158">
        <f t="shared" si="343"/>
        <v>23.254585440863885</v>
      </c>
      <c r="AU220" s="156">
        <f t="shared" si="344"/>
        <v>0.45454545454545453</v>
      </c>
      <c r="AV220" s="156">
        <f t="shared" si="345"/>
        <v>0.13846207714459557</v>
      </c>
      <c r="AW220" s="156">
        <f t="shared" si="346"/>
        <v>0.67419986246324204</v>
      </c>
      <c r="AX220" s="156">
        <f t="shared" si="347"/>
        <v>0.13846207714459557</v>
      </c>
      <c r="AY220" s="156">
        <f t="shared" si="348"/>
        <v>0.59199999999999997</v>
      </c>
      <c r="AZ220" s="156">
        <f t="shared" si="349"/>
        <v>0.26909090909090905</v>
      </c>
      <c r="BA220" s="156">
        <f t="shared" si="350"/>
        <v>1.1349674109859993E-2</v>
      </c>
      <c r="BB220" s="156">
        <f t="shared" si="351"/>
        <v>1.4832396974191326</v>
      </c>
      <c r="BC220" s="156">
        <f t="shared" si="352"/>
        <v>0.51479238851625364</v>
      </c>
      <c r="BD220" s="158">
        <f t="shared" si="353"/>
        <v>45.35745991764022</v>
      </c>
      <c r="BE220" s="158">
        <f t="shared" si="354"/>
        <v>26.85161627124301</v>
      </c>
      <c r="BF220" s="156">
        <f t="shared" si="355"/>
        <v>0.15915494309189535</v>
      </c>
      <c r="BG220" s="156">
        <f t="shared" si="356"/>
        <v>3.0512782720714953E-3</v>
      </c>
      <c r="BH220" s="156">
        <f t="shared" si="357"/>
        <v>6.7128121985572907E-3</v>
      </c>
      <c r="BI220" s="156">
        <f t="shared" si="358"/>
        <v>3.0512782720714953E-3</v>
      </c>
      <c r="BJ220" s="156">
        <f t="shared" si="359"/>
        <v>1.8063567370663251E-3</v>
      </c>
      <c r="BK220" s="157">
        <f t="shared" si="360"/>
        <v>0.24433500000000002</v>
      </c>
      <c r="BL220" s="157">
        <f t="shared" si="361"/>
        <v>2.5732761219892435</v>
      </c>
      <c r="BM220" s="157">
        <f t="shared" si="362"/>
        <v>808.962643125</v>
      </c>
      <c r="BN220" s="156">
        <f t="shared" si="363"/>
        <v>0.83484624985816414</v>
      </c>
      <c r="BO220" s="156">
        <f t="shared" si="364"/>
        <v>1.008233910267182</v>
      </c>
      <c r="BP220" s="156">
        <f t="shared" si="365"/>
        <v>0.21827954788848644</v>
      </c>
      <c r="BQ220" s="156">
        <f t="shared" si="366"/>
        <v>3.8246654711080224</v>
      </c>
      <c r="BR220" s="156">
        <f t="shared" si="367"/>
        <v>4.6190031087212224</v>
      </c>
      <c r="BS220" s="155"/>
      <c r="BT220" s="155"/>
      <c r="BU220" s="155"/>
    </row>
    <row r="221" spans="1:395" ht="15" thickBot="1">
      <c r="A221" s="187">
        <v>18</v>
      </c>
      <c r="B221" s="28">
        <v>5</v>
      </c>
      <c r="C221" s="172">
        <v>0.55000000000000004</v>
      </c>
      <c r="D221" s="172">
        <f t="shared" si="316"/>
        <v>0.24</v>
      </c>
      <c r="E221" s="171">
        <f t="shared" si="317"/>
        <v>2.8424232144011614</v>
      </c>
      <c r="F221" s="171">
        <f t="shared" si="318"/>
        <v>12.614400685977616</v>
      </c>
      <c r="G221" s="170">
        <f t="shared" si="319"/>
        <v>2.3228215600859228</v>
      </c>
      <c r="H221" s="425">
        <v>27.8</v>
      </c>
      <c r="I221" s="426"/>
      <c r="J221" s="167">
        <v>42</v>
      </c>
      <c r="K221" s="167">
        <v>63</v>
      </c>
      <c r="L221" s="167">
        <v>40</v>
      </c>
      <c r="M221" s="167">
        <v>64</v>
      </c>
      <c r="N221" s="167">
        <v>39</v>
      </c>
      <c r="O221" s="169">
        <v>66</v>
      </c>
      <c r="P221" s="168">
        <v>46</v>
      </c>
      <c r="Q221" s="167">
        <v>64</v>
      </c>
      <c r="R221" s="167">
        <v>45</v>
      </c>
      <c r="S221" s="167">
        <v>63</v>
      </c>
      <c r="T221" s="167">
        <v>49</v>
      </c>
      <c r="U221" s="167">
        <v>63</v>
      </c>
      <c r="V221" s="182"/>
      <c r="W221" s="166">
        <f t="shared" si="320"/>
        <v>21</v>
      </c>
      <c r="X221" s="166">
        <f t="shared" si="321"/>
        <v>24</v>
      </c>
      <c r="Y221" s="166">
        <f t="shared" si="322"/>
        <v>27</v>
      </c>
      <c r="Z221" s="166">
        <f t="shared" si="323"/>
        <v>18</v>
      </c>
      <c r="AA221" s="166">
        <f t="shared" si="324"/>
        <v>18</v>
      </c>
      <c r="AB221" s="166">
        <f t="shared" si="325"/>
        <v>14</v>
      </c>
      <c r="AC221" s="165">
        <f t="shared" si="326"/>
        <v>3</v>
      </c>
      <c r="AD221" s="165">
        <f t="shared" si="327"/>
        <v>6</v>
      </c>
      <c r="AE221" s="165">
        <f t="shared" si="328"/>
        <v>13</v>
      </c>
      <c r="AF221" s="164">
        <f t="shared" si="329"/>
        <v>0.24</v>
      </c>
      <c r="AG221" s="164">
        <f t="shared" si="330"/>
        <v>0.16666666666666666</v>
      </c>
      <c r="AH221" s="164">
        <f t="shared" si="331"/>
        <v>7.3333333333333334E-2</v>
      </c>
      <c r="AI221" s="162">
        <f t="shared" si="332"/>
        <v>14.28571428571429</v>
      </c>
      <c r="AJ221" s="162">
        <f t="shared" si="333"/>
        <v>25</v>
      </c>
      <c r="AK221" s="162">
        <f t="shared" si="334"/>
        <v>48.148148148148152</v>
      </c>
      <c r="AL221" s="160">
        <f>(AI221+AJ221+AK221)/3</f>
        <v>29.144620811287481</v>
      </c>
      <c r="AM221" s="159">
        <f t="shared" si="336"/>
        <v>1.9025874155621843E-2</v>
      </c>
      <c r="AN221" s="159">
        <f t="shared" si="337"/>
        <v>0.43636363636363629</v>
      </c>
      <c r="AO221" s="159">
        <f t="shared" si="338"/>
        <v>4.3600961606633397E-2</v>
      </c>
      <c r="AP221" s="159">
        <f t="shared" si="339"/>
        <v>1.9818618912106088E-2</v>
      </c>
      <c r="AQ221" s="159">
        <f t="shared" si="340"/>
        <v>2.4575087451011553E-2</v>
      </c>
      <c r="AR221" s="159">
        <f t="shared" si="341"/>
        <v>1.2400000000000002</v>
      </c>
      <c r="AS221" s="158">
        <f t="shared" si="342"/>
        <v>51.518336191573404</v>
      </c>
      <c r="AT221" s="158">
        <f t="shared" si="343"/>
        <v>22.4807285199593</v>
      </c>
      <c r="AU221" s="156">
        <f t="shared" si="344"/>
        <v>0.45454545454545453</v>
      </c>
      <c r="AV221" s="156">
        <f t="shared" si="345"/>
        <v>0.14368157397561634</v>
      </c>
      <c r="AW221" s="156">
        <f t="shared" si="346"/>
        <v>0.68810235320397528</v>
      </c>
      <c r="AX221" s="156">
        <f t="shared" si="347"/>
        <v>0.13514747200520241</v>
      </c>
      <c r="AY221" s="156">
        <f t="shared" si="348"/>
        <v>0.6166666666666667</v>
      </c>
      <c r="AZ221" s="156">
        <f t="shared" si="349"/>
        <v>0.26909090909090905</v>
      </c>
      <c r="BA221" s="156">
        <f t="shared" si="350"/>
        <v>1.1732622395966804E-2</v>
      </c>
      <c r="BB221" s="156">
        <f t="shared" si="351"/>
        <v>1.5138251770487456</v>
      </c>
      <c r="BC221" s="156">
        <f t="shared" si="352"/>
        <v>0.52340512162731101</v>
      </c>
      <c r="BD221" s="158">
        <f t="shared" si="353"/>
        <v>44.611094089863172</v>
      </c>
      <c r="BE221" s="158">
        <f t="shared" si="354"/>
        <v>26.409767701198998</v>
      </c>
      <c r="BF221" s="156">
        <f t="shared" si="355"/>
        <v>0.15915494309189535</v>
      </c>
      <c r="BG221" s="156">
        <f t="shared" si="356"/>
        <v>3.028061918511557E-3</v>
      </c>
      <c r="BH221" s="156">
        <f t="shared" si="357"/>
        <v>6.9393085632556521E-3</v>
      </c>
      <c r="BI221" s="156">
        <f t="shared" si="358"/>
        <v>3.1542311651162054E-3</v>
      </c>
      <c r="BJ221" s="156">
        <f t="shared" si="359"/>
        <v>1.8673048497487934E-3</v>
      </c>
      <c r="BK221" s="157">
        <f t="shared" si="360"/>
        <v>0.23986000000000002</v>
      </c>
      <c r="BL221" s="157">
        <f t="shared" si="361"/>
        <v>2.5637277546572688</v>
      </c>
      <c r="BM221" s="157">
        <f t="shared" si="362"/>
        <v>788.26391100000012</v>
      </c>
      <c r="BN221" s="156">
        <f t="shared" si="363"/>
        <v>0.83484624985816414</v>
      </c>
      <c r="BO221" s="156">
        <f t="shared" si="364"/>
        <v>1.008233910267182</v>
      </c>
      <c r="BP221" s="156">
        <f t="shared" si="365"/>
        <v>0.22401127025590797</v>
      </c>
      <c r="BQ221" s="156">
        <f t="shared" si="366"/>
        <v>3.7268046777487807</v>
      </c>
      <c r="BR221" s="156">
        <f t="shared" si="367"/>
        <v>4.5008177897272175</v>
      </c>
      <c r="BS221" s="155"/>
      <c r="BT221" s="155"/>
      <c r="BU221" s="155"/>
    </row>
    <row r="222" spans="1:395" ht="15" thickBot="1">
      <c r="A222" s="187">
        <v>18</v>
      </c>
      <c r="B222" s="28">
        <v>6</v>
      </c>
      <c r="C222" s="172">
        <v>0.55000000000000004</v>
      </c>
      <c r="D222" s="172">
        <f t="shared" si="316"/>
        <v>0.27</v>
      </c>
      <c r="E222" s="171">
        <f t="shared" si="317"/>
        <v>2.821311093890853</v>
      </c>
      <c r="F222" s="171">
        <f t="shared" si="318"/>
        <v>12.42770947740042</v>
      </c>
      <c r="G222" s="170">
        <f t="shared" si="319"/>
        <v>2.3228215600859228</v>
      </c>
      <c r="H222" s="425">
        <v>28</v>
      </c>
      <c r="I222" s="426"/>
      <c r="J222" s="167">
        <v>40</v>
      </c>
      <c r="K222" s="167">
        <v>61</v>
      </c>
      <c r="L222" s="167">
        <v>35</v>
      </c>
      <c r="M222" s="167">
        <v>65</v>
      </c>
      <c r="N222" s="167">
        <v>34</v>
      </c>
      <c r="O222" s="169">
        <v>64</v>
      </c>
      <c r="P222" s="168">
        <v>45</v>
      </c>
      <c r="Q222" s="167">
        <v>64</v>
      </c>
      <c r="R222" s="167">
        <v>45</v>
      </c>
      <c r="S222" s="167">
        <v>65</v>
      </c>
      <c r="T222" s="167">
        <v>45</v>
      </c>
      <c r="U222" s="167">
        <v>62</v>
      </c>
      <c r="V222" s="182"/>
      <c r="W222" s="166">
        <f t="shared" si="320"/>
        <v>21</v>
      </c>
      <c r="X222" s="166">
        <f t="shared" si="321"/>
        <v>30</v>
      </c>
      <c r="Y222" s="166">
        <f t="shared" si="322"/>
        <v>30</v>
      </c>
      <c r="Z222" s="166">
        <f t="shared" si="323"/>
        <v>19</v>
      </c>
      <c r="AA222" s="166">
        <f t="shared" si="324"/>
        <v>20</v>
      </c>
      <c r="AB222" s="166">
        <f t="shared" si="325"/>
        <v>17</v>
      </c>
      <c r="AC222" s="165">
        <f t="shared" si="326"/>
        <v>2</v>
      </c>
      <c r="AD222" s="165">
        <f t="shared" si="327"/>
        <v>10</v>
      </c>
      <c r="AE222" s="165">
        <f t="shared" si="328"/>
        <v>13</v>
      </c>
      <c r="AF222" s="164">
        <f t="shared" si="329"/>
        <v>0.27</v>
      </c>
      <c r="AG222" s="164">
        <f t="shared" si="330"/>
        <v>0.18666666666666668</v>
      </c>
      <c r="AH222" s="164">
        <f t="shared" si="331"/>
        <v>8.3333333333333329E-2</v>
      </c>
      <c r="AI222" s="162">
        <f t="shared" si="332"/>
        <v>9.5238095238095237</v>
      </c>
      <c r="AJ222" s="162">
        <f t="shared" si="333"/>
        <v>33.333333333333336</v>
      </c>
      <c r="AK222" s="162">
        <f t="shared" si="334"/>
        <v>43.333333333333336</v>
      </c>
      <c r="AL222" s="160">
        <f>(AI222+AJ222+AK222)/3</f>
        <v>28.730158730158735</v>
      </c>
      <c r="AM222" s="159">
        <f t="shared" si="336"/>
        <v>2.1725644656482392E-2</v>
      </c>
      <c r="AN222" s="159">
        <f t="shared" si="337"/>
        <v>0.49090909090909091</v>
      </c>
      <c r="AO222" s="159">
        <f t="shared" si="338"/>
        <v>4.4255942818760427E-2</v>
      </c>
      <c r="AP222" s="159">
        <f t="shared" si="339"/>
        <v>2.0116337644891104E-2</v>
      </c>
      <c r="AQ222" s="159">
        <f t="shared" si="340"/>
        <v>2.2530298162278039E-2</v>
      </c>
      <c r="AR222" s="159">
        <f t="shared" si="341"/>
        <v>1.1200000000000001</v>
      </c>
      <c r="AS222" s="158">
        <f t="shared" si="342"/>
        <v>45.102627694075629</v>
      </c>
      <c r="AT222" s="158">
        <f t="shared" si="343"/>
        <v>22.141289958909852</v>
      </c>
      <c r="AU222" s="156">
        <f t="shared" si="344"/>
        <v>0.45454545454545453</v>
      </c>
      <c r="AV222" s="156">
        <f t="shared" si="345"/>
        <v>0.13647797829717567</v>
      </c>
      <c r="AW222" s="156">
        <f t="shared" si="346"/>
        <v>0.6487491201346024</v>
      </c>
      <c r="AX222" s="156">
        <f t="shared" si="347"/>
        <v>0.15317864155619407</v>
      </c>
      <c r="AY222" s="156">
        <f t="shared" si="348"/>
        <v>0.54814814814814805</v>
      </c>
      <c r="AZ222" s="156">
        <f t="shared" si="349"/>
        <v>0.26909090909090905</v>
      </c>
      <c r="BA222" s="156">
        <f t="shared" si="350"/>
        <v>1.1908871885775532E-2</v>
      </c>
      <c r="BB222" s="156">
        <f t="shared" si="351"/>
        <v>1.4272480642961254</v>
      </c>
      <c r="BC222" s="156">
        <f t="shared" si="352"/>
        <v>0.52732180845686205</v>
      </c>
      <c r="BD222" s="158">
        <f t="shared" si="353"/>
        <v>44.279744841886981</v>
      </c>
      <c r="BE222" s="158">
        <f t="shared" si="354"/>
        <v>26.213608946397091</v>
      </c>
      <c r="BF222" s="156">
        <f t="shared" si="355"/>
        <v>0.15915494309189535</v>
      </c>
      <c r="BG222" s="156">
        <f t="shared" si="356"/>
        <v>3.4577437389371954E-3</v>
      </c>
      <c r="BH222" s="156">
        <f t="shared" si="357"/>
        <v>7.0435520607979906E-3</v>
      </c>
      <c r="BI222" s="156">
        <f t="shared" si="358"/>
        <v>3.2016145730899958E-3</v>
      </c>
      <c r="BJ222" s="156">
        <f t="shared" si="359"/>
        <v>1.8953558272692772E-3</v>
      </c>
      <c r="BK222" s="157">
        <f t="shared" si="360"/>
        <v>0.25328500000000004</v>
      </c>
      <c r="BL222" s="157">
        <f t="shared" si="361"/>
        <v>2.5922673473235744</v>
      </c>
      <c r="BM222" s="157">
        <f t="shared" si="362"/>
        <v>851.01860362500031</v>
      </c>
      <c r="BN222" s="156">
        <f t="shared" si="363"/>
        <v>0.83484624985816414</v>
      </c>
      <c r="BO222" s="156">
        <f t="shared" si="364"/>
        <v>1.008233910267182</v>
      </c>
      <c r="BP222" s="156">
        <f t="shared" si="365"/>
        <v>0.20749252630652201</v>
      </c>
      <c r="BQ222" s="156">
        <f t="shared" si="366"/>
        <v>4.0235003386332702</v>
      </c>
      <c r="BR222" s="156">
        <f t="shared" si="367"/>
        <v>4.8591336189996088</v>
      </c>
      <c r="BS222" s="155"/>
      <c r="BT222" s="155"/>
      <c r="BU222" s="155"/>
    </row>
    <row r="223" spans="1:395" ht="15" thickBot="1">
      <c r="A223" s="187">
        <v>18</v>
      </c>
      <c r="B223" s="28">
        <v>7</v>
      </c>
      <c r="C223" s="172">
        <v>0.55000000000000004</v>
      </c>
      <c r="D223" s="172">
        <f t="shared" si="316"/>
        <v>0.29666666666666669</v>
      </c>
      <c r="E223" s="171">
        <f t="shared" si="317"/>
        <v>2.6259667592247009</v>
      </c>
      <c r="F223" s="171">
        <f t="shared" si="318"/>
        <v>10.766327527906574</v>
      </c>
      <c r="G223" s="170">
        <f t="shared" si="319"/>
        <v>2.3228215600859228</v>
      </c>
      <c r="H223" s="425">
        <v>30</v>
      </c>
      <c r="I223" s="426"/>
      <c r="J223" s="167">
        <v>36</v>
      </c>
      <c r="K223" s="167">
        <v>63</v>
      </c>
      <c r="L223" s="167">
        <v>36</v>
      </c>
      <c r="M223" s="167">
        <v>66</v>
      </c>
      <c r="N223" s="167">
        <v>36</v>
      </c>
      <c r="O223" s="169">
        <v>68</v>
      </c>
      <c r="P223" s="168">
        <v>44</v>
      </c>
      <c r="Q223" s="167">
        <v>63</v>
      </c>
      <c r="R223" s="167">
        <v>44</v>
      </c>
      <c r="S223" s="167">
        <v>66</v>
      </c>
      <c r="T223" s="167">
        <v>45</v>
      </c>
      <c r="U223" s="167">
        <v>64</v>
      </c>
      <c r="V223" s="182"/>
      <c r="W223" s="166">
        <f t="shared" si="320"/>
        <v>27</v>
      </c>
      <c r="X223" s="166">
        <f t="shared" si="321"/>
        <v>30</v>
      </c>
      <c r="Y223" s="166">
        <f t="shared" si="322"/>
        <v>32</v>
      </c>
      <c r="Z223" s="166">
        <f t="shared" si="323"/>
        <v>19</v>
      </c>
      <c r="AA223" s="166">
        <f t="shared" si="324"/>
        <v>22</v>
      </c>
      <c r="AB223" s="166">
        <f t="shared" si="325"/>
        <v>19</v>
      </c>
      <c r="AC223" s="165">
        <f t="shared" si="326"/>
        <v>8</v>
      </c>
      <c r="AD223" s="165">
        <f t="shared" si="327"/>
        <v>8</v>
      </c>
      <c r="AE223" s="165">
        <f t="shared" si="328"/>
        <v>13</v>
      </c>
      <c r="AF223" s="164">
        <f t="shared" si="329"/>
        <v>0.29666666666666669</v>
      </c>
      <c r="AG223" s="164">
        <f t="shared" si="330"/>
        <v>0.2</v>
      </c>
      <c r="AH223" s="164">
        <f t="shared" si="331"/>
        <v>9.6666666666666665E-2</v>
      </c>
      <c r="AI223" s="162">
        <f t="shared" si="332"/>
        <v>29.629629629629626</v>
      </c>
      <c r="AJ223" s="162">
        <f t="shared" si="333"/>
        <v>26.666666666666671</v>
      </c>
      <c r="AK223" s="162">
        <f t="shared" si="334"/>
        <v>40.625</v>
      </c>
      <c r="AL223" s="160">
        <f>(AI223+AJ223+AK223)/3</f>
        <v>32.307098765432102</v>
      </c>
      <c r="AM223" s="159">
        <f t="shared" si="336"/>
        <v>2.7555047521794197E-2</v>
      </c>
      <c r="AN223" s="159">
        <f t="shared" si="337"/>
        <v>0.53939393939393943</v>
      </c>
      <c r="AO223" s="159">
        <f t="shared" si="338"/>
        <v>5.1085200461753286E-2</v>
      </c>
      <c r="AP223" s="159">
        <f t="shared" si="339"/>
        <v>2.3220545664433309E-2</v>
      </c>
      <c r="AQ223" s="159">
        <f t="shared" si="340"/>
        <v>2.3530152939959092E-2</v>
      </c>
      <c r="AR223" s="159">
        <f t="shared" si="341"/>
        <v>1.0133333333333334</v>
      </c>
      <c r="AS223" s="158">
        <f t="shared" si="342"/>
        <v>35.448295037887327</v>
      </c>
      <c r="AT223" s="158">
        <f t="shared" si="343"/>
        <v>19.12059550528468</v>
      </c>
      <c r="AU223" s="156">
        <f t="shared" si="344"/>
        <v>0.45454545454545453</v>
      </c>
      <c r="AV223" s="156">
        <f t="shared" si="345"/>
        <v>0.13988522280754215</v>
      </c>
      <c r="AW223" s="156">
        <f t="shared" si="346"/>
        <v>0.6189054227988029</v>
      </c>
      <c r="AX223" s="156">
        <f t="shared" si="347"/>
        <v>0.18082769807894233</v>
      </c>
      <c r="AY223" s="156">
        <f t="shared" si="348"/>
        <v>0.49887640449438198</v>
      </c>
      <c r="AZ223" s="156">
        <f t="shared" si="349"/>
        <v>0.26909090909090905</v>
      </c>
      <c r="BA223" s="156">
        <f t="shared" si="350"/>
        <v>1.374656303334452E-2</v>
      </c>
      <c r="BB223" s="156">
        <f t="shared" si="351"/>
        <v>1.3615919301573665</v>
      </c>
      <c r="BC223" s="156">
        <f t="shared" si="352"/>
        <v>0.56654901019736326</v>
      </c>
      <c r="BD223" s="158">
        <f t="shared" si="353"/>
        <v>41.213866245919561</v>
      </c>
      <c r="BE223" s="158">
        <f t="shared" si="354"/>
        <v>24.398608817584378</v>
      </c>
      <c r="BF223" s="156">
        <f t="shared" si="355"/>
        <v>0.15915494309189535</v>
      </c>
      <c r="BG223" s="156">
        <f t="shared" si="356"/>
        <v>4.3855220202256269E-3</v>
      </c>
      <c r="BH223" s="156">
        <f t="shared" si="357"/>
        <v>8.13046217232841E-3</v>
      </c>
      <c r="BI223" s="156">
        <f t="shared" si="358"/>
        <v>3.6956646237856407E-3</v>
      </c>
      <c r="BJ223" s="156">
        <f t="shared" si="359"/>
        <v>2.1878334572810994E-3</v>
      </c>
      <c r="BK223" s="157">
        <f t="shared" si="360"/>
        <v>0.26521833333333333</v>
      </c>
      <c r="BL223" s="157">
        <f t="shared" si="361"/>
        <v>2.6173746388318202</v>
      </c>
      <c r="BM223" s="157">
        <f t="shared" si="362"/>
        <v>908.45898762500008</v>
      </c>
      <c r="BN223" s="156">
        <f t="shared" si="363"/>
        <v>0.83484624985816414</v>
      </c>
      <c r="BO223" s="156">
        <f t="shared" si="364"/>
        <v>1.008233910267182</v>
      </c>
      <c r="BP223" s="156">
        <f t="shared" si="365"/>
        <v>0.1943731113956351</v>
      </c>
      <c r="BQ223" s="156">
        <f t="shared" si="366"/>
        <v>4.2950706703402171</v>
      </c>
      <c r="BR223" s="156">
        <f t="shared" si="367"/>
        <v>5.1871058863434092</v>
      </c>
      <c r="BS223" s="155"/>
      <c r="BT223" s="155"/>
      <c r="BU223" s="155"/>
    </row>
    <row r="224" spans="1:395" ht="15" thickBot="1">
      <c r="A224" s="187">
        <v>18</v>
      </c>
      <c r="B224" s="28">
        <v>8</v>
      </c>
      <c r="C224" s="172">
        <v>0.55000000000000004</v>
      </c>
      <c r="D224" s="172">
        <f t="shared" si="316"/>
        <v>0.18666666666666668</v>
      </c>
      <c r="E224" s="171">
        <f t="shared" si="317"/>
        <v>2.2369926804179441</v>
      </c>
      <c r="F224" s="171">
        <f t="shared" si="318"/>
        <v>7.8130079306134999</v>
      </c>
      <c r="G224" s="170">
        <f t="shared" si="319"/>
        <v>2.3228215600859228</v>
      </c>
      <c r="H224" s="425">
        <v>35</v>
      </c>
      <c r="I224" s="426"/>
      <c r="J224" s="167">
        <v>40</v>
      </c>
      <c r="K224" s="167">
        <v>58</v>
      </c>
      <c r="L224" s="167">
        <v>40</v>
      </c>
      <c r="M224" s="167">
        <v>58</v>
      </c>
      <c r="N224" s="167">
        <v>39</v>
      </c>
      <c r="O224" s="169">
        <v>59</v>
      </c>
      <c r="P224" s="168">
        <v>44</v>
      </c>
      <c r="Q224" s="167">
        <v>66</v>
      </c>
      <c r="R224" s="167">
        <v>41</v>
      </c>
      <c r="S224" s="167">
        <v>66</v>
      </c>
      <c r="T224" s="167">
        <v>41</v>
      </c>
      <c r="U224" s="167">
        <v>65</v>
      </c>
      <c r="V224" s="182"/>
      <c r="W224" s="166">
        <f t="shared" si="320"/>
        <v>18</v>
      </c>
      <c r="X224" s="166">
        <f t="shared" si="321"/>
        <v>18</v>
      </c>
      <c r="Y224" s="166">
        <f t="shared" si="322"/>
        <v>20</v>
      </c>
      <c r="Z224" s="166">
        <f t="shared" si="323"/>
        <v>22</v>
      </c>
      <c r="AA224" s="166">
        <f t="shared" si="324"/>
        <v>25</v>
      </c>
      <c r="AB224" s="166">
        <f t="shared" si="325"/>
        <v>24</v>
      </c>
      <c r="AC224" s="165">
        <f t="shared" si="326"/>
        <v>-4</v>
      </c>
      <c r="AD224" s="165">
        <f t="shared" si="327"/>
        <v>-7</v>
      </c>
      <c r="AE224" s="165">
        <f t="shared" si="328"/>
        <v>-4</v>
      </c>
      <c r="AF224" s="164">
        <f t="shared" si="329"/>
        <v>0.18666666666666668</v>
      </c>
      <c r="AG224" s="164">
        <f t="shared" si="330"/>
        <v>0.23666666666666666</v>
      </c>
      <c r="AH224" s="164">
        <f t="shared" si="331"/>
        <v>-0.05</v>
      </c>
      <c r="AI224" s="161">
        <f t="shared" si="332"/>
        <v>-22.222222222222232</v>
      </c>
      <c r="AJ224" s="161">
        <f t="shared" si="333"/>
        <v>-38.888888888888886</v>
      </c>
      <c r="AK224" s="161">
        <f t="shared" si="334"/>
        <v>-19.999999999999996</v>
      </c>
      <c r="AL224" s="160"/>
      <c r="AM224" s="159">
        <f t="shared" si="336"/>
        <v>2.3891780006424373E-2</v>
      </c>
      <c r="AN224" s="159">
        <f t="shared" si="337"/>
        <v>0.33939393939393936</v>
      </c>
      <c r="AO224" s="159">
        <f t="shared" si="338"/>
        <v>7.0395423233214668E-2</v>
      </c>
      <c r="AP224" s="159">
        <f t="shared" si="339"/>
        <v>3.1997919651461211E-2</v>
      </c>
      <c r="AQ224" s="159">
        <f t="shared" si="340"/>
        <v>4.6503643226790299E-2</v>
      </c>
      <c r="AR224" s="159">
        <f t="shared" si="341"/>
        <v>1.4533333333333336</v>
      </c>
      <c r="AS224" s="158">
        <f t="shared" si="342"/>
        <v>40.51611391400089</v>
      </c>
      <c r="AT224" s="158">
        <f t="shared" si="343"/>
        <v>13.750923510206363</v>
      </c>
      <c r="AU224" s="156">
        <f t="shared" si="344"/>
        <v>0.45454545454545453</v>
      </c>
      <c r="AV224" s="156">
        <f t="shared" si="345"/>
        <v>0.20701293842671797</v>
      </c>
      <c r="AW224" s="156">
        <f t="shared" si="346"/>
        <v>0.78023472991544895</v>
      </c>
      <c r="AX224" s="156">
        <f t="shared" si="347"/>
        <v>0.13356345210472137</v>
      </c>
      <c r="AY224" s="156">
        <f t="shared" si="348"/>
        <v>0.79285714285714282</v>
      </c>
      <c r="AZ224" s="156">
        <f t="shared" si="349"/>
        <v>0.26909090909090905</v>
      </c>
      <c r="BA224" s="156">
        <f t="shared" si="350"/>
        <v>1.8942768433665037E-2</v>
      </c>
      <c r="BB224" s="156">
        <f t="shared" si="351"/>
        <v>1.7165164058139879</v>
      </c>
      <c r="BC224" s="156">
        <f t="shared" si="352"/>
        <v>0.66506201887615179</v>
      </c>
      <c r="BD224" s="158">
        <f t="shared" si="353"/>
        <v>35.109019106954051</v>
      </c>
      <c r="BE224" s="158">
        <f t="shared" si="354"/>
        <v>20.784539311316795</v>
      </c>
      <c r="BF224" s="156">
        <f t="shared" si="355"/>
        <v>0.15915494309189535</v>
      </c>
      <c r="BG224" s="156">
        <f t="shared" si="356"/>
        <v>3.8024948872865541E-3</v>
      </c>
      <c r="BH224" s="156">
        <f t="shared" si="357"/>
        <v>1.1203779578612169E-2</v>
      </c>
      <c r="BI224" s="156">
        <f t="shared" si="358"/>
        <v>5.0926270811873491E-3</v>
      </c>
      <c r="BJ224" s="156">
        <f t="shared" si="359"/>
        <v>3.0148352320629106E-3</v>
      </c>
      <c r="BK224" s="157">
        <f t="shared" si="360"/>
        <v>0.21599333333333334</v>
      </c>
      <c r="BL224" s="157">
        <f t="shared" si="361"/>
        <v>2.5121902794175446</v>
      </c>
      <c r="BM224" s="157">
        <f t="shared" si="362"/>
        <v>681.577763</v>
      </c>
      <c r="BN224" s="156">
        <f t="shared" si="363"/>
        <v>0.83484624985816414</v>
      </c>
      <c r="BO224" s="156">
        <f t="shared" si="364"/>
        <v>1.008233910267182</v>
      </c>
      <c r="BP224" s="156">
        <f t="shared" si="365"/>
        <v>0.25907535366584433</v>
      </c>
      <c r="BQ224" s="156">
        <f t="shared" si="366"/>
        <v>3.2224070643745981</v>
      </c>
      <c r="BR224" s="156">
        <f t="shared" si="367"/>
        <v>3.8916627768753456</v>
      </c>
      <c r="BS224" s="155"/>
      <c r="BT224" s="155"/>
      <c r="BU224" s="155"/>
    </row>
    <row r="225" spans="1:395" s="189" customFormat="1" ht="15" thickBot="1">
      <c r="A225" s="187">
        <v>36</v>
      </c>
      <c r="B225" s="196">
        <v>1</v>
      </c>
      <c r="C225" s="191">
        <v>0.55000000000000004</v>
      </c>
      <c r="D225" s="191">
        <f t="shared" ref="D225:D256" si="368">AVERAGE(W225:Y225)/100</f>
        <v>0.17333333333333331</v>
      </c>
      <c r="E225" s="195">
        <f t="shared" ref="E225:E256" si="369">H225^(-1.04)*90.26</f>
        <v>4.003355281584116</v>
      </c>
      <c r="F225" s="195">
        <f t="shared" ref="F225:F256" si="370">9.81*E225^2/(2*PI())</f>
        <v>25.022886522097128</v>
      </c>
      <c r="G225" s="194">
        <f t="shared" ref="G225:G256" si="371">(9.81*C225)^0.5</f>
        <v>2.3228215600859228</v>
      </c>
      <c r="H225" s="427">
        <v>20</v>
      </c>
      <c r="I225" s="428"/>
      <c r="J225" s="191">
        <v>38</v>
      </c>
      <c r="K225" s="191">
        <v>54</v>
      </c>
      <c r="L225" s="191">
        <v>37</v>
      </c>
      <c r="M225" s="191">
        <v>56</v>
      </c>
      <c r="N225" s="191">
        <v>34</v>
      </c>
      <c r="O225" s="193">
        <v>51</v>
      </c>
      <c r="P225" s="192">
        <v>49</v>
      </c>
      <c r="Q225" s="191">
        <v>63</v>
      </c>
      <c r="R225" s="191">
        <v>49</v>
      </c>
      <c r="S225" s="191">
        <v>63</v>
      </c>
      <c r="T225" s="191">
        <v>48</v>
      </c>
      <c r="U225" s="191">
        <v>64</v>
      </c>
      <c r="V225" s="190"/>
      <c r="W225" s="164">
        <f t="shared" ref="W225:W256" si="372">K225-J225</f>
        <v>16</v>
      </c>
      <c r="X225" s="164">
        <f t="shared" ref="X225:X256" si="373">M225-L225</f>
        <v>19</v>
      </c>
      <c r="Y225" s="164">
        <f t="shared" ref="Y225:Y256" si="374">O225-N225</f>
        <v>17</v>
      </c>
      <c r="Z225" s="164">
        <f t="shared" ref="Z225:Z256" si="375">Q225-P225</f>
        <v>14</v>
      </c>
      <c r="AA225" s="164">
        <f t="shared" ref="AA225:AA256" si="376">S225-R225</f>
        <v>14</v>
      </c>
      <c r="AB225" s="164">
        <f t="shared" ref="AB225:AB256" si="377">U225-T225</f>
        <v>16</v>
      </c>
      <c r="AC225" s="164">
        <f t="shared" ref="AC225:AC256" si="378">W225-Z225</f>
        <v>2</v>
      </c>
      <c r="AD225" s="164">
        <f t="shared" ref="AD225:AD256" si="379">X225-AA225</f>
        <v>5</v>
      </c>
      <c r="AE225" s="164">
        <f t="shared" ref="AE225:AE256" si="380">Y225-AB225</f>
        <v>1</v>
      </c>
      <c r="AF225" s="164">
        <f t="shared" ref="AF225:AF256" si="381">(W225+X225+Y225)/(3*100)</f>
        <v>0.17333333333333334</v>
      </c>
      <c r="AG225" s="164">
        <f t="shared" ref="AG225:AG256" si="382">(Z225+AA225+AB225)/(3*100)</f>
        <v>0.14666666666666667</v>
      </c>
      <c r="AH225" s="164">
        <f t="shared" ref="AH225:AH256" si="383">(AC225+AD225+AE225)/(3*100)</f>
        <v>2.6666666666666668E-2</v>
      </c>
      <c r="AI225" s="164">
        <f t="shared" ref="AI225:AI256" si="384">(1-(Z225/W225))*100</f>
        <v>12.5</v>
      </c>
      <c r="AJ225" s="164">
        <f t="shared" ref="AJ225:AJ256" si="385">(1-(AA225/X225))*100</f>
        <v>26.315789473684216</v>
      </c>
      <c r="AK225" s="164">
        <f t="shared" ref="AK225:AK256" si="386">(1-(AB225/Y225))*100</f>
        <v>5.8823529411764719</v>
      </c>
      <c r="AL225" s="160">
        <f>(AI225+AJ225+AK225)/3</f>
        <v>14.899380804953564</v>
      </c>
      <c r="AM225" s="159">
        <f t="shared" ref="AM225:AM256" si="387">D225/F225</f>
        <v>6.9269919431663761E-3</v>
      </c>
      <c r="AN225" s="159">
        <f t="shared" ref="AN225:AN256" si="388">D225/C225</f>
        <v>0.31515151515151507</v>
      </c>
      <c r="AO225" s="159">
        <f t="shared" ref="AO225:AO256" si="389">C225/F225</f>
        <v>2.1979878281201005E-2</v>
      </c>
      <c r="AP225" s="159">
        <f t="shared" ref="AP225:AP256" si="390">$Y$184/F225</f>
        <v>9.9908537641822739E-3</v>
      </c>
      <c r="AQ225" s="159">
        <f t="shared" ref="AQ225:AQ256" si="391">((C225-D225)/F225)</f>
        <v>1.5052886338034629E-2</v>
      </c>
      <c r="AR225" s="159">
        <f t="shared" ref="AR225:AR256" si="392">(C225-D225)/$Y$184</f>
        <v>1.5066666666666668</v>
      </c>
      <c r="AS225" s="158">
        <f t="shared" ref="AS225:AS256" si="393">(F225-$Y$184)/D225</f>
        <v>142.92049916594499</v>
      </c>
      <c r="AT225" s="158">
        <f t="shared" ref="AT225:AT256" si="394">(F225-$Y$184)/C225</f>
        <v>45.041611858358408</v>
      </c>
      <c r="AU225" s="156">
        <f t="shared" ref="AU225:AU256" si="395">$Y$184/C225</f>
        <v>0.45454545454545453</v>
      </c>
      <c r="AV225" s="156">
        <f t="shared" ref="AV225:AV256" si="396">($Y$184/(F225*D225)^0.5)</f>
        <v>0.12004118142038321</v>
      </c>
      <c r="AW225" s="156">
        <f t="shared" ref="AW225:AW256" si="397">($Y$184/(C225*D225)^0.5)</f>
        <v>0.80968784453911968</v>
      </c>
      <c r="AX225" s="156">
        <f t="shared" ref="AX225:AX256" si="398">(D225/($Y$184*F225)^0.5)</f>
        <v>6.930161912919991E-2</v>
      </c>
      <c r="AY225" s="156">
        <f t="shared" ref="AY225:AY256" si="399">$Y$185/D225</f>
        <v>0.85384615384615392</v>
      </c>
      <c r="AZ225" s="156">
        <f t="shared" ref="AZ225:AZ256" si="400">$Y$185/C225</f>
        <v>0.26909090909090905</v>
      </c>
      <c r="BA225" s="156">
        <f t="shared" ref="BA225:BA256" si="401">$Y$185/F225</f>
        <v>5.9145854283959064E-3</v>
      </c>
      <c r="BB225" s="156">
        <f t="shared" ref="BB225:BB256" si="402">(G225/(9.81*D225)^0.5)</f>
        <v>1.7813132579860633</v>
      </c>
      <c r="BC225" s="156">
        <f t="shared" ref="BC225:BC256" si="403">G225*E225/F225</f>
        <v>0.37162299211706185</v>
      </c>
      <c r="BD225" s="158">
        <f t="shared" ref="BD225:BD256" si="404">G225*E225/$Y$185</f>
        <v>62.831621356401584</v>
      </c>
      <c r="BE225" s="158">
        <f t="shared" ref="BE225:BE256" si="405">G225*E225/$Y$184</f>
        <v>37.196319842989737</v>
      </c>
      <c r="BF225" s="156">
        <f t="shared" ref="BF225:BF256" si="406">F225/(9.81*E225^2)</f>
        <v>0.15915494309189535</v>
      </c>
      <c r="BG225" s="156">
        <f t="shared" ref="BG225:BG256" si="407">D225/(9.81*E225^2)</f>
        <v>1.1024650085126621E-3</v>
      </c>
      <c r="BH225" s="156">
        <f t="shared" ref="BH225:BH256" si="408">C225/(9.81*E225^2)</f>
        <v>3.4982062770113325E-3</v>
      </c>
      <c r="BI225" s="156">
        <f t="shared" ref="BI225:BI256" si="409">$Y$184/(9.81*E225^2)</f>
        <v>1.5900937622778783E-3</v>
      </c>
      <c r="BJ225" s="156">
        <f t="shared" ref="BJ225:BJ256" si="410">$Y$185/(9.81*E225^2)</f>
        <v>9.4133550726850385E-4</v>
      </c>
      <c r="BK225" s="157">
        <f t="shared" ref="BK225:BK256" si="411">($Y$185+D225/2)*0.895</f>
        <v>0.21002666666666664</v>
      </c>
      <c r="BL225" s="157">
        <f t="shared" ref="BL225:BL256" si="412">SQRT((C225+D225/2)*9.81)</f>
        <v>2.4991398520290939</v>
      </c>
      <c r="BM225" s="157">
        <f t="shared" ref="BM225:BM256" si="413">0.5*BK225*BL225^2*1000</f>
        <v>655.88177600000006</v>
      </c>
      <c r="BN225" s="156">
        <f t="shared" ref="BN225:BN256" si="414">A225*9.81/$AC$184</f>
        <v>1.6696924997163283</v>
      </c>
      <c r="BO225" s="156">
        <f t="shared" ref="BO225:BO256" si="415">A225/$AC$185</f>
        <v>2.016467820534364</v>
      </c>
      <c r="BP225" s="156">
        <f t="shared" ref="BP225:BP256" si="416">A225*9.81/BM225</f>
        <v>0.53845069785869459</v>
      </c>
      <c r="BQ225" s="156">
        <f t="shared" ref="BQ225:BQ256" si="417">BM225/$AC$184</f>
        <v>3.1009199288929237</v>
      </c>
      <c r="BR225" s="156">
        <f t="shared" ref="BR225:BR256" si="418">BM225/$AC$185/9.81</f>
        <v>3.744944204833299</v>
      </c>
      <c r="BS225" s="155"/>
      <c r="BT225" s="155"/>
      <c r="BU225" s="155"/>
      <c r="BV225" s="154"/>
      <c r="BW225" s="154"/>
      <c r="BX225" s="154"/>
      <c r="BY225" s="154"/>
      <c r="BZ225" s="154"/>
      <c r="CA225" s="154"/>
      <c r="CB225" s="154"/>
      <c r="CC225" s="154"/>
      <c r="CD225" s="154"/>
      <c r="CE225" s="154"/>
      <c r="CF225" s="154"/>
      <c r="CG225" s="154"/>
      <c r="CH225" s="154"/>
      <c r="CI225" s="154"/>
      <c r="CJ225" s="154"/>
      <c r="CK225" s="154"/>
      <c r="CL225" s="154"/>
      <c r="CM225" s="154"/>
      <c r="CN225" s="154"/>
      <c r="CO225" s="154"/>
      <c r="CP225" s="154"/>
      <c r="CQ225" s="154"/>
      <c r="CR225" s="154"/>
      <c r="CS225" s="154"/>
      <c r="CT225" s="154"/>
      <c r="CU225" s="154"/>
      <c r="CV225" s="154"/>
      <c r="CW225" s="154"/>
      <c r="CX225" s="154"/>
      <c r="CY225" s="154"/>
      <c r="CZ225" s="154"/>
      <c r="DA225" s="154"/>
      <c r="DB225" s="154"/>
      <c r="DC225" s="154"/>
      <c r="DD225" s="154"/>
      <c r="DE225" s="154"/>
      <c r="DF225" s="154"/>
      <c r="DG225" s="154"/>
      <c r="DH225" s="154"/>
      <c r="DI225" s="154"/>
      <c r="DJ225" s="154"/>
      <c r="DK225" s="154"/>
      <c r="DL225" s="154"/>
      <c r="DM225" s="154"/>
      <c r="DN225" s="154"/>
      <c r="DO225" s="154"/>
      <c r="DP225" s="154"/>
      <c r="DQ225" s="154"/>
      <c r="DR225" s="154"/>
      <c r="DS225" s="154"/>
      <c r="DT225" s="154"/>
      <c r="DU225" s="154"/>
      <c r="DV225" s="154"/>
      <c r="DW225" s="154"/>
      <c r="DX225" s="154"/>
      <c r="DY225" s="154"/>
      <c r="DZ225" s="154"/>
      <c r="EA225" s="154"/>
      <c r="EB225" s="154"/>
      <c r="EC225" s="154"/>
      <c r="ED225" s="154"/>
      <c r="EE225" s="154"/>
      <c r="EF225" s="154"/>
      <c r="EG225" s="154"/>
      <c r="EH225" s="154"/>
      <c r="EI225" s="154"/>
      <c r="EJ225" s="154"/>
      <c r="EK225" s="154"/>
      <c r="EL225" s="154"/>
      <c r="EM225" s="154"/>
      <c r="EN225" s="154"/>
      <c r="EO225" s="154"/>
      <c r="EP225" s="154"/>
      <c r="EQ225" s="154"/>
      <c r="ER225" s="154"/>
      <c r="ES225" s="154"/>
      <c r="ET225" s="154"/>
      <c r="EU225" s="154"/>
      <c r="EV225" s="154"/>
      <c r="EW225" s="154"/>
      <c r="EX225" s="154"/>
      <c r="EY225" s="154"/>
      <c r="EZ225" s="154"/>
      <c r="FA225" s="154"/>
      <c r="FB225" s="154"/>
      <c r="FC225" s="154"/>
      <c r="FD225" s="154"/>
      <c r="FE225" s="154"/>
      <c r="FF225" s="154"/>
      <c r="FG225" s="154"/>
      <c r="FH225" s="154"/>
      <c r="FI225" s="154"/>
      <c r="FJ225" s="154"/>
      <c r="FK225" s="154"/>
      <c r="FL225" s="154"/>
      <c r="FM225" s="154"/>
      <c r="FN225" s="154"/>
      <c r="FO225" s="154"/>
      <c r="FP225" s="154"/>
      <c r="FQ225" s="154"/>
      <c r="FR225" s="154"/>
      <c r="FS225" s="154"/>
      <c r="FT225" s="154"/>
      <c r="FU225" s="154"/>
      <c r="FV225" s="154"/>
      <c r="FW225" s="154"/>
      <c r="FX225" s="154"/>
      <c r="FY225" s="154"/>
      <c r="FZ225" s="154"/>
      <c r="GA225" s="154"/>
      <c r="GB225" s="154"/>
      <c r="GC225" s="154"/>
      <c r="GD225" s="154"/>
      <c r="GE225" s="154"/>
      <c r="GF225" s="154"/>
      <c r="GG225" s="154"/>
      <c r="GH225" s="154"/>
      <c r="GI225" s="154"/>
      <c r="GJ225" s="154"/>
      <c r="GK225" s="154"/>
      <c r="GL225" s="154"/>
      <c r="GM225" s="154"/>
      <c r="GN225" s="154"/>
      <c r="GO225" s="154"/>
      <c r="GP225" s="154"/>
      <c r="GQ225" s="154"/>
      <c r="GR225" s="154"/>
      <c r="GS225" s="154"/>
      <c r="GT225" s="154"/>
      <c r="GU225" s="154"/>
      <c r="GV225" s="154"/>
      <c r="GW225" s="154"/>
      <c r="GX225" s="154"/>
      <c r="GY225" s="154"/>
      <c r="GZ225" s="154"/>
      <c r="HA225" s="154"/>
      <c r="HB225" s="154"/>
      <c r="HC225" s="154"/>
      <c r="HD225" s="154"/>
      <c r="HE225" s="154"/>
      <c r="HF225" s="154"/>
      <c r="HG225" s="154"/>
      <c r="HH225" s="154"/>
      <c r="HI225" s="154"/>
      <c r="HJ225" s="154"/>
      <c r="HK225" s="154"/>
      <c r="HL225" s="154"/>
      <c r="HM225" s="154"/>
      <c r="HN225" s="154"/>
      <c r="HO225" s="154"/>
      <c r="HP225" s="154"/>
      <c r="HQ225" s="154"/>
      <c r="HR225" s="154"/>
      <c r="HS225" s="154"/>
      <c r="HT225" s="154"/>
      <c r="HU225" s="154"/>
      <c r="HV225" s="154"/>
      <c r="HW225" s="154"/>
      <c r="HX225" s="154"/>
      <c r="HY225" s="154"/>
      <c r="HZ225" s="154"/>
      <c r="IA225" s="154"/>
      <c r="IB225" s="154"/>
      <c r="IC225" s="154"/>
      <c r="ID225" s="154"/>
      <c r="IE225" s="154"/>
      <c r="IF225" s="154"/>
      <c r="IG225" s="154"/>
      <c r="IH225" s="154"/>
      <c r="II225" s="154"/>
      <c r="IJ225" s="154"/>
      <c r="IK225" s="154"/>
      <c r="IL225" s="154"/>
      <c r="IM225" s="154"/>
      <c r="IN225" s="154"/>
      <c r="IO225" s="154"/>
      <c r="IP225" s="154"/>
      <c r="IQ225" s="154"/>
      <c r="IR225" s="154"/>
      <c r="IS225" s="154"/>
      <c r="IT225" s="154"/>
      <c r="IU225" s="154"/>
      <c r="IV225" s="154"/>
      <c r="IW225" s="154"/>
      <c r="IX225" s="154"/>
      <c r="IY225" s="154"/>
      <c r="IZ225" s="154"/>
      <c r="JA225" s="154"/>
      <c r="JB225" s="154"/>
      <c r="JC225" s="154"/>
      <c r="JD225" s="154"/>
      <c r="JE225" s="154"/>
      <c r="JF225" s="154"/>
      <c r="JG225" s="154"/>
      <c r="JH225" s="154"/>
      <c r="JI225" s="154"/>
      <c r="JJ225" s="154"/>
      <c r="JK225" s="154"/>
      <c r="JL225" s="154"/>
      <c r="JM225" s="154"/>
      <c r="JN225" s="154"/>
      <c r="JO225" s="154"/>
      <c r="JP225" s="154"/>
      <c r="JQ225" s="154"/>
      <c r="JR225" s="154"/>
      <c r="JS225" s="154"/>
      <c r="JT225" s="154"/>
      <c r="JU225" s="154"/>
      <c r="JV225" s="154"/>
      <c r="JW225" s="154"/>
      <c r="JX225" s="154"/>
      <c r="JY225" s="154"/>
      <c r="JZ225" s="154"/>
      <c r="KA225" s="154"/>
      <c r="KB225" s="154"/>
      <c r="KC225" s="154"/>
      <c r="KD225" s="154"/>
      <c r="KE225" s="154"/>
      <c r="KF225" s="154"/>
      <c r="KG225" s="154"/>
      <c r="KH225" s="154"/>
      <c r="KI225" s="154"/>
      <c r="KJ225" s="154"/>
      <c r="KK225" s="154"/>
      <c r="KL225" s="154"/>
      <c r="KM225" s="154"/>
      <c r="KN225" s="154"/>
      <c r="KO225" s="154"/>
      <c r="KP225" s="154"/>
      <c r="KQ225" s="154"/>
      <c r="KR225" s="154"/>
      <c r="KS225" s="154"/>
      <c r="KT225" s="154"/>
      <c r="KU225" s="154"/>
      <c r="KV225" s="154"/>
      <c r="KW225" s="154"/>
      <c r="KX225" s="154"/>
      <c r="KY225" s="154"/>
      <c r="KZ225" s="154"/>
      <c r="LA225" s="154"/>
      <c r="LB225" s="154"/>
      <c r="LC225" s="154"/>
      <c r="LD225" s="154"/>
      <c r="LE225" s="154"/>
      <c r="LF225" s="154"/>
      <c r="LG225" s="154"/>
      <c r="LH225" s="154"/>
      <c r="LI225" s="154"/>
      <c r="LJ225" s="154"/>
      <c r="LK225" s="154"/>
      <c r="LL225" s="154"/>
      <c r="LM225" s="154"/>
      <c r="LN225" s="154"/>
      <c r="LO225" s="154"/>
      <c r="LP225" s="154"/>
      <c r="LQ225" s="154"/>
      <c r="LR225" s="154"/>
      <c r="LS225" s="154"/>
      <c r="LT225" s="154"/>
      <c r="LU225" s="154"/>
      <c r="LV225" s="154"/>
      <c r="LW225" s="154"/>
      <c r="LX225" s="154"/>
      <c r="LY225" s="154"/>
      <c r="LZ225" s="154"/>
      <c r="MA225" s="154"/>
      <c r="MB225" s="154"/>
      <c r="MC225" s="154"/>
      <c r="MD225" s="154"/>
      <c r="ME225" s="154"/>
      <c r="MF225" s="154"/>
      <c r="MG225" s="154"/>
      <c r="MH225" s="154"/>
      <c r="MI225" s="154"/>
      <c r="MJ225" s="154"/>
      <c r="MK225" s="154"/>
      <c r="ML225" s="154"/>
      <c r="MM225" s="154"/>
      <c r="MN225" s="154"/>
      <c r="MO225" s="154"/>
      <c r="MP225" s="154"/>
      <c r="MQ225" s="154"/>
      <c r="MR225" s="154"/>
      <c r="MS225" s="154"/>
      <c r="MT225" s="154"/>
      <c r="MU225" s="154"/>
      <c r="MV225" s="154"/>
      <c r="MW225" s="154"/>
      <c r="MX225" s="154"/>
      <c r="MY225" s="154"/>
      <c r="MZ225" s="154"/>
      <c r="NA225" s="154"/>
      <c r="NB225" s="154"/>
      <c r="NC225" s="154"/>
      <c r="ND225" s="154"/>
      <c r="NE225" s="154"/>
      <c r="NF225" s="154"/>
      <c r="NG225" s="154"/>
      <c r="NH225" s="154"/>
      <c r="NI225" s="154"/>
      <c r="NJ225" s="154"/>
      <c r="NK225" s="154"/>
      <c r="NL225" s="154"/>
      <c r="NM225" s="154"/>
      <c r="NN225" s="154"/>
      <c r="NO225" s="154"/>
      <c r="NP225" s="154"/>
      <c r="NQ225" s="154"/>
      <c r="NR225" s="154"/>
      <c r="NS225" s="154"/>
      <c r="NT225" s="154"/>
      <c r="NU225" s="154"/>
      <c r="NV225" s="154"/>
      <c r="NW225" s="154"/>
      <c r="NX225" s="154"/>
      <c r="NY225" s="154"/>
      <c r="NZ225" s="154"/>
      <c r="OA225" s="154"/>
      <c r="OB225" s="154"/>
      <c r="OC225" s="154"/>
      <c r="OD225" s="154"/>
      <c r="OE225" s="154"/>
    </row>
    <row r="226" spans="1:395" ht="15" thickBot="1">
      <c r="A226" s="187">
        <v>36</v>
      </c>
      <c r="B226" s="28">
        <v>2</v>
      </c>
      <c r="C226" s="172">
        <v>0.55000000000000004</v>
      </c>
      <c r="D226" s="172">
        <f t="shared" si="368"/>
        <v>0.19</v>
      </c>
      <c r="E226" s="171">
        <f t="shared" si="369"/>
        <v>3.4617713531086367</v>
      </c>
      <c r="F226" s="171">
        <f t="shared" si="370"/>
        <v>18.710521764569563</v>
      </c>
      <c r="G226" s="170">
        <f t="shared" si="371"/>
        <v>2.3228215600859228</v>
      </c>
      <c r="H226" s="425">
        <v>23</v>
      </c>
      <c r="I226" s="426"/>
      <c r="J226" s="167">
        <v>45</v>
      </c>
      <c r="K226" s="167">
        <v>65</v>
      </c>
      <c r="L226" s="167">
        <v>43</v>
      </c>
      <c r="M226" s="167">
        <v>60</v>
      </c>
      <c r="N226" s="167">
        <v>42</v>
      </c>
      <c r="O226" s="169">
        <v>62</v>
      </c>
      <c r="P226" s="168">
        <v>48</v>
      </c>
      <c r="Q226" s="167">
        <v>61</v>
      </c>
      <c r="R226" s="167">
        <v>47</v>
      </c>
      <c r="S226" s="167">
        <v>63</v>
      </c>
      <c r="T226" s="167">
        <v>46</v>
      </c>
      <c r="U226" s="167">
        <v>63</v>
      </c>
      <c r="V226" s="182"/>
      <c r="W226" s="166">
        <f t="shared" si="372"/>
        <v>20</v>
      </c>
      <c r="X226" s="166">
        <f t="shared" si="373"/>
        <v>17</v>
      </c>
      <c r="Y226" s="166">
        <f t="shared" si="374"/>
        <v>20</v>
      </c>
      <c r="Z226" s="166">
        <f t="shared" si="375"/>
        <v>13</v>
      </c>
      <c r="AA226" s="166">
        <f t="shared" si="376"/>
        <v>16</v>
      </c>
      <c r="AB226" s="166">
        <f t="shared" si="377"/>
        <v>17</v>
      </c>
      <c r="AC226" s="165">
        <f t="shared" si="378"/>
        <v>7</v>
      </c>
      <c r="AD226" s="165">
        <f t="shared" si="379"/>
        <v>1</v>
      </c>
      <c r="AE226" s="165">
        <f t="shared" si="380"/>
        <v>3</v>
      </c>
      <c r="AF226" s="164">
        <f t="shared" si="381"/>
        <v>0.19</v>
      </c>
      <c r="AG226" s="164">
        <f t="shared" si="382"/>
        <v>0.15333333333333332</v>
      </c>
      <c r="AH226" s="164">
        <f t="shared" si="383"/>
        <v>3.6666666666666667E-2</v>
      </c>
      <c r="AI226" s="162">
        <f t="shared" si="384"/>
        <v>35</v>
      </c>
      <c r="AJ226" s="162">
        <f t="shared" si="385"/>
        <v>5.8823529411764719</v>
      </c>
      <c r="AK226" s="162">
        <f t="shared" si="386"/>
        <v>15.000000000000002</v>
      </c>
      <c r="AL226" s="160">
        <f>(AI226+AJ226+AK226)/3</f>
        <v>18.627450980392158</v>
      </c>
      <c r="AM226" s="159">
        <f t="shared" si="387"/>
        <v>1.0154714143770484E-2</v>
      </c>
      <c r="AN226" s="159">
        <f t="shared" si="388"/>
        <v>0.3454545454545454</v>
      </c>
      <c r="AO226" s="159">
        <f t="shared" si="389"/>
        <v>2.9395225153019823E-2</v>
      </c>
      <c r="AP226" s="159">
        <f t="shared" si="390"/>
        <v>1.3361465978645373E-2</v>
      </c>
      <c r="AQ226" s="159">
        <f t="shared" si="391"/>
        <v>1.9240511009249339E-2</v>
      </c>
      <c r="AR226" s="159">
        <f t="shared" si="392"/>
        <v>1.4400000000000002</v>
      </c>
      <c r="AS226" s="158">
        <f t="shared" si="393"/>
        <v>97.160640866155589</v>
      </c>
      <c r="AT226" s="158">
        <f t="shared" si="394"/>
        <v>33.564585026490114</v>
      </c>
      <c r="AU226" s="156">
        <f t="shared" si="395"/>
        <v>0.45454545454545453</v>
      </c>
      <c r="AV226" s="156">
        <f t="shared" si="396"/>
        <v>0.13259289682215741</v>
      </c>
      <c r="AW226" s="156">
        <f t="shared" si="397"/>
        <v>0.77336028111218247</v>
      </c>
      <c r="AX226" s="156">
        <f t="shared" si="398"/>
        <v>8.7849773757623109E-2</v>
      </c>
      <c r="AY226" s="156">
        <f t="shared" si="399"/>
        <v>0.77894736842105261</v>
      </c>
      <c r="AZ226" s="156">
        <f t="shared" si="400"/>
        <v>0.26909090909090905</v>
      </c>
      <c r="BA226" s="156">
        <f t="shared" si="401"/>
        <v>7.9099878593580607E-3</v>
      </c>
      <c r="BB226" s="156">
        <f t="shared" si="402"/>
        <v>1.7013926184468016</v>
      </c>
      <c r="BC226" s="156">
        <f t="shared" si="403"/>
        <v>0.4297623142885959</v>
      </c>
      <c r="BD226" s="158">
        <f t="shared" si="404"/>
        <v>54.331602264111886</v>
      </c>
      <c r="BE226" s="158">
        <f t="shared" si="405"/>
        <v>32.164308540354234</v>
      </c>
      <c r="BF226" s="156">
        <f t="shared" si="406"/>
        <v>0.15915494309189535</v>
      </c>
      <c r="BG226" s="156">
        <f t="shared" si="407"/>
        <v>1.6161729516662559E-3</v>
      </c>
      <c r="BH226" s="156">
        <f t="shared" si="408"/>
        <v>4.67839538640232E-3</v>
      </c>
      <c r="BI226" s="156">
        <f t="shared" si="409"/>
        <v>2.1265433574555997E-3</v>
      </c>
      <c r="BJ226" s="156">
        <f t="shared" si="410"/>
        <v>1.2589136676137151E-3</v>
      </c>
      <c r="BK226" s="157">
        <f t="shared" si="411"/>
        <v>0.21748500000000001</v>
      </c>
      <c r="BL226" s="157">
        <f t="shared" si="412"/>
        <v>2.5154423070307139</v>
      </c>
      <c r="BM226" s="157">
        <f t="shared" si="413"/>
        <v>688.06273162500008</v>
      </c>
      <c r="BN226" s="156">
        <f t="shared" si="414"/>
        <v>1.6696924997163283</v>
      </c>
      <c r="BO226" s="156">
        <f t="shared" si="415"/>
        <v>2.016467820534364</v>
      </c>
      <c r="BP226" s="156">
        <f t="shared" si="416"/>
        <v>0.51326715394967093</v>
      </c>
      <c r="BQ226" s="156">
        <f t="shared" si="417"/>
        <v>3.2530671149863841</v>
      </c>
      <c r="BR226" s="156">
        <f t="shared" si="418"/>
        <v>3.9286905562090406</v>
      </c>
      <c r="BS226" s="155"/>
      <c r="BT226" s="155"/>
      <c r="BU226" s="155"/>
    </row>
    <row r="227" spans="1:395" ht="15" thickBot="1">
      <c r="A227" s="187">
        <v>36</v>
      </c>
      <c r="B227" s="28">
        <v>3</v>
      </c>
      <c r="C227" s="172">
        <v>0.55000000000000004</v>
      </c>
      <c r="D227" s="172">
        <f t="shared" si="368"/>
        <v>0.21666666666666667</v>
      </c>
      <c r="E227" s="171">
        <f t="shared" si="369"/>
        <v>3.1742250903872287</v>
      </c>
      <c r="F227" s="171">
        <f t="shared" si="370"/>
        <v>15.731298772272332</v>
      </c>
      <c r="G227" s="170">
        <f t="shared" si="371"/>
        <v>2.3228215600859228</v>
      </c>
      <c r="H227" s="425">
        <v>25</v>
      </c>
      <c r="I227" s="426"/>
      <c r="J227" s="167">
        <v>44</v>
      </c>
      <c r="K227" s="167">
        <v>63</v>
      </c>
      <c r="L227" s="167">
        <v>39</v>
      </c>
      <c r="M227" s="167">
        <v>62</v>
      </c>
      <c r="N227" s="167">
        <v>39</v>
      </c>
      <c r="O227" s="169">
        <v>62</v>
      </c>
      <c r="P227" s="168">
        <v>47</v>
      </c>
      <c r="Q227" s="167">
        <v>63</v>
      </c>
      <c r="R227" s="167">
        <v>47</v>
      </c>
      <c r="S227" s="167">
        <v>63</v>
      </c>
      <c r="T227" s="167">
        <v>40</v>
      </c>
      <c r="U227" s="167">
        <v>63</v>
      </c>
      <c r="V227" s="182"/>
      <c r="W227" s="166">
        <f t="shared" si="372"/>
        <v>19</v>
      </c>
      <c r="X227" s="166">
        <f t="shared" si="373"/>
        <v>23</v>
      </c>
      <c r="Y227" s="166">
        <f t="shared" si="374"/>
        <v>23</v>
      </c>
      <c r="Z227" s="166">
        <f t="shared" si="375"/>
        <v>16</v>
      </c>
      <c r="AA227" s="166">
        <f t="shared" si="376"/>
        <v>16</v>
      </c>
      <c r="AB227" s="166">
        <f t="shared" si="377"/>
        <v>23</v>
      </c>
      <c r="AC227" s="165">
        <f t="shared" si="378"/>
        <v>3</v>
      </c>
      <c r="AD227" s="165">
        <f t="shared" si="379"/>
        <v>7</v>
      </c>
      <c r="AE227" s="164">
        <f t="shared" si="380"/>
        <v>0</v>
      </c>
      <c r="AF227" s="164">
        <f t="shared" si="381"/>
        <v>0.21666666666666667</v>
      </c>
      <c r="AG227" s="164">
        <f t="shared" si="382"/>
        <v>0.18333333333333332</v>
      </c>
      <c r="AH227" s="164">
        <f t="shared" si="383"/>
        <v>3.3333333333333333E-2</v>
      </c>
      <c r="AI227" s="162">
        <f t="shared" si="384"/>
        <v>15.789473684210531</v>
      </c>
      <c r="AJ227" s="162">
        <f t="shared" si="385"/>
        <v>30.434782608695656</v>
      </c>
      <c r="AK227" s="161">
        <f t="shared" si="386"/>
        <v>0</v>
      </c>
      <c r="AL227" s="160">
        <f>(AI227+AJ227+AK227)/2</f>
        <v>23.112128146453095</v>
      </c>
      <c r="AM227" s="159">
        <f t="shared" si="387"/>
        <v>1.3772967496400166E-2</v>
      </c>
      <c r="AN227" s="159">
        <f t="shared" si="388"/>
        <v>0.39393939393939392</v>
      </c>
      <c r="AO227" s="159">
        <f t="shared" si="389"/>
        <v>3.4962148260092731E-2</v>
      </c>
      <c r="AP227" s="159">
        <f t="shared" si="390"/>
        <v>1.5891885572769424E-2</v>
      </c>
      <c r="AQ227" s="159">
        <f t="shared" si="391"/>
        <v>2.1189180763692566E-2</v>
      </c>
      <c r="AR227" s="159">
        <f t="shared" si="392"/>
        <v>1.3333333333333335</v>
      </c>
      <c r="AS227" s="158">
        <f t="shared" si="393"/>
        <v>71.452148179718449</v>
      </c>
      <c r="AT227" s="158">
        <f t="shared" si="394"/>
        <v>28.147815949586057</v>
      </c>
      <c r="AU227" s="156">
        <f t="shared" si="395"/>
        <v>0.45454545454545453</v>
      </c>
      <c r="AV227" s="156">
        <f t="shared" si="396"/>
        <v>0.13541340792367343</v>
      </c>
      <c r="AW227" s="156">
        <f t="shared" si="397"/>
        <v>0.7242068243779014</v>
      </c>
      <c r="AX227" s="156">
        <f t="shared" si="398"/>
        <v>0.10925461926258989</v>
      </c>
      <c r="AY227" s="156">
        <f t="shared" si="399"/>
        <v>0.68307692307692303</v>
      </c>
      <c r="AZ227" s="156">
        <f t="shared" si="400"/>
        <v>0.26909090909090905</v>
      </c>
      <c r="BA227" s="156">
        <f t="shared" si="401"/>
        <v>9.4079962590794975E-3</v>
      </c>
      <c r="BB227" s="156">
        <f t="shared" si="402"/>
        <v>1.593255013631383</v>
      </c>
      <c r="BC227" s="156">
        <f t="shared" si="403"/>
        <v>0.46869356327482131</v>
      </c>
      <c r="BD227" s="158">
        <f t="shared" si="404"/>
        <v>49.818638354845554</v>
      </c>
      <c r="BE227" s="158">
        <f t="shared" si="405"/>
        <v>29.492633906068566</v>
      </c>
      <c r="BF227" s="156">
        <f t="shared" si="406"/>
        <v>0.15915494309189535</v>
      </c>
      <c r="BG227" s="156">
        <f t="shared" si="407"/>
        <v>2.1920358580960926E-3</v>
      </c>
      <c r="BH227" s="156">
        <f t="shared" si="408"/>
        <v>5.5643987167054666E-3</v>
      </c>
      <c r="BI227" s="156">
        <f t="shared" si="409"/>
        <v>2.5292721439570298E-3</v>
      </c>
      <c r="BJ227" s="156">
        <f t="shared" si="410"/>
        <v>1.4973291092225617E-3</v>
      </c>
      <c r="BK227" s="157">
        <f t="shared" si="411"/>
        <v>0.22941833333333331</v>
      </c>
      <c r="BL227" s="157">
        <f t="shared" si="412"/>
        <v>2.5413087179640339</v>
      </c>
      <c r="BM227" s="157">
        <f t="shared" si="413"/>
        <v>740.82047562500009</v>
      </c>
      <c r="BN227" s="156">
        <f t="shared" si="414"/>
        <v>1.6696924997163283</v>
      </c>
      <c r="BO227" s="156">
        <f t="shared" si="415"/>
        <v>2.016467820534364</v>
      </c>
      <c r="BP227" s="156">
        <f t="shared" si="416"/>
        <v>0.47671468543313861</v>
      </c>
      <c r="BQ227" s="156">
        <f t="shared" si="417"/>
        <v>3.5024985609563526</v>
      </c>
      <c r="BR227" s="156">
        <f t="shared" si="418"/>
        <v>4.2299259539324234</v>
      </c>
      <c r="BS227" s="155"/>
      <c r="BT227" s="155"/>
      <c r="BU227" s="155"/>
    </row>
    <row r="228" spans="1:395" ht="15" thickBot="1">
      <c r="A228" s="187">
        <v>36</v>
      </c>
      <c r="B228" s="28">
        <v>4</v>
      </c>
      <c r="C228" s="172">
        <v>0.55000000000000004</v>
      </c>
      <c r="D228" s="172">
        <f t="shared" si="368"/>
        <v>0.24333333333333332</v>
      </c>
      <c r="E228" s="171">
        <f t="shared" si="369"/>
        <v>2.8899783707718116</v>
      </c>
      <c r="F228" s="171">
        <f t="shared" si="370"/>
        <v>13.040021992475138</v>
      </c>
      <c r="G228" s="170">
        <f t="shared" si="371"/>
        <v>2.3228215600859228</v>
      </c>
      <c r="H228" s="425">
        <v>27.36</v>
      </c>
      <c r="I228" s="426"/>
      <c r="J228" s="167">
        <v>41</v>
      </c>
      <c r="K228" s="167">
        <v>64</v>
      </c>
      <c r="L228" s="167">
        <v>40</v>
      </c>
      <c r="M228" s="167">
        <v>64</v>
      </c>
      <c r="N228" s="167">
        <v>39</v>
      </c>
      <c r="O228" s="169">
        <v>65</v>
      </c>
      <c r="P228" s="168">
        <v>46</v>
      </c>
      <c r="Q228" s="167">
        <v>62</v>
      </c>
      <c r="R228" s="167">
        <v>46</v>
      </c>
      <c r="S228" s="167">
        <v>64</v>
      </c>
      <c r="T228" s="167">
        <v>44</v>
      </c>
      <c r="U228" s="167">
        <v>63</v>
      </c>
      <c r="V228" s="182"/>
      <c r="W228" s="166">
        <f t="shared" si="372"/>
        <v>23</v>
      </c>
      <c r="X228" s="166">
        <f t="shared" si="373"/>
        <v>24</v>
      </c>
      <c r="Y228" s="166">
        <f t="shared" si="374"/>
        <v>26</v>
      </c>
      <c r="Z228" s="166">
        <f t="shared" si="375"/>
        <v>16</v>
      </c>
      <c r="AA228" s="166">
        <f t="shared" si="376"/>
        <v>18</v>
      </c>
      <c r="AB228" s="166">
        <f t="shared" si="377"/>
        <v>19</v>
      </c>
      <c r="AC228" s="165">
        <f t="shared" si="378"/>
        <v>7</v>
      </c>
      <c r="AD228" s="165">
        <f t="shared" si="379"/>
        <v>6</v>
      </c>
      <c r="AE228" s="165">
        <f t="shared" si="380"/>
        <v>7</v>
      </c>
      <c r="AF228" s="164">
        <f t="shared" si="381"/>
        <v>0.24333333333333335</v>
      </c>
      <c r="AG228" s="164">
        <f t="shared" si="382"/>
        <v>0.17666666666666667</v>
      </c>
      <c r="AH228" s="164">
        <f t="shared" si="383"/>
        <v>6.6666666666666666E-2</v>
      </c>
      <c r="AI228" s="162">
        <f t="shared" si="384"/>
        <v>30.434782608695656</v>
      </c>
      <c r="AJ228" s="162">
        <f t="shared" si="385"/>
        <v>25</v>
      </c>
      <c r="AK228" s="162">
        <f t="shared" si="386"/>
        <v>26.923076923076927</v>
      </c>
      <c r="AL228" s="160">
        <f>(AI228+AJ228+AK228)/3</f>
        <v>27.452619843924197</v>
      </c>
      <c r="AM228" s="159">
        <f t="shared" si="387"/>
        <v>1.8660500225670708E-2</v>
      </c>
      <c r="AN228" s="159">
        <f t="shared" si="388"/>
        <v>0.44242424242424239</v>
      </c>
      <c r="AO228" s="159">
        <f t="shared" si="389"/>
        <v>4.2177842975831062E-2</v>
      </c>
      <c r="AP228" s="159">
        <f t="shared" si="390"/>
        <v>1.9171746807195935E-2</v>
      </c>
      <c r="AQ228" s="159">
        <f t="shared" si="391"/>
        <v>2.3517342750160354E-2</v>
      </c>
      <c r="AR228" s="159">
        <f t="shared" si="392"/>
        <v>1.226666666666667</v>
      </c>
      <c r="AS228" s="158">
        <f t="shared" si="393"/>
        <v>52.561734215651256</v>
      </c>
      <c r="AT228" s="158">
        <f t="shared" si="394"/>
        <v>23.254585440863885</v>
      </c>
      <c r="AU228" s="156">
        <f t="shared" si="395"/>
        <v>0.45454545454545453</v>
      </c>
      <c r="AV228" s="156">
        <f t="shared" si="396"/>
        <v>0.14034600152615459</v>
      </c>
      <c r="AW228" s="156">
        <f t="shared" si="397"/>
        <v>0.68337307136730774</v>
      </c>
      <c r="AX228" s="156">
        <f t="shared" si="398"/>
        <v>0.13476975508740635</v>
      </c>
      <c r="AY228" s="156">
        <f t="shared" si="399"/>
        <v>0.60821917808219184</v>
      </c>
      <c r="AZ228" s="156">
        <f t="shared" si="400"/>
        <v>0.26909090909090905</v>
      </c>
      <c r="BA228" s="156">
        <f t="shared" si="401"/>
        <v>1.1349674109859993E-2</v>
      </c>
      <c r="BB228" s="156">
        <f t="shared" si="402"/>
        <v>1.5034207570080773</v>
      </c>
      <c r="BC228" s="156">
        <f t="shared" si="403"/>
        <v>0.51479238851625364</v>
      </c>
      <c r="BD228" s="158">
        <f t="shared" si="404"/>
        <v>45.35745991764022</v>
      </c>
      <c r="BE228" s="158">
        <f t="shared" si="405"/>
        <v>26.85161627124301</v>
      </c>
      <c r="BF228" s="156">
        <f t="shared" si="406"/>
        <v>0.15915494309189535</v>
      </c>
      <c r="BG228" s="156">
        <f t="shared" si="407"/>
        <v>2.969910851482922E-3</v>
      </c>
      <c r="BH228" s="156">
        <f t="shared" si="408"/>
        <v>6.7128121985572907E-3</v>
      </c>
      <c r="BI228" s="156">
        <f t="shared" si="409"/>
        <v>3.0512782720714953E-3</v>
      </c>
      <c r="BJ228" s="156">
        <f t="shared" si="410"/>
        <v>1.8063567370663251E-3</v>
      </c>
      <c r="BK228" s="157">
        <f t="shared" si="411"/>
        <v>0.24135166666666666</v>
      </c>
      <c r="BL228" s="157">
        <f t="shared" si="412"/>
        <v>2.5669144902002485</v>
      </c>
      <c r="BM228" s="157">
        <f t="shared" si="413"/>
        <v>795.1390996250002</v>
      </c>
      <c r="BN228" s="156">
        <f t="shared" si="414"/>
        <v>1.6696924997163283</v>
      </c>
      <c r="BO228" s="156">
        <f t="shared" si="415"/>
        <v>2.016467820534364</v>
      </c>
      <c r="BP228" s="156">
        <f t="shared" si="416"/>
        <v>0.44414870324771566</v>
      </c>
      <c r="BQ228" s="156">
        <f t="shared" si="417"/>
        <v>3.7593096355053151</v>
      </c>
      <c r="BR228" s="156">
        <f t="shared" si="418"/>
        <v>4.5400736415292799</v>
      </c>
      <c r="BS228" s="155"/>
      <c r="BT228" s="155"/>
      <c r="BU228" s="155"/>
    </row>
    <row r="229" spans="1:395" ht="15" thickBot="1">
      <c r="A229" s="187">
        <v>36</v>
      </c>
      <c r="B229" s="28">
        <v>5</v>
      </c>
      <c r="C229" s="172">
        <v>0.55000000000000004</v>
      </c>
      <c r="D229" s="172">
        <f t="shared" si="368"/>
        <v>0.27333333333333332</v>
      </c>
      <c r="E229" s="171">
        <f t="shared" si="369"/>
        <v>2.8424232144011614</v>
      </c>
      <c r="F229" s="171">
        <f t="shared" si="370"/>
        <v>12.614400685977616</v>
      </c>
      <c r="G229" s="170">
        <f t="shared" si="371"/>
        <v>2.3228215600859228</v>
      </c>
      <c r="H229" s="425">
        <v>27.8</v>
      </c>
      <c r="I229" s="426"/>
      <c r="J229" s="167">
        <v>38</v>
      </c>
      <c r="K229" s="167">
        <v>64</v>
      </c>
      <c r="L229" s="167">
        <v>38</v>
      </c>
      <c r="M229" s="167">
        <v>66</v>
      </c>
      <c r="N229" s="167">
        <v>37</v>
      </c>
      <c r="O229" s="169">
        <v>65</v>
      </c>
      <c r="P229" s="168">
        <v>46</v>
      </c>
      <c r="Q229" s="167">
        <v>62</v>
      </c>
      <c r="R229" s="167">
        <v>45</v>
      </c>
      <c r="S229" s="167">
        <v>65</v>
      </c>
      <c r="T229" s="167">
        <v>45</v>
      </c>
      <c r="U229" s="167">
        <v>63</v>
      </c>
      <c r="V229" s="182"/>
      <c r="W229" s="166">
        <f t="shared" si="372"/>
        <v>26</v>
      </c>
      <c r="X229" s="166">
        <f t="shared" si="373"/>
        <v>28</v>
      </c>
      <c r="Y229" s="166">
        <f t="shared" si="374"/>
        <v>28</v>
      </c>
      <c r="Z229" s="166">
        <f t="shared" si="375"/>
        <v>16</v>
      </c>
      <c r="AA229" s="166">
        <f t="shared" si="376"/>
        <v>20</v>
      </c>
      <c r="AB229" s="166">
        <f t="shared" si="377"/>
        <v>18</v>
      </c>
      <c r="AC229" s="165">
        <f t="shared" si="378"/>
        <v>10</v>
      </c>
      <c r="AD229" s="165">
        <f t="shared" si="379"/>
        <v>8</v>
      </c>
      <c r="AE229" s="165">
        <f t="shared" si="380"/>
        <v>10</v>
      </c>
      <c r="AF229" s="164">
        <f t="shared" si="381"/>
        <v>0.27333333333333332</v>
      </c>
      <c r="AG229" s="164">
        <f t="shared" si="382"/>
        <v>0.18</v>
      </c>
      <c r="AH229" s="164">
        <f t="shared" si="383"/>
        <v>9.3333333333333338E-2</v>
      </c>
      <c r="AI229" s="162">
        <f t="shared" si="384"/>
        <v>38.46153846153846</v>
      </c>
      <c r="AJ229" s="162">
        <f t="shared" si="385"/>
        <v>28.571428571428569</v>
      </c>
      <c r="AK229" s="162">
        <f t="shared" si="386"/>
        <v>35.714285714285708</v>
      </c>
      <c r="AL229" s="160">
        <f>(AI229+AJ229+AK229)/3</f>
        <v>34.249084249084248</v>
      </c>
      <c r="AM229" s="159">
        <f t="shared" si="387"/>
        <v>2.1668356677235989E-2</v>
      </c>
      <c r="AN229" s="159">
        <f t="shared" si="388"/>
        <v>0.49696969696969689</v>
      </c>
      <c r="AO229" s="159">
        <f t="shared" si="389"/>
        <v>4.3600961606633397E-2</v>
      </c>
      <c r="AP229" s="159">
        <f t="shared" si="390"/>
        <v>1.9818618912106088E-2</v>
      </c>
      <c r="AQ229" s="159">
        <f t="shared" si="391"/>
        <v>2.1932604929397411E-2</v>
      </c>
      <c r="AR229" s="159">
        <f t="shared" si="392"/>
        <v>1.1066666666666669</v>
      </c>
      <c r="AS229" s="158">
        <f t="shared" si="393"/>
        <v>45.235612265771771</v>
      </c>
      <c r="AT229" s="158">
        <f t="shared" si="394"/>
        <v>22.4807285199593</v>
      </c>
      <c r="AU229" s="156">
        <f t="shared" si="395"/>
        <v>0.45454545454545453</v>
      </c>
      <c r="AV229" s="156">
        <f t="shared" si="396"/>
        <v>0.13463575153108825</v>
      </c>
      <c r="AW229" s="156">
        <f t="shared" si="397"/>
        <v>0.64478119838560299</v>
      </c>
      <c r="AX229" s="156">
        <f t="shared" si="398"/>
        <v>0.15391795422814719</v>
      </c>
      <c r="AY229" s="156">
        <f t="shared" si="399"/>
        <v>0.54146341463414638</v>
      </c>
      <c r="AZ229" s="156">
        <f t="shared" si="400"/>
        <v>0.26909090909090905</v>
      </c>
      <c r="BA229" s="156">
        <f t="shared" si="401"/>
        <v>1.1732622395966804E-2</v>
      </c>
      <c r="BB229" s="156">
        <f t="shared" si="402"/>
        <v>1.4185186364483264</v>
      </c>
      <c r="BC229" s="156">
        <f t="shared" si="403"/>
        <v>0.52340512162731101</v>
      </c>
      <c r="BD229" s="158">
        <f t="shared" si="404"/>
        <v>44.611094089863172</v>
      </c>
      <c r="BE229" s="158">
        <f t="shared" si="405"/>
        <v>26.409767701198998</v>
      </c>
      <c r="BF229" s="156">
        <f t="shared" si="406"/>
        <v>0.15915494309189535</v>
      </c>
      <c r="BG229" s="156">
        <f t="shared" si="407"/>
        <v>3.4486260738603842E-3</v>
      </c>
      <c r="BH229" s="156">
        <f t="shared" si="408"/>
        <v>6.9393085632556521E-3</v>
      </c>
      <c r="BI229" s="156">
        <f t="shared" si="409"/>
        <v>3.1542311651162054E-3</v>
      </c>
      <c r="BJ229" s="156">
        <f t="shared" si="410"/>
        <v>1.8673048497487934E-3</v>
      </c>
      <c r="BK229" s="157">
        <f t="shared" si="411"/>
        <v>0.25477666666666665</v>
      </c>
      <c r="BL229" s="157">
        <f t="shared" si="412"/>
        <v>2.5954190413110561</v>
      </c>
      <c r="BM229" s="157">
        <f t="shared" si="413"/>
        <v>858.11329100000012</v>
      </c>
      <c r="BN229" s="156">
        <f t="shared" si="414"/>
        <v>1.6696924997163283</v>
      </c>
      <c r="BO229" s="156">
        <f t="shared" si="415"/>
        <v>2.016467820534364</v>
      </c>
      <c r="BP229" s="156">
        <f t="shared" si="416"/>
        <v>0.41155404968549775</v>
      </c>
      <c r="BQ229" s="156">
        <f t="shared" si="417"/>
        <v>4.0570430566587241</v>
      </c>
      <c r="BR229" s="156">
        <f t="shared" si="418"/>
        <v>4.8996427615651283</v>
      </c>
      <c r="BS229" s="155"/>
      <c r="BT229" s="155"/>
      <c r="BU229" s="155"/>
    </row>
    <row r="230" spans="1:395" ht="15" thickBot="1">
      <c r="A230" s="187">
        <v>36</v>
      </c>
      <c r="B230" s="28">
        <v>6</v>
      </c>
      <c r="C230" s="172">
        <v>0.55000000000000004</v>
      </c>
      <c r="D230" s="172">
        <f t="shared" si="368"/>
        <v>0.24666666666666667</v>
      </c>
      <c r="E230" s="171">
        <f t="shared" si="369"/>
        <v>2.821311093890853</v>
      </c>
      <c r="F230" s="171">
        <f t="shared" si="370"/>
        <v>12.42770947740042</v>
      </c>
      <c r="G230" s="170">
        <f t="shared" si="371"/>
        <v>2.3228215600859228</v>
      </c>
      <c r="H230" s="425">
        <v>28</v>
      </c>
      <c r="I230" s="426"/>
      <c r="J230" s="167">
        <v>40</v>
      </c>
      <c r="K230" s="167">
        <v>62</v>
      </c>
      <c r="L230" s="167">
        <v>39</v>
      </c>
      <c r="M230" s="167">
        <v>65</v>
      </c>
      <c r="N230" s="167">
        <v>40</v>
      </c>
      <c r="O230" s="169">
        <v>66</v>
      </c>
      <c r="P230" s="168">
        <v>44</v>
      </c>
      <c r="Q230" s="167">
        <v>64</v>
      </c>
      <c r="R230" s="167">
        <v>45</v>
      </c>
      <c r="S230" s="167">
        <v>65</v>
      </c>
      <c r="T230" s="167">
        <v>48</v>
      </c>
      <c r="U230" s="167">
        <v>64</v>
      </c>
      <c r="V230" s="182"/>
      <c r="W230" s="166">
        <f t="shared" si="372"/>
        <v>22</v>
      </c>
      <c r="X230" s="166">
        <f t="shared" si="373"/>
        <v>26</v>
      </c>
      <c r="Y230" s="166">
        <f t="shared" si="374"/>
        <v>26</v>
      </c>
      <c r="Z230" s="166">
        <f t="shared" si="375"/>
        <v>20</v>
      </c>
      <c r="AA230" s="166">
        <f t="shared" si="376"/>
        <v>20</v>
      </c>
      <c r="AB230" s="166">
        <f t="shared" si="377"/>
        <v>16</v>
      </c>
      <c r="AC230" s="165">
        <f t="shared" si="378"/>
        <v>2</v>
      </c>
      <c r="AD230" s="165">
        <f t="shared" si="379"/>
        <v>6</v>
      </c>
      <c r="AE230" s="165">
        <f t="shared" si="380"/>
        <v>10</v>
      </c>
      <c r="AF230" s="164">
        <f t="shared" si="381"/>
        <v>0.24666666666666667</v>
      </c>
      <c r="AG230" s="164">
        <f t="shared" si="382"/>
        <v>0.18666666666666668</v>
      </c>
      <c r="AH230" s="164">
        <f t="shared" si="383"/>
        <v>0.06</v>
      </c>
      <c r="AI230" s="162">
        <f t="shared" si="384"/>
        <v>9.0909090909090935</v>
      </c>
      <c r="AJ230" s="162">
        <f t="shared" si="385"/>
        <v>23.076923076923073</v>
      </c>
      <c r="AK230" s="162">
        <f t="shared" si="386"/>
        <v>38.46153846153846</v>
      </c>
      <c r="AL230" s="160">
        <f>(AI230+AJ230+AK230)/3</f>
        <v>23.543123543123542</v>
      </c>
      <c r="AM230" s="159">
        <f t="shared" si="387"/>
        <v>1.9848119809625888E-2</v>
      </c>
      <c r="AN230" s="159">
        <f t="shared" si="388"/>
        <v>0.44848484848484849</v>
      </c>
      <c r="AO230" s="159">
        <f t="shared" si="389"/>
        <v>4.4255942818760427E-2</v>
      </c>
      <c r="AP230" s="159">
        <f t="shared" si="390"/>
        <v>2.0116337644891104E-2</v>
      </c>
      <c r="AQ230" s="159">
        <f t="shared" si="391"/>
        <v>2.4407823009134539E-2</v>
      </c>
      <c r="AR230" s="159">
        <f t="shared" si="392"/>
        <v>1.2133333333333334</v>
      </c>
      <c r="AS230" s="158">
        <f t="shared" si="393"/>
        <v>49.369092475947646</v>
      </c>
      <c r="AT230" s="158">
        <f t="shared" si="394"/>
        <v>22.141289958909852</v>
      </c>
      <c r="AU230" s="156">
        <f t="shared" si="395"/>
        <v>0.45454545454545453</v>
      </c>
      <c r="AV230" s="156">
        <f t="shared" si="396"/>
        <v>0.14278718445819197</v>
      </c>
      <c r="AW230" s="156">
        <f t="shared" si="397"/>
        <v>0.67873998017500092</v>
      </c>
      <c r="AX230" s="156">
        <f t="shared" si="398"/>
        <v>0.13994098117479456</v>
      </c>
      <c r="AY230" s="156">
        <f t="shared" si="399"/>
        <v>0.6</v>
      </c>
      <c r="AZ230" s="156">
        <f t="shared" si="400"/>
        <v>0.26909090909090905</v>
      </c>
      <c r="BA230" s="156">
        <f t="shared" si="401"/>
        <v>1.1908871885775532E-2</v>
      </c>
      <c r="BB230" s="156">
        <f t="shared" si="402"/>
        <v>1.4932279563850019</v>
      </c>
      <c r="BC230" s="156">
        <f t="shared" si="403"/>
        <v>0.52732180845686205</v>
      </c>
      <c r="BD230" s="158">
        <f t="shared" si="404"/>
        <v>44.279744841886981</v>
      </c>
      <c r="BE230" s="158">
        <f t="shared" si="405"/>
        <v>26.213608946397091</v>
      </c>
      <c r="BF230" s="156">
        <f t="shared" si="406"/>
        <v>0.15915494309189535</v>
      </c>
      <c r="BG230" s="156">
        <f t="shared" si="407"/>
        <v>3.1589263787821292E-3</v>
      </c>
      <c r="BH230" s="156">
        <f t="shared" si="408"/>
        <v>7.0435520607979906E-3</v>
      </c>
      <c r="BI230" s="156">
        <f t="shared" si="409"/>
        <v>3.2016145730899958E-3</v>
      </c>
      <c r="BJ230" s="156">
        <f t="shared" si="410"/>
        <v>1.8953558272692772E-3</v>
      </c>
      <c r="BK230" s="157">
        <f t="shared" si="411"/>
        <v>0.24284333333333333</v>
      </c>
      <c r="BL230" s="157">
        <f t="shared" si="412"/>
        <v>2.5700972744236745</v>
      </c>
      <c r="BM230" s="157">
        <f t="shared" si="413"/>
        <v>802.03867700000001</v>
      </c>
      <c r="BN230" s="156">
        <f t="shared" si="414"/>
        <v>1.6696924997163283</v>
      </c>
      <c r="BO230" s="156">
        <f t="shared" si="415"/>
        <v>2.016467820534364</v>
      </c>
      <c r="BP230" s="156">
        <f t="shared" si="416"/>
        <v>0.44032789206747946</v>
      </c>
      <c r="BQ230" s="156">
        <f t="shared" si="417"/>
        <v>3.791929899958395</v>
      </c>
      <c r="BR230" s="156">
        <f t="shared" si="418"/>
        <v>4.5794687478606138</v>
      </c>
      <c r="BS230" s="155"/>
      <c r="BT230" s="155"/>
      <c r="BU230" s="155"/>
    </row>
    <row r="231" spans="1:395" ht="15" thickBot="1">
      <c r="A231" s="187">
        <v>36</v>
      </c>
      <c r="B231" s="28">
        <v>7</v>
      </c>
      <c r="C231" s="172">
        <v>0.55000000000000004</v>
      </c>
      <c r="D231" s="172">
        <f t="shared" si="368"/>
        <v>0.3</v>
      </c>
      <c r="E231" s="171">
        <f t="shared" si="369"/>
        <v>2.6259667592247009</v>
      </c>
      <c r="F231" s="171">
        <f t="shared" si="370"/>
        <v>10.766327527906574</v>
      </c>
      <c r="G231" s="170">
        <f t="shared" si="371"/>
        <v>2.3228215600859228</v>
      </c>
      <c r="H231" s="425">
        <v>30</v>
      </c>
      <c r="I231" s="426"/>
      <c r="J231" s="167">
        <v>42</v>
      </c>
      <c r="K231" s="167">
        <v>63</v>
      </c>
      <c r="L231" s="167">
        <v>31</v>
      </c>
      <c r="M231" s="167">
        <v>67</v>
      </c>
      <c r="N231" s="167">
        <v>33</v>
      </c>
      <c r="O231" s="169">
        <v>66</v>
      </c>
      <c r="P231" s="168">
        <v>45</v>
      </c>
      <c r="Q231" s="167">
        <v>64</v>
      </c>
      <c r="R231" s="167">
        <v>45</v>
      </c>
      <c r="S231" s="167">
        <v>66</v>
      </c>
      <c r="T231" s="167">
        <v>46</v>
      </c>
      <c r="U231" s="167">
        <v>66</v>
      </c>
      <c r="V231" s="182"/>
      <c r="W231" s="166">
        <f t="shared" si="372"/>
        <v>21</v>
      </c>
      <c r="X231" s="166">
        <f t="shared" si="373"/>
        <v>36</v>
      </c>
      <c r="Y231" s="166">
        <f t="shared" si="374"/>
        <v>33</v>
      </c>
      <c r="Z231" s="166">
        <f t="shared" si="375"/>
        <v>19</v>
      </c>
      <c r="AA231" s="166">
        <f t="shared" si="376"/>
        <v>21</v>
      </c>
      <c r="AB231" s="166">
        <f t="shared" si="377"/>
        <v>20</v>
      </c>
      <c r="AC231" s="165">
        <f t="shared" si="378"/>
        <v>2</v>
      </c>
      <c r="AD231" s="165">
        <f t="shared" si="379"/>
        <v>15</v>
      </c>
      <c r="AE231" s="165">
        <f t="shared" si="380"/>
        <v>13</v>
      </c>
      <c r="AF231" s="164">
        <f t="shared" si="381"/>
        <v>0.3</v>
      </c>
      <c r="AG231" s="164">
        <f t="shared" si="382"/>
        <v>0.2</v>
      </c>
      <c r="AH231" s="164">
        <f t="shared" si="383"/>
        <v>0.1</v>
      </c>
      <c r="AI231" s="162">
        <f t="shared" si="384"/>
        <v>9.5238095238095237</v>
      </c>
      <c r="AJ231" s="162">
        <f t="shared" si="385"/>
        <v>41.666666666666664</v>
      </c>
      <c r="AK231" s="162">
        <f t="shared" si="386"/>
        <v>39.393939393939391</v>
      </c>
      <c r="AL231" s="160">
        <f>(AI231+AJ231+AK231)/3</f>
        <v>30.194805194805195</v>
      </c>
      <c r="AM231" s="159">
        <f t="shared" si="387"/>
        <v>2.7864654797319973E-2</v>
      </c>
      <c r="AN231" s="159">
        <f t="shared" si="388"/>
        <v>0.54545454545454541</v>
      </c>
      <c r="AO231" s="159">
        <f t="shared" si="389"/>
        <v>5.1085200461753286E-2</v>
      </c>
      <c r="AP231" s="159">
        <f t="shared" si="390"/>
        <v>2.3220545664433309E-2</v>
      </c>
      <c r="AQ231" s="159">
        <f t="shared" si="391"/>
        <v>2.3220545664433316E-2</v>
      </c>
      <c r="AR231" s="159">
        <f t="shared" si="392"/>
        <v>1.0000000000000002</v>
      </c>
      <c r="AS231" s="158">
        <f t="shared" si="393"/>
        <v>35.054425093021912</v>
      </c>
      <c r="AT231" s="158">
        <f t="shared" si="394"/>
        <v>19.12059550528468</v>
      </c>
      <c r="AU231" s="156">
        <f t="shared" si="395"/>
        <v>0.45454545454545453</v>
      </c>
      <c r="AV231" s="156">
        <f t="shared" si="396"/>
        <v>0.13910591188141894</v>
      </c>
      <c r="AW231" s="156">
        <f t="shared" si="397"/>
        <v>0.6154574548966637</v>
      </c>
      <c r="AX231" s="156">
        <f t="shared" si="398"/>
        <v>0.18285946996746974</v>
      </c>
      <c r="AY231" s="156">
        <f t="shared" si="399"/>
        <v>0.49333333333333335</v>
      </c>
      <c r="AZ231" s="156">
        <f t="shared" si="400"/>
        <v>0.26909090909090905</v>
      </c>
      <c r="BA231" s="156">
        <f t="shared" si="401"/>
        <v>1.374656303334452E-2</v>
      </c>
      <c r="BB231" s="156">
        <f t="shared" si="402"/>
        <v>1.3540064007726602</v>
      </c>
      <c r="BC231" s="156">
        <f t="shared" si="403"/>
        <v>0.56654901019736326</v>
      </c>
      <c r="BD231" s="158">
        <f t="shared" si="404"/>
        <v>41.213866245919561</v>
      </c>
      <c r="BE231" s="158">
        <f t="shared" si="405"/>
        <v>24.398608817584378</v>
      </c>
      <c r="BF231" s="156">
        <f t="shared" si="406"/>
        <v>0.15915494309189535</v>
      </c>
      <c r="BG231" s="156">
        <f t="shared" si="407"/>
        <v>4.4347975485427684E-3</v>
      </c>
      <c r="BH231" s="156">
        <f t="shared" si="408"/>
        <v>8.13046217232841E-3</v>
      </c>
      <c r="BI231" s="156">
        <f t="shared" si="409"/>
        <v>3.6956646237856407E-3</v>
      </c>
      <c r="BJ231" s="156">
        <f t="shared" si="410"/>
        <v>2.1878334572810994E-3</v>
      </c>
      <c r="BK231" s="157">
        <f t="shared" si="411"/>
        <v>0.26671</v>
      </c>
      <c r="BL231" s="157">
        <f t="shared" si="412"/>
        <v>2.6204961362306949</v>
      </c>
      <c r="BM231" s="157">
        <f t="shared" si="413"/>
        <v>915.74878500000011</v>
      </c>
      <c r="BN231" s="156">
        <f t="shared" si="414"/>
        <v>1.6696924997163283</v>
      </c>
      <c r="BO231" s="156">
        <f t="shared" si="415"/>
        <v>2.016467820534364</v>
      </c>
      <c r="BP231" s="156">
        <f t="shared" si="416"/>
        <v>0.38565161732647013</v>
      </c>
      <c r="BQ231" s="156">
        <f t="shared" si="417"/>
        <v>4.3295358419380463</v>
      </c>
      <c r="BR231" s="156">
        <f t="shared" si="418"/>
        <v>5.2287290651431126</v>
      </c>
      <c r="BS231" s="155"/>
      <c r="BT231" s="155"/>
      <c r="BU231" s="155"/>
    </row>
    <row r="232" spans="1:395" ht="15" thickBot="1">
      <c r="A232" s="187">
        <v>36</v>
      </c>
      <c r="B232" s="28">
        <v>8</v>
      </c>
      <c r="C232" s="172">
        <v>0.55000000000000004</v>
      </c>
      <c r="D232" s="172">
        <f t="shared" si="368"/>
        <v>0.27666666666666667</v>
      </c>
      <c r="E232" s="171">
        <f t="shared" si="369"/>
        <v>2.2369926804179441</v>
      </c>
      <c r="F232" s="171">
        <f t="shared" si="370"/>
        <v>7.8130079306134999</v>
      </c>
      <c r="G232" s="170">
        <f t="shared" si="371"/>
        <v>2.3228215600859228</v>
      </c>
      <c r="H232" s="425">
        <v>35</v>
      </c>
      <c r="I232" s="426"/>
      <c r="J232" s="167">
        <v>42</v>
      </c>
      <c r="K232" s="167">
        <v>62</v>
      </c>
      <c r="L232" s="167">
        <v>35</v>
      </c>
      <c r="M232" s="167">
        <v>67</v>
      </c>
      <c r="N232" s="167">
        <v>34</v>
      </c>
      <c r="O232" s="169">
        <v>65</v>
      </c>
      <c r="P232" s="168">
        <v>46</v>
      </c>
      <c r="Q232" s="167">
        <v>62</v>
      </c>
      <c r="R232" s="167">
        <v>44</v>
      </c>
      <c r="S232" s="167">
        <v>67</v>
      </c>
      <c r="T232" s="167">
        <v>46</v>
      </c>
      <c r="U232" s="167">
        <v>67</v>
      </c>
      <c r="V232" s="182"/>
      <c r="W232" s="166">
        <f t="shared" si="372"/>
        <v>20</v>
      </c>
      <c r="X232" s="166">
        <f t="shared" si="373"/>
        <v>32</v>
      </c>
      <c r="Y232" s="166">
        <f t="shared" si="374"/>
        <v>31</v>
      </c>
      <c r="Z232" s="166">
        <f t="shared" si="375"/>
        <v>16</v>
      </c>
      <c r="AA232" s="166">
        <f t="shared" si="376"/>
        <v>23</v>
      </c>
      <c r="AB232" s="166">
        <f t="shared" si="377"/>
        <v>21</v>
      </c>
      <c r="AC232" s="165">
        <f t="shared" si="378"/>
        <v>4</v>
      </c>
      <c r="AD232" s="165">
        <f t="shared" si="379"/>
        <v>9</v>
      </c>
      <c r="AE232" s="165">
        <f t="shared" si="380"/>
        <v>10</v>
      </c>
      <c r="AF232" s="164">
        <f t="shared" si="381"/>
        <v>0.27666666666666667</v>
      </c>
      <c r="AG232" s="164">
        <f t="shared" si="382"/>
        <v>0.2</v>
      </c>
      <c r="AH232" s="164">
        <f t="shared" si="383"/>
        <v>7.6666666666666661E-2</v>
      </c>
      <c r="AI232" s="162">
        <f t="shared" si="384"/>
        <v>19.999999999999996</v>
      </c>
      <c r="AJ232" s="162">
        <f t="shared" si="385"/>
        <v>28.125</v>
      </c>
      <c r="AK232" s="162">
        <f t="shared" si="386"/>
        <v>32.258064516129039</v>
      </c>
      <c r="AL232" s="160">
        <f>(AI232+AJ232+AK232)/3</f>
        <v>26.79435483870968</v>
      </c>
      <c r="AM232" s="159">
        <f t="shared" si="387"/>
        <v>3.5411031080950409E-2</v>
      </c>
      <c r="AN232" s="159">
        <f t="shared" si="388"/>
        <v>0.50303030303030305</v>
      </c>
      <c r="AO232" s="159">
        <f t="shared" si="389"/>
        <v>7.0395423233214668E-2</v>
      </c>
      <c r="AP232" s="159">
        <f t="shared" si="390"/>
        <v>3.1997919651461211E-2</v>
      </c>
      <c r="AQ232" s="159">
        <f t="shared" si="391"/>
        <v>3.498439215226426E-2</v>
      </c>
      <c r="AR232" s="159">
        <f t="shared" si="392"/>
        <v>1.0933333333333335</v>
      </c>
      <c r="AS232" s="158">
        <f t="shared" si="393"/>
        <v>27.336173243181324</v>
      </c>
      <c r="AT232" s="158">
        <f t="shared" si="394"/>
        <v>13.750923510206363</v>
      </c>
      <c r="AU232" s="156">
        <f t="shared" si="395"/>
        <v>0.45454545454545453</v>
      </c>
      <c r="AV232" s="156">
        <f t="shared" si="396"/>
        <v>0.1700405328666828</v>
      </c>
      <c r="AW232" s="156">
        <f t="shared" si="397"/>
        <v>0.64088520381483627</v>
      </c>
      <c r="AX232" s="156">
        <f t="shared" si="398"/>
        <v>0.1979601165123549</v>
      </c>
      <c r="AY232" s="156">
        <f t="shared" si="399"/>
        <v>0.53493975903614455</v>
      </c>
      <c r="AZ232" s="156">
        <f t="shared" si="400"/>
        <v>0.26909090909090905</v>
      </c>
      <c r="BA232" s="156">
        <f t="shared" si="401"/>
        <v>1.8942768433665037E-2</v>
      </c>
      <c r="BB232" s="156">
        <f t="shared" si="402"/>
        <v>1.4099474483926397</v>
      </c>
      <c r="BC232" s="156">
        <f t="shared" si="403"/>
        <v>0.66506201887615179</v>
      </c>
      <c r="BD232" s="158">
        <f t="shared" si="404"/>
        <v>35.109019106954051</v>
      </c>
      <c r="BE232" s="158">
        <f t="shared" si="405"/>
        <v>20.784539311316795</v>
      </c>
      <c r="BF232" s="156">
        <f t="shared" si="406"/>
        <v>0.15915494309189535</v>
      </c>
      <c r="BG232" s="156">
        <f t="shared" si="407"/>
        <v>5.635840636514E-3</v>
      </c>
      <c r="BH232" s="156">
        <f t="shared" si="408"/>
        <v>1.1203779578612169E-2</v>
      </c>
      <c r="BI232" s="156">
        <f t="shared" si="409"/>
        <v>5.0926270811873491E-3</v>
      </c>
      <c r="BJ232" s="156">
        <f t="shared" si="410"/>
        <v>3.0148352320629106E-3</v>
      </c>
      <c r="BK232" s="157">
        <f t="shared" si="411"/>
        <v>0.25626833333333332</v>
      </c>
      <c r="BL232" s="157">
        <f t="shared" si="412"/>
        <v>2.5985669127424833</v>
      </c>
      <c r="BM232" s="157">
        <f t="shared" si="413"/>
        <v>865.23236712500011</v>
      </c>
      <c r="BN232" s="156">
        <f t="shared" si="414"/>
        <v>1.6696924997163283</v>
      </c>
      <c r="BO232" s="156">
        <f t="shared" si="415"/>
        <v>2.016467820534364</v>
      </c>
      <c r="BP232" s="156">
        <f t="shared" si="416"/>
        <v>0.40816780950241427</v>
      </c>
      <c r="BQ232" s="156">
        <f t="shared" si="417"/>
        <v>4.0907010813807263</v>
      </c>
      <c r="BR232" s="156">
        <f t="shared" si="418"/>
        <v>4.9402911586599201</v>
      </c>
      <c r="BS232" s="155"/>
      <c r="BT232" s="155"/>
      <c r="BU232" s="155"/>
    </row>
    <row r="233" spans="1:395" s="189" customFormat="1" ht="15" thickBot="1">
      <c r="A233" s="187">
        <v>45</v>
      </c>
      <c r="B233" s="196">
        <v>1</v>
      </c>
      <c r="C233" s="191">
        <v>0.55000000000000004</v>
      </c>
      <c r="D233" s="191">
        <f t="shared" si="368"/>
        <v>0.15</v>
      </c>
      <c r="E233" s="195">
        <f t="shared" si="369"/>
        <v>4.003355281584116</v>
      </c>
      <c r="F233" s="195">
        <f t="shared" si="370"/>
        <v>25.022886522097128</v>
      </c>
      <c r="G233" s="194">
        <f t="shared" si="371"/>
        <v>2.3228215600859228</v>
      </c>
      <c r="H233" s="427">
        <v>20</v>
      </c>
      <c r="I233" s="428"/>
      <c r="J233" s="191">
        <v>48</v>
      </c>
      <c r="K233" s="191">
        <v>62</v>
      </c>
      <c r="L233" s="191">
        <v>47</v>
      </c>
      <c r="M233" s="191">
        <v>63</v>
      </c>
      <c r="N233" s="191">
        <v>48</v>
      </c>
      <c r="O233" s="193">
        <v>63</v>
      </c>
      <c r="P233" s="192">
        <v>49</v>
      </c>
      <c r="Q233" s="191">
        <v>63</v>
      </c>
      <c r="R233" s="191">
        <v>49</v>
      </c>
      <c r="S233" s="191">
        <v>62</v>
      </c>
      <c r="T233" s="191">
        <v>48</v>
      </c>
      <c r="U233" s="191">
        <v>63</v>
      </c>
      <c r="V233" s="190"/>
      <c r="W233" s="164">
        <f t="shared" si="372"/>
        <v>14</v>
      </c>
      <c r="X233" s="164">
        <f t="shared" si="373"/>
        <v>16</v>
      </c>
      <c r="Y233" s="164">
        <f t="shared" si="374"/>
        <v>15</v>
      </c>
      <c r="Z233" s="164">
        <f t="shared" si="375"/>
        <v>14</v>
      </c>
      <c r="AA233" s="164">
        <f t="shared" si="376"/>
        <v>13</v>
      </c>
      <c r="AB233" s="164">
        <f t="shared" si="377"/>
        <v>15</v>
      </c>
      <c r="AC233" s="164">
        <f t="shared" si="378"/>
        <v>0</v>
      </c>
      <c r="AD233" s="164">
        <f t="shared" si="379"/>
        <v>3</v>
      </c>
      <c r="AE233" s="164">
        <f t="shared" si="380"/>
        <v>0</v>
      </c>
      <c r="AF233" s="164">
        <f t="shared" si="381"/>
        <v>0.15</v>
      </c>
      <c r="AG233" s="164">
        <f t="shared" si="382"/>
        <v>0.14000000000000001</v>
      </c>
      <c r="AH233" s="164">
        <f t="shared" si="383"/>
        <v>0.01</v>
      </c>
      <c r="AI233" s="161">
        <f t="shared" si="384"/>
        <v>0</v>
      </c>
      <c r="AJ233" s="164">
        <f t="shared" si="385"/>
        <v>18.75</v>
      </c>
      <c r="AK233" s="161">
        <f t="shared" si="386"/>
        <v>0</v>
      </c>
      <c r="AL233" s="160">
        <f>AJ233</f>
        <v>18.75</v>
      </c>
      <c r="AM233" s="159">
        <f t="shared" si="387"/>
        <v>5.9945122585093645E-3</v>
      </c>
      <c r="AN233" s="159">
        <f t="shared" si="388"/>
        <v>0.27272727272727271</v>
      </c>
      <c r="AO233" s="159">
        <f t="shared" si="389"/>
        <v>2.1979878281201005E-2</v>
      </c>
      <c r="AP233" s="159">
        <f t="shared" si="390"/>
        <v>9.9908537641822739E-3</v>
      </c>
      <c r="AQ233" s="159">
        <f t="shared" si="391"/>
        <v>1.5985366022691641E-2</v>
      </c>
      <c r="AR233" s="159">
        <f t="shared" si="392"/>
        <v>1.6</v>
      </c>
      <c r="AS233" s="158">
        <f t="shared" si="393"/>
        <v>165.15257681398086</v>
      </c>
      <c r="AT233" s="158">
        <f t="shared" si="394"/>
        <v>45.041611858358408</v>
      </c>
      <c r="AU233" s="156">
        <f t="shared" si="395"/>
        <v>0.45454545454545453</v>
      </c>
      <c r="AV233" s="156">
        <f t="shared" si="396"/>
        <v>0.12904039266951955</v>
      </c>
      <c r="AW233" s="156">
        <f t="shared" si="397"/>
        <v>0.8703882797784892</v>
      </c>
      <c r="AX233" s="156">
        <f t="shared" si="398"/>
        <v>5.9972555015653781E-2</v>
      </c>
      <c r="AY233" s="156">
        <f t="shared" si="399"/>
        <v>0.98666666666666669</v>
      </c>
      <c r="AZ233" s="156">
        <f t="shared" si="400"/>
        <v>0.26909090909090905</v>
      </c>
      <c r="BA233" s="156">
        <f t="shared" si="401"/>
        <v>5.9145854283959064E-3</v>
      </c>
      <c r="BB233" s="156">
        <f t="shared" si="402"/>
        <v>1.9148542155126762</v>
      </c>
      <c r="BC233" s="156">
        <f t="shared" si="403"/>
        <v>0.37162299211706185</v>
      </c>
      <c r="BD233" s="158">
        <f t="shared" si="404"/>
        <v>62.831621356401584</v>
      </c>
      <c r="BE233" s="158">
        <f t="shared" si="405"/>
        <v>37.196319842989737</v>
      </c>
      <c r="BF233" s="156">
        <f t="shared" si="406"/>
        <v>0.15915494309189535</v>
      </c>
      <c r="BG233" s="156">
        <f t="shared" si="407"/>
        <v>9.5405625736672689E-4</v>
      </c>
      <c r="BH233" s="156">
        <f t="shared" si="408"/>
        <v>3.4982062770113325E-3</v>
      </c>
      <c r="BI233" s="156">
        <f t="shared" si="409"/>
        <v>1.5900937622778783E-3</v>
      </c>
      <c r="BJ233" s="156">
        <f t="shared" si="410"/>
        <v>9.4133550726850385E-4</v>
      </c>
      <c r="BK233" s="157">
        <f t="shared" si="411"/>
        <v>0.19958499999999998</v>
      </c>
      <c r="BL233" s="157">
        <f t="shared" si="412"/>
        <v>2.4761361028828768</v>
      </c>
      <c r="BM233" s="157">
        <f t="shared" si="413"/>
        <v>611.85276562499996</v>
      </c>
      <c r="BN233" s="156">
        <f t="shared" si="414"/>
        <v>2.0871156246454103</v>
      </c>
      <c r="BO233" s="156">
        <f t="shared" si="415"/>
        <v>2.5205847756679547</v>
      </c>
      <c r="BP233" s="156">
        <f t="shared" si="416"/>
        <v>0.72149710649597931</v>
      </c>
      <c r="BQ233" s="156">
        <f t="shared" si="417"/>
        <v>2.892756749617043</v>
      </c>
      <c r="BR233" s="156">
        <f t="shared" si="418"/>
        <v>3.4935480031367274</v>
      </c>
      <c r="BS233" s="155"/>
      <c r="BT233" s="155"/>
      <c r="BU233" s="155"/>
      <c r="BV233" s="154"/>
      <c r="BW233" s="154"/>
      <c r="BX233" s="154"/>
      <c r="BY233" s="154"/>
      <c r="BZ233" s="154"/>
      <c r="CA233" s="154"/>
      <c r="CB233" s="154"/>
      <c r="CC233" s="154"/>
      <c r="CD233" s="154"/>
      <c r="CE233" s="154"/>
      <c r="CF233" s="154"/>
      <c r="CG233" s="154"/>
      <c r="CH233" s="154"/>
      <c r="CI233" s="154"/>
      <c r="CJ233" s="154"/>
      <c r="CK233" s="154"/>
      <c r="CL233" s="154"/>
      <c r="CM233" s="154"/>
      <c r="CN233" s="154"/>
      <c r="CO233" s="154"/>
      <c r="CP233" s="154"/>
      <c r="CQ233" s="154"/>
      <c r="CR233" s="154"/>
      <c r="CS233" s="154"/>
      <c r="CT233" s="154"/>
      <c r="CU233" s="154"/>
      <c r="CV233" s="154"/>
      <c r="CW233" s="154"/>
      <c r="CX233" s="154"/>
      <c r="CY233" s="154"/>
      <c r="CZ233" s="154"/>
      <c r="DA233" s="154"/>
      <c r="DB233" s="154"/>
      <c r="DC233" s="154"/>
      <c r="DD233" s="154"/>
      <c r="DE233" s="154"/>
      <c r="DF233" s="154"/>
      <c r="DG233" s="154"/>
      <c r="DH233" s="154"/>
      <c r="DI233" s="154"/>
      <c r="DJ233" s="154"/>
      <c r="DK233" s="154"/>
      <c r="DL233" s="154"/>
      <c r="DM233" s="154"/>
      <c r="DN233" s="154"/>
      <c r="DO233" s="154"/>
      <c r="DP233" s="154"/>
      <c r="DQ233" s="154"/>
      <c r="DR233" s="154"/>
      <c r="DS233" s="154"/>
      <c r="DT233" s="154"/>
      <c r="DU233" s="154"/>
      <c r="DV233" s="154"/>
      <c r="DW233" s="154"/>
      <c r="DX233" s="154"/>
      <c r="DY233" s="154"/>
      <c r="DZ233" s="154"/>
      <c r="EA233" s="154"/>
      <c r="EB233" s="154"/>
      <c r="EC233" s="154"/>
      <c r="ED233" s="154"/>
      <c r="EE233" s="154"/>
      <c r="EF233" s="154"/>
      <c r="EG233" s="154"/>
      <c r="EH233" s="154"/>
      <c r="EI233" s="154"/>
      <c r="EJ233" s="154"/>
      <c r="EK233" s="154"/>
      <c r="EL233" s="154"/>
      <c r="EM233" s="154"/>
      <c r="EN233" s="154"/>
      <c r="EO233" s="154"/>
      <c r="EP233" s="154"/>
      <c r="EQ233" s="154"/>
      <c r="ER233" s="154"/>
      <c r="ES233" s="154"/>
      <c r="ET233" s="154"/>
      <c r="EU233" s="154"/>
      <c r="EV233" s="154"/>
      <c r="EW233" s="154"/>
      <c r="EX233" s="154"/>
      <c r="EY233" s="154"/>
      <c r="EZ233" s="154"/>
      <c r="FA233" s="154"/>
      <c r="FB233" s="154"/>
      <c r="FC233" s="154"/>
      <c r="FD233" s="154"/>
      <c r="FE233" s="154"/>
      <c r="FF233" s="154"/>
      <c r="FG233" s="154"/>
      <c r="FH233" s="154"/>
      <c r="FI233" s="154"/>
      <c r="FJ233" s="154"/>
      <c r="FK233" s="154"/>
      <c r="FL233" s="154"/>
      <c r="FM233" s="154"/>
      <c r="FN233" s="154"/>
      <c r="FO233" s="154"/>
      <c r="FP233" s="154"/>
      <c r="FQ233" s="154"/>
      <c r="FR233" s="154"/>
      <c r="FS233" s="154"/>
      <c r="FT233" s="154"/>
      <c r="FU233" s="154"/>
      <c r="FV233" s="154"/>
      <c r="FW233" s="154"/>
      <c r="FX233" s="154"/>
      <c r="FY233" s="154"/>
      <c r="FZ233" s="154"/>
      <c r="GA233" s="154"/>
      <c r="GB233" s="154"/>
      <c r="GC233" s="154"/>
      <c r="GD233" s="154"/>
      <c r="GE233" s="154"/>
      <c r="GF233" s="154"/>
      <c r="GG233" s="154"/>
      <c r="GH233" s="154"/>
      <c r="GI233" s="154"/>
      <c r="GJ233" s="154"/>
      <c r="GK233" s="154"/>
      <c r="GL233" s="154"/>
      <c r="GM233" s="154"/>
      <c r="GN233" s="154"/>
      <c r="GO233" s="154"/>
      <c r="GP233" s="154"/>
      <c r="GQ233" s="154"/>
      <c r="GR233" s="154"/>
      <c r="GS233" s="154"/>
      <c r="GT233" s="154"/>
      <c r="GU233" s="154"/>
      <c r="GV233" s="154"/>
      <c r="GW233" s="154"/>
      <c r="GX233" s="154"/>
      <c r="GY233" s="154"/>
      <c r="GZ233" s="154"/>
      <c r="HA233" s="154"/>
      <c r="HB233" s="154"/>
      <c r="HC233" s="154"/>
      <c r="HD233" s="154"/>
      <c r="HE233" s="154"/>
      <c r="HF233" s="154"/>
      <c r="HG233" s="154"/>
      <c r="HH233" s="154"/>
      <c r="HI233" s="154"/>
      <c r="HJ233" s="154"/>
      <c r="HK233" s="154"/>
      <c r="HL233" s="154"/>
      <c r="HM233" s="154"/>
      <c r="HN233" s="154"/>
      <c r="HO233" s="154"/>
      <c r="HP233" s="154"/>
      <c r="HQ233" s="154"/>
      <c r="HR233" s="154"/>
      <c r="HS233" s="154"/>
      <c r="HT233" s="154"/>
      <c r="HU233" s="154"/>
      <c r="HV233" s="154"/>
      <c r="HW233" s="154"/>
      <c r="HX233" s="154"/>
      <c r="HY233" s="154"/>
      <c r="HZ233" s="154"/>
      <c r="IA233" s="154"/>
      <c r="IB233" s="154"/>
      <c r="IC233" s="154"/>
      <c r="ID233" s="154"/>
      <c r="IE233" s="154"/>
      <c r="IF233" s="154"/>
      <c r="IG233" s="154"/>
      <c r="IH233" s="154"/>
      <c r="II233" s="154"/>
      <c r="IJ233" s="154"/>
      <c r="IK233" s="154"/>
      <c r="IL233" s="154"/>
      <c r="IM233" s="154"/>
      <c r="IN233" s="154"/>
      <c r="IO233" s="154"/>
      <c r="IP233" s="154"/>
      <c r="IQ233" s="154"/>
      <c r="IR233" s="154"/>
      <c r="IS233" s="154"/>
      <c r="IT233" s="154"/>
      <c r="IU233" s="154"/>
      <c r="IV233" s="154"/>
      <c r="IW233" s="154"/>
      <c r="IX233" s="154"/>
      <c r="IY233" s="154"/>
      <c r="IZ233" s="154"/>
      <c r="JA233" s="154"/>
      <c r="JB233" s="154"/>
      <c r="JC233" s="154"/>
      <c r="JD233" s="154"/>
      <c r="JE233" s="154"/>
      <c r="JF233" s="154"/>
      <c r="JG233" s="154"/>
      <c r="JH233" s="154"/>
      <c r="JI233" s="154"/>
      <c r="JJ233" s="154"/>
      <c r="JK233" s="154"/>
      <c r="JL233" s="154"/>
      <c r="JM233" s="154"/>
      <c r="JN233" s="154"/>
      <c r="JO233" s="154"/>
      <c r="JP233" s="154"/>
      <c r="JQ233" s="154"/>
      <c r="JR233" s="154"/>
      <c r="JS233" s="154"/>
      <c r="JT233" s="154"/>
      <c r="JU233" s="154"/>
      <c r="JV233" s="154"/>
      <c r="JW233" s="154"/>
      <c r="JX233" s="154"/>
      <c r="JY233" s="154"/>
      <c r="JZ233" s="154"/>
      <c r="KA233" s="154"/>
      <c r="KB233" s="154"/>
      <c r="KC233" s="154"/>
      <c r="KD233" s="154"/>
      <c r="KE233" s="154"/>
      <c r="KF233" s="154"/>
      <c r="KG233" s="154"/>
      <c r="KH233" s="154"/>
      <c r="KI233" s="154"/>
      <c r="KJ233" s="154"/>
      <c r="KK233" s="154"/>
      <c r="KL233" s="154"/>
      <c r="KM233" s="154"/>
      <c r="KN233" s="154"/>
      <c r="KO233" s="154"/>
      <c r="KP233" s="154"/>
      <c r="KQ233" s="154"/>
      <c r="KR233" s="154"/>
      <c r="KS233" s="154"/>
      <c r="KT233" s="154"/>
      <c r="KU233" s="154"/>
      <c r="KV233" s="154"/>
      <c r="KW233" s="154"/>
      <c r="KX233" s="154"/>
      <c r="KY233" s="154"/>
      <c r="KZ233" s="154"/>
      <c r="LA233" s="154"/>
      <c r="LB233" s="154"/>
      <c r="LC233" s="154"/>
      <c r="LD233" s="154"/>
      <c r="LE233" s="154"/>
      <c r="LF233" s="154"/>
      <c r="LG233" s="154"/>
      <c r="LH233" s="154"/>
      <c r="LI233" s="154"/>
      <c r="LJ233" s="154"/>
      <c r="LK233" s="154"/>
      <c r="LL233" s="154"/>
      <c r="LM233" s="154"/>
      <c r="LN233" s="154"/>
      <c r="LO233" s="154"/>
      <c r="LP233" s="154"/>
      <c r="LQ233" s="154"/>
      <c r="LR233" s="154"/>
      <c r="LS233" s="154"/>
      <c r="LT233" s="154"/>
      <c r="LU233" s="154"/>
      <c r="LV233" s="154"/>
      <c r="LW233" s="154"/>
      <c r="LX233" s="154"/>
      <c r="LY233" s="154"/>
      <c r="LZ233" s="154"/>
      <c r="MA233" s="154"/>
      <c r="MB233" s="154"/>
      <c r="MC233" s="154"/>
      <c r="MD233" s="154"/>
      <c r="ME233" s="154"/>
      <c r="MF233" s="154"/>
      <c r="MG233" s="154"/>
      <c r="MH233" s="154"/>
      <c r="MI233" s="154"/>
      <c r="MJ233" s="154"/>
      <c r="MK233" s="154"/>
      <c r="ML233" s="154"/>
      <c r="MM233" s="154"/>
      <c r="MN233" s="154"/>
      <c r="MO233" s="154"/>
      <c r="MP233" s="154"/>
      <c r="MQ233" s="154"/>
      <c r="MR233" s="154"/>
      <c r="MS233" s="154"/>
      <c r="MT233" s="154"/>
      <c r="MU233" s="154"/>
      <c r="MV233" s="154"/>
      <c r="MW233" s="154"/>
      <c r="MX233" s="154"/>
      <c r="MY233" s="154"/>
      <c r="MZ233" s="154"/>
      <c r="NA233" s="154"/>
      <c r="NB233" s="154"/>
      <c r="NC233" s="154"/>
      <c r="ND233" s="154"/>
      <c r="NE233" s="154"/>
      <c r="NF233" s="154"/>
      <c r="NG233" s="154"/>
      <c r="NH233" s="154"/>
      <c r="NI233" s="154"/>
      <c r="NJ233" s="154"/>
      <c r="NK233" s="154"/>
      <c r="NL233" s="154"/>
      <c r="NM233" s="154"/>
      <c r="NN233" s="154"/>
      <c r="NO233" s="154"/>
      <c r="NP233" s="154"/>
      <c r="NQ233" s="154"/>
      <c r="NR233" s="154"/>
      <c r="NS233" s="154"/>
      <c r="NT233" s="154"/>
      <c r="NU233" s="154"/>
      <c r="NV233" s="154"/>
      <c r="NW233" s="154"/>
      <c r="NX233" s="154"/>
      <c r="NY233" s="154"/>
      <c r="NZ233" s="154"/>
      <c r="OA233" s="154"/>
      <c r="OB233" s="154"/>
      <c r="OC233" s="154"/>
      <c r="OD233" s="154"/>
      <c r="OE233" s="154"/>
    </row>
    <row r="234" spans="1:395" ht="15" thickBot="1">
      <c r="A234" s="187">
        <v>45</v>
      </c>
      <c r="B234" s="28">
        <v>2</v>
      </c>
      <c r="C234" s="172">
        <v>0.55000000000000004</v>
      </c>
      <c r="D234" s="172">
        <f t="shared" si="368"/>
        <v>0.19333333333333333</v>
      </c>
      <c r="E234" s="171">
        <f t="shared" si="369"/>
        <v>3.4617713531086367</v>
      </c>
      <c r="F234" s="171">
        <f t="shared" si="370"/>
        <v>18.710521764569563</v>
      </c>
      <c r="G234" s="170">
        <f t="shared" si="371"/>
        <v>2.3228215600859228</v>
      </c>
      <c r="H234" s="425">
        <v>23</v>
      </c>
      <c r="I234" s="426"/>
      <c r="J234" s="167">
        <v>46</v>
      </c>
      <c r="K234" s="167">
        <v>66</v>
      </c>
      <c r="L234" s="167">
        <v>45</v>
      </c>
      <c r="M234" s="167">
        <v>65</v>
      </c>
      <c r="N234" s="167">
        <v>45</v>
      </c>
      <c r="O234" s="169">
        <v>63</v>
      </c>
      <c r="P234" s="168">
        <v>49</v>
      </c>
      <c r="Q234" s="167">
        <v>62</v>
      </c>
      <c r="R234" s="167">
        <v>48</v>
      </c>
      <c r="S234" s="167">
        <v>62</v>
      </c>
      <c r="T234" s="167">
        <v>48</v>
      </c>
      <c r="U234" s="167">
        <v>63</v>
      </c>
      <c r="V234" s="182"/>
      <c r="W234" s="166">
        <f t="shared" si="372"/>
        <v>20</v>
      </c>
      <c r="X234" s="166">
        <f t="shared" si="373"/>
        <v>20</v>
      </c>
      <c r="Y234" s="166">
        <f t="shared" si="374"/>
        <v>18</v>
      </c>
      <c r="Z234" s="166">
        <f t="shared" si="375"/>
        <v>13</v>
      </c>
      <c r="AA234" s="166">
        <f t="shared" si="376"/>
        <v>14</v>
      </c>
      <c r="AB234" s="166">
        <f t="shared" si="377"/>
        <v>15</v>
      </c>
      <c r="AC234" s="165">
        <f t="shared" si="378"/>
        <v>7</v>
      </c>
      <c r="AD234" s="165">
        <f t="shared" si="379"/>
        <v>6</v>
      </c>
      <c r="AE234" s="165">
        <f t="shared" si="380"/>
        <v>3</v>
      </c>
      <c r="AF234" s="164">
        <f t="shared" si="381"/>
        <v>0.19333333333333333</v>
      </c>
      <c r="AG234" s="164">
        <f t="shared" si="382"/>
        <v>0.14000000000000001</v>
      </c>
      <c r="AH234" s="164">
        <f t="shared" si="383"/>
        <v>5.3333333333333337E-2</v>
      </c>
      <c r="AI234" s="162">
        <f t="shared" si="384"/>
        <v>35</v>
      </c>
      <c r="AJ234" s="162">
        <f t="shared" si="385"/>
        <v>30.000000000000004</v>
      </c>
      <c r="AK234" s="162">
        <f t="shared" si="386"/>
        <v>16.666666666666664</v>
      </c>
      <c r="AL234" s="160">
        <f>(AI234+AJ234+AK234)/3</f>
        <v>27.222222222222218</v>
      </c>
      <c r="AM234" s="159">
        <f t="shared" si="387"/>
        <v>1.0332867023485754E-2</v>
      </c>
      <c r="AN234" s="159">
        <f t="shared" si="388"/>
        <v>0.3515151515151515</v>
      </c>
      <c r="AO234" s="159">
        <f t="shared" si="389"/>
        <v>2.9395225153019823E-2</v>
      </c>
      <c r="AP234" s="159">
        <f t="shared" si="390"/>
        <v>1.3361465978645373E-2</v>
      </c>
      <c r="AQ234" s="159">
        <f t="shared" si="391"/>
        <v>1.9062358129534065E-2</v>
      </c>
      <c r="AR234" s="159">
        <f t="shared" si="392"/>
        <v>1.4266666666666667</v>
      </c>
      <c r="AS234" s="158">
        <f t="shared" si="393"/>
        <v>95.485457402946025</v>
      </c>
      <c r="AT234" s="158">
        <f t="shared" si="394"/>
        <v>33.564585026490114</v>
      </c>
      <c r="AU234" s="156">
        <f t="shared" si="395"/>
        <v>0.45454545454545453</v>
      </c>
      <c r="AV234" s="156">
        <f t="shared" si="396"/>
        <v>0.13144488476546717</v>
      </c>
      <c r="AW234" s="156">
        <f t="shared" si="397"/>
        <v>0.76666439507182438</v>
      </c>
      <c r="AX234" s="156">
        <f t="shared" si="398"/>
        <v>8.9390997858634039E-2</v>
      </c>
      <c r="AY234" s="156">
        <f t="shared" si="399"/>
        <v>0.76551724137931032</v>
      </c>
      <c r="AZ234" s="156">
        <f t="shared" si="400"/>
        <v>0.26909090909090905</v>
      </c>
      <c r="BA234" s="156">
        <f t="shared" si="401"/>
        <v>7.9099878593580607E-3</v>
      </c>
      <c r="BB234" s="156">
        <f t="shared" si="402"/>
        <v>1.6866616691580136</v>
      </c>
      <c r="BC234" s="156">
        <f t="shared" si="403"/>
        <v>0.4297623142885959</v>
      </c>
      <c r="BD234" s="158">
        <f t="shared" si="404"/>
        <v>54.331602264111886</v>
      </c>
      <c r="BE234" s="158">
        <f t="shared" si="405"/>
        <v>32.164308540354234</v>
      </c>
      <c r="BF234" s="156">
        <f t="shared" si="406"/>
        <v>0.15915494309189535</v>
      </c>
      <c r="BG234" s="156">
        <f t="shared" si="407"/>
        <v>1.6445268630989971E-3</v>
      </c>
      <c r="BH234" s="156">
        <f t="shared" si="408"/>
        <v>4.67839538640232E-3</v>
      </c>
      <c r="BI234" s="156">
        <f t="shared" si="409"/>
        <v>2.1265433574555997E-3</v>
      </c>
      <c r="BJ234" s="156">
        <f t="shared" si="410"/>
        <v>1.2589136676137151E-3</v>
      </c>
      <c r="BK234" s="157">
        <f t="shared" si="411"/>
        <v>0.21897666666666665</v>
      </c>
      <c r="BL234" s="157">
        <f t="shared" si="412"/>
        <v>2.5186901357650173</v>
      </c>
      <c r="BM234" s="157">
        <f t="shared" si="413"/>
        <v>694.57208900000012</v>
      </c>
      <c r="BN234" s="156">
        <f t="shared" si="414"/>
        <v>2.0871156246454103</v>
      </c>
      <c r="BO234" s="156">
        <f t="shared" si="415"/>
        <v>2.5205847756679547</v>
      </c>
      <c r="BP234" s="156">
        <f t="shared" si="416"/>
        <v>0.63557117683143749</v>
      </c>
      <c r="BQ234" s="156">
        <f t="shared" si="417"/>
        <v>3.2838424722947166</v>
      </c>
      <c r="BR234" s="156">
        <f t="shared" si="418"/>
        <v>3.9658575900720079</v>
      </c>
      <c r="BS234" s="155"/>
      <c r="BT234" s="155"/>
      <c r="BU234" s="155"/>
    </row>
    <row r="235" spans="1:395" ht="15" thickBot="1">
      <c r="A235" s="187">
        <v>45</v>
      </c>
      <c r="B235" s="28">
        <v>3</v>
      </c>
      <c r="C235" s="172">
        <v>0.55000000000000004</v>
      </c>
      <c r="D235" s="172">
        <f t="shared" si="368"/>
        <v>0.20333333333333331</v>
      </c>
      <c r="E235" s="171">
        <f t="shared" si="369"/>
        <v>3.1742250903872287</v>
      </c>
      <c r="F235" s="171">
        <f t="shared" si="370"/>
        <v>15.731298772272332</v>
      </c>
      <c r="G235" s="170">
        <f t="shared" si="371"/>
        <v>2.3228215600859228</v>
      </c>
      <c r="H235" s="425">
        <v>25</v>
      </c>
      <c r="I235" s="426"/>
      <c r="J235" s="167">
        <v>47</v>
      </c>
      <c r="K235" s="167">
        <v>61</v>
      </c>
      <c r="L235" s="167">
        <v>40</v>
      </c>
      <c r="M235" s="167">
        <v>63</v>
      </c>
      <c r="N235" s="167">
        <v>39</v>
      </c>
      <c r="O235" s="169">
        <v>63</v>
      </c>
      <c r="P235" s="168">
        <v>46</v>
      </c>
      <c r="Q235" s="167">
        <v>63</v>
      </c>
      <c r="R235" s="167">
        <v>46</v>
      </c>
      <c r="S235" s="167">
        <v>63</v>
      </c>
      <c r="T235" s="167">
        <v>41</v>
      </c>
      <c r="U235" s="167">
        <v>64</v>
      </c>
      <c r="V235" s="182"/>
      <c r="W235" s="166">
        <f t="shared" si="372"/>
        <v>14</v>
      </c>
      <c r="X235" s="166">
        <f t="shared" si="373"/>
        <v>23</v>
      </c>
      <c r="Y235" s="166">
        <f t="shared" si="374"/>
        <v>24</v>
      </c>
      <c r="Z235" s="166">
        <f t="shared" si="375"/>
        <v>17</v>
      </c>
      <c r="AA235" s="166">
        <f t="shared" si="376"/>
        <v>17</v>
      </c>
      <c r="AB235" s="166">
        <f t="shared" si="377"/>
        <v>23</v>
      </c>
      <c r="AC235" s="165">
        <f t="shared" si="378"/>
        <v>-3</v>
      </c>
      <c r="AD235" s="165">
        <f t="shared" si="379"/>
        <v>6</v>
      </c>
      <c r="AE235" s="165">
        <f t="shared" si="380"/>
        <v>1</v>
      </c>
      <c r="AF235" s="164">
        <f t="shared" si="381"/>
        <v>0.20333333333333334</v>
      </c>
      <c r="AG235" s="164">
        <f t="shared" si="382"/>
        <v>0.19</v>
      </c>
      <c r="AH235" s="164">
        <f t="shared" si="383"/>
        <v>1.3333333333333334E-2</v>
      </c>
      <c r="AI235" s="161">
        <f t="shared" si="384"/>
        <v>-21.42857142857142</v>
      </c>
      <c r="AJ235" s="162">
        <f t="shared" si="385"/>
        <v>26.086956521739136</v>
      </c>
      <c r="AK235" s="162">
        <f t="shared" si="386"/>
        <v>4.1666666666666625</v>
      </c>
      <c r="AL235" s="160">
        <f>(AJ235+AK235)/2</f>
        <v>15.126811594202898</v>
      </c>
      <c r="AM235" s="159">
        <f t="shared" si="387"/>
        <v>1.2925400265852462E-2</v>
      </c>
      <c r="AN235" s="159">
        <f t="shared" si="388"/>
        <v>0.36969696969696964</v>
      </c>
      <c r="AO235" s="159">
        <f t="shared" si="389"/>
        <v>3.4962148260092731E-2</v>
      </c>
      <c r="AP235" s="159">
        <f t="shared" si="390"/>
        <v>1.5891885572769424E-2</v>
      </c>
      <c r="AQ235" s="159">
        <f t="shared" si="391"/>
        <v>2.2036747994240269E-2</v>
      </c>
      <c r="AR235" s="159">
        <f t="shared" si="392"/>
        <v>1.3866666666666669</v>
      </c>
      <c r="AS235" s="158">
        <f t="shared" si="393"/>
        <v>76.137534945601644</v>
      </c>
      <c r="AT235" s="158">
        <f t="shared" si="394"/>
        <v>28.147815949586057</v>
      </c>
      <c r="AU235" s="156">
        <f t="shared" si="395"/>
        <v>0.45454545454545453</v>
      </c>
      <c r="AV235" s="156">
        <f t="shared" si="396"/>
        <v>0.13978270126548978</v>
      </c>
      <c r="AW235" s="156">
        <f t="shared" si="397"/>
        <v>0.74757431881121406</v>
      </c>
      <c r="AX235" s="156">
        <f t="shared" si="398"/>
        <v>0.10253125807719972</v>
      </c>
      <c r="AY235" s="156">
        <f t="shared" si="399"/>
        <v>0.72786885245901645</v>
      </c>
      <c r="AZ235" s="156">
        <f t="shared" si="400"/>
        <v>0.26909090909090905</v>
      </c>
      <c r="BA235" s="156">
        <f t="shared" si="401"/>
        <v>9.4079962590794975E-3</v>
      </c>
      <c r="BB235" s="156">
        <f t="shared" si="402"/>
        <v>1.6446635013846711</v>
      </c>
      <c r="BC235" s="156">
        <f t="shared" si="403"/>
        <v>0.46869356327482131</v>
      </c>
      <c r="BD235" s="158">
        <f t="shared" si="404"/>
        <v>49.818638354845554</v>
      </c>
      <c r="BE235" s="158">
        <f t="shared" si="405"/>
        <v>29.492633906068566</v>
      </c>
      <c r="BF235" s="156">
        <f t="shared" si="406"/>
        <v>0.15915494309189535</v>
      </c>
      <c r="BG235" s="156">
        <f t="shared" si="407"/>
        <v>2.0571413437517174E-3</v>
      </c>
      <c r="BH235" s="156">
        <f t="shared" si="408"/>
        <v>5.5643987167054666E-3</v>
      </c>
      <c r="BI235" s="156">
        <f t="shared" si="409"/>
        <v>2.5292721439570298E-3</v>
      </c>
      <c r="BJ235" s="156">
        <f t="shared" si="410"/>
        <v>1.4973291092225617E-3</v>
      </c>
      <c r="BK235" s="157">
        <f t="shared" si="411"/>
        <v>0.22345166666666666</v>
      </c>
      <c r="BL235" s="157">
        <f t="shared" si="412"/>
        <v>2.5284085903983162</v>
      </c>
      <c r="BM235" s="157">
        <f t="shared" si="413"/>
        <v>714.24649362500008</v>
      </c>
      <c r="BN235" s="156">
        <f t="shared" si="414"/>
        <v>2.0871156246454103</v>
      </c>
      <c r="BO235" s="156">
        <f t="shared" si="415"/>
        <v>2.5205847756679547</v>
      </c>
      <c r="BP235" s="156">
        <f t="shared" si="416"/>
        <v>0.61806393722637432</v>
      </c>
      <c r="BQ235" s="156">
        <f t="shared" si="417"/>
        <v>3.3768603843989942</v>
      </c>
      <c r="BR235" s="156">
        <f t="shared" si="418"/>
        <v>4.0781942188365479</v>
      </c>
      <c r="BS235" s="155"/>
      <c r="BT235" s="155"/>
      <c r="BU235" s="155"/>
    </row>
    <row r="236" spans="1:395" ht="15" thickBot="1">
      <c r="A236" s="187">
        <v>45</v>
      </c>
      <c r="B236" s="28">
        <v>4</v>
      </c>
      <c r="C236" s="172">
        <v>0.55000000000000004</v>
      </c>
      <c r="D236" s="172">
        <f t="shared" si="368"/>
        <v>0.24333333333333332</v>
      </c>
      <c r="E236" s="171">
        <f t="shared" si="369"/>
        <v>2.8899783707718116</v>
      </c>
      <c r="F236" s="171">
        <f t="shared" si="370"/>
        <v>13.040021992475138</v>
      </c>
      <c r="G236" s="170">
        <f t="shared" si="371"/>
        <v>2.3228215600859228</v>
      </c>
      <c r="H236" s="425">
        <v>27.36</v>
      </c>
      <c r="I236" s="426"/>
      <c r="J236" s="167">
        <v>41</v>
      </c>
      <c r="K236" s="167">
        <v>64</v>
      </c>
      <c r="L236" s="167">
        <v>38</v>
      </c>
      <c r="M236" s="167">
        <v>63</v>
      </c>
      <c r="N236" s="167">
        <v>39</v>
      </c>
      <c r="O236" s="169">
        <v>64</v>
      </c>
      <c r="P236" s="168">
        <v>48</v>
      </c>
      <c r="Q236" s="167">
        <v>63</v>
      </c>
      <c r="R236" s="167">
        <v>46</v>
      </c>
      <c r="S236" s="167">
        <v>65</v>
      </c>
      <c r="T236" s="167">
        <v>43</v>
      </c>
      <c r="U236" s="167">
        <v>66</v>
      </c>
      <c r="V236" s="182"/>
      <c r="W236" s="166">
        <f t="shared" si="372"/>
        <v>23</v>
      </c>
      <c r="X236" s="166">
        <f t="shared" si="373"/>
        <v>25</v>
      </c>
      <c r="Y236" s="166">
        <f t="shared" si="374"/>
        <v>25</v>
      </c>
      <c r="Z236" s="166">
        <f t="shared" si="375"/>
        <v>15</v>
      </c>
      <c r="AA236" s="166">
        <f t="shared" si="376"/>
        <v>19</v>
      </c>
      <c r="AB236" s="166">
        <f t="shared" si="377"/>
        <v>23</v>
      </c>
      <c r="AC236" s="165">
        <f t="shared" si="378"/>
        <v>8</v>
      </c>
      <c r="AD236" s="165">
        <f t="shared" si="379"/>
        <v>6</v>
      </c>
      <c r="AE236" s="165">
        <f t="shared" si="380"/>
        <v>2</v>
      </c>
      <c r="AF236" s="164">
        <f t="shared" si="381"/>
        <v>0.24333333333333335</v>
      </c>
      <c r="AG236" s="164">
        <f t="shared" si="382"/>
        <v>0.19</v>
      </c>
      <c r="AH236" s="164">
        <f t="shared" si="383"/>
        <v>5.3333333333333337E-2</v>
      </c>
      <c r="AI236" s="162">
        <f t="shared" si="384"/>
        <v>34.782608695652172</v>
      </c>
      <c r="AJ236" s="162">
        <f t="shared" si="385"/>
        <v>24</v>
      </c>
      <c r="AK236" s="162">
        <f t="shared" si="386"/>
        <v>7.9999999999999964</v>
      </c>
      <c r="AL236" s="160">
        <f t="shared" ref="AL236:AL243" si="419">(AI236+AJ236+AK236)/3</f>
        <v>22.260869565217391</v>
      </c>
      <c r="AM236" s="159">
        <f t="shared" si="387"/>
        <v>1.8660500225670708E-2</v>
      </c>
      <c r="AN236" s="159">
        <f t="shared" si="388"/>
        <v>0.44242424242424239</v>
      </c>
      <c r="AO236" s="159">
        <f t="shared" si="389"/>
        <v>4.2177842975831062E-2</v>
      </c>
      <c r="AP236" s="159">
        <f t="shared" si="390"/>
        <v>1.9171746807195935E-2</v>
      </c>
      <c r="AQ236" s="159">
        <f t="shared" si="391"/>
        <v>2.3517342750160354E-2</v>
      </c>
      <c r="AR236" s="159">
        <f t="shared" si="392"/>
        <v>1.226666666666667</v>
      </c>
      <c r="AS236" s="158">
        <f t="shared" si="393"/>
        <v>52.561734215651256</v>
      </c>
      <c r="AT236" s="158">
        <f t="shared" si="394"/>
        <v>23.254585440863885</v>
      </c>
      <c r="AU236" s="156">
        <f t="shared" si="395"/>
        <v>0.45454545454545453</v>
      </c>
      <c r="AV236" s="156">
        <f t="shared" si="396"/>
        <v>0.14034600152615459</v>
      </c>
      <c r="AW236" s="156">
        <f t="shared" si="397"/>
        <v>0.68337307136730774</v>
      </c>
      <c r="AX236" s="156">
        <f t="shared" si="398"/>
        <v>0.13476975508740635</v>
      </c>
      <c r="AY236" s="156">
        <f t="shared" si="399"/>
        <v>0.60821917808219184</v>
      </c>
      <c r="AZ236" s="156">
        <f t="shared" si="400"/>
        <v>0.26909090909090905</v>
      </c>
      <c r="BA236" s="156">
        <f t="shared" si="401"/>
        <v>1.1349674109859993E-2</v>
      </c>
      <c r="BB236" s="156">
        <f t="shared" si="402"/>
        <v>1.5034207570080773</v>
      </c>
      <c r="BC236" s="156">
        <f t="shared" si="403"/>
        <v>0.51479238851625364</v>
      </c>
      <c r="BD236" s="158">
        <f t="shared" si="404"/>
        <v>45.35745991764022</v>
      </c>
      <c r="BE236" s="158">
        <f t="shared" si="405"/>
        <v>26.85161627124301</v>
      </c>
      <c r="BF236" s="156">
        <f t="shared" si="406"/>
        <v>0.15915494309189535</v>
      </c>
      <c r="BG236" s="156">
        <f t="shared" si="407"/>
        <v>2.969910851482922E-3</v>
      </c>
      <c r="BH236" s="156">
        <f t="shared" si="408"/>
        <v>6.7128121985572907E-3</v>
      </c>
      <c r="BI236" s="156">
        <f t="shared" si="409"/>
        <v>3.0512782720714953E-3</v>
      </c>
      <c r="BJ236" s="156">
        <f t="shared" si="410"/>
        <v>1.8063567370663251E-3</v>
      </c>
      <c r="BK236" s="157">
        <f t="shared" si="411"/>
        <v>0.24135166666666666</v>
      </c>
      <c r="BL236" s="157">
        <f t="shared" si="412"/>
        <v>2.5669144902002485</v>
      </c>
      <c r="BM236" s="157">
        <f t="shared" si="413"/>
        <v>795.1390996250002</v>
      </c>
      <c r="BN236" s="156">
        <f t="shared" si="414"/>
        <v>2.0871156246454103</v>
      </c>
      <c r="BO236" s="156">
        <f t="shared" si="415"/>
        <v>2.5205847756679547</v>
      </c>
      <c r="BP236" s="156">
        <f t="shared" si="416"/>
        <v>0.55518587905964456</v>
      </c>
      <c r="BQ236" s="156">
        <f t="shared" si="417"/>
        <v>3.7593096355053151</v>
      </c>
      <c r="BR236" s="156">
        <f t="shared" si="418"/>
        <v>4.5400736415292799</v>
      </c>
      <c r="BS236" s="155"/>
      <c r="BT236" s="155"/>
      <c r="BU236" s="155"/>
    </row>
    <row r="237" spans="1:395" ht="15" thickBot="1">
      <c r="A237" s="187">
        <v>45</v>
      </c>
      <c r="B237" s="28">
        <v>5</v>
      </c>
      <c r="C237" s="172">
        <v>0.55000000000000004</v>
      </c>
      <c r="D237" s="172">
        <f t="shared" si="368"/>
        <v>0.24666666666666667</v>
      </c>
      <c r="E237" s="171">
        <f t="shared" si="369"/>
        <v>2.8424232144011614</v>
      </c>
      <c r="F237" s="171">
        <f t="shared" si="370"/>
        <v>12.614400685977616</v>
      </c>
      <c r="G237" s="170">
        <f t="shared" si="371"/>
        <v>2.3228215600859228</v>
      </c>
      <c r="H237" s="425">
        <v>27.8</v>
      </c>
      <c r="I237" s="426"/>
      <c r="J237" s="167">
        <v>42</v>
      </c>
      <c r="K237" s="167">
        <v>64</v>
      </c>
      <c r="L237" s="167">
        <v>41</v>
      </c>
      <c r="M237" s="188">
        <v>63</v>
      </c>
      <c r="N237" s="167">
        <v>36</v>
      </c>
      <c r="O237" s="169">
        <v>66</v>
      </c>
      <c r="P237" s="168">
        <v>46</v>
      </c>
      <c r="Q237" s="167">
        <v>63</v>
      </c>
      <c r="R237" s="167">
        <v>46</v>
      </c>
      <c r="S237" s="167">
        <v>64</v>
      </c>
      <c r="T237" s="167">
        <v>46</v>
      </c>
      <c r="U237" s="167">
        <v>65</v>
      </c>
      <c r="V237" s="182"/>
      <c r="W237" s="166">
        <f t="shared" si="372"/>
        <v>22</v>
      </c>
      <c r="X237" s="166">
        <f t="shared" si="373"/>
        <v>22</v>
      </c>
      <c r="Y237" s="166">
        <f t="shared" si="374"/>
        <v>30</v>
      </c>
      <c r="Z237" s="166">
        <f t="shared" si="375"/>
        <v>17</v>
      </c>
      <c r="AA237" s="166">
        <f t="shared" si="376"/>
        <v>18</v>
      </c>
      <c r="AB237" s="166">
        <f t="shared" si="377"/>
        <v>19</v>
      </c>
      <c r="AC237" s="165">
        <f t="shared" si="378"/>
        <v>5</v>
      </c>
      <c r="AD237" s="165">
        <f t="shared" si="379"/>
        <v>4</v>
      </c>
      <c r="AE237" s="165">
        <f t="shared" si="380"/>
        <v>11</v>
      </c>
      <c r="AF237" s="164">
        <f t="shared" si="381"/>
        <v>0.24666666666666667</v>
      </c>
      <c r="AG237" s="164">
        <f t="shared" si="382"/>
        <v>0.18</v>
      </c>
      <c r="AH237" s="164">
        <f t="shared" si="383"/>
        <v>6.6666666666666666E-2</v>
      </c>
      <c r="AI237" s="162">
        <f t="shared" si="384"/>
        <v>22.72727272727273</v>
      </c>
      <c r="AJ237" s="162">
        <f t="shared" si="385"/>
        <v>18.181818181818176</v>
      </c>
      <c r="AK237" s="162">
        <f t="shared" si="386"/>
        <v>36.666666666666671</v>
      </c>
      <c r="AL237" s="160">
        <f t="shared" si="419"/>
        <v>25.858585858585858</v>
      </c>
      <c r="AM237" s="159">
        <f t="shared" si="387"/>
        <v>1.9554370659944673E-2</v>
      </c>
      <c r="AN237" s="159">
        <f t="shared" si="388"/>
        <v>0.44848484848484849</v>
      </c>
      <c r="AO237" s="159">
        <f t="shared" si="389"/>
        <v>4.3600961606633397E-2</v>
      </c>
      <c r="AP237" s="159">
        <f t="shared" si="390"/>
        <v>1.9818618912106088E-2</v>
      </c>
      <c r="AQ237" s="159">
        <f t="shared" si="391"/>
        <v>2.4046590946688724E-2</v>
      </c>
      <c r="AR237" s="159">
        <f t="shared" si="392"/>
        <v>1.2133333333333334</v>
      </c>
      <c r="AS237" s="158">
        <f t="shared" si="393"/>
        <v>50.125948726936279</v>
      </c>
      <c r="AT237" s="158">
        <f t="shared" si="394"/>
        <v>22.4807285199593</v>
      </c>
      <c r="AU237" s="156">
        <f t="shared" si="395"/>
        <v>0.45454545454545453</v>
      </c>
      <c r="AV237" s="156">
        <f t="shared" si="396"/>
        <v>0.14172663153618661</v>
      </c>
      <c r="AW237" s="156">
        <f t="shared" si="397"/>
        <v>0.67873998017500092</v>
      </c>
      <c r="AX237" s="156">
        <f t="shared" si="398"/>
        <v>0.13890156844979137</v>
      </c>
      <c r="AY237" s="156">
        <f t="shared" si="399"/>
        <v>0.6</v>
      </c>
      <c r="AZ237" s="156">
        <f t="shared" si="400"/>
        <v>0.26909090909090905</v>
      </c>
      <c r="BA237" s="156">
        <f t="shared" si="401"/>
        <v>1.1732622395966804E-2</v>
      </c>
      <c r="BB237" s="156">
        <f t="shared" si="402"/>
        <v>1.4932279563850019</v>
      </c>
      <c r="BC237" s="156">
        <f t="shared" si="403"/>
        <v>0.52340512162731101</v>
      </c>
      <c r="BD237" s="158">
        <f t="shared" si="404"/>
        <v>44.611094089863172</v>
      </c>
      <c r="BE237" s="158">
        <f t="shared" si="405"/>
        <v>26.409767701198998</v>
      </c>
      <c r="BF237" s="156">
        <f t="shared" si="406"/>
        <v>0.15915494309189535</v>
      </c>
      <c r="BG237" s="156">
        <f t="shared" si="407"/>
        <v>3.1121747495813225E-3</v>
      </c>
      <c r="BH237" s="156">
        <f t="shared" si="408"/>
        <v>6.9393085632556521E-3</v>
      </c>
      <c r="BI237" s="156">
        <f t="shared" si="409"/>
        <v>3.1542311651162054E-3</v>
      </c>
      <c r="BJ237" s="156">
        <f t="shared" si="410"/>
        <v>1.8673048497487934E-3</v>
      </c>
      <c r="BK237" s="157">
        <f t="shared" si="411"/>
        <v>0.24284333333333333</v>
      </c>
      <c r="BL237" s="157">
        <f t="shared" si="412"/>
        <v>2.5700972744236745</v>
      </c>
      <c r="BM237" s="157">
        <f t="shared" si="413"/>
        <v>802.03867700000001</v>
      </c>
      <c r="BN237" s="156">
        <f t="shared" si="414"/>
        <v>2.0871156246454103</v>
      </c>
      <c r="BO237" s="156">
        <f t="shared" si="415"/>
        <v>2.5205847756679547</v>
      </c>
      <c r="BP237" s="156">
        <f t="shared" si="416"/>
        <v>0.5504098650843493</v>
      </c>
      <c r="BQ237" s="156">
        <f t="shared" si="417"/>
        <v>3.791929899958395</v>
      </c>
      <c r="BR237" s="156">
        <f t="shared" si="418"/>
        <v>4.5794687478606138</v>
      </c>
      <c r="BS237" s="155"/>
      <c r="BT237" s="155"/>
      <c r="BU237" s="155"/>
    </row>
    <row r="238" spans="1:395" ht="15" thickBot="1">
      <c r="A238" s="187">
        <v>45</v>
      </c>
      <c r="B238" s="28">
        <v>6</v>
      </c>
      <c r="C238" s="172">
        <v>0.55000000000000004</v>
      </c>
      <c r="D238" s="172">
        <f t="shared" si="368"/>
        <v>0.26</v>
      </c>
      <c r="E238" s="171">
        <f t="shared" si="369"/>
        <v>2.821311093890853</v>
      </c>
      <c r="F238" s="171">
        <f t="shared" si="370"/>
        <v>12.42770947740042</v>
      </c>
      <c r="G238" s="170">
        <f t="shared" si="371"/>
        <v>2.3228215600859228</v>
      </c>
      <c r="H238" s="425">
        <v>28</v>
      </c>
      <c r="I238" s="426"/>
      <c r="J238" s="167">
        <v>43</v>
      </c>
      <c r="K238" s="167">
        <v>66</v>
      </c>
      <c r="L238" s="167">
        <v>40</v>
      </c>
      <c r="M238" s="167">
        <v>65</v>
      </c>
      <c r="N238" s="167">
        <v>36</v>
      </c>
      <c r="O238" s="169">
        <v>66</v>
      </c>
      <c r="P238" s="168">
        <v>46</v>
      </c>
      <c r="Q238" s="167">
        <v>62</v>
      </c>
      <c r="R238" s="167">
        <v>48</v>
      </c>
      <c r="S238" s="167">
        <v>64</v>
      </c>
      <c r="T238" s="167">
        <v>46</v>
      </c>
      <c r="U238" s="167">
        <v>64</v>
      </c>
      <c r="V238" s="182"/>
      <c r="W238" s="166">
        <f t="shared" si="372"/>
        <v>23</v>
      </c>
      <c r="X238" s="166">
        <f t="shared" si="373"/>
        <v>25</v>
      </c>
      <c r="Y238" s="166">
        <f t="shared" si="374"/>
        <v>30</v>
      </c>
      <c r="Z238" s="166">
        <f t="shared" si="375"/>
        <v>16</v>
      </c>
      <c r="AA238" s="166">
        <f t="shared" si="376"/>
        <v>16</v>
      </c>
      <c r="AB238" s="166">
        <f t="shared" si="377"/>
        <v>18</v>
      </c>
      <c r="AC238" s="165">
        <f t="shared" si="378"/>
        <v>7</v>
      </c>
      <c r="AD238" s="165">
        <f t="shared" si="379"/>
        <v>9</v>
      </c>
      <c r="AE238" s="165">
        <f t="shared" si="380"/>
        <v>12</v>
      </c>
      <c r="AF238" s="164">
        <f t="shared" si="381"/>
        <v>0.26</v>
      </c>
      <c r="AG238" s="164">
        <f t="shared" si="382"/>
        <v>0.16666666666666666</v>
      </c>
      <c r="AH238" s="164">
        <f t="shared" si="383"/>
        <v>9.3333333333333338E-2</v>
      </c>
      <c r="AI238" s="162">
        <f t="shared" si="384"/>
        <v>30.434782608695656</v>
      </c>
      <c r="AJ238" s="162">
        <f t="shared" si="385"/>
        <v>36</v>
      </c>
      <c r="AK238" s="162">
        <f t="shared" si="386"/>
        <v>40</v>
      </c>
      <c r="AL238" s="160">
        <f t="shared" si="419"/>
        <v>35.478260869565219</v>
      </c>
      <c r="AM238" s="159">
        <f t="shared" si="387"/>
        <v>2.0920991150686748E-2</v>
      </c>
      <c r="AN238" s="159">
        <f t="shared" si="388"/>
        <v>0.47272727272727272</v>
      </c>
      <c r="AO238" s="159">
        <f t="shared" si="389"/>
        <v>4.4255942818760427E-2</v>
      </c>
      <c r="AP238" s="159">
        <f t="shared" si="390"/>
        <v>2.0116337644891104E-2</v>
      </c>
      <c r="AQ238" s="159">
        <f t="shared" si="391"/>
        <v>2.3334951668073683E-2</v>
      </c>
      <c r="AR238" s="159">
        <f t="shared" si="392"/>
        <v>1.1600000000000001</v>
      </c>
      <c r="AS238" s="158">
        <f t="shared" si="393"/>
        <v>46.837344143847766</v>
      </c>
      <c r="AT238" s="158">
        <f t="shared" si="394"/>
        <v>22.141289958909852</v>
      </c>
      <c r="AU238" s="156">
        <f t="shared" si="395"/>
        <v>0.45454545454545453</v>
      </c>
      <c r="AV238" s="156">
        <f t="shared" si="396"/>
        <v>0.13907779244313892</v>
      </c>
      <c r="AW238" s="156">
        <f t="shared" si="397"/>
        <v>0.66110735668493126</v>
      </c>
      <c r="AX238" s="156">
        <f t="shared" si="398"/>
        <v>0.14750535853559427</v>
      </c>
      <c r="AY238" s="156">
        <f t="shared" si="399"/>
        <v>0.56923076923076921</v>
      </c>
      <c r="AZ238" s="156">
        <f t="shared" si="400"/>
        <v>0.26909090909090905</v>
      </c>
      <c r="BA238" s="156">
        <f t="shared" si="401"/>
        <v>1.1908871885775532E-2</v>
      </c>
      <c r="BB238" s="156">
        <f t="shared" si="402"/>
        <v>1.454436184706849</v>
      </c>
      <c r="BC238" s="156">
        <f t="shared" si="403"/>
        <v>0.52732180845686205</v>
      </c>
      <c r="BD238" s="158">
        <f t="shared" si="404"/>
        <v>44.279744841886981</v>
      </c>
      <c r="BE238" s="158">
        <f t="shared" si="405"/>
        <v>26.213608946397091</v>
      </c>
      <c r="BF238" s="156">
        <f t="shared" si="406"/>
        <v>0.15915494309189535</v>
      </c>
      <c r="BG238" s="156">
        <f t="shared" si="407"/>
        <v>3.3296791560135956E-3</v>
      </c>
      <c r="BH238" s="156">
        <f t="shared" si="408"/>
        <v>7.0435520607979906E-3</v>
      </c>
      <c r="BI238" s="156">
        <f t="shared" si="409"/>
        <v>3.2016145730899958E-3</v>
      </c>
      <c r="BJ238" s="156">
        <f t="shared" si="410"/>
        <v>1.8953558272692772E-3</v>
      </c>
      <c r="BK238" s="157">
        <f t="shared" si="411"/>
        <v>0.24881000000000003</v>
      </c>
      <c r="BL238" s="157">
        <f t="shared" si="412"/>
        <v>2.5827891900037061</v>
      </c>
      <c r="BM238" s="157">
        <f t="shared" si="413"/>
        <v>829.88087400000006</v>
      </c>
      <c r="BN238" s="156">
        <f t="shared" si="414"/>
        <v>2.0871156246454103</v>
      </c>
      <c r="BO238" s="156">
        <f t="shared" si="415"/>
        <v>2.5205847756679547</v>
      </c>
      <c r="BP238" s="156">
        <f t="shared" si="416"/>
        <v>0.53194381727611673</v>
      </c>
      <c r="BQ238" s="156">
        <f t="shared" si="417"/>
        <v>3.9235640247361854</v>
      </c>
      <c r="BR238" s="156">
        <f t="shared" si="418"/>
        <v>4.7384417184786871</v>
      </c>
      <c r="BS238" s="155"/>
      <c r="BT238" s="155"/>
      <c r="BU238" s="155"/>
    </row>
    <row r="239" spans="1:395" ht="15" thickBot="1">
      <c r="A239" s="187">
        <v>45</v>
      </c>
      <c r="B239" s="28">
        <v>7</v>
      </c>
      <c r="C239" s="172">
        <v>0.55000000000000004</v>
      </c>
      <c r="D239" s="172">
        <f t="shared" si="368"/>
        <v>0.25666666666666665</v>
      </c>
      <c r="E239" s="171">
        <f t="shared" si="369"/>
        <v>2.6259667592247009</v>
      </c>
      <c r="F239" s="171">
        <f t="shared" si="370"/>
        <v>10.766327527906574</v>
      </c>
      <c r="G239" s="170">
        <f t="shared" si="371"/>
        <v>2.3228215600859228</v>
      </c>
      <c r="H239" s="425">
        <v>30</v>
      </c>
      <c r="I239" s="426"/>
      <c r="J239" s="167">
        <v>43</v>
      </c>
      <c r="K239" s="167">
        <v>66</v>
      </c>
      <c r="L239" s="167">
        <v>39</v>
      </c>
      <c r="M239" s="167">
        <v>65</v>
      </c>
      <c r="N239" s="167">
        <v>38</v>
      </c>
      <c r="O239" s="169">
        <v>66</v>
      </c>
      <c r="P239" s="168">
        <v>46</v>
      </c>
      <c r="Q239" s="167">
        <v>62</v>
      </c>
      <c r="R239" s="167">
        <v>46</v>
      </c>
      <c r="S239" s="167">
        <v>65</v>
      </c>
      <c r="T239" s="167">
        <v>47</v>
      </c>
      <c r="U239" s="167">
        <v>66</v>
      </c>
      <c r="V239" s="182"/>
      <c r="W239" s="166">
        <f t="shared" si="372"/>
        <v>23</v>
      </c>
      <c r="X239" s="166">
        <f t="shared" si="373"/>
        <v>26</v>
      </c>
      <c r="Y239" s="166">
        <f t="shared" si="374"/>
        <v>28</v>
      </c>
      <c r="Z239" s="166">
        <f t="shared" si="375"/>
        <v>16</v>
      </c>
      <c r="AA239" s="166">
        <f t="shared" si="376"/>
        <v>19</v>
      </c>
      <c r="AB239" s="166">
        <f t="shared" si="377"/>
        <v>19</v>
      </c>
      <c r="AC239" s="165">
        <f t="shared" si="378"/>
        <v>7</v>
      </c>
      <c r="AD239" s="165">
        <f t="shared" si="379"/>
        <v>7</v>
      </c>
      <c r="AE239" s="165">
        <f t="shared" si="380"/>
        <v>9</v>
      </c>
      <c r="AF239" s="164">
        <f t="shared" si="381"/>
        <v>0.25666666666666665</v>
      </c>
      <c r="AG239" s="164">
        <f t="shared" si="382"/>
        <v>0.18</v>
      </c>
      <c r="AH239" s="164">
        <f t="shared" si="383"/>
        <v>7.6666666666666661E-2</v>
      </c>
      <c r="AI239" s="162">
        <f t="shared" si="384"/>
        <v>30.434782608695656</v>
      </c>
      <c r="AJ239" s="162">
        <f t="shared" si="385"/>
        <v>26.923076923076927</v>
      </c>
      <c r="AK239" s="162">
        <f t="shared" si="386"/>
        <v>32.142857142857139</v>
      </c>
      <c r="AL239" s="160">
        <f t="shared" si="419"/>
        <v>29.833572224876576</v>
      </c>
      <c r="AM239" s="159">
        <f t="shared" si="387"/>
        <v>2.3839760215484864E-2</v>
      </c>
      <c r="AN239" s="159">
        <f t="shared" si="388"/>
        <v>0.46666666666666662</v>
      </c>
      <c r="AO239" s="159">
        <f t="shared" si="389"/>
        <v>5.1085200461753286E-2</v>
      </c>
      <c r="AP239" s="159">
        <f t="shared" si="390"/>
        <v>2.3220545664433309E-2</v>
      </c>
      <c r="AQ239" s="159">
        <f t="shared" si="391"/>
        <v>2.7245440246268422E-2</v>
      </c>
      <c r="AR239" s="159">
        <f t="shared" si="392"/>
        <v>1.1733333333333336</v>
      </c>
      <c r="AS239" s="158">
        <f t="shared" si="393"/>
        <v>40.972704654181456</v>
      </c>
      <c r="AT239" s="158">
        <f t="shared" si="394"/>
        <v>19.12059550528468</v>
      </c>
      <c r="AU239" s="156">
        <f t="shared" si="395"/>
        <v>0.45454545454545453</v>
      </c>
      <c r="AV239" s="156">
        <f t="shared" si="396"/>
        <v>0.15039087275567711</v>
      </c>
      <c r="AW239" s="156">
        <f t="shared" si="397"/>
        <v>0.66538641337399984</v>
      </c>
      <c r="AX239" s="156">
        <f t="shared" si="398"/>
        <v>0.15644643541661299</v>
      </c>
      <c r="AY239" s="156">
        <f t="shared" si="399"/>
        <v>0.57662337662337659</v>
      </c>
      <c r="AZ239" s="156">
        <f t="shared" si="400"/>
        <v>0.26909090909090905</v>
      </c>
      <c r="BA239" s="156">
        <f t="shared" si="401"/>
        <v>1.374656303334452E-2</v>
      </c>
      <c r="BB239" s="156">
        <f t="shared" si="402"/>
        <v>1.4638501094227998</v>
      </c>
      <c r="BC239" s="156">
        <f t="shared" si="403"/>
        <v>0.56654901019736326</v>
      </c>
      <c r="BD239" s="158">
        <f t="shared" si="404"/>
        <v>41.213866245919561</v>
      </c>
      <c r="BE239" s="158">
        <f t="shared" si="405"/>
        <v>24.398608817584378</v>
      </c>
      <c r="BF239" s="156">
        <f t="shared" si="406"/>
        <v>0.15915494309189535</v>
      </c>
      <c r="BG239" s="156">
        <f t="shared" si="407"/>
        <v>3.7942156804199245E-3</v>
      </c>
      <c r="BH239" s="156">
        <f t="shared" si="408"/>
        <v>8.13046217232841E-3</v>
      </c>
      <c r="BI239" s="156">
        <f t="shared" si="409"/>
        <v>3.6956646237856407E-3</v>
      </c>
      <c r="BJ239" s="156">
        <f t="shared" si="410"/>
        <v>2.1878334572810994E-3</v>
      </c>
      <c r="BK239" s="157">
        <f t="shared" si="411"/>
        <v>0.24731833333333333</v>
      </c>
      <c r="BL239" s="157">
        <f t="shared" si="412"/>
        <v>2.5796220653421309</v>
      </c>
      <c r="BM239" s="157">
        <f t="shared" si="413"/>
        <v>822.88374162500008</v>
      </c>
      <c r="BN239" s="156">
        <f t="shared" si="414"/>
        <v>2.0871156246454103</v>
      </c>
      <c r="BO239" s="156">
        <f t="shared" si="415"/>
        <v>2.5205847756679547</v>
      </c>
      <c r="BP239" s="156">
        <f t="shared" si="416"/>
        <v>0.53646703376134408</v>
      </c>
      <c r="BQ239" s="156">
        <f t="shared" si="417"/>
        <v>3.8904825334969177</v>
      </c>
      <c r="BR239" s="156">
        <f t="shared" si="418"/>
        <v>4.6984895940302591</v>
      </c>
      <c r="BS239" s="155"/>
      <c r="BT239" s="155"/>
      <c r="BU239" s="155"/>
    </row>
    <row r="240" spans="1:395" ht="15" thickBot="1">
      <c r="A240" s="187">
        <v>45</v>
      </c>
      <c r="B240" s="28">
        <v>8</v>
      </c>
      <c r="C240" s="172">
        <v>0.55000000000000004</v>
      </c>
      <c r="D240" s="172">
        <f t="shared" si="368"/>
        <v>0.29333333333333333</v>
      </c>
      <c r="E240" s="171">
        <f t="shared" si="369"/>
        <v>2.2369926804179441</v>
      </c>
      <c r="F240" s="171">
        <f t="shared" si="370"/>
        <v>7.8130079306134999</v>
      </c>
      <c r="G240" s="170">
        <f t="shared" si="371"/>
        <v>2.3228215600859228</v>
      </c>
      <c r="H240" s="425">
        <v>35</v>
      </c>
      <c r="I240" s="426"/>
      <c r="J240" s="167">
        <v>39</v>
      </c>
      <c r="K240" s="167">
        <v>67</v>
      </c>
      <c r="L240" s="167">
        <v>37</v>
      </c>
      <c r="M240" s="167">
        <v>67</v>
      </c>
      <c r="N240" s="167">
        <v>38</v>
      </c>
      <c r="O240" s="169">
        <v>68</v>
      </c>
      <c r="P240" s="168">
        <v>46</v>
      </c>
      <c r="Q240" s="167">
        <v>66</v>
      </c>
      <c r="R240" s="167">
        <v>48</v>
      </c>
      <c r="S240" s="167">
        <v>67</v>
      </c>
      <c r="T240" s="167">
        <v>45</v>
      </c>
      <c r="U240" s="167">
        <v>64</v>
      </c>
      <c r="V240" s="182"/>
      <c r="W240" s="166">
        <f t="shared" si="372"/>
        <v>28</v>
      </c>
      <c r="X240" s="166">
        <f t="shared" si="373"/>
        <v>30</v>
      </c>
      <c r="Y240" s="166">
        <f t="shared" si="374"/>
        <v>30</v>
      </c>
      <c r="Z240" s="166">
        <f t="shared" si="375"/>
        <v>20</v>
      </c>
      <c r="AA240" s="166">
        <f t="shared" si="376"/>
        <v>19</v>
      </c>
      <c r="AB240" s="166">
        <f t="shared" si="377"/>
        <v>19</v>
      </c>
      <c r="AC240" s="165">
        <f t="shared" si="378"/>
        <v>8</v>
      </c>
      <c r="AD240" s="165">
        <f t="shared" si="379"/>
        <v>11</v>
      </c>
      <c r="AE240" s="165">
        <f t="shared" si="380"/>
        <v>11</v>
      </c>
      <c r="AF240" s="164">
        <f t="shared" si="381"/>
        <v>0.29333333333333333</v>
      </c>
      <c r="AG240" s="164">
        <f t="shared" si="382"/>
        <v>0.19333333333333333</v>
      </c>
      <c r="AH240" s="164">
        <f t="shared" si="383"/>
        <v>0.1</v>
      </c>
      <c r="AI240" s="162">
        <f t="shared" si="384"/>
        <v>28.571428571428569</v>
      </c>
      <c r="AJ240" s="162">
        <f t="shared" si="385"/>
        <v>36.666666666666671</v>
      </c>
      <c r="AK240" s="162">
        <f t="shared" si="386"/>
        <v>36.666666666666671</v>
      </c>
      <c r="AL240" s="160">
        <f t="shared" si="419"/>
        <v>33.968253968253968</v>
      </c>
      <c r="AM240" s="159">
        <f t="shared" si="387"/>
        <v>3.7544225724381153E-2</v>
      </c>
      <c r="AN240" s="159">
        <f t="shared" si="388"/>
        <v>0.53333333333333333</v>
      </c>
      <c r="AO240" s="159">
        <f t="shared" si="389"/>
        <v>7.0395423233214668E-2</v>
      </c>
      <c r="AP240" s="159">
        <f t="shared" si="390"/>
        <v>3.1997919651461211E-2</v>
      </c>
      <c r="AQ240" s="159">
        <f t="shared" si="391"/>
        <v>3.2851197508833516E-2</v>
      </c>
      <c r="AR240" s="159">
        <f t="shared" si="392"/>
        <v>1.0266666666666668</v>
      </c>
      <c r="AS240" s="158">
        <f t="shared" si="393"/>
        <v>25.782981581636932</v>
      </c>
      <c r="AT240" s="158">
        <f t="shared" si="394"/>
        <v>13.750923510206363</v>
      </c>
      <c r="AU240" s="156">
        <f t="shared" si="395"/>
        <v>0.45454545454545453</v>
      </c>
      <c r="AV240" s="156">
        <f t="shared" si="396"/>
        <v>0.16513919658398618</v>
      </c>
      <c r="AW240" s="156">
        <f t="shared" si="397"/>
        <v>0.62241199716496143</v>
      </c>
      <c r="AX240" s="156">
        <f t="shared" si="398"/>
        <v>0.20988542473599073</v>
      </c>
      <c r="AY240" s="156">
        <f t="shared" si="399"/>
        <v>0.50454545454545452</v>
      </c>
      <c r="AZ240" s="156">
        <f t="shared" si="400"/>
        <v>0.26909090909090905</v>
      </c>
      <c r="BA240" s="156">
        <f t="shared" si="401"/>
        <v>1.8942768433665037E-2</v>
      </c>
      <c r="BB240" s="156">
        <f t="shared" si="402"/>
        <v>1.3693063937629153</v>
      </c>
      <c r="BC240" s="156">
        <f t="shared" si="403"/>
        <v>0.66506201887615179</v>
      </c>
      <c r="BD240" s="158">
        <f t="shared" si="404"/>
        <v>35.109019106954051</v>
      </c>
      <c r="BE240" s="158">
        <f t="shared" si="405"/>
        <v>20.784539311316795</v>
      </c>
      <c r="BF240" s="156">
        <f t="shared" si="406"/>
        <v>0.15915494309189535</v>
      </c>
      <c r="BG240" s="156">
        <f t="shared" si="407"/>
        <v>5.9753491085931566E-3</v>
      </c>
      <c r="BH240" s="156">
        <f t="shared" si="408"/>
        <v>1.1203779578612169E-2</v>
      </c>
      <c r="BI240" s="156">
        <f t="shared" si="409"/>
        <v>5.0926270811873491E-3</v>
      </c>
      <c r="BJ240" s="156">
        <f t="shared" si="410"/>
        <v>3.0148352320629106E-3</v>
      </c>
      <c r="BK240" s="157">
        <f t="shared" si="411"/>
        <v>0.26372666666666666</v>
      </c>
      <c r="BL240" s="157">
        <f t="shared" si="412"/>
        <v>2.6142494142678894</v>
      </c>
      <c r="BM240" s="157">
        <f t="shared" si="413"/>
        <v>901.19357900000034</v>
      </c>
      <c r="BN240" s="156">
        <f t="shared" si="414"/>
        <v>2.0871156246454103</v>
      </c>
      <c r="BO240" s="156">
        <f t="shared" si="415"/>
        <v>2.5205847756679547</v>
      </c>
      <c r="BP240" s="156">
        <f t="shared" si="416"/>
        <v>0.48985036099552576</v>
      </c>
      <c r="BQ240" s="156">
        <f t="shared" si="417"/>
        <v>4.2607208054389369</v>
      </c>
      <c r="BR240" s="156">
        <f t="shared" si="418"/>
        <v>5.1456219620729797</v>
      </c>
      <c r="BS240" s="155"/>
      <c r="BT240" s="155"/>
      <c r="BU240" s="155"/>
    </row>
    <row r="241" spans="1:395" s="175" customFormat="1" ht="15" thickBot="1">
      <c r="A241" s="174">
        <v>18</v>
      </c>
      <c r="B241" s="180">
        <v>1</v>
      </c>
      <c r="C241" s="176">
        <v>0.65</v>
      </c>
      <c r="D241" s="176">
        <f t="shared" si="368"/>
        <v>0.21</v>
      </c>
      <c r="E241" s="171">
        <f t="shared" si="369"/>
        <v>4.003355281584116</v>
      </c>
      <c r="F241" s="171">
        <f t="shared" si="370"/>
        <v>25.022886522097128</v>
      </c>
      <c r="G241" s="179">
        <f t="shared" si="371"/>
        <v>2.5251732613822759</v>
      </c>
      <c r="H241" s="429">
        <v>20</v>
      </c>
      <c r="I241" s="430"/>
      <c r="J241" s="184">
        <v>36</v>
      </c>
      <c r="K241" s="184">
        <v>56</v>
      </c>
      <c r="L241" s="184">
        <v>36</v>
      </c>
      <c r="M241" s="184">
        <v>57</v>
      </c>
      <c r="N241" s="184">
        <v>34</v>
      </c>
      <c r="O241" s="186">
        <v>56</v>
      </c>
      <c r="P241" s="185">
        <v>36</v>
      </c>
      <c r="Q241" s="184">
        <v>54</v>
      </c>
      <c r="R241" s="184">
        <v>37</v>
      </c>
      <c r="S241" s="184">
        <v>57</v>
      </c>
      <c r="T241" s="184">
        <v>40</v>
      </c>
      <c r="U241" s="184">
        <v>54</v>
      </c>
      <c r="V241" s="183"/>
      <c r="W241" s="163">
        <f t="shared" si="372"/>
        <v>20</v>
      </c>
      <c r="X241" s="163">
        <f t="shared" si="373"/>
        <v>21</v>
      </c>
      <c r="Y241" s="163">
        <f t="shared" si="374"/>
        <v>22</v>
      </c>
      <c r="Z241" s="163">
        <f t="shared" si="375"/>
        <v>18</v>
      </c>
      <c r="AA241" s="163">
        <f t="shared" si="376"/>
        <v>20</v>
      </c>
      <c r="AB241" s="163">
        <f t="shared" si="377"/>
        <v>14</v>
      </c>
      <c r="AC241" s="163">
        <f t="shared" si="378"/>
        <v>2</v>
      </c>
      <c r="AD241" s="163">
        <f t="shared" si="379"/>
        <v>1</v>
      </c>
      <c r="AE241" s="163">
        <f t="shared" si="380"/>
        <v>8</v>
      </c>
      <c r="AF241" s="163">
        <f t="shared" si="381"/>
        <v>0.21</v>
      </c>
      <c r="AG241" s="163">
        <f t="shared" si="382"/>
        <v>0.17333333333333334</v>
      </c>
      <c r="AH241" s="163">
        <f t="shared" si="383"/>
        <v>3.6666666666666667E-2</v>
      </c>
      <c r="AI241" s="163">
        <f t="shared" si="384"/>
        <v>9.9999999999999982</v>
      </c>
      <c r="AJ241" s="163">
        <f t="shared" si="385"/>
        <v>4.7619047619047672</v>
      </c>
      <c r="AK241" s="163">
        <f t="shared" si="386"/>
        <v>36.363636363636367</v>
      </c>
      <c r="AL241" s="160">
        <f t="shared" si="419"/>
        <v>17.041847041847046</v>
      </c>
      <c r="AM241" s="159">
        <f t="shared" si="387"/>
        <v>8.3923171619131112E-3</v>
      </c>
      <c r="AN241" s="159">
        <f t="shared" si="388"/>
        <v>0.32307692307692304</v>
      </c>
      <c r="AO241" s="159">
        <f t="shared" si="389"/>
        <v>2.5976219786873915E-2</v>
      </c>
      <c r="AP241" s="159">
        <f t="shared" si="390"/>
        <v>9.9908537641822739E-3</v>
      </c>
      <c r="AQ241" s="159">
        <f t="shared" si="391"/>
        <v>1.7583902624960807E-2</v>
      </c>
      <c r="AR241" s="159">
        <f t="shared" si="392"/>
        <v>1.7600000000000002</v>
      </c>
      <c r="AS241" s="158">
        <f t="shared" si="393"/>
        <v>117.96612629570062</v>
      </c>
      <c r="AT241" s="158">
        <f t="shared" si="394"/>
        <v>38.112133110918656</v>
      </c>
      <c r="AU241" s="156">
        <f t="shared" si="395"/>
        <v>0.38461538461538458</v>
      </c>
      <c r="AV241" s="156">
        <f t="shared" si="396"/>
        <v>0.10905903689648293</v>
      </c>
      <c r="AW241" s="156">
        <f t="shared" si="397"/>
        <v>0.67666495245095848</v>
      </c>
      <c r="AX241" s="156">
        <f t="shared" si="398"/>
        <v>8.3961577021915285E-2</v>
      </c>
      <c r="AY241" s="156">
        <f t="shared" si="399"/>
        <v>0.7047619047619047</v>
      </c>
      <c r="AZ241" s="156">
        <f t="shared" si="400"/>
        <v>0.22769230769230767</v>
      </c>
      <c r="BA241" s="156">
        <f t="shared" si="401"/>
        <v>5.9145854283959064E-3</v>
      </c>
      <c r="BB241" s="156">
        <f t="shared" si="402"/>
        <v>1.7593288763724919</v>
      </c>
      <c r="BC241" s="156">
        <f t="shared" si="403"/>
        <v>0.4039967852606674</v>
      </c>
      <c r="BD241" s="158">
        <f t="shared" si="404"/>
        <v>68.305173735606232</v>
      </c>
      <c r="BE241" s="158">
        <f t="shared" si="405"/>
        <v>40.436662851478886</v>
      </c>
      <c r="BF241" s="156">
        <f t="shared" si="406"/>
        <v>0.15915494309189535</v>
      </c>
      <c r="BG241" s="156">
        <f t="shared" si="407"/>
        <v>1.3356787603134178E-3</v>
      </c>
      <c r="BH241" s="156">
        <f t="shared" si="408"/>
        <v>4.1342437819224835E-3</v>
      </c>
      <c r="BI241" s="156">
        <f t="shared" si="409"/>
        <v>1.5900937622778783E-3</v>
      </c>
      <c r="BJ241" s="156">
        <f t="shared" si="410"/>
        <v>9.4133550726850385E-4</v>
      </c>
      <c r="BK241" s="157">
        <f t="shared" si="411"/>
        <v>0.226435</v>
      </c>
      <c r="BL241" s="157">
        <f t="shared" si="412"/>
        <v>2.7214977494019723</v>
      </c>
      <c r="BM241" s="157">
        <f t="shared" si="413"/>
        <v>838.55107462499996</v>
      </c>
      <c r="BN241" s="156">
        <f t="shared" si="414"/>
        <v>0.83484624985816414</v>
      </c>
      <c r="BO241" s="156">
        <f t="shared" si="415"/>
        <v>1.008233910267182</v>
      </c>
      <c r="BP241" s="156">
        <f t="shared" si="416"/>
        <v>0.21057751321702925</v>
      </c>
      <c r="BQ241" s="156">
        <f t="shared" si="417"/>
        <v>3.9645555553585612</v>
      </c>
      <c r="BR241" s="156">
        <f t="shared" si="418"/>
        <v>4.7879467036352423</v>
      </c>
      <c r="BS241" s="155"/>
      <c r="BT241" s="155"/>
      <c r="BU241" s="155"/>
      <c r="BV241" s="154"/>
      <c r="BW241" s="154"/>
      <c r="BX241" s="154"/>
      <c r="BY241" s="154"/>
      <c r="BZ241" s="154"/>
      <c r="CA241" s="154"/>
      <c r="CB241" s="154"/>
      <c r="CC241" s="154"/>
      <c r="CD241" s="154"/>
      <c r="CE241" s="154"/>
      <c r="CF241" s="154"/>
      <c r="CG241" s="154"/>
      <c r="CH241" s="154"/>
      <c r="CI241" s="154"/>
      <c r="CJ241" s="154"/>
      <c r="CK241" s="154"/>
      <c r="CL241" s="154"/>
      <c r="CM241" s="154"/>
      <c r="CN241" s="154"/>
      <c r="CO241" s="154"/>
      <c r="CP241" s="154"/>
      <c r="CQ241" s="154"/>
      <c r="CR241" s="154"/>
      <c r="CS241" s="154"/>
      <c r="CT241" s="154"/>
      <c r="CU241" s="154"/>
      <c r="CV241" s="154"/>
      <c r="CW241" s="154"/>
      <c r="CX241" s="154"/>
      <c r="CY241" s="154"/>
      <c r="CZ241" s="154"/>
      <c r="DA241" s="154"/>
      <c r="DB241" s="154"/>
      <c r="DC241" s="154"/>
      <c r="DD241" s="154"/>
      <c r="DE241" s="154"/>
      <c r="DF241" s="154"/>
      <c r="DG241" s="154"/>
      <c r="DH241" s="154"/>
      <c r="DI241" s="154"/>
      <c r="DJ241" s="154"/>
      <c r="DK241" s="154"/>
      <c r="DL241" s="154"/>
      <c r="DM241" s="154"/>
      <c r="DN241" s="154"/>
      <c r="DO241" s="154"/>
      <c r="DP241" s="154"/>
      <c r="DQ241" s="154"/>
      <c r="DR241" s="154"/>
      <c r="DS241" s="154"/>
      <c r="DT241" s="154"/>
      <c r="DU241" s="154"/>
      <c r="DV241" s="154"/>
      <c r="DW241" s="154"/>
      <c r="DX241" s="154"/>
      <c r="DY241" s="154"/>
      <c r="DZ241" s="154"/>
      <c r="EA241" s="154"/>
      <c r="EB241" s="154"/>
      <c r="EC241" s="154"/>
      <c r="ED241" s="154"/>
      <c r="EE241" s="154"/>
      <c r="EF241" s="154"/>
      <c r="EG241" s="154"/>
      <c r="EH241" s="154"/>
      <c r="EI241" s="154"/>
      <c r="EJ241" s="154"/>
      <c r="EK241" s="154"/>
      <c r="EL241" s="154"/>
      <c r="EM241" s="154"/>
      <c r="EN241" s="154"/>
      <c r="EO241" s="154"/>
      <c r="EP241" s="154"/>
      <c r="EQ241" s="154"/>
      <c r="ER241" s="154"/>
      <c r="ES241" s="154"/>
      <c r="ET241" s="154"/>
      <c r="EU241" s="154"/>
      <c r="EV241" s="154"/>
      <c r="EW241" s="154"/>
      <c r="EX241" s="154"/>
      <c r="EY241" s="154"/>
      <c r="EZ241" s="154"/>
      <c r="FA241" s="154"/>
      <c r="FB241" s="154"/>
      <c r="FC241" s="154"/>
      <c r="FD241" s="154"/>
      <c r="FE241" s="154"/>
      <c r="FF241" s="154"/>
      <c r="FG241" s="154"/>
      <c r="FH241" s="154"/>
      <c r="FI241" s="154"/>
      <c r="FJ241" s="154"/>
      <c r="FK241" s="154"/>
      <c r="FL241" s="154"/>
      <c r="FM241" s="154"/>
      <c r="FN241" s="154"/>
      <c r="FO241" s="154"/>
      <c r="FP241" s="154"/>
      <c r="FQ241" s="154"/>
      <c r="FR241" s="154"/>
      <c r="FS241" s="154"/>
      <c r="FT241" s="154"/>
      <c r="FU241" s="154"/>
      <c r="FV241" s="154"/>
      <c r="FW241" s="154"/>
      <c r="FX241" s="154"/>
      <c r="FY241" s="154"/>
      <c r="FZ241" s="154"/>
      <c r="GA241" s="154"/>
      <c r="GB241" s="154"/>
      <c r="GC241" s="154"/>
      <c r="GD241" s="154"/>
      <c r="GE241" s="154"/>
      <c r="GF241" s="154"/>
      <c r="GG241" s="154"/>
      <c r="GH241" s="154"/>
      <c r="GI241" s="154"/>
      <c r="GJ241" s="154"/>
      <c r="GK241" s="154"/>
      <c r="GL241" s="154"/>
      <c r="GM241" s="154"/>
      <c r="GN241" s="154"/>
      <c r="GO241" s="154"/>
      <c r="GP241" s="154"/>
      <c r="GQ241" s="154"/>
      <c r="GR241" s="154"/>
      <c r="GS241" s="154"/>
      <c r="GT241" s="154"/>
      <c r="GU241" s="154"/>
      <c r="GV241" s="154"/>
      <c r="GW241" s="154"/>
      <c r="GX241" s="154"/>
      <c r="GY241" s="154"/>
      <c r="GZ241" s="154"/>
      <c r="HA241" s="154"/>
      <c r="HB241" s="154"/>
      <c r="HC241" s="154"/>
      <c r="HD241" s="154"/>
      <c r="HE241" s="154"/>
      <c r="HF241" s="154"/>
      <c r="HG241" s="154"/>
      <c r="HH241" s="154"/>
      <c r="HI241" s="154"/>
      <c r="HJ241" s="154"/>
      <c r="HK241" s="154"/>
      <c r="HL241" s="154"/>
      <c r="HM241" s="154"/>
      <c r="HN241" s="154"/>
      <c r="HO241" s="154"/>
      <c r="HP241" s="154"/>
      <c r="HQ241" s="154"/>
      <c r="HR241" s="154"/>
      <c r="HS241" s="154"/>
      <c r="HT241" s="154"/>
      <c r="HU241" s="154"/>
      <c r="HV241" s="154"/>
      <c r="HW241" s="154"/>
      <c r="HX241" s="154"/>
      <c r="HY241" s="154"/>
      <c r="HZ241" s="154"/>
      <c r="IA241" s="154"/>
      <c r="IB241" s="154"/>
      <c r="IC241" s="154"/>
      <c r="ID241" s="154"/>
      <c r="IE241" s="154"/>
      <c r="IF241" s="154"/>
      <c r="IG241" s="154"/>
      <c r="IH241" s="154"/>
      <c r="II241" s="154"/>
      <c r="IJ241" s="154"/>
      <c r="IK241" s="154"/>
      <c r="IL241" s="154"/>
      <c r="IM241" s="154"/>
      <c r="IN241" s="154"/>
      <c r="IO241" s="154"/>
      <c r="IP241" s="154"/>
      <c r="IQ241" s="154"/>
      <c r="IR241" s="154"/>
      <c r="IS241" s="154"/>
      <c r="IT241" s="154"/>
      <c r="IU241" s="154"/>
      <c r="IV241" s="154"/>
      <c r="IW241" s="154"/>
      <c r="IX241" s="154"/>
      <c r="IY241" s="154"/>
      <c r="IZ241" s="154"/>
      <c r="JA241" s="154"/>
      <c r="JB241" s="154"/>
      <c r="JC241" s="154"/>
      <c r="JD241" s="154"/>
      <c r="JE241" s="154"/>
      <c r="JF241" s="154"/>
      <c r="JG241" s="154"/>
      <c r="JH241" s="154"/>
      <c r="JI241" s="154"/>
      <c r="JJ241" s="154"/>
      <c r="JK241" s="154"/>
      <c r="JL241" s="154"/>
      <c r="JM241" s="154"/>
      <c r="JN241" s="154"/>
      <c r="JO241" s="154"/>
      <c r="JP241" s="154"/>
      <c r="JQ241" s="154"/>
      <c r="JR241" s="154"/>
      <c r="JS241" s="154"/>
      <c r="JT241" s="154"/>
      <c r="JU241" s="154"/>
      <c r="JV241" s="154"/>
      <c r="JW241" s="154"/>
      <c r="JX241" s="154"/>
      <c r="JY241" s="154"/>
      <c r="JZ241" s="154"/>
      <c r="KA241" s="154"/>
      <c r="KB241" s="154"/>
      <c r="KC241" s="154"/>
      <c r="KD241" s="154"/>
      <c r="KE241" s="154"/>
      <c r="KF241" s="154"/>
      <c r="KG241" s="154"/>
      <c r="KH241" s="154"/>
      <c r="KI241" s="154"/>
      <c r="KJ241" s="154"/>
      <c r="KK241" s="154"/>
      <c r="KL241" s="154"/>
      <c r="KM241" s="154"/>
      <c r="KN241" s="154"/>
      <c r="KO241" s="154"/>
      <c r="KP241" s="154"/>
      <c r="KQ241" s="154"/>
      <c r="KR241" s="154"/>
      <c r="KS241" s="154"/>
      <c r="KT241" s="154"/>
      <c r="KU241" s="154"/>
      <c r="KV241" s="154"/>
      <c r="KW241" s="154"/>
      <c r="KX241" s="154"/>
      <c r="KY241" s="154"/>
      <c r="KZ241" s="154"/>
      <c r="LA241" s="154"/>
      <c r="LB241" s="154"/>
      <c r="LC241" s="154"/>
      <c r="LD241" s="154"/>
      <c r="LE241" s="154"/>
      <c r="LF241" s="154"/>
      <c r="LG241" s="154"/>
      <c r="LH241" s="154"/>
      <c r="LI241" s="154"/>
      <c r="LJ241" s="154"/>
      <c r="LK241" s="154"/>
      <c r="LL241" s="154"/>
      <c r="LM241" s="154"/>
      <c r="LN241" s="154"/>
      <c r="LO241" s="154"/>
      <c r="LP241" s="154"/>
      <c r="LQ241" s="154"/>
      <c r="LR241" s="154"/>
      <c r="LS241" s="154"/>
      <c r="LT241" s="154"/>
      <c r="LU241" s="154"/>
      <c r="LV241" s="154"/>
      <c r="LW241" s="154"/>
      <c r="LX241" s="154"/>
      <c r="LY241" s="154"/>
      <c r="LZ241" s="154"/>
      <c r="MA241" s="154"/>
      <c r="MB241" s="154"/>
      <c r="MC241" s="154"/>
      <c r="MD241" s="154"/>
      <c r="ME241" s="154"/>
      <c r="MF241" s="154"/>
      <c r="MG241" s="154"/>
      <c r="MH241" s="154"/>
      <c r="MI241" s="154"/>
      <c r="MJ241" s="154"/>
      <c r="MK241" s="154"/>
      <c r="ML241" s="154"/>
      <c r="MM241" s="154"/>
      <c r="MN241" s="154"/>
      <c r="MO241" s="154"/>
      <c r="MP241" s="154"/>
      <c r="MQ241" s="154"/>
      <c r="MR241" s="154"/>
      <c r="MS241" s="154"/>
      <c r="MT241" s="154"/>
      <c r="MU241" s="154"/>
      <c r="MV241" s="154"/>
      <c r="MW241" s="154"/>
      <c r="MX241" s="154"/>
      <c r="MY241" s="154"/>
      <c r="MZ241" s="154"/>
      <c r="NA241" s="154"/>
      <c r="NB241" s="154"/>
      <c r="NC241" s="154"/>
      <c r="ND241" s="154"/>
      <c r="NE241" s="154"/>
      <c r="NF241" s="154"/>
      <c r="NG241" s="154"/>
      <c r="NH241" s="154"/>
      <c r="NI241" s="154"/>
      <c r="NJ241" s="154"/>
      <c r="NK241" s="154"/>
      <c r="NL241" s="154"/>
      <c r="NM241" s="154"/>
      <c r="NN241" s="154"/>
      <c r="NO241" s="154"/>
      <c r="NP241" s="154"/>
      <c r="NQ241" s="154"/>
      <c r="NR241" s="154"/>
      <c r="NS241" s="154"/>
      <c r="NT241" s="154"/>
      <c r="NU241" s="154"/>
      <c r="NV241" s="154"/>
      <c r="NW241" s="154"/>
      <c r="NX241" s="154"/>
      <c r="NY241" s="154"/>
      <c r="NZ241" s="154"/>
      <c r="OA241" s="154"/>
      <c r="OB241" s="154"/>
      <c r="OC241" s="154"/>
      <c r="OD241" s="154"/>
      <c r="OE241" s="154"/>
    </row>
    <row r="242" spans="1:395" ht="15" thickBot="1">
      <c r="A242" s="174">
        <v>18</v>
      </c>
      <c r="B242" s="28">
        <v>2</v>
      </c>
      <c r="C242" s="172">
        <v>0.65</v>
      </c>
      <c r="D242" s="172">
        <f t="shared" si="368"/>
        <v>0.26333333333333331</v>
      </c>
      <c r="E242" s="171">
        <f t="shared" si="369"/>
        <v>3.4617713531086367</v>
      </c>
      <c r="F242" s="171">
        <f t="shared" si="370"/>
        <v>18.710521764569563</v>
      </c>
      <c r="G242" s="170">
        <f t="shared" si="371"/>
        <v>2.5251732613822759</v>
      </c>
      <c r="H242" s="425">
        <v>23</v>
      </c>
      <c r="I242" s="426"/>
      <c r="J242" s="167">
        <v>33</v>
      </c>
      <c r="K242" s="167">
        <v>57</v>
      </c>
      <c r="L242" s="167">
        <v>31</v>
      </c>
      <c r="M242" s="167">
        <v>57</v>
      </c>
      <c r="N242" s="167">
        <v>27</v>
      </c>
      <c r="O242" s="169">
        <v>56</v>
      </c>
      <c r="P242" s="168">
        <v>35</v>
      </c>
      <c r="Q242" s="167">
        <v>54</v>
      </c>
      <c r="R242" s="167">
        <v>36</v>
      </c>
      <c r="S242" s="167">
        <v>54</v>
      </c>
      <c r="T242" s="167">
        <v>36</v>
      </c>
      <c r="U242" s="167">
        <v>55</v>
      </c>
      <c r="V242" s="182"/>
      <c r="W242" s="166">
        <f t="shared" si="372"/>
        <v>24</v>
      </c>
      <c r="X242" s="166">
        <f t="shared" si="373"/>
        <v>26</v>
      </c>
      <c r="Y242" s="166">
        <f t="shared" si="374"/>
        <v>29</v>
      </c>
      <c r="Z242" s="166">
        <f t="shared" si="375"/>
        <v>19</v>
      </c>
      <c r="AA242" s="166">
        <f t="shared" si="376"/>
        <v>18</v>
      </c>
      <c r="AB242" s="166">
        <f t="shared" si="377"/>
        <v>19</v>
      </c>
      <c r="AC242" s="165">
        <f t="shared" si="378"/>
        <v>5</v>
      </c>
      <c r="AD242" s="165">
        <f t="shared" si="379"/>
        <v>8</v>
      </c>
      <c r="AE242" s="165">
        <f t="shared" si="380"/>
        <v>10</v>
      </c>
      <c r="AF242" s="163">
        <f t="shared" si="381"/>
        <v>0.26333333333333331</v>
      </c>
      <c r="AG242" s="163">
        <f t="shared" si="382"/>
        <v>0.18666666666666668</v>
      </c>
      <c r="AH242" s="163">
        <f t="shared" si="383"/>
        <v>7.6666666666666661E-2</v>
      </c>
      <c r="AI242" s="162">
        <f t="shared" si="384"/>
        <v>20.833333333333336</v>
      </c>
      <c r="AJ242" s="162">
        <f t="shared" si="385"/>
        <v>30.76923076923077</v>
      </c>
      <c r="AK242" s="162">
        <f t="shared" si="386"/>
        <v>34.482758620689658</v>
      </c>
      <c r="AL242" s="160">
        <f t="shared" si="419"/>
        <v>28.695107574417921</v>
      </c>
      <c r="AM242" s="159">
        <f t="shared" si="387"/>
        <v>1.4074077497506457E-2</v>
      </c>
      <c r="AN242" s="159">
        <f t="shared" si="388"/>
        <v>0.40512820512820508</v>
      </c>
      <c r="AO242" s="159">
        <f t="shared" si="389"/>
        <v>3.4739811544477972E-2</v>
      </c>
      <c r="AP242" s="159">
        <f t="shared" si="390"/>
        <v>1.3361465978645373E-2</v>
      </c>
      <c r="AQ242" s="159">
        <f t="shared" si="391"/>
        <v>2.0665734046971512E-2</v>
      </c>
      <c r="AR242" s="159">
        <f t="shared" si="392"/>
        <v>1.5466666666666669</v>
      </c>
      <c r="AS242" s="158">
        <f t="shared" si="393"/>
        <v>70.10324720722619</v>
      </c>
      <c r="AT242" s="158">
        <f t="shared" si="394"/>
        <v>28.400802714722403</v>
      </c>
      <c r="AU242" s="156">
        <f t="shared" si="395"/>
        <v>0.38461538461538458</v>
      </c>
      <c r="AV242" s="156">
        <f t="shared" si="396"/>
        <v>0.11262742141981227</v>
      </c>
      <c r="AW242" s="156">
        <f t="shared" si="397"/>
        <v>0.60426913534119719</v>
      </c>
      <c r="AX242" s="156">
        <f t="shared" si="398"/>
        <v>0.12175670397986359</v>
      </c>
      <c r="AY242" s="156">
        <f t="shared" si="399"/>
        <v>0.5620253164556962</v>
      </c>
      <c r="AZ242" s="156">
        <f t="shared" si="400"/>
        <v>0.22769230769230767</v>
      </c>
      <c r="BA242" s="156">
        <f t="shared" si="401"/>
        <v>7.9099878593580607E-3</v>
      </c>
      <c r="BB242" s="156">
        <f t="shared" si="402"/>
        <v>1.5710997518871126</v>
      </c>
      <c r="BC242" s="156">
        <f t="shared" si="403"/>
        <v>0.46720089198379289</v>
      </c>
      <c r="BD242" s="158">
        <f t="shared" si="404"/>
        <v>59.064678769520746</v>
      </c>
      <c r="BE242" s="158">
        <f t="shared" si="405"/>
        <v>34.966289831556281</v>
      </c>
      <c r="BF242" s="156">
        <f t="shared" si="406"/>
        <v>0.15915494309189535</v>
      </c>
      <c r="BG242" s="156">
        <f t="shared" si="407"/>
        <v>2.2399590031865649E-3</v>
      </c>
      <c r="BH242" s="156">
        <f t="shared" si="408"/>
        <v>5.5290127293845595E-3</v>
      </c>
      <c r="BI242" s="156">
        <f t="shared" si="409"/>
        <v>2.1265433574555997E-3</v>
      </c>
      <c r="BJ242" s="156">
        <f t="shared" si="410"/>
        <v>1.2589136676137151E-3</v>
      </c>
      <c r="BK242" s="157">
        <f t="shared" si="411"/>
        <v>0.25030166666666664</v>
      </c>
      <c r="BL242" s="157">
        <f t="shared" si="412"/>
        <v>2.7691424665408606</v>
      </c>
      <c r="BM242" s="157">
        <f t="shared" si="413"/>
        <v>959.67536262500005</v>
      </c>
      <c r="BN242" s="156">
        <f t="shared" si="414"/>
        <v>0.83484624985816414</v>
      </c>
      <c r="BO242" s="156">
        <f t="shared" si="415"/>
        <v>1.008233910267182</v>
      </c>
      <c r="BP242" s="156">
        <f t="shared" si="416"/>
        <v>0.18399972206955562</v>
      </c>
      <c r="BQ242" s="156">
        <f t="shared" si="417"/>
        <v>4.5372147330884305</v>
      </c>
      <c r="BR242" s="156">
        <f t="shared" si="418"/>
        <v>5.479540397816737</v>
      </c>
      <c r="BS242" s="155"/>
      <c r="BT242" s="155"/>
      <c r="BU242" s="155"/>
    </row>
    <row r="243" spans="1:395" ht="15" thickBot="1">
      <c r="A243" s="174">
        <v>18</v>
      </c>
      <c r="B243" s="28">
        <v>3</v>
      </c>
      <c r="C243" s="172">
        <v>0.65</v>
      </c>
      <c r="D243" s="172">
        <f t="shared" si="368"/>
        <v>0.26</v>
      </c>
      <c r="E243" s="171">
        <f t="shared" si="369"/>
        <v>3.1742250903872287</v>
      </c>
      <c r="F243" s="171">
        <f t="shared" si="370"/>
        <v>15.731298772272332</v>
      </c>
      <c r="G243" s="170">
        <f t="shared" si="371"/>
        <v>2.5251732613822759</v>
      </c>
      <c r="H243" s="425">
        <v>25</v>
      </c>
      <c r="I243" s="426"/>
      <c r="J243" s="167">
        <v>32</v>
      </c>
      <c r="K243" s="167">
        <v>57</v>
      </c>
      <c r="L243" s="167">
        <v>32</v>
      </c>
      <c r="M243" s="167">
        <v>58</v>
      </c>
      <c r="N243" s="167">
        <v>30</v>
      </c>
      <c r="O243" s="169">
        <v>57</v>
      </c>
      <c r="P243" s="168">
        <v>35</v>
      </c>
      <c r="Q243" s="167">
        <v>53</v>
      </c>
      <c r="R243" s="167">
        <v>35</v>
      </c>
      <c r="S243" s="167">
        <v>54</v>
      </c>
      <c r="T243" s="167">
        <v>31</v>
      </c>
      <c r="U243" s="167">
        <v>57</v>
      </c>
      <c r="V243" s="182"/>
      <c r="W243" s="166">
        <f t="shared" si="372"/>
        <v>25</v>
      </c>
      <c r="X243" s="166">
        <f t="shared" si="373"/>
        <v>26</v>
      </c>
      <c r="Y243" s="166">
        <f t="shared" si="374"/>
        <v>27</v>
      </c>
      <c r="Z243" s="166">
        <f t="shared" si="375"/>
        <v>18</v>
      </c>
      <c r="AA243" s="166">
        <f t="shared" si="376"/>
        <v>19</v>
      </c>
      <c r="AB243" s="166">
        <f t="shared" si="377"/>
        <v>26</v>
      </c>
      <c r="AC243" s="165">
        <f t="shared" si="378"/>
        <v>7</v>
      </c>
      <c r="AD243" s="165">
        <f t="shared" si="379"/>
        <v>7</v>
      </c>
      <c r="AE243" s="165">
        <f t="shared" si="380"/>
        <v>1</v>
      </c>
      <c r="AF243" s="163">
        <f t="shared" si="381"/>
        <v>0.26</v>
      </c>
      <c r="AG243" s="163">
        <f t="shared" si="382"/>
        <v>0.21</v>
      </c>
      <c r="AH243" s="163">
        <f t="shared" si="383"/>
        <v>0.05</v>
      </c>
      <c r="AI243" s="162">
        <f t="shared" si="384"/>
        <v>28.000000000000004</v>
      </c>
      <c r="AJ243" s="162">
        <f t="shared" si="385"/>
        <v>26.923076923076927</v>
      </c>
      <c r="AK243" s="162">
        <f t="shared" si="386"/>
        <v>3.703703703703709</v>
      </c>
      <c r="AL243" s="160">
        <f t="shared" si="419"/>
        <v>19.54226020892688</v>
      </c>
      <c r="AM243" s="159">
        <f t="shared" si="387"/>
        <v>1.6527560995680198E-2</v>
      </c>
      <c r="AN243" s="159">
        <f t="shared" si="388"/>
        <v>0.4</v>
      </c>
      <c r="AO243" s="159">
        <f t="shared" si="389"/>
        <v>4.1318902489200497E-2</v>
      </c>
      <c r="AP243" s="159">
        <f t="shared" si="390"/>
        <v>1.5891885572769424E-2</v>
      </c>
      <c r="AQ243" s="159">
        <f t="shared" si="391"/>
        <v>2.4791341493520299E-2</v>
      </c>
      <c r="AR243" s="159">
        <f t="shared" si="392"/>
        <v>1.56</v>
      </c>
      <c r="AS243" s="158">
        <f t="shared" si="393"/>
        <v>59.543456816432041</v>
      </c>
      <c r="AT243" s="158">
        <f t="shared" si="394"/>
        <v>23.817382726572816</v>
      </c>
      <c r="AU243" s="156">
        <f t="shared" si="395"/>
        <v>0.38461538461538458</v>
      </c>
      <c r="AV243" s="156">
        <f t="shared" si="396"/>
        <v>0.12361496351407457</v>
      </c>
      <c r="AW243" s="156">
        <f t="shared" si="397"/>
        <v>0.60813031926314987</v>
      </c>
      <c r="AX243" s="156">
        <f t="shared" si="398"/>
        <v>0.13110554311510786</v>
      </c>
      <c r="AY243" s="156">
        <f t="shared" si="399"/>
        <v>0.56923076923076921</v>
      </c>
      <c r="AZ243" s="156">
        <f t="shared" si="400"/>
        <v>0.22769230769230767</v>
      </c>
      <c r="BA243" s="156">
        <f t="shared" si="401"/>
        <v>9.4079962590794975E-3</v>
      </c>
      <c r="BB243" s="156">
        <f t="shared" si="402"/>
        <v>1.5811388300841895</v>
      </c>
      <c r="BC243" s="156">
        <f t="shared" si="403"/>
        <v>0.50952362165941889</v>
      </c>
      <c r="BD243" s="158">
        <f t="shared" si="404"/>
        <v>54.15856975577411</v>
      </c>
      <c r="BE243" s="158">
        <f t="shared" si="405"/>
        <v>32.061873295418273</v>
      </c>
      <c r="BF243" s="156">
        <f t="shared" si="406"/>
        <v>0.15915494309189535</v>
      </c>
      <c r="BG243" s="156">
        <f t="shared" si="407"/>
        <v>2.630443029715311E-3</v>
      </c>
      <c r="BH243" s="156">
        <f t="shared" si="408"/>
        <v>6.5761075742882778E-3</v>
      </c>
      <c r="BI243" s="156">
        <f t="shared" si="409"/>
        <v>2.5292721439570298E-3</v>
      </c>
      <c r="BJ243" s="156">
        <f t="shared" si="410"/>
        <v>1.4973291092225617E-3</v>
      </c>
      <c r="BK243" s="157">
        <f t="shared" si="411"/>
        <v>0.24881000000000003</v>
      </c>
      <c r="BL243" s="157">
        <f t="shared" si="412"/>
        <v>2.7661887137359229</v>
      </c>
      <c r="BM243" s="157">
        <f t="shared" si="413"/>
        <v>951.92217900000014</v>
      </c>
      <c r="BN243" s="156">
        <f t="shared" si="414"/>
        <v>0.83484624985816414</v>
      </c>
      <c r="BO243" s="156">
        <f t="shared" si="415"/>
        <v>1.008233910267182</v>
      </c>
      <c r="BP243" s="156">
        <f t="shared" si="416"/>
        <v>0.18549835679372273</v>
      </c>
      <c r="BQ243" s="156">
        <f t="shared" si="417"/>
        <v>4.500558734256213</v>
      </c>
      <c r="BR243" s="156">
        <f t="shared" si="418"/>
        <v>5.4352713829608472</v>
      </c>
      <c r="BS243" s="155"/>
      <c r="BT243" s="155"/>
      <c r="BU243" s="155"/>
    </row>
    <row r="244" spans="1:395" ht="15" thickBot="1">
      <c r="A244" s="174">
        <v>18</v>
      </c>
      <c r="B244" s="28">
        <v>4</v>
      </c>
      <c r="C244" s="172">
        <v>0.65</v>
      </c>
      <c r="D244" s="172">
        <f t="shared" si="368"/>
        <v>0.27333333333333332</v>
      </c>
      <c r="E244" s="171">
        <f t="shared" si="369"/>
        <v>2.8899783707718116</v>
      </c>
      <c r="F244" s="171">
        <f t="shared" si="370"/>
        <v>13.040021992475138</v>
      </c>
      <c r="G244" s="170">
        <f t="shared" si="371"/>
        <v>2.5251732613822759</v>
      </c>
      <c r="H244" s="425">
        <v>27.36</v>
      </c>
      <c r="I244" s="426"/>
      <c r="J244" s="167">
        <v>30</v>
      </c>
      <c r="K244" s="167">
        <v>57</v>
      </c>
      <c r="L244" s="167">
        <v>29</v>
      </c>
      <c r="M244" s="167">
        <v>57</v>
      </c>
      <c r="N244" s="167">
        <v>29</v>
      </c>
      <c r="O244" s="169">
        <v>56</v>
      </c>
      <c r="P244" s="168">
        <v>34</v>
      </c>
      <c r="Q244" s="167">
        <v>53</v>
      </c>
      <c r="R244" s="167">
        <v>34</v>
      </c>
      <c r="S244" s="167">
        <v>54</v>
      </c>
      <c r="T244" s="167">
        <v>29</v>
      </c>
      <c r="U244" s="167">
        <v>57</v>
      </c>
      <c r="V244" s="182"/>
      <c r="W244" s="166">
        <f t="shared" si="372"/>
        <v>27</v>
      </c>
      <c r="X244" s="166">
        <f t="shared" si="373"/>
        <v>28</v>
      </c>
      <c r="Y244" s="166">
        <f t="shared" si="374"/>
        <v>27</v>
      </c>
      <c r="Z244" s="166">
        <f t="shared" si="375"/>
        <v>19</v>
      </c>
      <c r="AA244" s="166">
        <f t="shared" si="376"/>
        <v>20</v>
      </c>
      <c r="AB244" s="166">
        <f t="shared" si="377"/>
        <v>28</v>
      </c>
      <c r="AC244" s="165">
        <f t="shared" si="378"/>
        <v>8</v>
      </c>
      <c r="AD244" s="165">
        <f t="shared" si="379"/>
        <v>8</v>
      </c>
      <c r="AE244" s="165">
        <f t="shared" si="380"/>
        <v>-1</v>
      </c>
      <c r="AF244" s="163">
        <f t="shared" si="381"/>
        <v>0.27333333333333332</v>
      </c>
      <c r="AG244" s="163">
        <f t="shared" si="382"/>
        <v>0.22333333333333333</v>
      </c>
      <c r="AH244" s="163">
        <f t="shared" si="383"/>
        <v>0.05</v>
      </c>
      <c r="AI244" s="162">
        <f t="shared" si="384"/>
        <v>29.629629629629626</v>
      </c>
      <c r="AJ244" s="162">
        <f t="shared" si="385"/>
        <v>28.571428571428569</v>
      </c>
      <c r="AK244" s="161">
        <f t="shared" si="386"/>
        <v>-3.7037037037036979</v>
      </c>
      <c r="AL244" s="160">
        <f>(AI244+AJ244)/2</f>
        <v>29.100529100529098</v>
      </c>
      <c r="AM244" s="159">
        <f t="shared" si="387"/>
        <v>2.0961109842534222E-2</v>
      </c>
      <c r="AN244" s="159">
        <f t="shared" si="388"/>
        <v>0.42051282051282046</v>
      </c>
      <c r="AO244" s="159">
        <f t="shared" si="389"/>
        <v>4.9846541698709432E-2</v>
      </c>
      <c r="AP244" s="159">
        <f t="shared" si="390"/>
        <v>1.9171746807195935E-2</v>
      </c>
      <c r="AQ244" s="159">
        <f t="shared" si="391"/>
        <v>2.888543185617521E-2</v>
      </c>
      <c r="AR244" s="159">
        <f t="shared" si="392"/>
        <v>1.5066666666666668</v>
      </c>
      <c r="AS244" s="158">
        <f t="shared" si="393"/>
        <v>46.792763387104166</v>
      </c>
      <c r="AT244" s="158">
        <f t="shared" si="394"/>
        <v>19.676956911500213</v>
      </c>
      <c r="AU244" s="156">
        <f t="shared" si="395"/>
        <v>0.38461538461538458</v>
      </c>
      <c r="AV244" s="156">
        <f t="shared" si="396"/>
        <v>0.13242029404466044</v>
      </c>
      <c r="AW244" s="156">
        <f t="shared" si="397"/>
        <v>0.59311243788803303</v>
      </c>
      <c r="AX244" s="156">
        <f t="shared" si="398"/>
        <v>0.15138520434475783</v>
      </c>
      <c r="AY244" s="156">
        <f t="shared" si="399"/>
        <v>0.54146341463414638</v>
      </c>
      <c r="AZ244" s="156">
        <f t="shared" si="400"/>
        <v>0.22769230769230767</v>
      </c>
      <c r="BA244" s="156">
        <f t="shared" si="401"/>
        <v>1.1349674109859993E-2</v>
      </c>
      <c r="BB244" s="156">
        <f t="shared" si="402"/>
        <v>1.5420923385088861</v>
      </c>
      <c r="BC244" s="156">
        <f t="shared" si="403"/>
        <v>0.55963832822193804</v>
      </c>
      <c r="BD244" s="158">
        <f t="shared" si="404"/>
        <v>49.30875748544657</v>
      </c>
      <c r="BE244" s="158">
        <f t="shared" si="405"/>
        <v>29.190784431384369</v>
      </c>
      <c r="BF244" s="156">
        <f t="shared" si="406"/>
        <v>0.15915494309189535</v>
      </c>
      <c r="BG244" s="156">
        <f t="shared" si="407"/>
        <v>3.3360642441315012E-3</v>
      </c>
      <c r="BH244" s="156">
        <f t="shared" si="408"/>
        <v>7.9333235073858876E-3</v>
      </c>
      <c r="BI244" s="156">
        <f t="shared" si="409"/>
        <v>3.0512782720714953E-3</v>
      </c>
      <c r="BJ244" s="156">
        <f t="shared" si="410"/>
        <v>1.8063567370663251E-3</v>
      </c>
      <c r="BK244" s="157">
        <f t="shared" si="411"/>
        <v>0.25477666666666665</v>
      </c>
      <c r="BL244" s="157">
        <f t="shared" si="412"/>
        <v>2.7779848811683623</v>
      </c>
      <c r="BM244" s="157">
        <f t="shared" si="413"/>
        <v>983.08124599999996</v>
      </c>
      <c r="BN244" s="156">
        <f t="shared" si="414"/>
        <v>0.83484624985816414</v>
      </c>
      <c r="BO244" s="156">
        <f t="shared" si="415"/>
        <v>1.008233910267182</v>
      </c>
      <c r="BP244" s="156">
        <f t="shared" si="416"/>
        <v>0.17961892846443336</v>
      </c>
      <c r="BQ244" s="156">
        <f t="shared" si="417"/>
        <v>4.6478745697643626</v>
      </c>
      <c r="BR244" s="156">
        <f t="shared" si="418"/>
        <v>5.6131829695600484</v>
      </c>
      <c r="BS244" s="155"/>
      <c r="BT244" s="155"/>
      <c r="BU244" s="155"/>
    </row>
    <row r="245" spans="1:395" ht="15" thickBot="1">
      <c r="A245" s="174">
        <v>18</v>
      </c>
      <c r="B245" s="28">
        <v>5</v>
      </c>
      <c r="C245" s="172">
        <v>0.65</v>
      </c>
      <c r="D245" s="172">
        <f t="shared" si="368"/>
        <v>0.26333333333333331</v>
      </c>
      <c r="E245" s="171">
        <f t="shared" si="369"/>
        <v>2.8424232144011614</v>
      </c>
      <c r="F245" s="171">
        <f t="shared" si="370"/>
        <v>12.614400685977616</v>
      </c>
      <c r="G245" s="170">
        <f t="shared" si="371"/>
        <v>2.5251732613822759</v>
      </c>
      <c r="H245" s="425">
        <v>27.8</v>
      </c>
      <c r="I245" s="426"/>
      <c r="J245" s="167">
        <v>28</v>
      </c>
      <c r="K245" s="167">
        <v>57</v>
      </c>
      <c r="L245" s="167">
        <v>32</v>
      </c>
      <c r="M245" s="167">
        <v>56</v>
      </c>
      <c r="N245" s="167">
        <v>28</v>
      </c>
      <c r="O245" s="169">
        <v>54</v>
      </c>
      <c r="P245" s="168">
        <v>36</v>
      </c>
      <c r="Q245" s="167">
        <v>58</v>
      </c>
      <c r="R245" s="167">
        <v>32</v>
      </c>
      <c r="S245" s="167">
        <v>57</v>
      </c>
      <c r="T245" s="167">
        <v>28</v>
      </c>
      <c r="U245" s="167">
        <v>57</v>
      </c>
      <c r="V245" s="182"/>
      <c r="W245" s="166">
        <f t="shared" si="372"/>
        <v>29</v>
      </c>
      <c r="X245" s="166">
        <f t="shared" si="373"/>
        <v>24</v>
      </c>
      <c r="Y245" s="166">
        <f t="shared" si="374"/>
        <v>26</v>
      </c>
      <c r="Z245" s="166">
        <f t="shared" si="375"/>
        <v>22</v>
      </c>
      <c r="AA245" s="166">
        <f t="shared" si="376"/>
        <v>25</v>
      </c>
      <c r="AB245" s="166">
        <f t="shared" si="377"/>
        <v>29</v>
      </c>
      <c r="AC245" s="165">
        <f t="shared" si="378"/>
        <v>7</v>
      </c>
      <c r="AD245" s="165">
        <f t="shared" si="379"/>
        <v>-1</v>
      </c>
      <c r="AE245" s="164">
        <f t="shared" si="380"/>
        <v>-3</v>
      </c>
      <c r="AF245" s="163">
        <f t="shared" si="381"/>
        <v>0.26333333333333331</v>
      </c>
      <c r="AG245" s="163">
        <f t="shared" si="382"/>
        <v>0.25333333333333335</v>
      </c>
      <c r="AH245" s="163">
        <f t="shared" si="383"/>
        <v>0.01</v>
      </c>
      <c r="AI245" s="162">
        <f t="shared" si="384"/>
        <v>24.137931034482762</v>
      </c>
      <c r="AJ245" s="161">
        <f t="shared" si="385"/>
        <v>-4.1666666666666741</v>
      </c>
      <c r="AK245" s="161">
        <f t="shared" si="386"/>
        <v>-11.538461538461542</v>
      </c>
      <c r="AL245" s="160">
        <f>AI245</f>
        <v>24.137931034482762</v>
      </c>
      <c r="AM245" s="159">
        <f t="shared" si="387"/>
        <v>2.0875611920751744E-2</v>
      </c>
      <c r="AN245" s="159">
        <f t="shared" si="388"/>
        <v>0.40512820512820508</v>
      </c>
      <c r="AO245" s="159">
        <f t="shared" si="389"/>
        <v>5.1528409171475831E-2</v>
      </c>
      <c r="AP245" s="159">
        <f t="shared" si="390"/>
        <v>1.9818618912106088E-2</v>
      </c>
      <c r="AQ245" s="159">
        <f t="shared" si="391"/>
        <v>3.0652797250724086E-2</v>
      </c>
      <c r="AR245" s="159">
        <f t="shared" si="392"/>
        <v>1.5466666666666669</v>
      </c>
      <c r="AS245" s="158">
        <f t="shared" si="393"/>
        <v>46.95342032649728</v>
      </c>
      <c r="AT245" s="158">
        <f t="shared" si="394"/>
        <v>19.022154901504024</v>
      </c>
      <c r="AU245" s="156">
        <f t="shared" si="395"/>
        <v>0.38461538461538458</v>
      </c>
      <c r="AV245" s="156">
        <f t="shared" si="396"/>
        <v>0.1371683073337627</v>
      </c>
      <c r="AW245" s="156">
        <f t="shared" si="397"/>
        <v>0.60426913534119719</v>
      </c>
      <c r="AX245" s="156">
        <f t="shared" si="398"/>
        <v>0.14828680956126375</v>
      </c>
      <c r="AY245" s="156">
        <f t="shared" si="399"/>
        <v>0.5620253164556962</v>
      </c>
      <c r="AZ245" s="156">
        <f t="shared" si="400"/>
        <v>0.22769230769230767</v>
      </c>
      <c r="BA245" s="156">
        <f t="shared" si="401"/>
        <v>1.1732622395966804E-2</v>
      </c>
      <c r="BB245" s="156">
        <f t="shared" si="402"/>
        <v>1.5710997518871126</v>
      </c>
      <c r="BC245" s="156">
        <f t="shared" si="403"/>
        <v>0.56900135624491677</v>
      </c>
      <c r="BD245" s="158">
        <f t="shared" si="404"/>
        <v>48.49737228741941</v>
      </c>
      <c r="BE245" s="158">
        <f t="shared" si="405"/>
        <v>28.71044439415229</v>
      </c>
      <c r="BF245" s="156">
        <f t="shared" si="406"/>
        <v>0.15915494309189535</v>
      </c>
      <c r="BG245" s="156">
        <f t="shared" si="407"/>
        <v>3.3224568272557358E-3</v>
      </c>
      <c r="BH245" s="156">
        <f t="shared" si="408"/>
        <v>8.2010010293021331E-3</v>
      </c>
      <c r="BI245" s="156">
        <f t="shared" si="409"/>
        <v>3.1542311651162054E-3</v>
      </c>
      <c r="BJ245" s="156">
        <f t="shared" si="410"/>
        <v>1.8673048497487934E-3</v>
      </c>
      <c r="BK245" s="157">
        <f t="shared" si="411"/>
        <v>0.25030166666666664</v>
      </c>
      <c r="BL245" s="157">
        <f t="shared" si="412"/>
        <v>2.7691424665408606</v>
      </c>
      <c r="BM245" s="157">
        <f t="shared" si="413"/>
        <v>959.67536262500005</v>
      </c>
      <c r="BN245" s="156">
        <f t="shared" si="414"/>
        <v>0.83484624985816414</v>
      </c>
      <c r="BO245" s="156">
        <f t="shared" si="415"/>
        <v>1.008233910267182</v>
      </c>
      <c r="BP245" s="156">
        <f t="shared" si="416"/>
        <v>0.18399972206955562</v>
      </c>
      <c r="BQ245" s="156">
        <f t="shared" si="417"/>
        <v>4.5372147330884305</v>
      </c>
      <c r="BR245" s="156">
        <f t="shared" si="418"/>
        <v>5.479540397816737</v>
      </c>
      <c r="BS245" s="155"/>
      <c r="BT245" s="155"/>
      <c r="BU245" s="155"/>
    </row>
    <row r="246" spans="1:395" ht="15" thickBot="1">
      <c r="A246" s="174">
        <v>18</v>
      </c>
      <c r="B246" s="28">
        <v>6</v>
      </c>
      <c r="C246" s="172">
        <v>0.65</v>
      </c>
      <c r="D246" s="172">
        <f t="shared" si="368"/>
        <v>0.27333333333333332</v>
      </c>
      <c r="E246" s="171">
        <f t="shared" si="369"/>
        <v>2.821311093890853</v>
      </c>
      <c r="F246" s="171">
        <f t="shared" si="370"/>
        <v>12.42770947740042</v>
      </c>
      <c r="G246" s="170">
        <f t="shared" si="371"/>
        <v>2.5251732613822759</v>
      </c>
      <c r="H246" s="425">
        <v>28</v>
      </c>
      <c r="I246" s="426"/>
      <c r="J246" s="167">
        <v>30</v>
      </c>
      <c r="K246" s="167">
        <v>56</v>
      </c>
      <c r="L246" s="167">
        <v>30</v>
      </c>
      <c r="M246" s="167">
        <v>57</v>
      </c>
      <c r="N246" s="167">
        <v>28</v>
      </c>
      <c r="O246" s="169">
        <v>57</v>
      </c>
      <c r="P246" s="168">
        <v>34</v>
      </c>
      <c r="Q246" s="167">
        <v>53</v>
      </c>
      <c r="R246" s="167">
        <v>35</v>
      </c>
      <c r="S246" s="167">
        <v>57</v>
      </c>
      <c r="T246" s="167">
        <v>34</v>
      </c>
      <c r="U246" s="167">
        <v>57</v>
      </c>
      <c r="V246" s="182"/>
      <c r="W246" s="166">
        <f t="shared" si="372"/>
        <v>26</v>
      </c>
      <c r="X246" s="166">
        <f t="shared" si="373"/>
        <v>27</v>
      </c>
      <c r="Y246" s="166">
        <f t="shared" si="374"/>
        <v>29</v>
      </c>
      <c r="Z246" s="166">
        <f t="shared" si="375"/>
        <v>19</v>
      </c>
      <c r="AA246" s="166">
        <f t="shared" si="376"/>
        <v>22</v>
      </c>
      <c r="AB246" s="166">
        <f t="shared" si="377"/>
        <v>23</v>
      </c>
      <c r="AC246" s="165">
        <f t="shared" si="378"/>
        <v>7</v>
      </c>
      <c r="AD246" s="165">
        <f t="shared" si="379"/>
        <v>5</v>
      </c>
      <c r="AE246" s="165">
        <f t="shared" si="380"/>
        <v>6</v>
      </c>
      <c r="AF246" s="163">
        <f t="shared" si="381"/>
        <v>0.27333333333333332</v>
      </c>
      <c r="AG246" s="163">
        <f t="shared" si="382"/>
        <v>0.21333333333333335</v>
      </c>
      <c r="AH246" s="163">
        <f t="shared" si="383"/>
        <v>0.06</v>
      </c>
      <c r="AI246" s="162">
        <f t="shared" si="384"/>
        <v>26.923076923076927</v>
      </c>
      <c r="AJ246" s="162">
        <f t="shared" si="385"/>
        <v>18.518518518518523</v>
      </c>
      <c r="AK246" s="162">
        <f t="shared" si="386"/>
        <v>20.68965517241379</v>
      </c>
      <c r="AL246" s="160">
        <f t="shared" ref="AL246:AL252" si="420">(AI246+AJ246+AK246)/3</f>
        <v>22.043750204669749</v>
      </c>
      <c r="AM246" s="159">
        <f t="shared" si="387"/>
        <v>2.1993862491747604E-2</v>
      </c>
      <c r="AN246" s="159">
        <f t="shared" si="388"/>
        <v>0.42051282051282046</v>
      </c>
      <c r="AO246" s="159">
        <f t="shared" si="389"/>
        <v>5.2302477876716873E-2</v>
      </c>
      <c r="AP246" s="159">
        <f t="shared" si="390"/>
        <v>2.0116337644891104E-2</v>
      </c>
      <c r="AQ246" s="159">
        <f t="shared" si="391"/>
        <v>3.0308615384969265E-2</v>
      </c>
      <c r="AR246" s="159">
        <f t="shared" si="392"/>
        <v>1.5066666666666668</v>
      </c>
      <c r="AS246" s="158">
        <f t="shared" si="393"/>
        <v>44.552595649025932</v>
      </c>
      <c r="AT246" s="158">
        <f t="shared" si="394"/>
        <v>18.734937657539106</v>
      </c>
      <c r="AU246" s="156">
        <f t="shared" si="395"/>
        <v>0.38461538461538458</v>
      </c>
      <c r="AV246" s="156">
        <f t="shared" si="396"/>
        <v>0.13564324277070205</v>
      </c>
      <c r="AW246" s="156">
        <f t="shared" si="397"/>
        <v>0.59311243788803303</v>
      </c>
      <c r="AX246" s="156">
        <f t="shared" si="398"/>
        <v>0.15506973589639397</v>
      </c>
      <c r="AY246" s="156">
        <f t="shared" si="399"/>
        <v>0.54146341463414638</v>
      </c>
      <c r="AZ246" s="156">
        <f t="shared" si="400"/>
        <v>0.22769230769230767</v>
      </c>
      <c r="BA246" s="156">
        <f t="shared" si="401"/>
        <v>1.1908871885775532E-2</v>
      </c>
      <c r="BB246" s="156">
        <f t="shared" si="402"/>
        <v>1.5420923385088861</v>
      </c>
      <c r="BC246" s="156">
        <f t="shared" si="403"/>
        <v>0.57325924373190251</v>
      </c>
      <c r="BD246" s="158">
        <f t="shared" si="404"/>
        <v>48.13715767793488</v>
      </c>
      <c r="BE246" s="158">
        <f t="shared" si="405"/>
        <v>28.497197345337447</v>
      </c>
      <c r="BF246" s="156">
        <f t="shared" si="406"/>
        <v>0.15915494309189535</v>
      </c>
      <c r="BG246" s="156">
        <f t="shared" si="407"/>
        <v>3.5004319332450616E-3</v>
      </c>
      <c r="BH246" s="156">
        <f t="shared" si="408"/>
        <v>8.3241978900339894E-3</v>
      </c>
      <c r="BI246" s="156">
        <f t="shared" si="409"/>
        <v>3.2016145730899958E-3</v>
      </c>
      <c r="BJ246" s="156">
        <f t="shared" si="410"/>
        <v>1.8953558272692772E-3</v>
      </c>
      <c r="BK246" s="157">
        <f t="shared" si="411"/>
        <v>0.25477666666666665</v>
      </c>
      <c r="BL246" s="157">
        <f t="shared" si="412"/>
        <v>2.7779848811683623</v>
      </c>
      <c r="BM246" s="157">
        <f t="shared" si="413"/>
        <v>983.08124599999996</v>
      </c>
      <c r="BN246" s="156">
        <f t="shared" si="414"/>
        <v>0.83484624985816414</v>
      </c>
      <c r="BO246" s="156">
        <f t="shared" si="415"/>
        <v>1.008233910267182</v>
      </c>
      <c r="BP246" s="156">
        <f t="shared" si="416"/>
        <v>0.17961892846443336</v>
      </c>
      <c r="BQ246" s="156">
        <f t="shared" si="417"/>
        <v>4.6478745697643626</v>
      </c>
      <c r="BR246" s="156">
        <f t="shared" si="418"/>
        <v>5.6131829695600484</v>
      </c>
      <c r="BS246" s="155"/>
      <c r="BT246" s="155"/>
      <c r="BU246" s="155"/>
    </row>
    <row r="247" spans="1:395" ht="15" thickBot="1">
      <c r="A247" s="174">
        <v>18</v>
      </c>
      <c r="B247" s="28">
        <v>7</v>
      </c>
      <c r="C247" s="172">
        <v>0.65</v>
      </c>
      <c r="D247" s="172">
        <f t="shared" si="368"/>
        <v>0.28999999999999998</v>
      </c>
      <c r="E247" s="171">
        <f t="shared" si="369"/>
        <v>2.6259667592247009</v>
      </c>
      <c r="F247" s="171">
        <f t="shared" si="370"/>
        <v>10.766327527906574</v>
      </c>
      <c r="G247" s="170">
        <f t="shared" si="371"/>
        <v>2.5251732613822759</v>
      </c>
      <c r="H247" s="425">
        <v>30</v>
      </c>
      <c r="I247" s="426"/>
      <c r="J247" s="167">
        <v>27</v>
      </c>
      <c r="K247" s="167">
        <v>56</v>
      </c>
      <c r="L247" s="167">
        <v>28</v>
      </c>
      <c r="M247" s="167">
        <v>57</v>
      </c>
      <c r="N247" s="167">
        <v>28</v>
      </c>
      <c r="O247" s="169">
        <v>57</v>
      </c>
      <c r="P247" s="168">
        <v>30</v>
      </c>
      <c r="Q247" s="167">
        <v>57</v>
      </c>
      <c r="R247" s="167">
        <v>32</v>
      </c>
      <c r="S247" s="167">
        <v>57</v>
      </c>
      <c r="T247" s="167">
        <v>34</v>
      </c>
      <c r="U247" s="167">
        <v>57</v>
      </c>
      <c r="V247" s="182"/>
      <c r="W247" s="166">
        <f t="shared" si="372"/>
        <v>29</v>
      </c>
      <c r="X247" s="166">
        <f t="shared" si="373"/>
        <v>29</v>
      </c>
      <c r="Y247" s="166">
        <f t="shared" si="374"/>
        <v>29</v>
      </c>
      <c r="Z247" s="166">
        <f t="shared" si="375"/>
        <v>27</v>
      </c>
      <c r="AA247" s="166">
        <f t="shared" si="376"/>
        <v>25</v>
      </c>
      <c r="AB247" s="166">
        <f t="shared" si="377"/>
        <v>23</v>
      </c>
      <c r="AC247" s="165">
        <f t="shared" si="378"/>
        <v>2</v>
      </c>
      <c r="AD247" s="165">
        <f t="shared" si="379"/>
        <v>4</v>
      </c>
      <c r="AE247" s="165">
        <f t="shared" si="380"/>
        <v>6</v>
      </c>
      <c r="AF247" s="163">
        <f t="shared" si="381"/>
        <v>0.28999999999999998</v>
      </c>
      <c r="AG247" s="163">
        <f t="shared" si="382"/>
        <v>0.25</v>
      </c>
      <c r="AH247" s="163">
        <f t="shared" si="383"/>
        <v>0.04</v>
      </c>
      <c r="AI247" s="162">
        <f t="shared" si="384"/>
        <v>6.8965517241379342</v>
      </c>
      <c r="AJ247" s="162">
        <f t="shared" si="385"/>
        <v>13.793103448275868</v>
      </c>
      <c r="AK247" s="162">
        <f t="shared" si="386"/>
        <v>20.68965517241379</v>
      </c>
      <c r="AL247" s="160">
        <f t="shared" si="420"/>
        <v>13.793103448275863</v>
      </c>
      <c r="AM247" s="159">
        <f t="shared" si="387"/>
        <v>2.6935832970742639E-2</v>
      </c>
      <c r="AN247" s="159">
        <f t="shared" si="388"/>
        <v>0.44615384615384612</v>
      </c>
      <c r="AO247" s="159">
        <f t="shared" si="389"/>
        <v>6.0373418727526607E-2</v>
      </c>
      <c r="AP247" s="159">
        <f t="shared" si="390"/>
        <v>2.3220545664433309E-2</v>
      </c>
      <c r="AQ247" s="159">
        <f t="shared" si="391"/>
        <v>3.3437585756783975E-2</v>
      </c>
      <c r="AR247" s="159">
        <f t="shared" si="392"/>
        <v>1.4400000000000002</v>
      </c>
      <c r="AS247" s="158">
        <f t="shared" si="393"/>
        <v>36.263198372091637</v>
      </c>
      <c r="AT247" s="158">
        <f t="shared" si="394"/>
        <v>16.178965427548576</v>
      </c>
      <c r="AU247" s="156">
        <f t="shared" si="395"/>
        <v>0.38461538461538458</v>
      </c>
      <c r="AV247" s="156">
        <f t="shared" si="396"/>
        <v>0.14148396297702398</v>
      </c>
      <c r="AW247" s="156">
        <f t="shared" si="397"/>
        <v>0.57581679963109833</v>
      </c>
      <c r="AX247" s="156">
        <f t="shared" si="398"/>
        <v>0.17676415430188741</v>
      </c>
      <c r="AY247" s="156">
        <f t="shared" si="399"/>
        <v>0.51034482758620692</v>
      </c>
      <c r="AZ247" s="156">
        <f t="shared" si="400"/>
        <v>0.22769230769230767</v>
      </c>
      <c r="BA247" s="156">
        <f t="shared" si="401"/>
        <v>1.374656303334452E-2</v>
      </c>
      <c r="BB247" s="156">
        <f t="shared" si="402"/>
        <v>1.4971236790408557</v>
      </c>
      <c r="BC247" s="156">
        <f t="shared" si="403"/>
        <v>0.6159037079714621</v>
      </c>
      <c r="BD247" s="158">
        <f t="shared" si="404"/>
        <v>44.804196254546511</v>
      </c>
      <c r="BE247" s="158">
        <f t="shared" si="405"/>
        <v>26.524084182691535</v>
      </c>
      <c r="BF247" s="156">
        <f t="shared" si="406"/>
        <v>0.15915494309189535</v>
      </c>
      <c r="BG247" s="156">
        <f t="shared" si="407"/>
        <v>4.2869709635913432E-3</v>
      </c>
      <c r="BH247" s="156">
        <f t="shared" si="408"/>
        <v>9.608728021842667E-3</v>
      </c>
      <c r="BI247" s="156">
        <f t="shared" si="409"/>
        <v>3.6956646237856407E-3</v>
      </c>
      <c r="BJ247" s="156">
        <f t="shared" si="410"/>
        <v>2.1878334572810994E-3</v>
      </c>
      <c r="BK247" s="157">
        <f t="shared" si="411"/>
        <v>0.262235</v>
      </c>
      <c r="BL247" s="157">
        <f t="shared" si="412"/>
        <v>2.7926600222726718</v>
      </c>
      <c r="BM247" s="157">
        <f t="shared" si="413"/>
        <v>1022.578826625</v>
      </c>
      <c r="BN247" s="156">
        <f t="shared" si="414"/>
        <v>0.83484624985816414</v>
      </c>
      <c r="BO247" s="156">
        <f t="shared" si="415"/>
        <v>1.008233910267182</v>
      </c>
      <c r="BP247" s="156">
        <f t="shared" si="416"/>
        <v>0.17268106419022836</v>
      </c>
      <c r="BQ247" s="156">
        <f t="shared" si="417"/>
        <v>4.8346137648218539</v>
      </c>
      <c r="BR247" s="156">
        <f t="shared" si="418"/>
        <v>5.8387056797176937</v>
      </c>
      <c r="BS247" s="155"/>
      <c r="BT247" s="155"/>
      <c r="BU247" s="155"/>
    </row>
    <row r="248" spans="1:395" ht="15" thickBot="1">
      <c r="A248" s="174">
        <v>18</v>
      </c>
      <c r="B248" s="28">
        <v>8</v>
      </c>
      <c r="C248" s="172">
        <v>0.65</v>
      </c>
      <c r="D248" s="172">
        <f t="shared" si="368"/>
        <v>0.32666666666666666</v>
      </c>
      <c r="E248" s="171">
        <f t="shared" si="369"/>
        <v>2.2369926804179441</v>
      </c>
      <c r="F248" s="171">
        <f t="shared" si="370"/>
        <v>7.8130079306134999</v>
      </c>
      <c r="G248" s="170">
        <f t="shared" si="371"/>
        <v>2.5251732613822759</v>
      </c>
      <c r="H248" s="425">
        <v>35</v>
      </c>
      <c r="I248" s="426"/>
      <c r="J248" s="167">
        <v>25</v>
      </c>
      <c r="K248" s="167">
        <v>56</v>
      </c>
      <c r="L248" s="167">
        <v>28</v>
      </c>
      <c r="M248" s="167">
        <v>61</v>
      </c>
      <c r="N248" s="167">
        <v>27</v>
      </c>
      <c r="O248" s="169">
        <v>61</v>
      </c>
      <c r="P248" s="168">
        <v>33</v>
      </c>
      <c r="Q248" s="167">
        <v>59</v>
      </c>
      <c r="R248" s="167">
        <v>34</v>
      </c>
      <c r="S248" s="167">
        <v>59</v>
      </c>
      <c r="T248" s="167">
        <v>31</v>
      </c>
      <c r="U248" s="167">
        <v>52</v>
      </c>
      <c r="V248" s="182"/>
      <c r="W248" s="166">
        <f t="shared" si="372"/>
        <v>31</v>
      </c>
      <c r="X248" s="166">
        <f t="shared" si="373"/>
        <v>33</v>
      </c>
      <c r="Y248" s="166">
        <f t="shared" si="374"/>
        <v>34</v>
      </c>
      <c r="Z248" s="166">
        <f t="shared" si="375"/>
        <v>26</v>
      </c>
      <c r="AA248" s="166">
        <f t="shared" si="376"/>
        <v>25</v>
      </c>
      <c r="AB248" s="166">
        <f t="shared" si="377"/>
        <v>21</v>
      </c>
      <c r="AC248" s="165">
        <f t="shared" si="378"/>
        <v>5</v>
      </c>
      <c r="AD248" s="165">
        <f t="shared" si="379"/>
        <v>8</v>
      </c>
      <c r="AE248" s="165">
        <f t="shared" si="380"/>
        <v>13</v>
      </c>
      <c r="AF248" s="163">
        <f t="shared" si="381"/>
        <v>0.32666666666666666</v>
      </c>
      <c r="AG248" s="163">
        <f t="shared" si="382"/>
        <v>0.24</v>
      </c>
      <c r="AH248" s="163">
        <f t="shared" si="383"/>
        <v>8.666666666666667E-2</v>
      </c>
      <c r="AI248" s="162">
        <f t="shared" si="384"/>
        <v>16.129032258064512</v>
      </c>
      <c r="AJ248" s="162">
        <f t="shared" si="385"/>
        <v>24.242424242424242</v>
      </c>
      <c r="AK248" s="162">
        <f t="shared" si="386"/>
        <v>38.235294117647058</v>
      </c>
      <c r="AL248" s="160">
        <f t="shared" si="420"/>
        <v>26.202250206045267</v>
      </c>
      <c r="AM248" s="159">
        <f t="shared" si="387"/>
        <v>4.1810615011242648E-2</v>
      </c>
      <c r="AN248" s="159">
        <f t="shared" si="388"/>
        <v>0.50256410256410255</v>
      </c>
      <c r="AO248" s="159">
        <f t="shared" si="389"/>
        <v>8.3194591093799147E-2</v>
      </c>
      <c r="AP248" s="159">
        <f t="shared" si="390"/>
        <v>3.1997919651461211E-2</v>
      </c>
      <c r="AQ248" s="159">
        <f t="shared" si="391"/>
        <v>4.1383976082556506E-2</v>
      </c>
      <c r="AR248" s="159">
        <f t="shared" si="392"/>
        <v>1.2933333333333334</v>
      </c>
      <c r="AS248" s="158">
        <f t="shared" si="393"/>
        <v>23.152065093714796</v>
      </c>
      <c r="AT248" s="158">
        <f t="shared" si="394"/>
        <v>11.635396816328461</v>
      </c>
      <c r="AU248" s="156">
        <f t="shared" si="395"/>
        <v>0.38461538461538458</v>
      </c>
      <c r="AV248" s="156">
        <f t="shared" si="396"/>
        <v>0.15648707235709211</v>
      </c>
      <c r="AW248" s="156">
        <f t="shared" si="397"/>
        <v>0.54253894665196423</v>
      </c>
      <c r="AX248" s="156">
        <f t="shared" si="398"/>
        <v>0.23373604118326238</v>
      </c>
      <c r="AY248" s="156">
        <f t="shared" si="399"/>
        <v>0.45306122448979591</v>
      </c>
      <c r="AZ248" s="156">
        <f t="shared" si="400"/>
        <v>0.22769230769230767</v>
      </c>
      <c r="BA248" s="156">
        <f t="shared" si="401"/>
        <v>1.8942768433665037E-2</v>
      </c>
      <c r="BB248" s="156">
        <f t="shared" si="402"/>
        <v>1.4106012612951071</v>
      </c>
      <c r="BC248" s="156">
        <f t="shared" si="403"/>
        <v>0.72299863927767705</v>
      </c>
      <c r="BD248" s="158">
        <f t="shared" si="404"/>
        <v>38.167527719589593</v>
      </c>
      <c r="BE248" s="158">
        <f t="shared" si="405"/>
        <v>22.595176409997038</v>
      </c>
      <c r="BF248" s="156">
        <f t="shared" si="406"/>
        <v>0.15915494309189535</v>
      </c>
      <c r="BG248" s="156">
        <f t="shared" si="407"/>
        <v>6.6543660527514691E-3</v>
      </c>
      <c r="BH248" s="156">
        <f t="shared" si="408"/>
        <v>1.3240830411087107E-2</v>
      </c>
      <c r="BI248" s="156">
        <f t="shared" si="409"/>
        <v>5.0926270811873491E-3</v>
      </c>
      <c r="BJ248" s="156">
        <f t="shared" si="410"/>
        <v>3.0148352320629106E-3</v>
      </c>
      <c r="BK248" s="157">
        <f t="shared" si="411"/>
        <v>0.27864333333333335</v>
      </c>
      <c r="BL248" s="157">
        <f t="shared" si="412"/>
        <v>2.8246769726820093</v>
      </c>
      <c r="BM248" s="157">
        <f t="shared" si="413"/>
        <v>1111.6197140000002</v>
      </c>
      <c r="BN248" s="156">
        <f t="shared" si="414"/>
        <v>0.83484624985816414</v>
      </c>
      <c r="BO248" s="156">
        <f t="shared" si="415"/>
        <v>1.008233910267182</v>
      </c>
      <c r="BP248" s="156">
        <f t="shared" si="416"/>
        <v>0.15884928791394212</v>
      </c>
      <c r="BQ248" s="156">
        <f t="shared" si="417"/>
        <v>5.2555869832444504</v>
      </c>
      <c r="BR248" s="156">
        <f t="shared" si="418"/>
        <v>6.3471100406405396</v>
      </c>
      <c r="BS248" s="155"/>
      <c r="BT248" s="155"/>
      <c r="BU248" s="155"/>
    </row>
    <row r="249" spans="1:395" s="175" customFormat="1" ht="15" thickBot="1">
      <c r="A249" s="174">
        <v>36</v>
      </c>
      <c r="B249" s="180">
        <v>1</v>
      </c>
      <c r="C249" s="176">
        <v>0.65</v>
      </c>
      <c r="D249" s="176">
        <f t="shared" si="368"/>
        <v>0.2533333333333333</v>
      </c>
      <c r="E249" s="171">
        <f t="shared" si="369"/>
        <v>4.003355281584116</v>
      </c>
      <c r="F249" s="171">
        <f t="shared" si="370"/>
        <v>25.022886522097128</v>
      </c>
      <c r="G249" s="179">
        <f t="shared" si="371"/>
        <v>2.5251732613822759</v>
      </c>
      <c r="H249" s="429">
        <v>20</v>
      </c>
      <c r="I249" s="430"/>
      <c r="J249" s="176">
        <v>30</v>
      </c>
      <c r="K249" s="176">
        <v>57</v>
      </c>
      <c r="L249" s="176">
        <v>34</v>
      </c>
      <c r="M249" s="176">
        <v>58</v>
      </c>
      <c r="N249" s="176">
        <v>33</v>
      </c>
      <c r="O249" s="178">
        <v>58</v>
      </c>
      <c r="P249" s="177">
        <v>33</v>
      </c>
      <c r="Q249" s="176">
        <v>56</v>
      </c>
      <c r="R249" s="176">
        <v>35</v>
      </c>
      <c r="S249" s="176">
        <v>52</v>
      </c>
      <c r="T249" s="176">
        <v>38</v>
      </c>
      <c r="U249" s="176">
        <v>57</v>
      </c>
      <c r="V249" s="183"/>
      <c r="W249" s="163">
        <f t="shared" si="372"/>
        <v>27</v>
      </c>
      <c r="X249" s="163">
        <f t="shared" si="373"/>
        <v>24</v>
      </c>
      <c r="Y249" s="163">
        <f t="shared" si="374"/>
        <v>25</v>
      </c>
      <c r="Z249" s="163">
        <f t="shared" si="375"/>
        <v>23</v>
      </c>
      <c r="AA249" s="163">
        <f t="shared" si="376"/>
        <v>17</v>
      </c>
      <c r="AB249" s="163">
        <f t="shared" si="377"/>
        <v>19</v>
      </c>
      <c r="AC249" s="163">
        <f t="shared" si="378"/>
        <v>4</v>
      </c>
      <c r="AD249" s="163">
        <f t="shared" si="379"/>
        <v>7</v>
      </c>
      <c r="AE249" s="163">
        <f t="shared" si="380"/>
        <v>6</v>
      </c>
      <c r="AF249" s="163">
        <f t="shared" si="381"/>
        <v>0.25333333333333335</v>
      </c>
      <c r="AG249" s="163">
        <f t="shared" si="382"/>
        <v>0.19666666666666666</v>
      </c>
      <c r="AH249" s="163">
        <f t="shared" si="383"/>
        <v>5.6666666666666664E-2</v>
      </c>
      <c r="AI249" s="163">
        <f t="shared" si="384"/>
        <v>14.814814814814813</v>
      </c>
      <c r="AJ249" s="163">
        <f t="shared" si="385"/>
        <v>29.166666666666664</v>
      </c>
      <c r="AK249" s="163">
        <f t="shared" si="386"/>
        <v>24</v>
      </c>
      <c r="AL249" s="160">
        <f t="shared" si="420"/>
        <v>22.660493827160494</v>
      </c>
      <c r="AM249" s="159">
        <f t="shared" si="387"/>
        <v>1.0124065147704704E-2</v>
      </c>
      <c r="AN249" s="159">
        <f t="shared" si="388"/>
        <v>0.38974358974358969</v>
      </c>
      <c r="AO249" s="159">
        <f t="shared" si="389"/>
        <v>2.5976219786873915E-2</v>
      </c>
      <c r="AP249" s="159">
        <f t="shared" si="390"/>
        <v>9.9908537641822739E-3</v>
      </c>
      <c r="AQ249" s="159">
        <f t="shared" si="391"/>
        <v>1.5852154639169211E-2</v>
      </c>
      <c r="AR249" s="159">
        <f t="shared" si="392"/>
        <v>1.5866666666666669</v>
      </c>
      <c r="AS249" s="158">
        <f t="shared" si="393"/>
        <v>97.787709955646577</v>
      </c>
      <c r="AT249" s="158">
        <f t="shared" si="394"/>
        <v>38.112133110918656</v>
      </c>
      <c r="AU249" s="156">
        <f t="shared" si="395"/>
        <v>0.38461538461538458</v>
      </c>
      <c r="AV249" s="156">
        <f t="shared" si="396"/>
        <v>9.9294487067621146E-2</v>
      </c>
      <c r="AW249" s="156">
        <f t="shared" si="397"/>
        <v>0.61608007261268027</v>
      </c>
      <c r="AX249" s="156">
        <f t="shared" si="398"/>
        <v>0.10128698180421526</v>
      </c>
      <c r="AY249" s="156">
        <f t="shared" si="399"/>
        <v>0.58421052631578951</v>
      </c>
      <c r="AZ249" s="156">
        <f t="shared" si="400"/>
        <v>0.22769230769230767</v>
      </c>
      <c r="BA249" s="156">
        <f t="shared" si="401"/>
        <v>5.9145854283959064E-3</v>
      </c>
      <c r="BB249" s="156">
        <f t="shared" si="402"/>
        <v>1.6018081887929687</v>
      </c>
      <c r="BC249" s="156">
        <f t="shared" si="403"/>
        <v>0.4039967852606674</v>
      </c>
      <c r="BD249" s="158">
        <f t="shared" si="404"/>
        <v>68.305173735606232</v>
      </c>
      <c r="BE249" s="158">
        <f t="shared" si="405"/>
        <v>40.436662851478886</v>
      </c>
      <c r="BF249" s="156">
        <f t="shared" si="406"/>
        <v>0.15915494309189535</v>
      </c>
      <c r="BG249" s="156">
        <f t="shared" si="407"/>
        <v>1.6112950124415831E-3</v>
      </c>
      <c r="BH249" s="156">
        <f t="shared" si="408"/>
        <v>4.1342437819224835E-3</v>
      </c>
      <c r="BI249" s="156">
        <f t="shared" si="409"/>
        <v>1.5900937622778783E-3</v>
      </c>
      <c r="BJ249" s="156">
        <f t="shared" si="410"/>
        <v>9.4133550726850385E-4</v>
      </c>
      <c r="BK249" s="157">
        <f t="shared" si="411"/>
        <v>0.24582666666666664</v>
      </c>
      <c r="BL249" s="157">
        <f t="shared" si="412"/>
        <v>2.7602717257545497</v>
      </c>
      <c r="BM249" s="157">
        <f t="shared" si="413"/>
        <v>936.48897799999997</v>
      </c>
      <c r="BN249" s="156">
        <f t="shared" si="414"/>
        <v>1.6696924997163283</v>
      </c>
      <c r="BO249" s="156">
        <f t="shared" si="415"/>
        <v>2.016467820534364</v>
      </c>
      <c r="BP249" s="156">
        <f t="shared" si="416"/>
        <v>0.37711068501224798</v>
      </c>
      <c r="BQ249" s="156">
        <f t="shared" si="417"/>
        <v>4.4275926566814174</v>
      </c>
      <c r="BR249" s="156">
        <f t="shared" si="418"/>
        <v>5.3471511168368835</v>
      </c>
      <c r="BS249" s="155"/>
      <c r="BT249" s="155"/>
      <c r="BU249" s="155"/>
      <c r="BV249" s="154"/>
      <c r="BW249" s="154"/>
      <c r="BX249" s="154"/>
      <c r="BY249" s="154"/>
      <c r="BZ249" s="154"/>
      <c r="CA249" s="154"/>
      <c r="CB249" s="154"/>
      <c r="CC249" s="154"/>
      <c r="CD249" s="154"/>
      <c r="CE249" s="154"/>
      <c r="CF249" s="154"/>
      <c r="CG249" s="154"/>
      <c r="CH249" s="154"/>
      <c r="CI249" s="154"/>
      <c r="CJ249" s="154"/>
      <c r="CK249" s="154"/>
      <c r="CL249" s="154"/>
      <c r="CM249" s="154"/>
      <c r="CN249" s="154"/>
      <c r="CO249" s="154"/>
      <c r="CP249" s="154"/>
      <c r="CQ249" s="154"/>
      <c r="CR249" s="154"/>
      <c r="CS249" s="154"/>
      <c r="CT249" s="154"/>
      <c r="CU249" s="154"/>
      <c r="CV249" s="154"/>
      <c r="CW249" s="154"/>
      <c r="CX249" s="154"/>
      <c r="CY249" s="154"/>
      <c r="CZ249" s="154"/>
      <c r="DA249" s="154"/>
      <c r="DB249" s="154"/>
      <c r="DC249" s="154"/>
      <c r="DD249" s="154"/>
      <c r="DE249" s="154"/>
      <c r="DF249" s="154"/>
      <c r="DG249" s="154"/>
      <c r="DH249" s="154"/>
      <c r="DI249" s="154"/>
      <c r="DJ249" s="154"/>
      <c r="DK249" s="154"/>
      <c r="DL249" s="154"/>
      <c r="DM249" s="154"/>
      <c r="DN249" s="154"/>
      <c r="DO249" s="154"/>
      <c r="DP249" s="154"/>
      <c r="DQ249" s="154"/>
      <c r="DR249" s="154"/>
      <c r="DS249" s="154"/>
      <c r="DT249" s="154"/>
      <c r="DU249" s="154"/>
      <c r="DV249" s="154"/>
      <c r="DW249" s="154"/>
      <c r="DX249" s="154"/>
      <c r="DY249" s="154"/>
      <c r="DZ249" s="154"/>
      <c r="EA249" s="154"/>
      <c r="EB249" s="154"/>
      <c r="EC249" s="154"/>
      <c r="ED249" s="154"/>
      <c r="EE249" s="154"/>
      <c r="EF249" s="154"/>
      <c r="EG249" s="154"/>
      <c r="EH249" s="154"/>
      <c r="EI249" s="154"/>
      <c r="EJ249" s="154"/>
      <c r="EK249" s="154"/>
      <c r="EL249" s="154"/>
      <c r="EM249" s="154"/>
      <c r="EN249" s="154"/>
      <c r="EO249" s="154"/>
      <c r="EP249" s="154"/>
      <c r="EQ249" s="154"/>
      <c r="ER249" s="154"/>
      <c r="ES249" s="154"/>
      <c r="ET249" s="154"/>
      <c r="EU249" s="154"/>
      <c r="EV249" s="154"/>
      <c r="EW249" s="154"/>
      <c r="EX249" s="154"/>
      <c r="EY249" s="154"/>
      <c r="EZ249" s="154"/>
      <c r="FA249" s="154"/>
      <c r="FB249" s="154"/>
      <c r="FC249" s="154"/>
      <c r="FD249" s="154"/>
      <c r="FE249" s="154"/>
      <c r="FF249" s="154"/>
      <c r="FG249" s="154"/>
      <c r="FH249" s="154"/>
      <c r="FI249" s="154"/>
      <c r="FJ249" s="154"/>
      <c r="FK249" s="154"/>
      <c r="FL249" s="154"/>
      <c r="FM249" s="154"/>
      <c r="FN249" s="154"/>
      <c r="FO249" s="154"/>
      <c r="FP249" s="154"/>
      <c r="FQ249" s="154"/>
      <c r="FR249" s="154"/>
      <c r="FS249" s="154"/>
      <c r="FT249" s="154"/>
      <c r="FU249" s="154"/>
      <c r="FV249" s="154"/>
      <c r="FW249" s="154"/>
      <c r="FX249" s="154"/>
      <c r="FY249" s="154"/>
      <c r="FZ249" s="154"/>
      <c r="GA249" s="154"/>
      <c r="GB249" s="154"/>
      <c r="GC249" s="154"/>
      <c r="GD249" s="154"/>
      <c r="GE249" s="154"/>
      <c r="GF249" s="154"/>
      <c r="GG249" s="154"/>
      <c r="GH249" s="154"/>
      <c r="GI249" s="154"/>
      <c r="GJ249" s="154"/>
      <c r="GK249" s="154"/>
      <c r="GL249" s="154"/>
      <c r="GM249" s="154"/>
      <c r="GN249" s="154"/>
      <c r="GO249" s="154"/>
      <c r="GP249" s="154"/>
      <c r="GQ249" s="154"/>
      <c r="GR249" s="154"/>
      <c r="GS249" s="154"/>
      <c r="GT249" s="154"/>
      <c r="GU249" s="154"/>
      <c r="GV249" s="154"/>
      <c r="GW249" s="154"/>
      <c r="GX249" s="154"/>
      <c r="GY249" s="154"/>
      <c r="GZ249" s="154"/>
      <c r="HA249" s="154"/>
      <c r="HB249" s="154"/>
      <c r="HC249" s="154"/>
      <c r="HD249" s="154"/>
      <c r="HE249" s="154"/>
      <c r="HF249" s="154"/>
      <c r="HG249" s="154"/>
      <c r="HH249" s="154"/>
      <c r="HI249" s="154"/>
      <c r="HJ249" s="154"/>
      <c r="HK249" s="154"/>
      <c r="HL249" s="154"/>
      <c r="HM249" s="154"/>
      <c r="HN249" s="154"/>
      <c r="HO249" s="154"/>
      <c r="HP249" s="154"/>
      <c r="HQ249" s="154"/>
      <c r="HR249" s="154"/>
      <c r="HS249" s="154"/>
      <c r="HT249" s="154"/>
      <c r="HU249" s="154"/>
      <c r="HV249" s="154"/>
      <c r="HW249" s="154"/>
      <c r="HX249" s="154"/>
      <c r="HY249" s="154"/>
      <c r="HZ249" s="154"/>
      <c r="IA249" s="154"/>
      <c r="IB249" s="154"/>
      <c r="IC249" s="154"/>
      <c r="ID249" s="154"/>
      <c r="IE249" s="154"/>
      <c r="IF249" s="154"/>
      <c r="IG249" s="154"/>
      <c r="IH249" s="154"/>
      <c r="II249" s="154"/>
      <c r="IJ249" s="154"/>
      <c r="IK249" s="154"/>
      <c r="IL249" s="154"/>
      <c r="IM249" s="154"/>
      <c r="IN249" s="154"/>
      <c r="IO249" s="154"/>
      <c r="IP249" s="154"/>
      <c r="IQ249" s="154"/>
      <c r="IR249" s="154"/>
      <c r="IS249" s="154"/>
      <c r="IT249" s="154"/>
      <c r="IU249" s="154"/>
      <c r="IV249" s="154"/>
      <c r="IW249" s="154"/>
      <c r="IX249" s="154"/>
      <c r="IY249" s="154"/>
      <c r="IZ249" s="154"/>
      <c r="JA249" s="154"/>
      <c r="JB249" s="154"/>
      <c r="JC249" s="154"/>
      <c r="JD249" s="154"/>
      <c r="JE249" s="154"/>
      <c r="JF249" s="154"/>
      <c r="JG249" s="154"/>
      <c r="JH249" s="154"/>
      <c r="JI249" s="154"/>
      <c r="JJ249" s="154"/>
      <c r="JK249" s="154"/>
      <c r="JL249" s="154"/>
      <c r="JM249" s="154"/>
      <c r="JN249" s="154"/>
      <c r="JO249" s="154"/>
      <c r="JP249" s="154"/>
      <c r="JQ249" s="154"/>
      <c r="JR249" s="154"/>
      <c r="JS249" s="154"/>
      <c r="JT249" s="154"/>
      <c r="JU249" s="154"/>
      <c r="JV249" s="154"/>
      <c r="JW249" s="154"/>
      <c r="JX249" s="154"/>
      <c r="JY249" s="154"/>
      <c r="JZ249" s="154"/>
      <c r="KA249" s="154"/>
      <c r="KB249" s="154"/>
      <c r="KC249" s="154"/>
      <c r="KD249" s="154"/>
      <c r="KE249" s="154"/>
      <c r="KF249" s="154"/>
      <c r="KG249" s="154"/>
      <c r="KH249" s="154"/>
      <c r="KI249" s="154"/>
      <c r="KJ249" s="154"/>
      <c r="KK249" s="154"/>
      <c r="KL249" s="154"/>
      <c r="KM249" s="154"/>
      <c r="KN249" s="154"/>
      <c r="KO249" s="154"/>
      <c r="KP249" s="154"/>
      <c r="KQ249" s="154"/>
      <c r="KR249" s="154"/>
      <c r="KS249" s="154"/>
      <c r="KT249" s="154"/>
      <c r="KU249" s="154"/>
      <c r="KV249" s="154"/>
      <c r="KW249" s="154"/>
      <c r="KX249" s="154"/>
      <c r="KY249" s="154"/>
      <c r="KZ249" s="154"/>
      <c r="LA249" s="154"/>
      <c r="LB249" s="154"/>
      <c r="LC249" s="154"/>
      <c r="LD249" s="154"/>
      <c r="LE249" s="154"/>
      <c r="LF249" s="154"/>
      <c r="LG249" s="154"/>
      <c r="LH249" s="154"/>
      <c r="LI249" s="154"/>
      <c r="LJ249" s="154"/>
      <c r="LK249" s="154"/>
      <c r="LL249" s="154"/>
      <c r="LM249" s="154"/>
      <c r="LN249" s="154"/>
      <c r="LO249" s="154"/>
      <c r="LP249" s="154"/>
      <c r="LQ249" s="154"/>
      <c r="LR249" s="154"/>
      <c r="LS249" s="154"/>
      <c r="LT249" s="154"/>
      <c r="LU249" s="154"/>
      <c r="LV249" s="154"/>
      <c r="LW249" s="154"/>
      <c r="LX249" s="154"/>
      <c r="LY249" s="154"/>
      <c r="LZ249" s="154"/>
      <c r="MA249" s="154"/>
      <c r="MB249" s="154"/>
      <c r="MC249" s="154"/>
      <c r="MD249" s="154"/>
      <c r="ME249" s="154"/>
      <c r="MF249" s="154"/>
      <c r="MG249" s="154"/>
      <c r="MH249" s="154"/>
      <c r="MI249" s="154"/>
      <c r="MJ249" s="154"/>
      <c r="MK249" s="154"/>
      <c r="ML249" s="154"/>
      <c r="MM249" s="154"/>
      <c r="MN249" s="154"/>
      <c r="MO249" s="154"/>
      <c r="MP249" s="154"/>
      <c r="MQ249" s="154"/>
      <c r="MR249" s="154"/>
      <c r="MS249" s="154"/>
      <c r="MT249" s="154"/>
      <c r="MU249" s="154"/>
      <c r="MV249" s="154"/>
      <c r="MW249" s="154"/>
      <c r="MX249" s="154"/>
      <c r="MY249" s="154"/>
      <c r="MZ249" s="154"/>
      <c r="NA249" s="154"/>
      <c r="NB249" s="154"/>
      <c r="NC249" s="154"/>
      <c r="ND249" s="154"/>
      <c r="NE249" s="154"/>
      <c r="NF249" s="154"/>
      <c r="NG249" s="154"/>
      <c r="NH249" s="154"/>
      <c r="NI249" s="154"/>
      <c r="NJ249" s="154"/>
      <c r="NK249" s="154"/>
      <c r="NL249" s="154"/>
      <c r="NM249" s="154"/>
      <c r="NN249" s="154"/>
      <c r="NO249" s="154"/>
      <c r="NP249" s="154"/>
      <c r="NQ249" s="154"/>
      <c r="NR249" s="154"/>
      <c r="NS249" s="154"/>
      <c r="NT249" s="154"/>
      <c r="NU249" s="154"/>
      <c r="NV249" s="154"/>
      <c r="NW249" s="154"/>
      <c r="NX249" s="154"/>
      <c r="NY249" s="154"/>
      <c r="NZ249" s="154"/>
      <c r="OA249" s="154"/>
      <c r="OB249" s="154"/>
      <c r="OC249" s="154"/>
      <c r="OD249" s="154"/>
      <c r="OE249" s="154"/>
    </row>
    <row r="250" spans="1:395" ht="15" thickBot="1">
      <c r="A250" s="174">
        <v>36</v>
      </c>
      <c r="B250" s="28">
        <v>2</v>
      </c>
      <c r="C250" s="172">
        <v>0.65</v>
      </c>
      <c r="D250" s="172">
        <f t="shared" si="368"/>
        <v>0.2533333333333333</v>
      </c>
      <c r="E250" s="171">
        <f t="shared" si="369"/>
        <v>3.4617713531086367</v>
      </c>
      <c r="F250" s="171">
        <f t="shared" si="370"/>
        <v>18.710521764569563</v>
      </c>
      <c r="G250" s="170">
        <f t="shared" si="371"/>
        <v>2.5251732613822759</v>
      </c>
      <c r="H250" s="425">
        <v>23</v>
      </c>
      <c r="I250" s="426"/>
      <c r="J250" s="167">
        <v>33</v>
      </c>
      <c r="K250" s="167">
        <v>57</v>
      </c>
      <c r="L250" s="167">
        <v>31</v>
      </c>
      <c r="M250" s="167">
        <v>56</v>
      </c>
      <c r="N250" s="167">
        <v>30</v>
      </c>
      <c r="O250" s="169">
        <v>57</v>
      </c>
      <c r="P250" s="168">
        <v>36</v>
      </c>
      <c r="Q250" s="167">
        <v>53</v>
      </c>
      <c r="R250" s="167">
        <v>33</v>
      </c>
      <c r="S250" s="167">
        <v>52</v>
      </c>
      <c r="T250" s="167">
        <v>37</v>
      </c>
      <c r="U250" s="167">
        <v>57</v>
      </c>
      <c r="V250" s="182"/>
      <c r="W250" s="166">
        <f t="shared" si="372"/>
        <v>24</v>
      </c>
      <c r="X250" s="166">
        <f t="shared" si="373"/>
        <v>25</v>
      </c>
      <c r="Y250" s="166">
        <f t="shared" si="374"/>
        <v>27</v>
      </c>
      <c r="Z250" s="166">
        <f t="shared" si="375"/>
        <v>17</v>
      </c>
      <c r="AA250" s="166">
        <f t="shared" si="376"/>
        <v>19</v>
      </c>
      <c r="AB250" s="166">
        <f t="shared" si="377"/>
        <v>20</v>
      </c>
      <c r="AC250" s="165">
        <f t="shared" si="378"/>
        <v>7</v>
      </c>
      <c r="AD250" s="165">
        <f t="shared" si="379"/>
        <v>6</v>
      </c>
      <c r="AE250" s="165">
        <f t="shared" si="380"/>
        <v>7</v>
      </c>
      <c r="AF250" s="163">
        <f t="shared" si="381"/>
        <v>0.25333333333333335</v>
      </c>
      <c r="AG250" s="163">
        <f t="shared" si="382"/>
        <v>0.18666666666666668</v>
      </c>
      <c r="AH250" s="163">
        <f t="shared" si="383"/>
        <v>6.6666666666666666E-2</v>
      </c>
      <c r="AI250" s="162">
        <f t="shared" si="384"/>
        <v>29.166666666666664</v>
      </c>
      <c r="AJ250" s="162">
        <f t="shared" si="385"/>
        <v>24</v>
      </c>
      <c r="AK250" s="162">
        <f t="shared" si="386"/>
        <v>25.925925925925931</v>
      </c>
      <c r="AL250" s="160">
        <f t="shared" si="420"/>
        <v>26.3641975308642</v>
      </c>
      <c r="AM250" s="159">
        <f t="shared" si="387"/>
        <v>1.3539618858360643E-2</v>
      </c>
      <c r="AN250" s="159">
        <f t="shared" si="388"/>
        <v>0.38974358974358969</v>
      </c>
      <c r="AO250" s="159">
        <f t="shared" si="389"/>
        <v>3.4739811544477972E-2</v>
      </c>
      <c r="AP250" s="159">
        <f t="shared" si="390"/>
        <v>1.3361465978645373E-2</v>
      </c>
      <c r="AQ250" s="159">
        <f t="shared" si="391"/>
        <v>2.1200192686117326E-2</v>
      </c>
      <c r="AR250" s="159">
        <f t="shared" si="392"/>
        <v>1.5866666666666669</v>
      </c>
      <c r="AS250" s="158">
        <f t="shared" si="393"/>
        <v>72.870480649616709</v>
      </c>
      <c r="AT250" s="158">
        <f t="shared" si="394"/>
        <v>28.400802714722403</v>
      </c>
      <c r="AU250" s="156">
        <f t="shared" si="395"/>
        <v>0.38461538461538458</v>
      </c>
      <c r="AV250" s="156">
        <f t="shared" si="396"/>
        <v>0.11482881700935728</v>
      </c>
      <c r="AW250" s="156">
        <f t="shared" si="397"/>
        <v>0.61608007261268027</v>
      </c>
      <c r="AX250" s="156">
        <f t="shared" si="398"/>
        <v>0.1171330316768308</v>
      </c>
      <c r="AY250" s="156">
        <f t="shared" si="399"/>
        <v>0.58421052631578951</v>
      </c>
      <c r="AZ250" s="156">
        <f t="shared" si="400"/>
        <v>0.22769230769230767</v>
      </c>
      <c r="BA250" s="156">
        <f t="shared" si="401"/>
        <v>7.9099878593580607E-3</v>
      </c>
      <c r="BB250" s="156">
        <f t="shared" si="402"/>
        <v>1.6018081887929687</v>
      </c>
      <c r="BC250" s="156">
        <f t="shared" si="403"/>
        <v>0.46720089198379289</v>
      </c>
      <c r="BD250" s="158">
        <f t="shared" si="404"/>
        <v>59.064678769520746</v>
      </c>
      <c r="BE250" s="158">
        <f t="shared" si="405"/>
        <v>34.966289831556281</v>
      </c>
      <c r="BF250" s="156">
        <f t="shared" si="406"/>
        <v>0.15915494309189535</v>
      </c>
      <c r="BG250" s="156">
        <f t="shared" si="407"/>
        <v>2.1548972688883411E-3</v>
      </c>
      <c r="BH250" s="156">
        <f t="shared" si="408"/>
        <v>5.5290127293845595E-3</v>
      </c>
      <c r="BI250" s="156">
        <f t="shared" si="409"/>
        <v>2.1265433574555997E-3</v>
      </c>
      <c r="BJ250" s="156">
        <f t="shared" si="410"/>
        <v>1.2589136676137151E-3</v>
      </c>
      <c r="BK250" s="157">
        <f t="shared" si="411"/>
        <v>0.24582666666666664</v>
      </c>
      <c r="BL250" s="157">
        <f t="shared" si="412"/>
        <v>2.7602717257545497</v>
      </c>
      <c r="BM250" s="157">
        <f t="shared" si="413"/>
        <v>936.48897799999997</v>
      </c>
      <c r="BN250" s="156">
        <f t="shared" si="414"/>
        <v>1.6696924997163283</v>
      </c>
      <c r="BO250" s="156">
        <f t="shared" si="415"/>
        <v>2.016467820534364</v>
      </c>
      <c r="BP250" s="156">
        <f t="shared" si="416"/>
        <v>0.37711068501224798</v>
      </c>
      <c r="BQ250" s="156">
        <f t="shared" si="417"/>
        <v>4.4275926566814174</v>
      </c>
      <c r="BR250" s="156">
        <f t="shared" si="418"/>
        <v>5.3471511168368835</v>
      </c>
      <c r="BS250" s="155"/>
      <c r="BT250" s="155"/>
      <c r="BU250" s="155"/>
    </row>
    <row r="251" spans="1:395" ht="15" thickBot="1">
      <c r="A251" s="174">
        <v>36</v>
      </c>
      <c r="B251" s="28">
        <v>3</v>
      </c>
      <c r="C251" s="172">
        <v>0.65</v>
      </c>
      <c r="D251" s="172">
        <f t="shared" si="368"/>
        <v>0.23333333333333331</v>
      </c>
      <c r="E251" s="171">
        <f t="shared" si="369"/>
        <v>3.1742250903872287</v>
      </c>
      <c r="F251" s="171">
        <f t="shared" si="370"/>
        <v>15.731298772272332</v>
      </c>
      <c r="G251" s="170">
        <f t="shared" si="371"/>
        <v>2.5251732613822759</v>
      </c>
      <c r="H251" s="425">
        <v>25</v>
      </c>
      <c r="I251" s="426"/>
      <c r="J251" s="167">
        <v>32</v>
      </c>
      <c r="K251" s="167">
        <v>56</v>
      </c>
      <c r="L251" s="167">
        <v>32</v>
      </c>
      <c r="M251" s="167">
        <v>56</v>
      </c>
      <c r="N251" s="167">
        <v>32</v>
      </c>
      <c r="O251" s="169">
        <v>54</v>
      </c>
      <c r="P251" s="168">
        <v>34</v>
      </c>
      <c r="Q251" s="167">
        <v>53</v>
      </c>
      <c r="R251" s="167">
        <v>36</v>
      </c>
      <c r="S251" s="167">
        <v>54</v>
      </c>
      <c r="T251" s="167">
        <v>34</v>
      </c>
      <c r="U251" s="167">
        <v>55</v>
      </c>
      <c r="V251" s="182"/>
      <c r="W251" s="166">
        <f t="shared" si="372"/>
        <v>24</v>
      </c>
      <c r="X251" s="166">
        <f t="shared" si="373"/>
        <v>24</v>
      </c>
      <c r="Y251" s="166">
        <f t="shared" si="374"/>
        <v>22</v>
      </c>
      <c r="Z251" s="166">
        <f t="shared" si="375"/>
        <v>19</v>
      </c>
      <c r="AA251" s="166">
        <f t="shared" si="376"/>
        <v>18</v>
      </c>
      <c r="AB251" s="166">
        <f t="shared" si="377"/>
        <v>21</v>
      </c>
      <c r="AC251" s="165">
        <f t="shared" si="378"/>
        <v>5</v>
      </c>
      <c r="AD251" s="165">
        <f t="shared" si="379"/>
        <v>6</v>
      </c>
      <c r="AE251" s="165">
        <f t="shared" si="380"/>
        <v>1</v>
      </c>
      <c r="AF251" s="163">
        <f t="shared" si="381"/>
        <v>0.23333333333333334</v>
      </c>
      <c r="AG251" s="163">
        <f t="shared" si="382"/>
        <v>0.19333333333333333</v>
      </c>
      <c r="AH251" s="163">
        <f t="shared" si="383"/>
        <v>0.04</v>
      </c>
      <c r="AI251" s="162">
        <f t="shared" si="384"/>
        <v>20.833333333333336</v>
      </c>
      <c r="AJ251" s="162">
        <f t="shared" si="385"/>
        <v>25</v>
      </c>
      <c r="AK251" s="162">
        <f t="shared" si="386"/>
        <v>4.5454545454545414</v>
      </c>
      <c r="AL251" s="160">
        <f t="shared" si="420"/>
        <v>16.792929292929291</v>
      </c>
      <c r="AM251" s="159">
        <f t="shared" si="387"/>
        <v>1.4832426534584792E-2</v>
      </c>
      <c r="AN251" s="159">
        <f t="shared" si="388"/>
        <v>0.35897435897435892</v>
      </c>
      <c r="AO251" s="159">
        <f t="shared" si="389"/>
        <v>4.1318902489200497E-2</v>
      </c>
      <c r="AP251" s="159">
        <f t="shared" si="390"/>
        <v>1.5891885572769424E-2</v>
      </c>
      <c r="AQ251" s="159">
        <f t="shared" si="391"/>
        <v>2.6486475954615708E-2</v>
      </c>
      <c r="AR251" s="159">
        <f t="shared" si="392"/>
        <v>1.666666666666667</v>
      </c>
      <c r="AS251" s="158">
        <f t="shared" si="393"/>
        <v>66.348423309738578</v>
      </c>
      <c r="AT251" s="158">
        <f t="shared" si="394"/>
        <v>23.817382726572816</v>
      </c>
      <c r="AU251" s="156">
        <f t="shared" si="395"/>
        <v>0.38461538461538458</v>
      </c>
      <c r="AV251" s="156">
        <f t="shared" si="396"/>
        <v>0.13048762491722604</v>
      </c>
      <c r="AW251" s="156">
        <f t="shared" si="397"/>
        <v>0.64194073876636937</v>
      </c>
      <c r="AX251" s="156">
        <f t="shared" si="398"/>
        <v>0.11765882074432756</v>
      </c>
      <c r="AY251" s="156">
        <f t="shared" si="399"/>
        <v>0.63428571428571434</v>
      </c>
      <c r="AZ251" s="156">
        <f t="shared" si="400"/>
        <v>0.22769230769230767</v>
      </c>
      <c r="BA251" s="156">
        <f t="shared" si="401"/>
        <v>9.4079962590794975E-3</v>
      </c>
      <c r="BB251" s="156">
        <f t="shared" si="402"/>
        <v>1.6690459207925605</v>
      </c>
      <c r="BC251" s="156">
        <f t="shared" si="403"/>
        <v>0.50952362165941889</v>
      </c>
      <c r="BD251" s="158">
        <f t="shared" si="404"/>
        <v>54.15856975577411</v>
      </c>
      <c r="BE251" s="158">
        <f t="shared" si="405"/>
        <v>32.061873295418273</v>
      </c>
      <c r="BF251" s="156">
        <f t="shared" si="406"/>
        <v>0.15915494309189535</v>
      </c>
      <c r="BG251" s="156">
        <f t="shared" si="407"/>
        <v>2.360654001026561E-3</v>
      </c>
      <c r="BH251" s="156">
        <f t="shared" si="408"/>
        <v>6.5761075742882778E-3</v>
      </c>
      <c r="BI251" s="156">
        <f t="shared" si="409"/>
        <v>2.5292721439570298E-3</v>
      </c>
      <c r="BJ251" s="156">
        <f t="shared" si="410"/>
        <v>1.4973291092225617E-3</v>
      </c>
      <c r="BK251" s="157">
        <f t="shared" si="411"/>
        <v>0.23687666666666668</v>
      </c>
      <c r="BL251" s="157">
        <f t="shared" si="412"/>
        <v>2.7424441653386493</v>
      </c>
      <c r="BM251" s="157">
        <f t="shared" si="413"/>
        <v>890.77470500000015</v>
      </c>
      <c r="BN251" s="156">
        <f t="shared" si="414"/>
        <v>1.6696924997163283</v>
      </c>
      <c r="BO251" s="156">
        <f t="shared" si="415"/>
        <v>2.016467820534364</v>
      </c>
      <c r="BP251" s="156">
        <f t="shared" si="416"/>
        <v>0.39646388477095335</v>
      </c>
      <c r="BQ251" s="156">
        <f t="shared" si="417"/>
        <v>4.2114617846741567</v>
      </c>
      <c r="BR251" s="156">
        <f t="shared" si="418"/>
        <v>5.0861324271675477</v>
      </c>
      <c r="BS251" s="155"/>
      <c r="BT251" s="155"/>
      <c r="BU251" s="155"/>
    </row>
    <row r="252" spans="1:395" ht="15" thickBot="1">
      <c r="A252" s="174">
        <v>36</v>
      </c>
      <c r="B252" s="28">
        <v>4</v>
      </c>
      <c r="C252" s="172">
        <v>0.65</v>
      </c>
      <c r="D252" s="172">
        <f t="shared" si="368"/>
        <v>0.24666666666666667</v>
      </c>
      <c r="E252" s="171">
        <f t="shared" si="369"/>
        <v>2.8899783707718116</v>
      </c>
      <c r="F252" s="171">
        <f t="shared" si="370"/>
        <v>13.040021992475138</v>
      </c>
      <c r="G252" s="170">
        <f t="shared" si="371"/>
        <v>2.5251732613822759</v>
      </c>
      <c r="H252" s="425">
        <v>27.36</v>
      </c>
      <c r="I252" s="426"/>
      <c r="J252" s="167">
        <v>33</v>
      </c>
      <c r="K252" s="167">
        <v>56</v>
      </c>
      <c r="L252" s="167">
        <v>31</v>
      </c>
      <c r="M252" s="167">
        <v>56</v>
      </c>
      <c r="N252" s="167">
        <v>30</v>
      </c>
      <c r="O252" s="169">
        <v>56</v>
      </c>
      <c r="P252" s="168">
        <v>37</v>
      </c>
      <c r="Q252" s="167">
        <v>53</v>
      </c>
      <c r="R252" s="167">
        <v>35</v>
      </c>
      <c r="S252" s="167">
        <v>57</v>
      </c>
      <c r="T252" s="167">
        <v>34</v>
      </c>
      <c r="U252" s="167">
        <v>57</v>
      </c>
      <c r="V252" s="182"/>
      <c r="W252" s="166">
        <f t="shared" si="372"/>
        <v>23</v>
      </c>
      <c r="X252" s="166">
        <f t="shared" si="373"/>
        <v>25</v>
      </c>
      <c r="Y252" s="166">
        <f t="shared" si="374"/>
        <v>26</v>
      </c>
      <c r="Z252" s="166">
        <f t="shared" si="375"/>
        <v>16</v>
      </c>
      <c r="AA252" s="166">
        <f t="shared" si="376"/>
        <v>22</v>
      </c>
      <c r="AB252" s="166">
        <f t="shared" si="377"/>
        <v>23</v>
      </c>
      <c r="AC252" s="165">
        <f t="shared" si="378"/>
        <v>7</v>
      </c>
      <c r="AD252" s="165">
        <f t="shared" si="379"/>
        <v>3</v>
      </c>
      <c r="AE252" s="164">
        <f t="shared" si="380"/>
        <v>3</v>
      </c>
      <c r="AF252" s="163">
        <f t="shared" si="381"/>
        <v>0.24666666666666667</v>
      </c>
      <c r="AG252" s="163">
        <f t="shared" si="382"/>
        <v>0.20333333333333334</v>
      </c>
      <c r="AH252" s="163">
        <f t="shared" si="383"/>
        <v>4.3333333333333335E-2</v>
      </c>
      <c r="AI252" s="162">
        <f t="shared" si="384"/>
        <v>30.434782608695656</v>
      </c>
      <c r="AJ252" s="162">
        <f t="shared" si="385"/>
        <v>12</v>
      </c>
      <c r="AK252" s="162">
        <f t="shared" si="386"/>
        <v>11.538461538461542</v>
      </c>
      <c r="AL252" s="160">
        <f t="shared" si="420"/>
        <v>17.991081382385733</v>
      </c>
      <c r="AM252" s="159">
        <f t="shared" si="387"/>
        <v>1.8916123516433323E-2</v>
      </c>
      <c r="AN252" s="159">
        <f t="shared" si="388"/>
        <v>0.37948717948717947</v>
      </c>
      <c r="AO252" s="159">
        <f t="shared" si="389"/>
        <v>4.9846541698709432E-2</v>
      </c>
      <c r="AP252" s="159">
        <f t="shared" si="390"/>
        <v>1.9171746807195935E-2</v>
      </c>
      <c r="AQ252" s="159">
        <f t="shared" si="391"/>
        <v>3.0930418182276109E-2</v>
      </c>
      <c r="AR252" s="159">
        <f t="shared" si="392"/>
        <v>1.6133333333333333</v>
      </c>
      <c r="AS252" s="158">
        <f t="shared" si="393"/>
        <v>51.851440510034344</v>
      </c>
      <c r="AT252" s="158">
        <f t="shared" si="394"/>
        <v>19.676956911500213</v>
      </c>
      <c r="AU252" s="156">
        <f t="shared" si="395"/>
        <v>0.38461538461538458</v>
      </c>
      <c r="AV252" s="156">
        <f t="shared" si="396"/>
        <v>0.13939449223966002</v>
      </c>
      <c r="AW252" s="156">
        <f t="shared" si="397"/>
        <v>0.62434997382308721</v>
      </c>
      <c r="AX252" s="156">
        <f t="shared" si="398"/>
        <v>0.13661591611600096</v>
      </c>
      <c r="AY252" s="156">
        <f t="shared" si="399"/>
        <v>0.6</v>
      </c>
      <c r="AZ252" s="156">
        <f t="shared" si="400"/>
        <v>0.22769230769230767</v>
      </c>
      <c r="BA252" s="156">
        <f t="shared" si="401"/>
        <v>1.1349674109859993E-2</v>
      </c>
      <c r="BB252" s="156">
        <f t="shared" si="402"/>
        <v>1.6233099319400268</v>
      </c>
      <c r="BC252" s="156">
        <f t="shared" si="403"/>
        <v>0.55963832822193804</v>
      </c>
      <c r="BD252" s="158">
        <f t="shared" si="404"/>
        <v>49.30875748544657</v>
      </c>
      <c r="BE252" s="158">
        <f t="shared" si="405"/>
        <v>29.190784431384369</v>
      </c>
      <c r="BF252" s="156">
        <f t="shared" si="406"/>
        <v>0.15915494309189535</v>
      </c>
      <c r="BG252" s="156">
        <f t="shared" si="407"/>
        <v>3.0105945617772086E-3</v>
      </c>
      <c r="BH252" s="156">
        <f t="shared" si="408"/>
        <v>7.9333235073858876E-3</v>
      </c>
      <c r="BI252" s="156">
        <f t="shared" si="409"/>
        <v>3.0512782720714953E-3</v>
      </c>
      <c r="BJ252" s="156">
        <f t="shared" si="410"/>
        <v>1.8063567370663251E-3</v>
      </c>
      <c r="BK252" s="157">
        <f t="shared" si="411"/>
        <v>0.24284333333333333</v>
      </c>
      <c r="BL252" s="157">
        <f t="shared" si="412"/>
        <v>2.7543420266916745</v>
      </c>
      <c r="BM252" s="157">
        <f t="shared" si="413"/>
        <v>921.1533320000002</v>
      </c>
      <c r="BN252" s="156">
        <f t="shared" si="414"/>
        <v>1.6696924997163283</v>
      </c>
      <c r="BO252" s="156">
        <f t="shared" si="415"/>
        <v>2.016467820534364</v>
      </c>
      <c r="BP252" s="156">
        <f t="shared" si="416"/>
        <v>0.38338894050702943</v>
      </c>
      <c r="BQ252" s="156">
        <f t="shared" si="417"/>
        <v>4.3550878058928104</v>
      </c>
      <c r="BR252" s="156">
        <f t="shared" si="418"/>
        <v>5.2595878688300139</v>
      </c>
      <c r="BS252" s="155"/>
      <c r="BT252" s="155"/>
      <c r="BU252" s="155"/>
    </row>
    <row r="253" spans="1:395" ht="15" thickBot="1">
      <c r="A253" s="174">
        <v>36</v>
      </c>
      <c r="B253" s="28">
        <v>5</v>
      </c>
      <c r="C253" s="172">
        <v>0.65</v>
      </c>
      <c r="D253" s="172">
        <f t="shared" si="368"/>
        <v>0.27</v>
      </c>
      <c r="E253" s="171">
        <f t="shared" si="369"/>
        <v>2.8424232144011614</v>
      </c>
      <c r="F253" s="171">
        <f t="shared" si="370"/>
        <v>12.614400685977616</v>
      </c>
      <c r="G253" s="170">
        <f t="shared" si="371"/>
        <v>2.5251732613822759</v>
      </c>
      <c r="H253" s="425">
        <v>27.8</v>
      </c>
      <c r="I253" s="426"/>
      <c r="J253" s="167">
        <v>29</v>
      </c>
      <c r="K253" s="167">
        <v>56</v>
      </c>
      <c r="L253" s="167">
        <v>29</v>
      </c>
      <c r="M253" s="167">
        <v>56</v>
      </c>
      <c r="N253" s="167">
        <v>28</v>
      </c>
      <c r="O253" s="169">
        <v>55</v>
      </c>
      <c r="P253" s="168">
        <v>35</v>
      </c>
      <c r="Q253" s="167">
        <v>56</v>
      </c>
      <c r="R253" s="167">
        <v>33</v>
      </c>
      <c r="S253" s="167">
        <v>57</v>
      </c>
      <c r="T253" s="167">
        <v>29</v>
      </c>
      <c r="U253" s="167">
        <v>57</v>
      </c>
      <c r="V253" s="182"/>
      <c r="W253" s="166">
        <f t="shared" si="372"/>
        <v>27</v>
      </c>
      <c r="X253" s="166">
        <f t="shared" si="373"/>
        <v>27</v>
      </c>
      <c r="Y253" s="166">
        <f t="shared" si="374"/>
        <v>27</v>
      </c>
      <c r="Z253" s="166">
        <f t="shared" si="375"/>
        <v>21</v>
      </c>
      <c r="AA253" s="166">
        <f t="shared" si="376"/>
        <v>24</v>
      </c>
      <c r="AB253" s="166">
        <f t="shared" si="377"/>
        <v>28</v>
      </c>
      <c r="AC253" s="165">
        <f t="shared" si="378"/>
        <v>6</v>
      </c>
      <c r="AD253" s="165">
        <f t="shared" si="379"/>
        <v>3</v>
      </c>
      <c r="AE253" s="164">
        <f t="shared" si="380"/>
        <v>-1</v>
      </c>
      <c r="AF253" s="163">
        <f t="shared" si="381"/>
        <v>0.27</v>
      </c>
      <c r="AG253" s="163">
        <f t="shared" si="382"/>
        <v>0.24333333333333335</v>
      </c>
      <c r="AH253" s="163">
        <f t="shared" si="383"/>
        <v>2.6666666666666668E-2</v>
      </c>
      <c r="AI253" s="162">
        <f t="shared" si="384"/>
        <v>22.222222222222221</v>
      </c>
      <c r="AJ253" s="162">
        <f t="shared" si="385"/>
        <v>11.111111111111116</v>
      </c>
      <c r="AK253" s="161">
        <f t="shared" si="386"/>
        <v>-3.7037037037036979</v>
      </c>
      <c r="AL253" s="160">
        <f>(AI253+AJ253)/2</f>
        <v>16.666666666666668</v>
      </c>
      <c r="AM253" s="159">
        <f t="shared" si="387"/>
        <v>2.1404108425074578E-2</v>
      </c>
      <c r="AN253" s="159">
        <f t="shared" si="388"/>
        <v>0.41538461538461541</v>
      </c>
      <c r="AO253" s="159">
        <f t="shared" si="389"/>
        <v>5.1528409171475831E-2</v>
      </c>
      <c r="AP253" s="159">
        <f t="shared" si="390"/>
        <v>1.9818618912106088E-2</v>
      </c>
      <c r="AQ253" s="159">
        <f t="shared" si="391"/>
        <v>3.0124300746401256E-2</v>
      </c>
      <c r="AR253" s="159">
        <f t="shared" si="392"/>
        <v>1.52</v>
      </c>
      <c r="AS253" s="158">
        <f t="shared" si="393"/>
        <v>45.794076614731907</v>
      </c>
      <c r="AT253" s="158">
        <f t="shared" si="394"/>
        <v>19.022154901504024</v>
      </c>
      <c r="AU253" s="156">
        <f t="shared" si="395"/>
        <v>0.38461538461538458</v>
      </c>
      <c r="AV253" s="156">
        <f t="shared" si="396"/>
        <v>0.13546428705295319</v>
      </c>
      <c r="AW253" s="156">
        <f t="shared" si="397"/>
        <v>0.59676239503286066</v>
      </c>
      <c r="AX253" s="156">
        <f t="shared" si="398"/>
        <v>0.15204090600585274</v>
      </c>
      <c r="AY253" s="156">
        <f t="shared" si="399"/>
        <v>0.54814814814814805</v>
      </c>
      <c r="AZ253" s="156">
        <f t="shared" si="400"/>
        <v>0.22769230769230767</v>
      </c>
      <c r="BA253" s="156">
        <f t="shared" si="401"/>
        <v>1.1732622395966804E-2</v>
      </c>
      <c r="BB253" s="156">
        <f t="shared" si="402"/>
        <v>1.5515822270854378</v>
      </c>
      <c r="BC253" s="156">
        <f t="shared" si="403"/>
        <v>0.56900135624491677</v>
      </c>
      <c r="BD253" s="158">
        <f t="shared" si="404"/>
        <v>48.49737228741941</v>
      </c>
      <c r="BE253" s="158">
        <f t="shared" si="405"/>
        <v>28.71044439415229</v>
      </c>
      <c r="BF253" s="156">
        <f t="shared" si="406"/>
        <v>0.15915494309189535</v>
      </c>
      <c r="BG253" s="156">
        <f t="shared" si="407"/>
        <v>3.4065696583255021E-3</v>
      </c>
      <c r="BH253" s="156">
        <f t="shared" si="408"/>
        <v>8.2010010293021331E-3</v>
      </c>
      <c r="BI253" s="156">
        <f t="shared" si="409"/>
        <v>3.1542311651162054E-3</v>
      </c>
      <c r="BJ253" s="156">
        <f t="shared" si="410"/>
        <v>1.8673048497487934E-3</v>
      </c>
      <c r="BK253" s="157">
        <f t="shared" si="411"/>
        <v>0.25328500000000004</v>
      </c>
      <c r="BL253" s="157">
        <f t="shared" si="412"/>
        <v>2.7750405402444125</v>
      </c>
      <c r="BM253" s="157">
        <f t="shared" si="413"/>
        <v>975.2548961250003</v>
      </c>
      <c r="BN253" s="156">
        <f t="shared" si="414"/>
        <v>1.6696924997163283</v>
      </c>
      <c r="BO253" s="156">
        <f t="shared" si="415"/>
        <v>2.016467820534364</v>
      </c>
      <c r="BP253" s="156">
        <f t="shared" si="416"/>
        <v>0.36212071470055435</v>
      </c>
      <c r="BQ253" s="156">
        <f t="shared" si="417"/>
        <v>4.6108726508425066</v>
      </c>
      <c r="BR253" s="156">
        <f t="shared" si="418"/>
        <v>5.5684961911163402</v>
      </c>
      <c r="BS253" s="155"/>
      <c r="BT253" s="155"/>
      <c r="BU253" s="155"/>
    </row>
    <row r="254" spans="1:395" ht="15" thickBot="1">
      <c r="A254" s="174">
        <v>36</v>
      </c>
      <c r="B254" s="28">
        <v>6</v>
      </c>
      <c r="C254" s="172">
        <v>0.65</v>
      </c>
      <c r="D254" s="172">
        <f t="shared" si="368"/>
        <v>0.24666666666666667</v>
      </c>
      <c r="E254" s="171">
        <f t="shared" si="369"/>
        <v>2.821311093890853</v>
      </c>
      <c r="F254" s="171">
        <f t="shared" si="370"/>
        <v>12.42770947740042</v>
      </c>
      <c r="G254" s="170">
        <f t="shared" si="371"/>
        <v>2.5251732613822759</v>
      </c>
      <c r="H254" s="425">
        <v>28</v>
      </c>
      <c r="I254" s="426"/>
      <c r="J254" s="167">
        <v>33</v>
      </c>
      <c r="K254" s="167">
        <v>56</v>
      </c>
      <c r="L254" s="167">
        <v>33</v>
      </c>
      <c r="M254" s="167">
        <v>57</v>
      </c>
      <c r="N254" s="167">
        <v>30</v>
      </c>
      <c r="O254" s="169">
        <v>57</v>
      </c>
      <c r="P254" s="168">
        <v>33</v>
      </c>
      <c r="Q254" s="167">
        <v>55</v>
      </c>
      <c r="R254" s="167">
        <v>30</v>
      </c>
      <c r="S254" s="167">
        <v>57</v>
      </c>
      <c r="T254" s="167">
        <v>32</v>
      </c>
      <c r="U254" s="167">
        <v>57</v>
      </c>
      <c r="V254" s="182"/>
      <c r="W254" s="166">
        <f t="shared" si="372"/>
        <v>23</v>
      </c>
      <c r="X254" s="166">
        <f t="shared" si="373"/>
        <v>24</v>
      </c>
      <c r="Y254" s="166">
        <f t="shared" si="374"/>
        <v>27</v>
      </c>
      <c r="Z254" s="166">
        <f t="shared" si="375"/>
        <v>22</v>
      </c>
      <c r="AA254" s="166">
        <f t="shared" si="376"/>
        <v>27</v>
      </c>
      <c r="AB254" s="166">
        <f t="shared" si="377"/>
        <v>25</v>
      </c>
      <c r="AC254" s="165">
        <f t="shared" si="378"/>
        <v>1</v>
      </c>
      <c r="AD254" s="165">
        <f t="shared" si="379"/>
        <v>-3</v>
      </c>
      <c r="AE254" s="165">
        <f t="shared" si="380"/>
        <v>2</v>
      </c>
      <c r="AF254" s="163">
        <f t="shared" si="381"/>
        <v>0.24666666666666667</v>
      </c>
      <c r="AG254" s="163">
        <f t="shared" si="382"/>
        <v>0.24666666666666667</v>
      </c>
      <c r="AH254" s="163">
        <f t="shared" si="383"/>
        <v>0</v>
      </c>
      <c r="AI254" s="162">
        <f t="shared" si="384"/>
        <v>4.3478260869565188</v>
      </c>
      <c r="AJ254" s="161">
        <f t="shared" si="385"/>
        <v>-12.5</v>
      </c>
      <c r="AK254" s="162">
        <f t="shared" si="386"/>
        <v>7.4074074074074066</v>
      </c>
      <c r="AL254" s="160">
        <f>(AI254+AK254)/2</f>
        <v>5.8776167471819623</v>
      </c>
      <c r="AM254" s="159">
        <f t="shared" si="387"/>
        <v>1.9848119809625888E-2</v>
      </c>
      <c r="AN254" s="159">
        <f t="shared" si="388"/>
        <v>0.37948717948717947</v>
      </c>
      <c r="AO254" s="159">
        <f t="shared" si="389"/>
        <v>5.2302477876716873E-2</v>
      </c>
      <c r="AP254" s="159">
        <f t="shared" si="390"/>
        <v>2.0116337644891104E-2</v>
      </c>
      <c r="AQ254" s="159">
        <f t="shared" si="391"/>
        <v>3.2454358067090981E-2</v>
      </c>
      <c r="AR254" s="159">
        <f t="shared" si="392"/>
        <v>1.6133333333333333</v>
      </c>
      <c r="AS254" s="158">
        <f t="shared" si="393"/>
        <v>49.369092475947646</v>
      </c>
      <c r="AT254" s="158">
        <f t="shared" si="394"/>
        <v>18.734937657539106</v>
      </c>
      <c r="AU254" s="156">
        <f t="shared" si="395"/>
        <v>0.38461538461538458</v>
      </c>
      <c r="AV254" s="156">
        <f t="shared" si="396"/>
        <v>0.14278718445819197</v>
      </c>
      <c r="AW254" s="156">
        <f t="shared" si="397"/>
        <v>0.62434997382308721</v>
      </c>
      <c r="AX254" s="156">
        <f t="shared" si="398"/>
        <v>0.13994098117479456</v>
      </c>
      <c r="AY254" s="156">
        <f t="shared" si="399"/>
        <v>0.6</v>
      </c>
      <c r="AZ254" s="156">
        <f t="shared" si="400"/>
        <v>0.22769230769230767</v>
      </c>
      <c r="BA254" s="156">
        <f t="shared" si="401"/>
        <v>1.1908871885775532E-2</v>
      </c>
      <c r="BB254" s="156">
        <f t="shared" si="402"/>
        <v>1.6233099319400268</v>
      </c>
      <c r="BC254" s="156">
        <f t="shared" si="403"/>
        <v>0.57325924373190251</v>
      </c>
      <c r="BD254" s="158">
        <f t="shared" si="404"/>
        <v>48.13715767793488</v>
      </c>
      <c r="BE254" s="158">
        <f t="shared" si="405"/>
        <v>28.497197345337447</v>
      </c>
      <c r="BF254" s="156">
        <f t="shared" si="406"/>
        <v>0.15915494309189535</v>
      </c>
      <c r="BG254" s="156">
        <f t="shared" si="407"/>
        <v>3.1589263787821292E-3</v>
      </c>
      <c r="BH254" s="156">
        <f t="shared" si="408"/>
        <v>8.3241978900339894E-3</v>
      </c>
      <c r="BI254" s="156">
        <f t="shared" si="409"/>
        <v>3.2016145730899958E-3</v>
      </c>
      <c r="BJ254" s="156">
        <f t="shared" si="410"/>
        <v>1.8953558272692772E-3</v>
      </c>
      <c r="BK254" s="157">
        <f t="shared" si="411"/>
        <v>0.24284333333333333</v>
      </c>
      <c r="BL254" s="157">
        <f t="shared" si="412"/>
        <v>2.7543420266916745</v>
      </c>
      <c r="BM254" s="157">
        <f t="shared" si="413"/>
        <v>921.1533320000002</v>
      </c>
      <c r="BN254" s="156">
        <f t="shared" si="414"/>
        <v>1.6696924997163283</v>
      </c>
      <c r="BO254" s="156">
        <f t="shared" si="415"/>
        <v>2.016467820534364</v>
      </c>
      <c r="BP254" s="156">
        <f t="shared" si="416"/>
        <v>0.38338894050702943</v>
      </c>
      <c r="BQ254" s="156">
        <f t="shared" si="417"/>
        <v>4.3550878058928104</v>
      </c>
      <c r="BR254" s="156">
        <f t="shared" si="418"/>
        <v>5.2595878688300139</v>
      </c>
      <c r="BS254" s="155"/>
      <c r="BT254" s="155"/>
      <c r="BU254" s="155"/>
    </row>
    <row r="255" spans="1:395" ht="15" thickBot="1">
      <c r="A255" s="174">
        <v>36</v>
      </c>
      <c r="B255" s="28">
        <v>7</v>
      </c>
      <c r="C255" s="172">
        <v>0.65</v>
      </c>
      <c r="D255" s="172">
        <f t="shared" si="368"/>
        <v>0.27666666666666667</v>
      </c>
      <c r="E255" s="171">
        <f t="shared" si="369"/>
        <v>2.6259667592247009</v>
      </c>
      <c r="F255" s="171">
        <f t="shared" si="370"/>
        <v>10.766327527906574</v>
      </c>
      <c r="G255" s="170">
        <f t="shared" si="371"/>
        <v>2.5251732613822759</v>
      </c>
      <c r="H255" s="425">
        <v>30</v>
      </c>
      <c r="I255" s="426"/>
      <c r="J255" s="167">
        <v>29</v>
      </c>
      <c r="K255" s="167">
        <v>57</v>
      </c>
      <c r="L255" s="167">
        <v>30</v>
      </c>
      <c r="M255" s="167">
        <v>57</v>
      </c>
      <c r="N255" s="167">
        <v>30</v>
      </c>
      <c r="O255" s="169">
        <v>58</v>
      </c>
      <c r="P255" s="168">
        <v>32</v>
      </c>
      <c r="Q255" s="167">
        <v>57</v>
      </c>
      <c r="R255" s="167">
        <v>31</v>
      </c>
      <c r="S255" s="167">
        <v>58</v>
      </c>
      <c r="T255" s="167">
        <v>32</v>
      </c>
      <c r="U255" s="167">
        <v>58</v>
      </c>
      <c r="V255" s="182"/>
      <c r="W255" s="166">
        <f t="shared" si="372"/>
        <v>28</v>
      </c>
      <c r="X255" s="166">
        <f t="shared" si="373"/>
        <v>27</v>
      </c>
      <c r="Y255" s="166">
        <f t="shared" si="374"/>
        <v>28</v>
      </c>
      <c r="Z255" s="166">
        <f t="shared" si="375"/>
        <v>25</v>
      </c>
      <c r="AA255" s="166">
        <f t="shared" si="376"/>
        <v>27</v>
      </c>
      <c r="AB255" s="166">
        <f t="shared" si="377"/>
        <v>26</v>
      </c>
      <c r="AC255" s="165">
        <f t="shared" si="378"/>
        <v>3</v>
      </c>
      <c r="AD255" s="165">
        <f t="shared" si="379"/>
        <v>0</v>
      </c>
      <c r="AE255" s="165">
        <f t="shared" si="380"/>
        <v>2</v>
      </c>
      <c r="AF255" s="163">
        <f t="shared" si="381"/>
        <v>0.27666666666666667</v>
      </c>
      <c r="AG255" s="163">
        <f t="shared" si="382"/>
        <v>0.26</v>
      </c>
      <c r="AH255" s="163">
        <f t="shared" si="383"/>
        <v>1.6666666666666666E-2</v>
      </c>
      <c r="AI255" s="162">
        <f t="shared" si="384"/>
        <v>10.71428571428571</v>
      </c>
      <c r="AJ255" s="161">
        <f t="shared" si="385"/>
        <v>0</v>
      </c>
      <c r="AK255" s="162">
        <f t="shared" si="386"/>
        <v>7.1428571428571397</v>
      </c>
      <c r="AL255" s="160">
        <f>(AI255+AJ255+AK255)/2</f>
        <v>8.9285714285714253</v>
      </c>
      <c r="AM255" s="159">
        <f t="shared" si="387"/>
        <v>2.5697403868639532E-2</v>
      </c>
      <c r="AN255" s="159">
        <f t="shared" si="388"/>
        <v>0.42564102564102563</v>
      </c>
      <c r="AO255" s="159">
        <f t="shared" si="389"/>
        <v>6.0373418727526607E-2</v>
      </c>
      <c r="AP255" s="159">
        <f t="shared" si="390"/>
        <v>2.3220545664433309E-2</v>
      </c>
      <c r="AQ255" s="159">
        <f t="shared" si="391"/>
        <v>3.4676014858887078E-2</v>
      </c>
      <c r="AR255" s="159">
        <f t="shared" si="392"/>
        <v>1.4933333333333334</v>
      </c>
      <c r="AS255" s="158">
        <f t="shared" si="393"/>
        <v>38.010822390023762</v>
      </c>
      <c r="AT255" s="158">
        <f t="shared" si="394"/>
        <v>16.178965427548576</v>
      </c>
      <c r="AU255" s="156">
        <f t="shared" si="395"/>
        <v>0.38461538461538458</v>
      </c>
      <c r="AV255" s="156">
        <f t="shared" si="396"/>
        <v>0.14485310069554755</v>
      </c>
      <c r="AW255" s="156">
        <f t="shared" si="397"/>
        <v>0.58952864412411499</v>
      </c>
      <c r="AX255" s="156">
        <f t="shared" si="398"/>
        <v>0.16863706674777765</v>
      </c>
      <c r="AY255" s="156">
        <f t="shared" si="399"/>
        <v>0.53493975903614455</v>
      </c>
      <c r="AZ255" s="156">
        <f t="shared" si="400"/>
        <v>0.22769230769230767</v>
      </c>
      <c r="BA255" s="156">
        <f t="shared" si="401"/>
        <v>1.374656303334452E-2</v>
      </c>
      <c r="BB255" s="156">
        <f t="shared" si="402"/>
        <v>1.5327744747226988</v>
      </c>
      <c r="BC255" s="156">
        <f t="shared" si="403"/>
        <v>0.6159037079714621</v>
      </c>
      <c r="BD255" s="158">
        <f t="shared" si="404"/>
        <v>44.804196254546511</v>
      </c>
      <c r="BE255" s="158">
        <f t="shared" si="405"/>
        <v>26.524084182691535</v>
      </c>
      <c r="BF255" s="156">
        <f t="shared" si="406"/>
        <v>0.15915494309189535</v>
      </c>
      <c r="BG255" s="156">
        <f t="shared" si="407"/>
        <v>4.0898688503227757E-3</v>
      </c>
      <c r="BH255" s="156">
        <f t="shared" si="408"/>
        <v>9.608728021842667E-3</v>
      </c>
      <c r="BI255" s="156">
        <f t="shared" si="409"/>
        <v>3.6956646237856407E-3</v>
      </c>
      <c r="BJ255" s="156">
        <f t="shared" si="410"/>
        <v>2.1878334572810994E-3</v>
      </c>
      <c r="BK255" s="157">
        <f t="shared" si="411"/>
        <v>0.25626833333333332</v>
      </c>
      <c r="BL255" s="157">
        <f t="shared" si="412"/>
        <v>2.7809261047356149</v>
      </c>
      <c r="BM255" s="157">
        <f t="shared" si="413"/>
        <v>990.93198462500004</v>
      </c>
      <c r="BN255" s="156">
        <f t="shared" si="414"/>
        <v>1.6696924997163283</v>
      </c>
      <c r="BO255" s="156">
        <f t="shared" si="415"/>
        <v>2.016467820534364</v>
      </c>
      <c r="BP255" s="156">
        <f t="shared" si="416"/>
        <v>0.35639176601373596</v>
      </c>
      <c r="BQ255" s="156">
        <f t="shared" si="417"/>
        <v>4.6849917953827678</v>
      </c>
      <c r="BR255" s="156">
        <f t="shared" si="418"/>
        <v>5.6580090025330314</v>
      </c>
      <c r="BS255" s="155"/>
      <c r="BT255" s="155"/>
      <c r="BU255" s="155"/>
    </row>
    <row r="256" spans="1:395" ht="15" thickBot="1">
      <c r="A256" s="174">
        <v>36</v>
      </c>
      <c r="B256" s="28">
        <v>8</v>
      </c>
      <c r="C256" s="172">
        <v>0.65</v>
      </c>
      <c r="D256" s="172">
        <f t="shared" si="368"/>
        <v>0.3</v>
      </c>
      <c r="E256" s="171">
        <f t="shared" si="369"/>
        <v>2.2369926804179441</v>
      </c>
      <c r="F256" s="171">
        <f t="shared" si="370"/>
        <v>7.8130079306134999</v>
      </c>
      <c r="G256" s="170">
        <f t="shared" si="371"/>
        <v>2.5251732613822759</v>
      </c>
      <c r="H256" s="425">
        <v>35</v>
      </c>
      <c r="I256" s="426"/>
      <c r="J256" s="167">
        <v>30</v>
      </c>
      <c r="K256" s="167">
        <v>57</v>
      </c>
      <c r="L256" s="167">
        <v>25</v>
      </c>
      <c r="M256" s="167">
        <v>56</v>
      </c>
      <c r="N256" s="167">
        <v>27</v>
      </c>
      <c r="O256" s="169">
        <v>59</v>
      </c>
      <c r="P256" s="168">
        <v>33</v>
      </c>
      <c r="Q256" s="167">
        <v>55</v>
      </c>
      <c r="R256" s="167">
        <v>32</v>
      </c>
      <c r="S256" s="167">
        <v>57</v>
      </c>
      <c r="T256" s="167">
        <v>31</v>
      </c>
      <c r="U256" s="167">
        <v>57</v>
      </c>
      <c r="V256" s="181"/>
      <c r="W256" s="166">
        <f t="shared" si="372"/>
        <v>27</v>
      </c>
      <c r="X256" s="166">
        <f t="shared" si="373"/>
        <v>31</v>
      </c>
      <c r="Y256" s="166">
        <f t="shared" si="374"/>
        <v>32</v>
      </c>
      <c r="Z256" s="166">
        <f t="shared" si="375"/>
        <v>22</v>
      </c>
      <c r="AA256" s="166">
        <f t="shared" si="376"/>
        <v>25</v>
      </c>
      <c r="AB256" s="166">
        <f t="shared" si="377"/>
        <v>26</v>
      </c>
      <c r="AC256" s="165">
        <f t="shared" si="378"/>
        <v>5</v>
      </c>
      <c r="AD256" s="165">
        <f t="shared" si="379"/>
        <v>6</v>
      </c>
      <c r="AE256" s="165">
        <f t="shared" si="380"/>
        <v>6</v>
      </c>
      <c r="AF256" s="163">
        <f t="shared" si="381"/>
        <v>0.3</v>
      </c>
      <c r="AG256" s="163">
        <f t="shared" si="382"/>
        <v>0.24333333333333335</v>
      </c>
      <c r="AH256" s="163">
        <f t="shared" si="383"/>
        <v>5.6666666666666664E-2</v>
      </c>
      <c r="AI256" s="162">
        <f t="shared" si="384"/>
        <v>18.518518518518523</v>
      </c>
      <c r="AJ256" s="162">
        <f t="shared" si="385"/>
        <v>19.354838709677423</v>
      </c>
      <c r="AK256" s="162">
        <f t="shared" si="386"/>
        <v>18.75</v>
      </c>
      <c r="AL256" s="160">
        <f>(AI256+AJ256+AK256)/3</f>
        <v>18.874452409398646</v>
      </c>
      <c r="AM256" s="159">
        <f t="shared" si="387"/>
        <v>3.839750358175345E-2</v>
      </c>
      <c r="AN256" s="159">
        <f t="shared" si="388"/>
        <v>0.46153846153846151</v>
      </c>
      <c r="AO256" s="159">
        <f t="shared" si="389"/>
        <v>8.3194591093799147E-2</v>
      </c>
      <c r="AP256" s="159">
        <f t="shared" si="390"/>
        <v>3.1997919651461211E-2</v>
      </c>
      <c r="AQ256" s="159">
        <f t="shared" si="391"/>
        <v>4.4797087512045697E-2</v>
      </c>
      <c r="AR256" s="159">
        <f t="shared" si="392"/>
        <v>1.4000000000000001</v>
      </c>
      <c r="AS256" s="158">
        <f t="shared" si="393"/>
        <v>25.210026435378335</v>
      </c>
      <c r="AT256" s="158">
        <f t="shared" si="394"/>
        <v>11.635396816328461</v>
      </c>
      <c r="AU256" s="156">
        <f t="shared" si="395"/>
        <v>0.38461538461538458</v>
      </c>
      <c r="AV256" s="156">
        <f t="shared" si="396"/>
        <v>0.16329400798218022</v>
      </c>
      <c r="AW256" s="156">
        <f t="shared" si="397"/>
        <v>0.5661385170722979</v>
      </c>
      <c r="AX256" s="156">
        <f t="shared" si="398"/>
        <v>0.21465554802544504</v>
      </c>
      <c r="AY256" s="156">
        <f t="shared" si="399"/>
        <v>0.49333333333333335</v>
      </c>
      <c r="AZ256" s="156">
        <f t="shared" si="400"/>
        <v>0.22769230769230767</v>
      </c>
      <c r="BA256" s="156">
        <f t="shared" si="401"/>
        <v>1.8942768433665037E-2</v>
      </c>
      <c r="BB256" s="156">
        <f t="shared" si="402"/>
        <v>1.4719601443879746</v>
      </c>
      <c r="BC256" s="156">
        <f t="shared" si="403"/>
        <v>0.72299863927767705</v>
      </c>
      <c r="BD256" s="158">
        <f t="shared" si="404"/>
        <v>38.167527719589593</v>
      </c>
      <c r="BE256" s="158">
        <f t="shared" si="405"/>
        <v>22.595176409997038</v>
      </c>
      <c r="BF256" s="156">
        <f t="shared" si="406"/>
        <v>0.15915494309189535</v>
      </c>
      <c r="BG256" s="156">
        <f t="shared" si="407"/>
        <v>6.1111524974248183E-3</v>
      </c>
      <c r="BH256" s="156">
        <f t="shared" si="408"/>
        <v>1.3240830411087107E-2</v>
      </c>
      <c r="BI256" s="156">
        <f t="shared" si="409"/>
        <v>5.0926270811873491E-3</v>
      </c>
      <c r="BJ256" s="156">
        <f t="shared" si="410"/>
        <v>3.0148352320629106E-3</v>
      </c>
      <c r="BK256" s="157">
        <f t="shared" si="411"/>
        <v>0.26671</v>
      </c>
      <c r="BL256" s="157">
        <f t="shared" si="412"/>
        <v>2.8014282071829006</v>
      </c>
      <c r="BM256" s="157">
        <f t="shared" si="413"/>
        <v>1046.5700400000003</v>
      </c>
      <c r="BN256" s="156">
        <f t="shared" si="414"/>
        <v>1.6696924997163283</v>
      </c>
      <c r="BO256" s="156">
        <f t="shared" si="415"/>
        <v>2.016467820534364</v>
      </c>
      <c r="BP256" s="156">
        <f t="shared" si="416"/>
        <v>0.33744516516066131</v>
      </c>
      <c r="BQ256" s="156">
        <f t="shared" si="417"/>
        <v>4.9480409622149111</v>
      </c>
      <c r="BR256" s="156">
        <f t="shared" si="418"/>
        <v>5.9756903601635587</v>
      </c>
      <c r="BS256" s="155"/>
      <c r="BT256" s="155"/>
      <c r="BU256" s="155"/>
    </row>
    <row r="257" spans="1:395" s="175" customFormat="1" ht="15" thickBot="1">
      <c r="A257" s="174">
        <v>45</v>
      </c>
      <c r="B257" s="180">
        <v>1</v>
      </c>
      <c r="C257" s="176">
        <v>0.65</v>
      </c>
      <c r="D257" s="176">
        <f t="shared" ref="D257:D264" si="421">AVERAGE(W257:Y257)/100</f>
        <v>0.18666666666666668</v>
      </c>
      <c r="E257" s="171">
        <f t="shared" ref="E257:E264" si="422">H257^(-1.04)*90.26</f>
        <v>4.003355281584116</v>
      </c>
      <c r="F257" s="171">
        <f t="shared" ref="F257:F264" si="423">9.81*E257^2/(2*PI())</f>
        <v>25.022886522097128</v>
      </c>
      <c r="G257" s="179">
        <f t="shared" ref="G257:G264" si="424">(9.81*C257)^0.5</f>
        <v>2.5251732613822759</v>
      </c>
      <c r="H257" s="429">
        <v>20</v>
      </c>
      <c r="I257" s="430"/>
      <c r="J257" s="176">
        <v>37</v>
      </c>
      <c r="K257" s="176">
        <v>55</v>
      </c>
      <c r="L257" s="176">
        <v>37</v>
      </c>
      <c r="M257" s="176">
        <v>53</v>
      </c>
      <c r="N257" s="176">
        <v>35</v>
      </c>
      <c r="O257" s="178">
        <v>57</v>
      </c>
      <c r="P257" s="177">
        <v>37</v>
      </c>
      <c r="Q257" s="176">
        <v>54</v>
      </c>
      <c r="R257" s="176">
        <v>35</v>
      </c>
      <c r="S257" s="176">
        <v>54</v>
      </c>
      <c r="T257" s="176">
        <v>39</v>
      </c>
      <c r="U257" s="176">
        <v>57</v>
      </c>
      <c r="V257" s="81"/>
      <c r="W257" s="163">
        <f t="shared" ref="W257:W264" si="425">K257-J257</f>
        <v>18</v>
      </c>
      <c r="X257" s="163">
        <f t="shared" ref="X257:X264" si="426">M257-L257</f>
        <v>16</v>
      </c>
      <c r="Y257" s="163">
        <f t="shared" ref="Y257:Y264" si="427">O257-N257</f>
        <v>22</v>
      </c>
      <c r="Z257" s="163">
        <f t="shared" ref="Z257:Z264" si="428">Q257-P257</f>
        <v>17</v>
      </c>
      <c r="AA257" s="163">
        <f t="shared" ref="AA257:AA264" si="429">S257-R257</f>
        <v>19</v>
      </c>
      <c r="AB257" s="163">
        <f t="shared" ref="AB257:AB264" si="430">U257-T257</f>
        <v>18</v>
      </c>
      <c r="AC257" s="163">
        <f t="shared" ref="AC257:AC264" si="431">W257-Z257</f>
        <v>1</v>
      </c>
      <c r="AD257" s="163">
        <f t="shared" ref="AD257:AD264" si="432">X257-AA257</f>
        <v>-3</v>
      </c>
      <c r="AE257" s="163">
        <f t="shared" ref="AE257:AE264" si="433">Y257-AB257</f>
        <v>4</v>
      </c>
      <c r="AF257" s="163">
        <f t="shared" ref="AF257:AF264" si="434">(W257+X257+Y257)/(3*100)</f>
        <v>0.18666666666666668</v>
      </c>
      <c r="AG257" s="163">
        <f t="shared" ref="AG257:AG264" si="435">(Z257+AA257+AB257)/(3*100)</f>
        <v>0.18</v>
      </c>
      <c r="AH257" s="163">
        <f t="shared" ref="AH257:AH264" si="436">(AC257+AD257+AE257)/(3*100)</f>
        <v>6.6666666666666671E-3</v>
      </c>
      <c r="AI257" s="163">
        <f t="shared" ref="AI257:AI264" si="437">(1-(Z257/W257))*100</f>
        <v>5.555555555555558</v>
      </c>
      <c r="AJ257" s="161">
        <f t="shared" ref="AJ257:AJ264" si="438">(1-(AA257/X257))*100</f>
        <v>-18.75</v>
      </c>
      <c r="AK257" s="163">
        <f t="shared" ref="AK257:AK264" si="439">(1-(AB257/Y257))*100</f>
        <v>18.181818181818176</v>
      </c>
      <c r="AL257" s="160">
        <f>(AI257+AK257)/2</f>
        <v>11.868686868686867</v>
      </c>
      <c r="AM257" s="159">
        <f t="shared" ref="AM257:AM264" si="440">D257/F257</f>
        <v>7.4598374772560988E-3</v>
      </c>
      <c r="AN257" s="159">
        <f t="shared" ref="AN257:AN264" si="441">D257/C257</f>
        <v>0.28717948717948716</v>
      </c>
      <c r="AO257" s="159">
        <f t="shared" ref="AO257:AO264" si="442">C257/F257</f>
        <v>2.5976219786873915E-2</v>
      </c>
      <c r="AP257" s="159">
        <f t="shared" ref="AP257:AP264" si="443">$Y$184/F257</f>
        <v>9.9908537641822739E-3</v>
      </c>
      <c r="AQ257" s="159">
        <f t="shared" ref="AQ257:AQ264" si="444">((C257-D257)/F257)</f>
        <v>1.8516382309617819E-2</v>
      </c>
      <c r="AR257" s="159">
        <f t="shared" ref="AR257:AR264" si="445">(C257-D257)/$Y$184</f>
        <v>1.8533333333333335</v>
      </c>
      <c r="AS257" s="158">
        <f t="shared" ref="AS257:AS264" si="446">(F257-$Y$184)/D257</f>
        <v>132.71189208266318</v>
      </c>
      <c r="AT257" s="158">
        <f t="shared" ref="AT257:AT264" si="447">(F257-$Y$184)/C257</f>
        <v>38.112133110918656</v>
      </c>
      <c r="AU257" s="156">
        <f t="shared" ref="AU257:AU264" si="448">$Y$184/C257</f>
        <v>0.38461538461538458</v>
      </c>
      <c r="AV257" s="156">
        <f t="shared" ref="AV257:AV264" si="449">($Y$184/(F257*D257)^0.5)</f>
        <v>0.11567457680876544</v>
      </c>
      <c r="AW257" s="156">
        <f t="shared" ref="AW257:AW264" si="450">($Y$184/(C257*D257)^0.5)</f>
        <v>0.7177115647040182</v>
      </c>
      <c r="AX257" s="156">
        <f t="shared" ref="AX257:AX264" si="451">(D257/($Y$184*F257)^0.5)</f>
        <v>7.4632512908369156E-2</v>
      </c>
      <c r="AY257" s="156">
        <f t="shared" ref="AY257:AY264" si="452">$Y$185/D257</f>
        <v>0.79285714285714282</v>
      </c>
      <c r="AZ257" s="156">
        <f t="shared" ref="AZ257:AZ264" si="453">$Y$185/C257</f>
        <v>0.22769230769230767</v>
      </c>
      <c r="BA257" s="156">
        <f t="shared" ref="BA257:BA264" si="454">$Y$185/F257</f>
        <v>5.9145854283959064E-3</v>
      </c>
      <c r="BB257" s="156">
        <f t="shared" ref="BB257:BB264" si="455">(G257/(9.81*D257)^0.5)</f>
        <v>1.8660500682304473</v>
      </c>
      <c r="BC257" s="156">
        <f t="shared" ref="BC257:BC264" si="456">G257*E257/F257</f>
        <v>0.4039967852606674</v>
      </c>
      <c r="BD257" s="158">
        <f t="shared" ref="BD257:BD264" si="457">G257*E257/$Y$185</f>
        <v>68.305173735606232</v>
      </c>
      <c r="BE257" s="158">
        <f t="shared" ref="BE257:BE264" si="458">G257*E257/$Y$184</f>
        <v>40.436662851478886</v>
      </c>
      <c r="BF257" s="156">
        <f t="shared" ref="BF257:BF264" si="459">F257/(9.81*E257^2)</f>
        <v>0.15915494309189535</v>
      </c>
      <c r="BG257" s="156">
        <f t="shared" ref="BG257:BG264" si="460">D257/(9.81*E257^2)</f>
        <v>1.1872700091674826E-3</v>
      </c>
      <c r="BH257" s="156">
        <f t="shared" ref="BH257:BH264" si="461">C257/(9.81*E257^2)</f>
        <v>4.1342437819224835E-3</v>
      </c>
      <c r="BI257" s="156">
        <f t="shared" ref="BI257:BI264" si="462">$Y$184/(9.81*E257^2)</f>
        <v>1.5900937622778783E-3</v>
      </c>
      <c r="BJ257" s="156">
        <f t="shared" ref="BJ257:BJ264" si="463">$Y$185/(9.81*E257^2)</f>
        <v>9.4133550726850385E-4</v>
      </c>
      <c r="BK257" s="157">
        <f t="shared" ref="BK257:BK264" si="464">($Y$185+D257/2)*0.895</f>
        <v>0.21599333333333334</v>
      </c>
      <c r="BL257" s="157">
        <f t="shared" ref="BL257:BL264" si="465">SQRT((C257+D257/2)*9.81)</f>
        <v>2.700388860886521</v>
      </c>
      <c r="BM257" s="157">
        <f t="shared" ref="BM257:BM264" si="466">0.5*BK257*BL257^2*1000</f>
        <v>787.52249300000028</v>
      </c>
      <c r="BN257" s="156">
        <f t="shared" ref="BN257:BN264" si="467">A257*9.81/$AC$184</f>
        <v>2.0871156246454103</v>
      </c>
      <c r="BO257" s="156">
        <f t="shared" ref="BO257:BO264" si="468">A257/$AC$185</f>
        <v>2.5205847756679547</v>
      </c>
      <c r="BP257" s="156">
        <f t="shared" ref="BP257:BP264" si="469">A257*9.81/BM257</f>
        <v>0.56055541768506656</v>
      </c>
      <c r="BQ257" s="156">
        <f t="shared" ref="BQ257:BQ264" si="470">BM257/$AC$184</f>
        <v>3.7232993541737596</v>
      </c>
      <c r="BR257" s="156">
        <f t="shared" ref="BR257:BR264" si="471">BM257/$AC$185/9.81</f>
        <v>4.4965844520373182</v>
      </c>
      <c r="BS257" s="155"/>
      <c r="BT257" s="155"/>
      <c r="BU257" s="155"/>
      <c r="BV257" s="154"/>
      <c r="BW257" s="154"/>
      <c r="BX257" s="154"/>
      <c r="BY257" s="154"/>
      <c r="BZ257" s="154"/>
      <c r="CA257" s="154"/>
      <c r="CB257" s="154"/>
      <c r="CC257" s="154"/>
      <c r="CD257" s="154"/>
      <c r="CE257" s="154"/>
      <c r="CF257" s="154"/>
      <c r="CG257" s="154"/>
      <c r="CH257" s="154"/>
      <c r="CI257" s="154"/>
      <c r="CJ257" s="154"/>
      <c r="CK257" s="154"/>
      <c r="CL257" s="154"/>
      <c r="CM257" s="154"/>
      <c r="CN257" s="154"/>
      <c r="CO257" s="154"/>
      <c r="CP257" s="154"/>
      <c r="CQ257" s="154"/>
      <c r="CR257" s="154"/>
      <c r="CS257" s="154"/>
      <c r="CT257" s="154"/>
      <c r="CU257" s="154"/>
      <c r="CV257" s="154"/>
      <c r="CW257" s="154"/>
      <c r="CX257" s="154"/>
      <c r="CY257" s="154"/>
      <c r="CZ257" s="154"/>
      <c r="DA257" s="154"/>
      <c r="DB257" s="154"/>
      <c r="DC257" s="154"/>
      <c r="DD257" s="154"/>
      <c r="DE257" s="154"/>
      <c r="DF257" s="154"/>
      <c r="DG257" s="154"/>
      <c r="DH257" s="154"/>
      <c r="DI257" s="154"/>
      <c r="DJ257" s="154"/>
      <c r="DK257" s="154"/>
      <c r="DL257" s="154"/>
      <c r="DM257" s="154"/>
      <c r="DN257" s="154"/>
      <c r="DO257" s="154"/>
      <c r="DP257" s="154"/>
      <c r="DQ257" s="154"/>
      <c r="DR257" s="154"/>
      <c r="DS257" s="154"/>
      <c r="DT257" s="154"/>
      <c r="DU257" s="154"/>
      <c r="DV257" s="154"/>
      <c r="DW257" s="154"/>
      <c r="DX257" s="154"/>
      <c r="DY257" s="154"/>
      <c r="DZ257" s="154"/>
      <c r="EA257" s="154"/>
      <c r="EB257" s="154"/>
      <c r="EC257" s="154"/>
      <c r="ED257" s="154"/>
      <c r="EE257" s="154"/>
      <c r="EF257" s="154"/>
      <c r="EG257" s="154"/>
      <c r="EH257" s="154"/>
      <c r="EI257" s="154"/>
      <c r="EJ257" s="154"/>
      <c r="EK257" s="154"/>
      <c r="EL257" s="154"/>
      <c r="EM257" s="154"/>
      <c r="EN257" s="154"/>
      <c r="EO257" s="154"/>
      <c r="EP257" s="154"/>
      <c r="EQ257" s="154"/>
      <c r="ER257" s="154"/>
      <c r="ES257" s="154"/>
      <c r="ET257" s="154"/>
      <c r="EU257" s="154"/>
      <c r="EV257" s="154"/>
      <c r="EW257" s="154"/>
      <c r="EX257" s="154"/>
      <c r="EY257" s="154"/>
      <c r="EZ257" s="154"/>
      <c r="FA257" s="154"/>
      <c r="FB257" s="154"/>
      <c r="FC257" s="154"/>
      <c r="FD257" s="154"/>
      <c r="FE257" s="154"/>
      <c r="FF257" s="154"/>
      <c r="FG257" s="154"/>
      <c r="FH257" s="154"/>
      <c r="FI257" s="154"/>
      <c r="FJ257" s="154"/>
      <c r="FK257" s="154"/>
      <c r="FL257" s="154"/>
      <c r="FM257" s="154"/>
      <c r="FN257" s="154"/>
      <c r="FO257" s="154"/>
      <c r="FP257" s="154"/>
      <c r="FQ257" s="154"/>
      <c r="FR257" s="154"/>
      <c r="FS257" s="154"/>
      <c r="FT257" s="154"/>
      <c r="FU257" s="154"/>
      <c r="FV257" s="154"/>
      <c r="FW257" s="154"/>
      <c r="FX257" s="154"/>
      <c r="FY257" s="154"/>
      <c r="FZ257" s="154"/>
      <c r="GA257" s="154"/>
      <c r="GB257" s="154"/>
      <c r="GC257" s="154"/>
      <c r="GD257" s="154"/>
      <c r="GE257" s="154"/>
      <c r="GF257" s="154"/>
      <c r="GG257" s="154"/>
      <c r="GH257" s="154"/>
      <c r="GI257" s="154"/>
      <c r="GJ257" s="154"/>
      <c r="GK257" s="154"/>
      <c r="GL257" s="154"/>
      <c r="GM257" s="154"/>
      <c r="GN257" s="154"/>
      <c r="GO257" s="154"/>
      <c r="GP257" s="154"/>
      <c r="GQ257" s="154"/>
      <c r="GR257" s="154"/>
      <c r="GS257" s="154"/>
      <c r="GT257" s="154"/>
      <c r="GU257" s="154"/>
      <c r="GV257" s="154"/>
      <c r="GW257" s="154"/>
      <c r="GX257" s="154"/>
      <c r="GY257" s="154"/>
      <c r="GZ257" s="154"/>
      <c r="HA257" s="154"/>
      <c r="HB257" s="154"/>
      <c r="HC257" s="154"/>
      <c r="HD257" s="154"/>
      <c r="HE257" s="154"/>
      <c r="HF257" s="154"/>
      <c r="HG257" s="154"/>
      <c r="HH257" s="154"/>
      <c r="HI257" s="154"/>
      <c r="HJ257" s="154"/>
      <c r="HK257" s="154"/>
      <c r="HL257" s="154"/>
      <c r="HM257" s="154"/>
      <c r="HN257" s="154"/>
      <c r="HO257" s="154"/>
      <c r="HP257" s="154"/>
      <c r="HQ257" s="154"/>
      <c r="HR257" s="154"/>
      <c r="HS257" s="154"/>
      <c r="HT257" s="154"/>
      <c r="HU257" s="154"/>
      <c r="HV257" s="154"/>
      <c r="HW257" s="154"/>
      <c r="HX257" s="154"/>
      <c r="HY257" s="154"/>
      <c r="HZ257" s="154"/>
      <c r="IA257" s="154"/>
      <c r="IB257" s="154"/>
      <c r="IC257" s="154"/>
      <c r="ID257" s="154"/>
      <c r="IE257" s="154"/>
      <c r="IF257" s="154"/>
      <c r="IG257" s="154"/>
      <c r="IH257" s="154"/>
      <c r="II257" s="154"/>
      <c r="IJ257" s="154"/>
      <c r="IK257" s="154"/>
      <c r="IL257" s="154"/>
      <c r="IM257" s="154"/>
      <c r="IN257" s="154"/>
      <c r="IO257" s="154"/>
      <c r="IP257" s="154"/>
      <c r="IQ257" s="154"/>
      <c r="IR257" s="154"/>
      <c r="IS257" s="154"/>
      <c r="IT257" s="154"/>
      <c r="IU257" s="154"/>
      <c r="IV257" s="154"/>
      <c r="IW257" s="154"/>
      <c r="IX257" s="154"/>
      <c r="IY257" s="154"/>
      <c r="IZ257" s="154"/>
      <c r="JA257" s="154"/>
      <c r="JB257" s="154"/>
      <c r="JC257" s="154"/>
      <c r="JD257" s="154"/>
      <c r="JE257" s="154"/>
      <c r="JF257" s="154"/>
      <c r="JG257" s="154"/>
      <c r="JH257" s="154"/>
      <c r="JI257" s="154"/>
      <c r="JJ257" s="154"/>
      <c r="JK257" s="154"/>
      <c r="JL257" s="154"/>
      <c r="JM257" s="154"/>
      <c r="JN257" s="154"/>
      <c r="JO257" s="154"/>
      <c r="JP257" s="154"/>
      <c r="JQ257" s="154"/>
      <c r="JR257" s="154"/>
      <c r="JS257" s="154"/>
      <c r="JT257" s="154"/>
      <c r="JU257" s="154"/>
      <c r="JV257" s="154"/>
      <c r="JW257" s="154"/>
      <c r="JX257" s="154"/>
      <c r="JY257" s="154"/>
      <c r="JZ257" s="154"/>
      <c r="KA257" s="154"/>
      <c r="KB257" s="154"/>
      <c r="KC257" s="154"/>
      <c r="KD257" s="154"/>
      <c r="KE257" s="154"/>
      <c r="KF257" s="154"/>
      <c r="KG257" s="154"/>
      <c r="KH257" s="154"/>
      <c r="KI257" s="154"/>
      <c r="KJ257" s="154"/>
      <c r="KK257" s="154"/>
      <c r="KL257" s="154"/>
      <c r="KM257" s="154"/>
      <c r="KN257" s="154"/>
      <c r="KO257" s="154"/>
      <c r="KP257" s="154"/>
      <c r="KQ257" s="154"/>
      <c r="KR257" s="154"/>
      <c r="KS257" s="154"/>
      <c r="KT257" s="154"/>
      <c r="KU257" s="154"/>
      <c r="KV257" s="154"/>
      <c r="KW257" s="154"/>
      <c r="KX257" s="154"/>
      <c r="KY257" s="154"/>
      <c r="KZ257" s="154"/>
      <c r="LA257" s="154"/>
      <c r="LB257" s="154"/>
      <c r="LC257" s="154"/>
      <c r="LD257" s="154"/>
      <c r="LE257" s="154"/>
      <c r="LF257" s="154"/>
      <c r="LG257" s="154"/>
      <c r="LH257" s="154"/>
      <c r="LI257" s="154"/>
      <c r="LJ257" s="154"/>
      <c r="LK257" s="154"/>
      <c r="LL257" s="154"/>
      <c r="LM257" s="154"/>
      <c r="LN257" s="154"/>
      <c r="LO257" s="154"/>
      <c r="LP257" s="154"/>
      <c r="LQ257" s="154"/>
      <c r="LR257" s="154"/>
      <c r="LS257" s="154"/>
      <c r="LT257" s="154"/>
      <c r="LU257" s="154"/>
      <c r="LV257" s="154"/>
      <c r="LW257" s="154"/>
      <c r="LX257" s="154"/>
      <c r="LY257" s="154"/>
      <c r="LZ257" s="154"/>
      <c r="MA257" s="154"/>
      <c r="MB257" s="154"/>
      <c r="MC257" s="154"/>
      <c r="MD257" s="154"/>
      <c r="ME257" s="154"/>
      <c r="MF257" s="154"/>
      <c r="MG257" s="154"/>
      <c r="MH257" s="154"/>
      <c r="MI257" s="154"/>
      <c r="MJ257" s="154"/>
      <c r="MK257" s="154"/>
      <c r="ML257" s="154"/>
      <c r="MM257" s="154"/>
      <c r="MN257" s="154"/>
      <c r="MO257" s="154"/>
      <c r="MP257" s="154"/>
      <c r="MQ257" s="154"/>
      <c r="MR257" s="154"/>
      <c r="MS257" s="154"/>
      <c r="MT257" s="154"/>
      <c r="MU257" s="154"/>
      <c r="MV257" s="154"/>
      <c r="MW257" s="154"/>
      <c r="MX257" s="154"/>
      <c r="MY257" s="154"/>
      <c r="MZ257" s="154"/>
      <c r="NA257" s="154"/>
      <c r="NB257" s="154"/>
      <c r="NC257" s="154"/>
      <c r="ND257" s="154"/>
      <c r="NE257" s="154"/>
      <c r="NF257" s="154"/>
      <c r="NG257" s="154"/>
      <c r="NH257" s="154"/>
      <c r="NI257" s="154"/>
      <c r="NJ257" s="154"/>
      <c r="NK257" s="154"/>
      <c r="NL257" s="154"/>
      <c r="NM257" s="154"/>
      <c r="NN257" s="154"/>
      <c r="NO257" s="154"/>
      <c r="NP257" s="154"/>
      <c r="NQ257" s="154"/>
      <c r="NR257" s="154"/>
      <c r="NS257" s="154"/>
      <c r="NT257" s="154"/>
      <c r="NU257" s="154"/>
      <c r="NV257" s="154"/>
      <c r="NW257" s="154"/>
      <c r="NX257" s="154"/>
      <c r="NY257" s="154"/>
      <c r="NZ257" s="154"/>
      <c r="OA257" s="154"/>
      <c r="OB257" s="154"/>
      <c r="OC257" s="154"/>
      <c r="OD257" s="154"/>
      <c r="OE257" s="154"/>
    </row>
    <row r="258" spans="1:395" ht="15" thickBot="1">
      <c r="A258" s="174">
        <v>45</v>
      </c>
      <c r="B258" s="28">
        <v>2</v>
      </c>
      <c r="C258" s="172">
        <v>0.65</v>
      </c>
      <c r="D258" s="172">
        <f t="shared" si="421"/>
        <v>0.18666666666666668</v>
      </c>
      <c r="E258" s="171">
        <f t="shared" si="422"/>
        <v>3.4617713531086367</v>
      </c>
      <c r="F258" s="171">
        <f t="shared" si="423"/>
        <v>18.710521764569563</v>
      </c>
      <c r="G258" s="170">
        <f t="shared" si="424"/>
        <v>2.5251732613822759</v>
      </c>
      <c r="H258" s="425">
        <v>23</v>
      </c>
      <c r="I258" s="426"/>
      <c r="J258" s="167">
        <v>37</v>
      </c>
      <c r="K258" s="167">
        <v>55</v>
      </c>
      <c r="L258" s="167">
        <v>37</v>
      </c>
      <c r="M258" s="167">
        <v>54</v>
      </c>
      <c r="N258" s="167">
        <v>36</v>
      </c>
      <c r="O258" s="169">
        <v>57</v>
      </c>
      <c r="P258" s="168">
        <v>36</v>
      </c>
      <c r="Q258" s="167">
        <v>53</v>
      </c>
      <c r="R258" s="167">
        <v>33</v>
      </c>
      <c r="S258" s="167">
        <v>52</v>
      </c>
      <c r="T258" s="167">
        <v>37</v>
      </c>
      <c r="U258" s="167">
        <v>55</v>
      </c>
      <c r="V258" s="62"/>
      <c r="W258" s="166">
        <f t="shared" si="425"/>
        <v>18</v>
      </c>
      <c r="X258" s="166">
        <f t="shared" si="426"/>
        <v>17</v>
      </c>
      <c r="Y258" s="166">
        <f t="shared" si="427"/>
        <v>21</v>
      </c>
      <c r="Z258" s="166">
        <f t="shared" si="428"/>
        <v>17</v>
      </c>
      <c r="AA258" s="166">
        <f t="shared" si="429"/>
        <v>19</v>
      </c>
      <c r="AB258" s="166">
        <f t="shared" si="430"/>
        <v>18</v>
      </c>
      <c r="AC258" s="165">
        <f t="shared" si="431"/>
        <v>1</v>
      </c>
      <c r="AD258" s="165">
        <f t="shared" si="432"/>
        <v>-2</v>
      </c>
      <c r="AE258" s="165">
        <f t="shared" si="433"/>
        <v>3</v>
      </c>
      <c r="AF258" s="163">
        <f t="shared" si="434"/>
        <v>0.18666666666666668</v>
      </c>
      <c r="AG258" s="163">
        <f t="shared" si="435"/>
        <v>0.18</v>
      </c>
      <c r="AH258" s="163">
        <f t="shared" si="436"/>
        <v>6.6666666666666671E-3</v>
      </c>
      <c r="AI258" s="162">
        <f t="shared" si="437"/>
        <v>5.555555555555558</v>
      </c>
      <c r="AJ258" s="161">
        <f t="shared" si="438"/>
        <v>-11.764705882352944</v>
      </c>
      <c r="AK258" s="162">
        <f t="shared" si="439"/>
        <v>14.28571428571429</v>
      </c>
      <c r="AL258" s="160">
        <f>(AI258+AK258)/2</f>
        <v>9.9206349206349245</v>
      </c>
      <c r="AM258" s="159">
        <f t="shared" si="440"/>
        <v>9.9765612640552118E-3</v>
      </c>
      <c r="AN258" s="159">
        <f t="shared" si="441"/>
        <v>0.28717948717948716</v>
      </c>
      <c r="AO258" s="159">
        <f t="shared" si="442"/>
        <v>3.4739811544477972E-2</v>
      </c>
      <c r="AP258" s="159">
        <f t="shared" si="443"/>
        <v>1.3361465978645373E-2</v>
      </c>
      <c r="AQ258" s="159">
        <f t="shared" si="444"/>
        <v>2.4763250280422758E-2</v>
      </c>
      <c r="AR258" s="159">
        <f t="shared" si="445"/>
        <v>1.8533333333333335</v>
      </c>
      <c r="AS258" s="158">
        <f t="shared" si="446"/>
        <v>98.89565231019408</v>
      </c>
      <c r="AT258" s="158">
        <f t="shared" si="447"/>
        <v>28.400802714722403</v>
      </c>
      <c r="AU258" s="156">
        <f t="shared" si="448"/>
        <v>0.38461538461538458</v>
      </c>
      <c r="AV258" s="156">
        <f t="shared" si="449"/>
        <v>0.13377152352841892</v>
      </c>
      <c r="AW258" s="156">
        <f t="shared" si="450"/>
        <v>0.7177115647040182</v>
      </c>
      <c r="AX258" s="156">
        <f t="shared" si="451"/>
        <v>8.630854965661218E-2</v>
      </c>
      <c r="AY258" s="156">
        <f t="shared" si="452"/>
        <v>0.79285714285714282</v>
      </c>
      <c r="AZ258" s="156">
        <f t="shared" si="453"/>
        <v>0.22769230769230767</v>
      </c>
      <c r="BA258" s="156">
        <f t="shared" si="454"/>
        <v>7.9099878593580607E-3</v>
      </c>
      <c r="BB258" s="156">
        <f t="shared" si="455"/>
        <v>1.8660500682304473</v>
      </c>
      <c r="BC258" s="156">
        <f t="shared" si="456"/>
        <v>0.46720089198379289</v>
      </c>
      <c r="BD258" s="158">
        <f t="shared" si="457"/>
        <v>59.064678769520746</v>
      </c>
      <c r="BE258" s="158">
        <f t="shared" si="458"/>
        <v>34.966289831556281</v>
      </c>
      <c r="BF258" s="156">
        <f t="shared" si="459"/>
        <v>0.15915494309189535</v>
      </c>
      <c r="BG258" s="156">
        <f t="shared" si="460"/>
        <v>1.5878190402335147E-3</v>
      </c>
      <c r="BH258" s="156">
        <f t="shared" si="461"/>
        <v>5.5290127293845595E-3</v>
      </c>
      <c r="BI258" s="156">
        <f t="shared" si="462"/>
        <v>2.1265433574555997E-3</v>
      </c>
      <c r="BJ258" s="156">
        <f t="shared" si="463"/>
        <v>1.2589136676137151E-3</v>
      </c>
      <c r="BK258" s="157">
        <f t="shared" si="464"/>
        <v>0.21599333333333334</v>
      </c>
      <c r="BL258" s="157">
        <f t="shared" si="465"/>
        <v>2.700388860886521</v>
      </c>
      <c r="BM258" s="157">
        <f t="shared" si="466"/>
        <v>787.52249300000028</v>
      </c>
      <c r="BN258" s="156">
        <f t="shared" si="467"/>
        <v>2.0871156246454103</v>
      </c>
      <c r="BO258" s="156">
        <f t="shared" si="468"/>
        <v>2.5205847756679547</v>
      </c>
      <c r="BP258" s="156">
        <f t="shared" si="469"/>
        <v>0.56055541768506656</v>
      </c>
      <c r="BQ258" s="156">
        <f t="shared" si="470"/>
        <v>3.7232993541737596</v>
      </c>
      <c r="BR258" s="156">
        <f t="shared" si="471"/>
        <v>4.4965844520373182</v>
      </c>
      <c r="BS258" s="155"/>
      <c r="BT258" s="155"/>
      <c r="BU258" s="155"/>
    </row>
    <row r="259" spans="1:395" ht="15" thickBot="1">
      <c r="A259" s="174">
        <v>45</v>
      </c>
      <c r="B259" s="28">
        <v>3</v>
      </c>
      <c r="C259" s="172">
        <v>0.65</v>
      </c>
      <c r="D259" s="172">
        <f t="shared" si="421"/>
        <v>0.24333333333333332</v>
      </c>
      <c r="E259" s="171">
        <f t="shared" si="422"/>
        <v>3.1742250903872287</v>
      </c>
      <c r="F259" s="171">
        <f t="shared" si="423"/>
        <v>15.731298772272332</v>
      </c>
      <c r="G259" s="170">
        <f t="shared" si="424"/>
        <v>2.5251732613822759</v>
      </c>
      <c r="H259" s="425">
        <v>25</v>
      </c>
      <c r="I259" s="426"/>
      <c r="J259" s="167">
        <v>33</v>
      </c>
      <c r="K259" s="167">
        <v>58</v>
      </c>
      <c r="L259" s="167">
        <v>34</v>
      </c>
      <c r="M259" s="167">
        <v>56</v>
      </c>
      <c r="N259" s="167">
        <v>30</v>
      </c>
      <c r="O259" s="169">
        <v>56</v>
      </c>
      <c r="P259" s="168">
        <v>33</v>
      </c>
      <c r="Q259" s="167">
        <v>54</v>
      </c>
      <c r="R259" s="167">
        <v>34</v>
      </c>
      <c r="S259" s="167">
        <v>54</v>
      </c>
      <c r="T259" s="167">
        <v>29</v>
      </c>
      <c r="U259" s="167">
        <v>56</v>
      </c>
      <c r="V259" s="62"/>
      <c r="W259" s="166">
        <f t="shared" si="425"/>
        <v>25</v>
      </c>
      <c r="X259" s="166">
        <f t="shared" si="426"/>
        <v>22</v>
      </c>
      <c r="Y259" s="166">
        <f t="shared" si="427"/>
        <v>26</v>
      </c>
      <c r="Z259" s="166">
        <f t="shared" si="428"/>
        <v>21</v>
      </c>
      <c r="AA259" s="166">
        <f t="shared" si="429"/>
        <v>20</v>
      </c>
      <c r="AB259" s="166">
        <f t="shared" si="430"/>
        <v>27</v>
      </c>
      <c r="AC259" s="165">
        <f t="shared" si="431"/>
        <v>4</v>
      </c>
      <c r="AD259" s="164">
        <f t="shared" si="432"/>
        <v>2</v>
      </c>
      <c r="AE259" s="165">
        <f t="shared" si="433"/>
        <v>-1</v>
      </c>
      <c r="AF259" s="163">
        <f t="shared" si="434"/>
        <v>0.24333333333333335</v>
      </c>
      <c r="AG259" s="163">
        <f t="shared" si="435"/>
        <v>0.22666666666666666</v>
      </c>
      <c r="AH259" s="163">
        <f t="shared" si="436"/>
        <v>1.6666666666666666E-2</v>
      </c>
      <c r="AI259" s="162">
        <f t="shared" si="437"/>
        <v>16.000000000000004</v>
      </c>
      <c r="AJ259" s="162">
        <f t="shared" si="438"/>
        <v>9.0909090909090935</v>
      </c>
      <c r="AK259" s="161">
        <f t="shared" si="439"/>
        <v>-3.8461538461538547</v>
      </c>
      <c r="AL259" s="160">
        <f>(AI259+AJ259)/2</f>
        <v>12.545454545454549</v>
      </c>
      <c r="AM259" s="159">
        <f t="shared" si="440"/>
        <v>1.546810195749557E-2</v>
      </c>
      <c r="AN259" s="159">
        <f t="shared" si="441"/>
        <v>0.37435897435897431</v>
      </c>
      <c r="AO259" s="159">
        <f t="shared" si="442"/>
        <v>4.1318902489200497E-2</v>
      </c>
      <c r="AP259" s="159">
        <f t="shared" si="443"/>
        <v>1.5891885572769424E-2</v>
      </c>
      <c r="AQ259" s="159">
        <f t="shared" si="444"/>
        <v>2.585080053170493E-2</v>
      </c>
      <c r="AR259" s="159">
        <f t="shared" si="445"/>
        <v>1.6266666666666669</v>
      </c>
      <c r="AS259" s="158">
        <f t="shared" si="446"/>
        <v>63.621775776461639</v>
      </c>
      <c r="AT259" s="158">
        <f t="shared" si="447"/>
        <v>23.817382726572816</v>
      </c>
      <c r="AU259" s="156">
        <f t="shared" si="448"/>
        <v>0.38461538461538458</v>
      </c>
      <c r="AV259" s="156">
        <f t="shared" si="449"/>
        <v>0.12777824422823619</v>
      </c>
      <c r="AW259" s="156">
        <f t="shared" si="450"/>
        <v>0.62861179786340826</v>
      </c>
      <c r="AX259" s="156">
        <f t="shared" si="451"/>
        <v>0.12270134163337017</v>
      </c>
      <c r="AY259" s="156">
        <f t="shared" si="452"/>
        <v>0.60821917808219184</v>
      </c>
      <c r="AZ259" s="156">
        <f t="shared" si="453"/>
        <v>0.22769230769230767</v>
      </c>
      <c r="BA259" s="156">
        <f t="shared" si="454"/>
        <v>9.4079962590794975E-3</v>
      </c>
      <c r="BB259" s="156">
        <f t="shared" si="455"/>
        <v>1.6343906744448615</v>
      </c>
      <c r="BC259" s="156">
        <f t="shared" si="456"/>
        <v>0.50952362165941889</v>
      </c>
      <c r="BD259" s="158">
        <f t="shared" si="457"/>
        <v>54.15856975577411</v>
      </c>
      <c r="BE259" s="158">
        <f t="shared" si="458"/>
        <v>32.061873295418273</v>
      </c>
      <c r="BF259" s="156">
        <f t="shared" si="459"/>
        <v>0.15915494309189535</v>
      </c>
      <c r="BG259" s="156">
        <f t="shared" si="460"/>
        <v>2.4618248867848422E-3</v>
      </c>
      <c r="BH259" s="156">
        <f t="shared" si="461"/>
        <v>6.5761075742882778E-3</v>
      </c>
      <c r="BI259" s="156">
        <f t="shared" si="462"/>
        <v>2.5292721439570298E-3</v>
      </c>
      <c r="BJ259" s="156">
        <f t="shared" si="463"/>
        <v>1.4973291092225617E-3</v>
      </c>
      <c r="BK259" s="157">
        <f t="shared" si="464"/>
        <v>0.24135166666666666</v>
      </c>
      <c r="BL259" s="157">
        <f t="shared" si="465"/>
        <v>2.7513723848290694</v>
      </c>
      <c r="BM259" s="157">
        <f t="shared" si="466"/>
        <v>913.52209212500009</v>
      </c>
      <c r="BN259" s="156">
        <f t="shared" si="467"/>
        <v>2.0871156246454103</v>
      </c>
      <c r="BO259" s="156">
        <f t="shared" si="468"/>
        <v>2.5205847756679547</v>
      </c>
      <c r="BP259" s="156">
        <f t="shared" si="469"/>
        <v>0.48323954484025228</v>
      </c>
      <c r="BQ259" s="156">
        <f t="shared" si="470"/>
        <v>4.3190083405433262</v>
      </c>
      <c r="BR259" s="156">
        <f t="shared" si="471"/>
        <v>5.2160151266204871</v>
      </c>
      <c r="BS259" s="155"/>
      <c r="BT259" s="155"/>
      <c r="BU259" s="155"/>
    </row>
    <row r="260" spans="1:395" ht="15" thickBot="1">
      <c r="A260" s="174">
        <v>45</v>
      </c>
      <c r="B260" s="28">
        <v>4</v>
      </c>
      <c r="C260" s="172">
        <v>0.65</v>
      </c>
      <c r="D260" s="172">
        <f t="shared" si="421"/>
        <v>0.24</v>
      </c>
      <c r="E260" s="171">
        <f t="shared" si="422"/>
        <v>2.8899783707718116</v>
      </c>
      <c r="F260" s="171">
        <f t="shared" si="423"/>
        <v>13.040021992475138</v>
      </c>
      <c r="G260" s="170">
        <f t="shared" si="424"/>
        <v>2.5251732613822759</v>
      </c>
      <c r="H260" s="425">
        <v>27.36</v>
      </c>
      <c r="I260" s="426"/>
      <c r="J260" s="167">
        <v>34</v>
      </c>
      <c r="K260" s="167">
        <v>57</v>
      </c>
      <c r="L260" s="167">
        <v>34</v>
      </c>
      <c r="M260" s="167">
        <v>57</v>
      </c>
      <c r="N260" s="167">
        <v>30</v>
      </c>
      <c r="O260" s="169">
        <v>56</v>
      </c>
      <c r="P260" s="168">
        <v>32</v>
      </c>
      <c r="Q260" s="167">
        <v>55</v>
      </c>
      <c r="R260" s="167">
        <v>33</v>
      </c>
      <c r="S260" s="167">
        <v>57</v>
      </c>
      <c r="T260" s="167">
        <v>28</v>
      </c>
      <c r="U260" s="167">
        <v>58</v>
      </c>
      <c r="V260" s="62"/>
      <c r="W260" s="166">
        <f t="shared" si="425"/>
        <v>23</v>
      </c>
      <c r="X260" s="166">
        <f t="shared" si="426"/>
        <v>23</v>
      </c>
      <c r="Y260" s="166">
        <f t="shared" si="427"/>
        <v>26</v>
      </c>
      <c r="Z260" s="166">
        <f t="shared" si="428"/>
        <v>23</v>
      </c>
      <c r="AA260" s="166">
        <f t="shared" si="429"/>
        <v>24</v>
      </c>
      <c r="AB260" s="166">
        <f t="shared" si="430"/>
        <v>30</v>
      </c>
      <c r="AC260" s="165">
        <f t="shared" si="431"/>
        <v>0</v>
      </c>
      <c r="AD260" s="165">
        <f t="shared" si="432"/>
        <v>-1</v>
      </c>
      <c r="AE260" s="165">
        <f t="shared" si="433"/>
        <v>-4</v>
      </c>
      <c r="AF260" s="163">
        <f t="shared" si="434"/>
        <v>0.24</v>
      </c>
      <c r="AG260" s="163">
        <f t="shared" si="435"/>
        <v>0.25666666666666665</v>
      </c>
      <c r="AH260" s="163">
        <f t="shared" si="436"/>
        <v>-1.6666666666666666E-2</v>
      </c>
      <c r="AI260" s="161">
        <f t="shared" si="437"/>
        <v>0</v>
      </c>
      <c r="AJ260" s="161">
        <f t="shared" si="438"/>
        <v>-4.3478260869565188</v>
      </c>
      <c r="AK260" s="161">
        <f t="shared" si="439"/>
        <v>-15.384615384615374</v>
      </c>
      <c r="AL260" s="160"/>
      <c r="AM260" s="159">
        <f t="shared" si="440"/>
        <v>1.8404876934908096E-2</v>
      </c>
      <c r="AN260" s="159">
        <f t="shared" si="441"/>
        <v>0.3692307692307692</v>
      </c>
      <c r="AO260" s="159">
        <f t="shared" si="442"/>
        <v>4.9846541698709432E-2</v>
      </c>
      <c r="AP260" s="159">
        <f t="shared" si="443"/>
        <v>1.9171746807195935E-2</v>
      </c>
      <c r="AQ260" s="159">
        <f t="shared" si="444"/>
        <v>3.1441664763801336E-2</v>
      </c>
      <c r="AR260" s="159">
        <f t="shared" si="445"/>
        <v>1.6400000000000001</v>
      </c>
      <c r="AS260" s="158">
        <f t="shared" si="446"/>
        <v>53.291758301979741</v>
      </c>
      <c r="AT260" s="158">
        <f t="shared" si="447"/>
        <v>19.676956911500213</v>
      </c>
      <c r="AU260" s="156">
        <f t="shared" si="448"/>
        <v>0.38461538461538458</v>
      </c>
      <c r="AV260" s="156">
        <f t="shared" si="449"/>
        <v>0.14131726572089168</v>
      </c>
      <c r="AW260" s="156">
        <f t="shared" si="450"/>
        <v>0.63296210442729162</v>
      </c>
      <c r="AX260" s="156">
        <f t="shared" si="451"/>
        <v>0.13292359405881174</v>
      </c>
      <c r="AY260" s="156">
        <f t="shared" si="452"/>
        <v>0.6166666666666667</v>
      </c>
      <c r="AZ260" s="156">
        <f t="shared" si="453"/>
        <v>0.22769230769230767</v>
      </c>
      <c r="BA260" s="156">
        <f t="shared" si="454"/>
        <v>1.1349674109859993E-2</v>
      </c>
      <c r="BB260" s="156">
        <f t="shared" si="455"/>
        <v>1.6457014715109581</v>
      </c>
      <c r="BC260" s="156">
        <f t="shared" si="456"/>
        <v>0.55963832822193804</v>
      </c>
      <c r="BD260" s="158">
        <f t="shared" si="457"/>
        <v>49.30875748544657</v>
      </c>
      <c r="BE260" s="158">
        <f t="shared" si="458"/>
        <v>29.190784431384369</v>
      </c>
      <c r="BF260" s="156">
        <f t="shared" si="459"/>
        <v>0.15915494309189535</v>
      </c>
      <c r="BG260" s="156">
        <f t="shared" si="460"/>
        <v>2.9292271411886354E-3</v>
      </c>
      <c r="BH260" s="156">
        <f t="shared" si="461"/>
        <v>7.9333235073858876E-3</v>
      </c>
      <c r="BI260" s="156">
        <f t="shared" si="462"/>
        <v>3.0512782720714953E-3</v>
      </c>
      <c r="BJ260" s="156">
        <f t="shared" si="463"/>
        <v>1.8063567370663251E-3</v>
      </c>
      <c r="BK260" s="157">
        <f t="shared" si="464"/>
        <v>0.23986000000000002</v>
      </c>
      <c r="BL260" s="157">
        <f t="shared" si="465"/>
        <v>2.7483995342744478</v>
      </c>
      <c r="BM260" s="157">
        <f t="shared" si="466"/>
        <v>905.91524100000026</v>
      </c>
      <c r="BN260" s="156">
        <f t="shared" si="467"/>
        <v>2.0871156246454103</v>
      </c>
      <c r="BO260" s="156">
        <f t="shared" si="468"/>
        <v>2.5205847756679547</v>
      </c>
      <c r="BP260" s="156">
        <f t="shared" si="469"/>
        <v>0.48729724373850103</v>
      </c>
      <c r="BQ260" s="156">
        <f t="shared" si="470"/>
        <v>4.2830441818903902</v>
      </c>
      <c r="BR260" s="156">
        <f t="shared" si="471"/>
        <v>5.172581638940235</v>
      </c>
      <c r="BS260" s="155"/>
      <c r="BT260" s="155"/>
      <c r="BU260" s="155"/>
    </row>
    <row r="261" spans="1:395" ht="15" thickBot="1">
      <c r="A261" s="174">
        <v>45</v>
      </c>
      <c r="B261" s="28">
        <v>5</v>
      </c>
      <c r="C261" s="172">
        <v>0.65</v>
      </c>
      <c r="D261" s="172">
        <f t="shared" si="421"/>
        <v>0.2533333333333333</v>
      </c>
      <c r="E261" s="171">
        <f t="shared" si="422"/>
        <v>2.8424232144011614</v>
      </c>
      <c r="F261" s="171">
        <f t="shared" si="423"/>
        <v>12.614400685977616</v>
      </c>
      <c r="G261" s="170">
        <f t="shared" si="424"/>
        <v>2.5251732613822759</v>
      </c>
      <c r="H261" s="425">
        <v>27.8</v>
      </c>
      <c r="I261" s="426"/>
      <c r="J261" s="167">
        <v>30</v>
      </c>
      <c r="K261" s="167">
        <v>56</v>
      </c>
      <c r="L261" s="167">
        <v>29</v>
      </c>
      <c r="M261" s="167">
        <v>55</v>
      </c>
      <c r="N261" s="167">
        <v>30</v>
      </c>
      <c r="O261" s="169">
        <v>54</v>
      </c>
      <c r="P261" s="168">
        <v>32</v>
      </c>
      <c r="Q261" s="167">
        <v>56</v>
      </c>
      <c r="R261" s="167">
        <v>33</v>
      </c>
      <c r="S261" s="167">
        <v>57</v>
      </c>
      <c r="T261" s="167">
        <v>27</v>
      </c>
      <c r="U261" s="167">
        <v>57</v>
      </c>
      <c r="V261" s="62"/>
      <c r="W261" s="166">
        <f t="shared" si="425"/>
        <v>26</v>
      </c>
      <c r="X261" s="166">
        <f t="shared" si="426"/>
        <v>26</v>
      </c>
      <c r="Y261" s="166">
        <f t="shared" si="427"/>
        <v>24</v>
      </c>
      <c r="Z261" s="166">
        <f t="shared" si="428"/>
        <v>24</v>
      </c>
      <c r="AA261" s="166">
        <f t="shared" si="429"/>
        <v>24</v>
      </c>
      <c r="AB261" s="166">
        <f t="shared" si="430"/>
        <v>30</v>
      </c>
      <c r="AC261" s="165">
        <f t="shared" si="431"/>
        <v>2</v>
      </c>
      <c r="AD261" s="165">
        <f t="shared" si="432"/>
        <v>2</v>
      </c>
      <c r="AE261" s="165">
        <f t="shared" si="433"/>
        <v>-6</v>
      </c>
      <c r="AF261" s="163">
        <f t="shared" si="434"/>
        <v>0.25333333333333335</v>
      </c>
      <c r="AG261" s="163">
        <f t="shared" si="435"/>
        <v>0.26</v>
      </c>
      <c r="AH261" s="163">
        <f t="shared" si="436"/>
        <v>-6.6666666666666671E-3</v>
      </c>
      <c r="AI261" s="162">
        <f t="shared" si="437"/>
        <v>7.6923076923076872</v>
      </c>
      <c r="AJ261" s="162">
        <f t="shared" si="438"/>
        <v>7.6923076923076872</v>
      </c>
      <c r="AK261" s="161">
        <f t="shared" si="439"/>
        <v>-25</v>
      </c>
      <c r="AL261" s="160">
        <f>(AI261+AJ261)/2</f>
        <v>7.6923076923076872</v>
      </c>
      <c r="AM261" s="159">
        <f t="shared" si="440"/>
        <v>2.00828671642675E-2</v>
      </c>
      <c r="AN261" s="159">
        <f t="shared" si="441"/>
        <v>0.38974358974358969</v>
      </c>
      <c r="AO261" s="159">
        <f t="shared" si="442"/>
        <v>5.1528409171475831E-2</v>
      </c>
      <c r="AP261" s="159">
        <f t="shared" si="443"/>
        <v>1.9818618912106088E-2</v>
      </c>
      <c r="AQ261" s="159">
        <f t="shared" si="444"/>
        <v>3.1445542007208331E-2</v>
      </c>
      <c r="AR261" s="159">
        <f t="shared" si="445"/>
        <v>1.5866666666666669</v>
      </c>
      <c r="AS261" s="158">
        <f t="shared" si="446"/>
        <v>48.806844813069546</v>
      </c>
      <c r="AT261" s="158">
        <f t="shared" si="447"/>
        <v>19.022154901504024</v>
      </c>
      <c r="AU261" s="156">
        <f t="shared" si="448"/>
        <v>0.38461538461538458</v>
      </c>
      <c r="AV261" s="156">
        <f t="shared" si="449"/>
        <v>0.13984937472377562</v>
      </c>
      <c r="AW261" s="156">
        <f t="shared" si="450"/>
        <v>0.61608007261268027</v>
      </c>
      <c r="AX261" s="156">
        <f t="shared" si="451"/>
        <v>0.14265566489438031</v>
      </c>
      <c r="AY261" s="156">
        <f t="shared" si="452"/>
        <v>0.58421052631578951</v>
      </c>
      <c r="AZ261" s="156">
        <f t="shared" si="453"/>
        <v>0.22769230769230767</v>
      </c>
      <c r="BA261" s="156">
        <f t="shared" si="454"/>
        <v>1.1732622395966804E-2</v>
      </c>
      <c r="BB261" s="156">
        <f t="shared" si="455"/>
        <v>1.6018081887929687</v>
      </c>
      <c r="BC261" s="156">
        <f t="shared" si="456"/>
        <v>0.56900135624491677</v>
      </c>
      <c r="BD261" s="158">
        <f t="shared" si="457"/>
        <v>48.49737228741941</v>
      </c>
      <c r="BE261" s="158">
        <f t="shared" si="458"/>
        <v>28.71044439415229</v>
      </c>
      <c r="BF261" s="156">
        <f t="shared" si="459"/>
        <v>0.15915494309189535</v>
      </c>
      <c r="BG261" s="156">
        <f t="shared" si="460"/>
        <v>3.1962875806510875E-3</v>
      </c>
      <c r="BH261" s="156">
        <f t="shared" si="461"/>
        <v>8.2010010293021331E-3</v>
      </c>
      <c r="BI261" s="156">
        <f t="shared" si="462"/>
        <v>3.1542311651162054E-3</v>
      </c>
      <c r="BJ261" s="156">
        <f t="shared" si="463"/>
        <v>1.8673048497487934E-3</v>
      </c>
      <c r="BK261" s="157">
        <f t="shared" si="464"/>
        <v>0.24582666666666664</v>
      </c>
      <c r="BL261" s="157">
        <f t="shared" si="465"/>
        <v>2.7602717257545497</v>
      </c>
      <c r="BM261" s="157">
        <f t="shared" si="466"/>
        <v>936.48897799999997</v>
      </c>
      <c r="BN261" s="156">
        <f t="shared" si="467"/>
        <v>2.0871156246454103</v>
      </c>
      <c r="BO261" s="156">
        <f t="shared" si="468"/>
        <v>2.5205847756679547</v>
      </c>
      <c r="BP261" s="156">
        <f t="shared" si="469"/>
        <v>0.47138835626531</v>
      </c>
      <c r="BQ261" s="156">
        <f t="shared" si="470"/>
        <v>4.4275926566814174</v>
      </c>
      <c r="BR261" s="156">
        <f t="shared" si="471"/>
        <v>5.3471511168368835</v>
      </c>
      <c r="BS261" s="155"/>
      <c r="BT261" s="155"/>
      <c r="BU261" s="155"/>
    </row>
    <row r="262" spans="1:395" ht="15" thickBot="1">
      <c r="A262" s="174">
        <v>45</v>
      </c>
      <c r="B262" s="28">
        <v>6</v>
      </c>
      <c r="C262" s="172">
        <v>0.65</v>
      </c>
      <c r="D262" s="172">
        <f t="shared" si="421"/>
        <v>0.24666666666666667</v>
      </c>
      <c r="E262" s="171">
        <f t="shared" si="422"/>
        <v>2.821311093890853</v>
      </c>
      <c r="F262" s="171">
        <f t="shared" si="423"/>
        <v>12.42770947740042</v>
      </c>
      <c r="G262" s="170">
        <f t="shared" si="424"/>
        <v>2.5251732613822759</v>
      </c>
      <c r="H262" s="425">
        <v>28</v>
      </c>
      <c r="I262" s="426"/>
      <c r="J262" s="167">
        <v>31</v>
      </c>
      <c r="K262" s="167">
        <v>55</v>
      </c>
      <c r="L262" s="167">
        <v>30</v>
      </c>
      <c r="M262" s="167">
        <v>55</v>
      </c>
      <c r="N262" s="167">
        <v>29</v>
      </c>
      <c r="O262" s="169">
        <v>54</v>
      </c>
      <c r="P262" s="168">
        <v>33</v>
      </c>
      <c r="Q262" s="167">
        <v>56</v>
      </c>
      <c r="R262" s="167">
        <v>30</v>
      </c>
      <c r="S262" s="167">
        <v>57</v>
      </c>
      <c r="T262" s="167">
        <v>26</v>
      </c>
      <c r="U262" s="167">
        <v>57</v>
      </c>
      <c r="V262" s="62"/>
      <c r="W262" s="166">
        <f t="shared" si="425"/>
        <v>24</v>
      </c>
      <c r="X262" s="166">
        <f t="shared" si="426"/>
        <v>25</v>
      </c>
      <c r="Y262" s="166">
        <f t="shared" si="427"/>
        <v>25</v>
      </c>
      <c r="Z262" s="166">
        <f t="shared" si="428"/>
        <v>23</v>
      </c>
      <c r="AA262" s="166">
        <f t="shared" si="429"/>
        <v>27</v>
      </c>
      <c r="AB262" s="166">
        <f t="shared" si="430"/>
        <v>31</v>
      </c>
      <c r="AC262" s="165">
        <f t="shared" si="431"/>
        <v>1</v>
      </c>
      <c r="AD262" s="165">
        <f t="shared" si="432"/>
        <v>-2</v>
      </c>
      <c r="AE262" s="165">
        <f t="shared" si="433"/>
        <v>-6</v>
      </c>
      <c r="AF262" s="163">
        <f t="shared" si="434"/>
        <v>0.24666666666666667</v>
      </c>
      <c r="AG262" s="163">
        <f t="shared" si="435"/>
        <v>0.27</v>
      </c>
      <c r="AH262" s="163">
        <f t="shared" si="436"/>
        <v>-2.3333333333333334E-2</v>
      </c>
      <c r="AI262" s="162">
        <f t="shared" si="437"/>
        <v>4.1666666666666625</v>
      </c>
      <c r="AJ262" s="161">
        <f t="shared" si="438"/>
        <v>-8.0000000000000071</v>
      </c>
      <c r="AK262" s="161">
        <f t="shared" si="439"/>
        <v>-24</v>
      </c>
      <c r="AL262" s="160">
        <f>AI262</f>
        <v>4.1666666666666625</v>
      </c>
      <c r="AM262" s="159">
        <f t="shared" si="440"/>
        <v>1.9848119809625888E-2</v>
      </c>
      <c r="AN262" s="159">
        <f t="shared" si="441"/>
        <v>0.37948717948717947</v>
      </c>
      <c r="AO262" s="159">
        <f t="shared" si="442"/>
        <v>5.2302477876716873E-2</v>
      </c>
      <c r="AP262" s="159">
        <f t="shared" si="443"/>
        <v>2.0116337644891104E-2</v>
      </c>
      <c r="AQ262" s="159">
        <f t="shared" si="444"/>
        <v>3.2454358067090981E-2</v>
      </c>
      <c r="AR262" s="159">
        <f t="shared" si="445"/>
        <v>1.6133333333333333</v>
      </c>
      <c r="AS262" s="158">
        <f t="shared" si="446"/>
        <v>49.369092475947646</v>
      </c>
      <c r="AT262" s="158">
        <f t="shared" si="447"/>
        <v>18.734937657539106</v>
      </c>
      <c r="AU262" s="156">
        <f t="shared" si="448"/>
        <v>0.38461538461538458</v>
      </c>
      <c r="AV262" s="156">
        <f t="shared" si="449"/>
        <v>0.14278718445819197</v>
      </c>
      <c r="AW262" s="156">
        <f t="shared" si="450"/>
        <v>0.62434997382308721</v>
      </c>
      <c r="AX262" s="156">
        <f t="shared" si="451"/>
        <v>0.13994098117479456</v>
      </c>
      <c r="AY262" s="156">
        <f t="shared" si="452"/>
        <v>0.6</v>
      </c>
      <c r="AZ262" s="156">
        <f t="shared" si="453"/>
        <v>0.22769230769230767</v>
      </c>
      <c r="BA262" s="156">
        <f t="shared" si="454"/>
        <v>1.1908871885775532E-2</v>
      </c>
      <c r="BB262" s="156">
        <f t="shared" si="455"/>
        <v>1.6233099319400268</v>
      </c>
      <c r="BC262" s="156">
        <f t="shared" si="456"/>
        <v>0.57325924373190251</v>
      </c>
      <c r="BD262" s="158">
        <f t="shared" si="457"/>
        <v>48.13715767793488</v>
      </c>
      <c r="BE262" s="158">
        <f t="shared" si="458"/>
        <v>28.497197345337447</v>
      </c>
      <c r="BF262" s="156">
        <f t="shared" si="459"/>
        <v>0.15915494309189535</v>
      </c>
      <c r="BG262" s="156">
        <f t="shared" si="460"/>
        <v>3.1589263787821292E-3</v>
      </c>
      <c r="BH262" s="156">
        <f t="shared" si="461"/>
        <v>8.3241978900339894E-3</v>
      </c>
      <c r="BI262" s="156">
        <f t="shared" si="462"/>
        <v>3.2016145730899958E-3</v>
      </c>
      <c r="BJ262" s="156">
        <f t="shared" si="463"/>
        <v>1.8953558272692772E-3</v>
      </c>
      <c r="BK262" s="157">
        <f t="shared" si="464"/>
        <v>0.24284333333333333</v>
      </c>
      <c r="BL262" s="157">
        <f t="shared" si="465"/>
        <v>2.7543420266916745</v>
      </c>
      <c r="BM262" s="157">
        <f t="shared" si="466"/>
        <v>921.1533320000002</v>
      </c>
      <c r="BN262" s="156">
        <f t="shared" si="467"/>
        <v>2.0871156246454103</v>
      </c>
      <c r="BO262" s="156">
        <f t="shared" si="468"/>
        <v>2.5205847756679547</v>
      </c>
      <c r="BP262" s="156">
        <f t="shared" si="469"/>
        <v>0.47923617563378684</v>
      </c>
      <c r="BQ262" s="156">
        <f t="shared" si="470"/>
        <v>4.3550878058928104</v>
      </c>
      <c r="BR262" s="156">
        <f t="shared" si="471"/>
        <v>5.2595878688300139</v>
      </c>
      <c r="BS262" s="155"/>
      <c r="BT262" s="155"/>
      <c r="BU262" s="155"/>
    </row>
    <row r="263" spans="1:395" ht="15" thickBot="1">
      <c r="A263" s="174">
        <v>45</v>
      </c>
      <c r="B263" s="28">
        <v>7</v>
      </c>
      <c r="C263" s="172">
        <v>0.65</v>
      </c>
      <c r="D263" s="172">
        <f t="shared" si="421"/>
        <v>0.26</v>
      </c>
      <c r="E263" s="171">
        <f t="shared" si="422"/>
        <v>2.6259667592247009</v>
      </c>
      <c r="F263" s="171">
        <f t="shared" si="423"/>
        <v>10.766327527906574</v>
      </c>
      <c r="G263" s="170">
        <f t="shared" si="424"/>
        <v>2.5251732613822759</v>
      </c>
      <c r="H263" s="425">
        <v>30</v>
      </c>
      <c r="I263" s="426"/>
      <c r="J263" s="167">
        <v>29</v>
      </c>
      <c r="K263" s="167">
        <v>55</v>
      </c>
      <c r="L263" s="167">
        <v>30</v>
      </c>
      <c r="M263" s="167">
        <v>57</v>
      </c>
      <c r="N263" s="167">
        <v>31</v>
      </c>
      <c r="O263" s="169">
        <v>56</v>
      </c>
      <c r="P263" s="168">
        <v>32</v>
      </c>
      <c r="Q263" s="167">
        <v>57</v>
      </c>
      <c r="R263" s="167">
        <v>31</v>
      </c>
      <c r="S263" s="167">
        <v>58</v>
      </c>
      <c r="T263" s="167">
        <v>30</v>
      </c>
      <c r="U263" s="167">
        <v>58</v>
      </c>
      <c r="V263" s="62"/>
      <c r="W263" s="166">
        <f t="shared" si="425"/>
        <v>26</v>
      </c>
      <c r="X263" s="166">
        <f t="shared" si="426"/>
        <v>27</v>
      </c>
      <c r="Y263" s="166">
        <f t="shared" si="427"/>
        <v>25</v>
      </c>
      <c r="Z263" s="166">
        <f t="shared" si="428"/>
        <v>25</v>
      </c>
      <c r="AA263" s="166">
        <f t="shared" si="429"/>
        <v>27</v>
      </c>
      <c r="AB263" s="166">
        <f t="shared" si="430"/>
        <v>28</v>
      </c>
      <c r="AC263" s="165">
        <f t="shared" si="431"/>
        <v>1</v>
      </c>
      <c r="AD263" s="165">
        <f t="shared" si="432"/>
        <v>0</v>
      </c>
      <c r="AE263" s="165">
        <f t="shared" si="433"/>
        <v>-3</v>
      </c>
      <c r="AF263" s="163">
        <f t="shared" si="434"/>
        <v>0.26</v>
      </c>
      <c r="AG263" s="163">
        <f t="shared" si="435"/>
        <v>0.26666666666666666</v>
      </c>
      <c r="AH263" s="163">
        <f t="shared" si="436"/>
        <v>-6.6666666666666671E-3</v>
      </c>
      <c r="AI263" s="162">
        <f t="shared" si="437"/>
        <v>3.8461538461538436</v>
      </c>
      <c r="AJ263" s="161">
        <f t="shared" si="438"/>
        <v>0</v>
      </c>
      <c r="AK263" s="161">
        <f t="shared" si="439"/>
        <v>-12.000000000000011</v>
      </c>
      <c r="AL263" s="160">
        <f>AI263</f>
        <v>3.8461538461538436</v>
      </c>
      <c r="AM263" s="159">
        <f t="shared" si="440"/>
        <v>2.4149367491010643E-2</v>
      </c>
      <c r="AN263" s="159">
        <f t="shared" si="441"/>
        <v>0.4</v>
      </c>
      <c r="AO263" s="159">
        <f t="shared" si="442"/>
        <v>6.0373418727526607E-2</v>
      </c>
      <c r="AP263" s="159">
        <f t="shared" si="443"/>
        <v>2.3220545664433309E-2</v>
      </c>
      <c r="AQ263" s="159">
        <f t="shared" si="444"/>
        <v>3.6224051236515967E-2</v>
      </c>
      <c r="AR263" s="159">
        <f t="shared" si="445"/>
        <v>1.56</v>
      </c>
      <c r="AS263" s="158">
        <f t="shared" si="446"/>
        <v>40.44741356887144</v>
      </c>
      <c r="AT263" s="158">
        <f t="shared" si="447"/>
        <v>16.178965427548576</v>
      </c>
      <c r="AU263" s="156">
        <f t="shared" si="448"/>
        <v>0.38461538461538458</v>
      </c>
      <c r="AV263" s="156">
        <f t="shared" si="449"/>
        <v>0.14942371884765415</v>
      </c>
      <c r="AW263" s="156">
        <f t="shared" si="450"/>
        <v>0.60813031926314987</v>
      </c>
      <c r="AX263" s="156">
        <f t="shared" si="451"/>
        <v>0.15847820730514045</v>
      </c>
      <c r="AY263" s="156">
        <f t="shared" si="452"/>
        <v>0.56923076923076921</v>
      </c>
      <c r="AZ263" s="156">
        <f t="shared" si="453"/>
        <v>0.22769230769230767</v>
      </c>
      <c r="BA263" s="156">
        <f t="shared" si="454"/>
        <v>1.374656303334452E-2</v>
      </c>
      <c r="BB263" s="156">
        <f t="shared" si="455"/>
        <v>1.5811388300841895</v>
      </c>
      <c r="BC263" s="156">
        <f t="shared" si="456"/>
        <v>0.6159037079714621</v>
      </c>
      <c r="BD263" s="158">
        <f t="shared" si="457"/>
        <v>44.804196254546511</v>
      </c>
      <c r="BE263" s="158">
        <f t="shared" si="458"/>
        <v>26.524084182691535</v>
      </c>
      <c r="BF263" s="156">
        <f t="shared" si="459"/>
        <v>0.15915494309189535</v>
      </c>
      <c r="BG263" s="156">
        <f t="shared" si="460"/>
        <v>3.8434912087370664E-3</v>
      </c>
      <c r="BH263" s="156">
        <f t="shared" si="461"/>
        <v>9.608728021842667E-3</v>
      </c>
      <c r="BI263" s="156">
        <f t="shared" si="462"/>
        <v>3.6956646237856407E-3</v>
      </c>
      <c r="BJ263" s="156">
        <f t="shared" si="463"/>
        <v>2.1878334572810994E-3</v>
      </c>
      <c r="BK263" s="157">
        <f t="shared" si="464"/>
        <v>0.24881000000000003</v>
      </c>
      <c r="BL263" s="157">
        <f t="shared" si="465"/>
        <v>2.7661887137359229</v>
      </c>
      <c r="BM263" s="157">
        <f t="shared" si="466"/>
        <v>951.92217900000014</v>
      </c>
      <c r="BN263" s="156">
        <f t="shared" si="467"/>
        <v>2.0871156246454103</v>
      </c>
      <c r="BO263" s="156">
        <f t="shared" si="468"/>
        <v>2.5205847756679547</v>
      </c>
      <c r="BP263" s="156">
        <f t="shared" si="469"/>
        <v>0.46374589198430682</v>
      </c>
      <c r="BQ263" s="156">
        <f t="shared" si="470"/>
        <v>4.500558734256213</v>
      </c>
      <c r="BR263" s="156">
        <f t="shared" si="471"/>
        <v>5.4352713829608472</v>
      </c>
      <c r="BS263" s="155"/>
      <c r="BT263" s="155"/>
      <c r="BU263" s="155"/>
    </row>
    <row r="264" spans="1:395" ht="15" thickBot="1">
      <c r="A264" s="174">
        <v>45</v>
      </c>
      <c r="B264" s="28">
        <v>8</v>
      </c>
      <c r="C264" s="173">
        <v>0.65</v>
      </c>
      <c r="D264" s="172">
        <f t="shared" si="421"/>
        <v>0.27</v>
      </c>
      <c r="E264" s="171">
        <f t="shared" si="422"/>
        <v>2.2369926804179441</v>
      </c>
      <c r="F264" s="171">
        <f t="shared" si="423"/>
        <v>7.8130079306134999</v>
      </c>
      <c r="G264" s="170">
        <f t="shared" si="424"/>
        <v>2.5251732613822759</v>
      </c>
      <c r="H264" s="495">
        <v>35</v>
      </c>
      <c r="I264" s="496"/>
      <c r="J264" s="167">
        <v>28</v>
      </c>
      <c r="K264" s="167">
        <v>55</v>
      </c>
      <c r="L264" s="167">
        <v>30</v>
      </c>
      <c r="M264" s="167">
        <v>57</v>
      </c>
      <c r="N264" s="167">
        <v>30</v>
      </c>
      <c r="O264" s="169">
        <v>57</v>
      </c>
      <c r="P264" s="168">
        <v>33</v>
      </c>
      <c r="Q264" s="167">
        <v>58</v>
      </c>
      <c r="R264" s="167">
        <v>28</v>
      </c>
      <c r="S264" s="167">
        <v>57</v>
      </c>
      <c r="T264" s="167">
        <v>27</v>
      </c>
      <c r="U264" s="167">
        <v>57</v>
      </c>
      <c r="V264" s="68"/>
      <c r="W264" s="166">
        <f t="shared" si="425"/>
        <v>27</v>
      </c>
      <c r="X264" s="166">
        <f t="shared" si="426"/>
        <v>27</v>
      </c>
      <c r="Y264" s="166">
        <f t="shared" si="427"/>
        <v>27</v>
      </c>
      <c r="Z264" s="166">
        <f t="shared" si="428"/>
        <v>25</v>
      </c>
      <c r="AA264" s="166">
        <f t="shared" si="429"/>
        <v>29</v>
      </c>
      <c r="AB264" s="166">
        <f t="shared" si="430"/>
        <v>30</v>
      </c>
      <c r="AC264" s="165">
        <f t="shared" si="431"/>
        <v>2</v>
      </c>
      <c r="AD264" s="165">
        <f t="shared" si="432"/>
        <v>-2</v>
      </c>
      <c r="AE264" s="164">
        <f t="shared" si="433"/>
        <v>-3</v>
      </c>
      <c r="AF264" s="163">
        <f t="shared" si="434"/>
        <v>0.27</v>
      </c>
      <c r="AG264" s="163">
        <f t="shared" si="435"/>
        <v>0.28000000000000003</v>
      </c>
      <c r="AH264" s="163">
        <f t="shared" si="436"/>
        <v>-0.01</v>
      </c>
      <c r="AI264" s="162">
        <f t="shared" si="437"/>
        <v>7.4074074074074066</v>
      </c>
      <c r="AJ264" s="161">
        <f t="shared" si="438"/>
        <v>-7.4074074074074181</v>
      </c>
      <c r="AK264" s="161">
        <f t="shared" si="439"/>
        <v>-11.111111111111116</v>
      </c>
      <c r="AL264" s="160">
        <f>AI264</f>
        <v>7.4074074074074066</v>
      </c>
      <c r="AM264" s="159">
        <f t="shared" si="440"/>
        <v>3.4557753223578111E-2</v>
      </c>
      <c r="AN264" s="159">
        <f t="shared" si="441"/>
        <v>0.41538461538461541</v>
      </c>
      <c r="AO264" s="159">
        <f t="shared" si="442"/>
        <v>8.3194591093799147E-2</v>
      </c>
      <c r="AP264" s="159">
        <f t="shared" si="443"/>
        <v>3.1997919651461211E-2</v>
      </c>
      <c r="AQ264" s="159">
        <f t="shared" si="444"/>
        <v>4.8636837870221043E-2</v>
      </c>
      <c r="AR264" s="159">
        <f t="shared" si="445"/>
        <v>1.52</v>
      </c>
      <c r="AS264" s="158">
        <f t="shared" si="446"/>
        <v>28.011140483753703</v>
      </c>
      <c r="AT264" s="158">
        <f t="shared" si="447"/>
        <v>11.635396816328461</v>
      </c>
      <c r="AU264" s="156">
        <f t="shared" si="448"/>
        <v>0.38461538461538458</v>
      </c>
      <c r="AV264" s="156">
        <f t="shared" si="449"/>
        <v>0.1721269978271352</v>
      </c>
      <c r="AW264" s="156">
        <f t="shared" si="450"/>
        <v>0.59676239503286066</v>
      </c>
      <c r="AX264" s="156">
        <f t="shared" si="451"/>
        <v>0.19318999322290056</v>
      </c>
      <c r="AY264" s="156">
        <f t="shared" si="452"/>
        <v>0.54814814814814805</v>
      </c>
      <c r="AZ264" s="156">
        <f t="shared" si="453"/>
        <v>0.22769230769230767</v>
      </c>
      <c r="BA264" s="156">
        <f t="shared" si="454"/>
        <v>1.8942768433665037E-2</v>
      </c>
      <c r="BB264" s="156">
        <f t="shared" si="455"/>
        <v>1.5515822270854378</v>
      </c>
      <c r="BC264" s="156">
        <f t="shared" si="456"/>
        <v>0.72299863927767705</v>
      </c>
      <c r="BD264" s="158">
        <f t="shared" si="457"/>
        <v>38.167527719589593</v>
      </c>
      <c r="BE264" s="158">
        <f t="shared" si="458"/>
        <v>22.595176409997038</v>
      </c>
      <c r="BF264" s="156">
        <f t="shared" si="459"/>
        <v>0.15915494309189535</v>
      </c>
      <c r="BG264" s="156">
        <f t="shared" si="460"/>
        <v>5.5000372476823375E-3</v>
      </c>
      <c r="BH264" s="156">
        <f t="shared" si="461"/>
        <v>1.3240830411087107E-2</v>
      </c>
      <c r="BI264" s="156">
        <f t="shared" si="462"/>
        <v>5.0926270811873491E-3</v>
      </c>
      <c r="BJ264" s="156">
        <f t="shared" si="463"/>
        <v>3.0148352320629106E-3</v>
      </c>
      <c r="BK264" s="157">
        <f t="shared" si="464"/>
        <v>0.25328500000000004</v>
      </c>
      <c r="BL264" s="157">
        <f t="shared" si="465"/>
        <v>2.7750405402444125</v>
      </c>
      <c r="BM264" s="157">
        <f t="shared" si="466"/>
        <v>975.2548961250003</v>
      </c>
      <c r="BN264" s="156">
        <f t="shared" si="467"/>
        <v>2.0871156246454103</v>
      </c>
      <c r="BO264" s="156">
        <f t="shared" si="468"/>
        <v>2.5205847756679547</v>
      </c>
      <c r="BP264" s="156">
        <f t="shared" si="469"/>
        <v>0.45265089337569298</v>
      </c>
      <c r="BQ264" s="156">
        <f t="shared" si="470"/>
        <v>4.6108726508425066</v>
      </c>
      <c r="BR264" s="156">
        <f t="shared" si="471"/>
        <v>5.5684961911163402</v>
      </c>
      <c r="BS264" s="155"/>
      <c r="BT264" s="155"/>
      <c r="BU264" s="155"/>
    </row>
    <row r="265" spans="1:395">
      <c r="AM265" s="250">
        <f>RSQ($AL$193:$AL$264,AM193:AM264)</f>
        <v>6.828773038480031E-4</v>
      </c>
      <c r="AN265" s="250">
        <f t="shared" ref="AN265:BR265" si="472">RSQ($AL$193:$AL$264,AN193:AN264)</f>
        <v>0.47312085939225618</v>
      </c>
      <c r="AO265" s="250">
        <f t="shared" si="472"/>
        <v>9.452116042141602E-2</v>
      </c>
      <c r="AP265" s="250">
        <f t="shared" si="472"/>
        <v>5.6323802859038442E-3</v>
      </c>
      <c r="AQ265" s="250">
        <f t="shared" si="472"/>
        <v>0.30291689378208553</v>
      </c>
      <c r="AR265" s="250">
        <f t="shared" si="472"/>
        <v>0.6567344815391285</v>
      </c>
      <c r="AS265" s="250">
        <f t="shared" si="472"/>
        <v>1.2837401049862548E-2</v>
      </c>
      <c r="AT265" s="250">
        <f t="shared" si="472"/>
        <v>3.6753927841007235E-2</v>
      </c>
      <c r="AU265" s="250">
        <f t="shared" si="472"/>
        <v>0.46850047077377743</v>
      </c>
      <c r="AV265" s="250">
        <f t="shared" si="472"/>
        <v>4.7779202460624164E-2</v>
      </c>
      <c r="AW265" s="250">
        <f t="shared" si="472"/>
        <v>0.15732896176899189</v>
      </c>
      <c r="AX265" s="250">
        <f t="shared" si="472"/>
        <v>2.3843579113369071E-3</v>
      </c>
      <c r="AY265" s="250">
        <f t="shared" si="472"/>
        <v>2.9521148713848957E-3</v>
      </c>
      <c r="AZ265" s="250">
        <f t="shared" si="472"/>
        <v>0.46850047077377732</v>
      </c>
      <c r="BA265" s="250">
        <f t="shared" si="472"/>
        <v>5.6323802859038277E-3</v>
      </c>
      <c r="BB265" s="250">
        <f t="shared" si="472"/>
        <v>0.43287911933267159</v>
      </c>
      <c r="BC265" s="250">
        <f t="shared" si="472"/>
        <v>8.601934461808429E-2</v>
      </c>
      <c r="BD265" s="250">
        <f t="shared" si="472"/>
        <v>0.22240324251364116</v>
      </c>
      <c r="BE265" s="250">
        <f t="shared" si="472"/>
        <v>0.22240324251364116</v>
      </c>
      <c r="BF265" s="250">
        <f t="shared" si="472"/>
        <v>8.3234563143776015E-32</v>
      </c>
      <c r="BG265" s="250">
        <f t="shared" si="472"/>
        <v>6.8287730384800256E-4</v>
      </c>
      <c r="BH265" s="250">
        <f t="shared" si="472"/>
        <v>9.4521160421416048E-2</v>
      </c>
      <c r="BI265" s="250">
        <f t="shared" si="472"/>
        <v>5.6323802859038295E-3</v>
      </c>
      <c r="BJ265" s="250">
        <f t="shared" si="472"/>
        <v>5.6323802859038442E-3</v>
      </c>
      <c r="BK265" s="250"/>
      <c r="BL265" s="250"/>
      <c r="BM265" s="250"/>
      <c r="BN265" s="250">
        <f t="shared" si="472"/>
        <v>5.1928665991087551E-2</v>
      </c>
      <c r="BO265" s="250">
        <f t="shared" si="472"/>
        <v>5.1928665991087496E-2</v>
      </c>
      <c r="BP265" s="250">
        <f t="shared" si="472"/>
        <v>1.8040418884960354E-2</v>
      </c>
      <c r="BQ265" s="250">
        <f t="shared" si="472"/>
        <v>0.25689759590815753</v>
      </c>
      <c r="BR265" s="250">
        <f t="shared" si="472"/>
        <v>0.25689759590815764</v>
      </c>
    </row>
    <row r="273" spans="4:5">
      <c r="D273"/>
      <c r="E273"/>
    </row>
  </sheetData>
  <mergeCells count="405">
    <mergeCell ref="BD191:BD192"/>
    <mergeCell ref="BE191:BE192"/>
    <mergeCell ref="AW191:AW192"/>
    <mergeCell ref="AX191:AX192"/>
    <mergeCell ref="AY191:AY192"/>
    <mergeCell ref="AZ191:AZ192"/>
    <mergeCell ref="AL103:AL104"/>
    <mergeCell ref="AM103:AM104"/>
    <mergeCell ref="AN103:AN104"/>
    <mergeCell ref="D190:D192"/>
    <mergeCell ref="AI15:AK15"/>
    <mergeCell ref="BF191:BF192"/>
    <mergeCell ref="BG191:BG192"/>
    <mergeCell ref="AR191:AR192"/>
    <mergeCell ref="AS191:AS192"/>
    <mergeCell ref="AT191:AT192"/>
    <mergeCell ref="AU191:AU192"/>
    <mergeCell ref="BF103:BF104"/>
    <mergeCell ref="BG103:BG104"/>
    <mergeCell ref="BD103:BD104"/>
    <mergeCell ref="BE103:BE104"/>
    <mergeCell ref="BF15:BF16"/>
    <mergeCell ref="BG15:BG16"/>
    <mergeCell ref="AI103:AK103"/>
    <mergeCell ref="H74:I74"/>
    <mergeCell ref="H75:I75"/>
    <mergeCell ref="H76:I76"/>
    <mergeCell ref="H69:I69"/>
    <mergeCell ref="BA15:BA16"/>
    <mergeCell ref="BB15:BB16"/>
    <mergeCell ref="AM15:AM16"/>
    <mergeCell ref="BD15:BD16"/>
    <mergeCell ref="BA191:BA192"/>
    <mergeCell ref="H77:I77"/>
    <mergeCell ref="H78:I78"/>
    <mergeCell ref="BH15:BH16"/>
    <mergeCell ref="AU103:AU104"/>
    <mergeCell ref="AV103:AV104"/>
    <mergeCell ref="AL191:AL192"/>
    <mergeCell ref="AM191:AM192"/>
    <mergeCell ref="AN191:AN192"/>
    <mergeCell ref="AO191:AO192"/>
    <mergeCell ref="AP191:AP192"/>
    <mergeCell ref="AQ191:AQ192"/>
    <mergeCell ref="AF103:AF104"/>
    <mergeCell ref="AG103:AG104"/>
    <mergeCell ref="AH103:AH104"/>
    <mergeCell ref="AT103:AT104"/>
    <mergeCell ref="AI191:AK191"/>
    <mergeCell ref="AR103:AR104"/>
    <mergeCell ref="AS103:AS104"/>
    <mergeCell ref="BC103:BC104"/>
    <mergeCell ref="AO103:AO104"/>
    <mergeCell ref="AP103:AP104"/>
    <mergeCell ref="AQ103:AQ104"/>
    <mergeCell ref="AV191:AV192"/>
    <mergeCell ref="BB191:BB192"/>
    <mergeCell ref="A91:F92"/>
    <mergeCell ref="H260:I260"/>
    <mergeCell ref="H261:I261"/>
    <mergeCell ref="H262:I262"/>
    <mergeCell ref="H263:I263"/>
    <mergeCell ref="H264:I264"/>
    <mergeCell ref="H249:I249"/>
    <mergeCell ref="H250:I250"/>
    <mergeCell ref="H251:I251"/>
    <mergeCell ref="H252:I252"/>
    <mergeCell ref="H257:I257"/>
    <mergeCell ref="H258:I258"/>
    <mergeCell ref="H259:I259"/>
    <mergeCell ref="H255:I255"/>
    <mergeCell ref="H256:I256"/>
    <mergeCell ref="H248:I248"/>
    <mergeCell ref="H238:I238"/>
    <mergeCell ref="H239:I239"/>
    <mergeCell ref="H240:I240"/>
    <mergeCell ref="H223:I223"/>
    <mergeCell ref="H224:I224"/>
    <mergeCell ref="H225:I225"/>
    <mergeCell ref="H226:I226"/>
    <mergeCell ref="H227:I227"/>
    <mergeCell ref="H253:I253"/>
    <mergeCell ref="H254:I254"/>
    <mergeCell ref="AW15:AW16"/>
    <mergeCell ref="AX15:AX16"/>
    <mergeCell ref="AY15:AY16"/>
    <mergeCell ref="AZ15:AZ16"/>
    <mergeCell ref="W103:Y103"/>
    <mergeCell ref="Z103:AB103"/>
    <mergeCell ref="AC103:AE103"/>
    <mergeCell ref="H55:I55"/>
    <mergeCell ref="H62:I62"/>
    <mergeCell ref="H79:I79"/>
    <mergeCell ref="H80:I80"/>
    <mergeCell ref="H81:I81"/>
    <mergeCell ref="H241:I241"/>
    <mergeCell ref="H242:I242"/>
    <mergeCell ref="H243:I243"/>
    <mergeCell ref="H244:I244"/>
    <mergeCell ref="H245:I245"/>
    <mergeCell ref="H246:I246"/>
    <mergeCell ref="H247:I247"/>
    <mergeCell ref="H87:I87"/>
    <mergeCell ref="H88:I88"/>
    <mergeCell ref="H73:I73"/>
    <mergeCell ref="H228:I228"/>
    <mergeCell ref="H229:I229"/>
    <mergeCell ref="H232:I232"/>
    <mergeCell ref="H233:I233"/>
    <mergeCell ref="H234:I234"/>
    <mergeCell ref="H235:I235"/>
    <mergeCell ref="H236:I236"/>
    <mergeCell ref="H237:I237"/>
    <mergeCell ref="H230:I230"/>
    <mergeCell ref="H231:I231"/>
    <mergeCell ref="H214:I214"/>
    <mergeCell ref="H215:I215"/>
    <mergeCell ref="H216:I216"/>
    <mergeCell ref="H217:I217"/>
    <mergeCell ref="H218:I218"/>
    <mergeCell ref="H219:I219"/>
    <mergeCell ref="H220:I220"/>
    <mergeCell ref="H221:I221"/>
    <mergeCell ref="H222:I222"/>
    <mergeCell ref="H205:I205"/>
    <mergeCell ref="H206:I206"/>
    <mergeCell ref="H207:I207"/>
    <mergeCell ref="H208:I208"/>
    <mergeCell ref="H209:I209"/>
    <mergeCell ref="H210:I210"/>
    <mergeCell ref="H211:I211"/>
    <mergeCell ref="H212:I212"/>
    <mergeCell ref="H213:I213"/>
    <mergeCell ref="G190:G192"/>
    <mergeCell ref="H202:I202"/>
    <mergeCell ref="H203:I203"/>
    <mergeCell ref="H204:I204"/>
    <mergeCell ref="W191:Y191"/>
    <mergeCell ref="Z191:AB191"/>
    <mergeCell ref="AC191:AE191"/>
    <mergeCell ref="J191:K191"/>
    <mergeCell ref="L191:M191"/>
    <mergeCell ref="N191:O191"/>
    <mergeCell ref="P191:Q191"/>
    <mergeCell ref="H197:I197"/>
    <mergeCell ref="H198:I198"/>
    <mergeCell ref="H199:I199"/>
    <mergeCell ref="H200:I200"/>
    <mergeCell ref="H201:I201"/>
    <mergeCell ref="H193:I193"/>
    <mergeCell ref="H194:I194"/>
    <mergeCell ref="H195:I195"/>
    <mergeCell ref="H196:I196"/>
    <mergeCell ref="T191:U191"/>
    <mergeCell ref="H169:I169"/>
    <mergeCell ref="H170:I170"/>
    <mergeCell ref="H171:I171"/>
    <mergeCell ref="H172:I172"/>
    <mergeCell ref="H173:I173"/>
    <mergeCell ref="H174:I174"/>
    <mergeCell ref="H175:I175"/>
    <mergeCell ref="H176:I176"/>
    <mergeCell ref="R191:S191"/>
    <mergeCell ref="A181:V182"/>
    <mergeCell ref="A183:V184"/>
    <mergeCell ref="A187:V188"/>
    <mergeCell ref="A189:A192"/>
    <mergeCell ref="B189:B192"/>
    <mergeCell ref="C189:F189"/>
    <mergeCell ref="H189:U189"/>
    <mergeCell ref="V189:V192"/>
    <mergeCell ref="C190:C192"/>
    <mergeCell ref="A179:F180"/>
    <mergeCell ref="F190:F192"/>
    <mergeCell ref="H190:I192"/>
    <mergeCell ref="J190:O190"/>
    <mergeCell ref="P190:U190"/>
    <mergeCell ref="E190:E192"/>
    <mergeCell ref="H160:I160"/>
    <mergeCell ref="H161:I161"/>
    <mergeCell ref="H162:I162"/>
    <mergeCell ref="H163:I163"/>
    <mergeCell ref="H164:I164"/>
    <mergeCell ref="H165:I165"/>
    <mergeCell ref="H166:I166"/>
    <mergeCell ref="H167:I167"/>
    <mergeCell ref="H168:I168"/>
    <mergeCell ref="H157:I157"/>
    <mergeCell ref="H158:I158"/>
    <mergeCell ref="H159:I159"/>
    <mergeCell ref="H142:I142"/>
    <mergeCell ref="H143:I143"/>
    <mergeCell ref="H144:I144"/>
    <mergeCell ref="H145:I145"/>
    <mergeCell ref="H146:I146"/>
    <mergeCell ref="H147:I147"/>
    <mergeCell ref="H148:I148"/>
    <mergeCell ref="H151:I151"/>
    <mergeCell ref="H152:I152"/>
    <mergeCell ref="H153:I153"/>
    <mergeCell ref="H154:I154"/>
    <mergeCell ref="H155:I155"/>
    <mergeCell ref="H156:I156"/>
    <mergeCell ref="H149:I149"/>
    <mergeCell ref="H150:I150"/>
    <mergeCell ref="H133:I133"/>
    <mergeCell ref="H134:I134"/>
    <mergeCell ref="H135:I135"/>
    <mergeCell ref="H136:I136"/>
    <mergeCell ref="H137:I137"/>
    <mergeCell ref="H138:I138"/>
    <mergeCell ref="H139:I139"/>
    <mergeCell ref="H140:I140"/>
    <mergeCell ref="H141:I141"/>
    <mergeCell ref="H124:I124"/>
    <mergeCell ref="H125:I125"/>
    <mergeCell ref="H126:I126"/>
    <mergeCell ref="H127:I127"/>
    <mergeCell ref="H128:I128"/>
    <mergeCell ref="H129:I129"/>
    <mergeCell ref="H130:I130"/>
    <mergeCell ref="H131:I131"/>
    <mergeCell ref="H132:I132"/>
    <mergeCell ref="H121:I121"/>
    <mergeCell ref="H122:I122"/>
    <mergeCell ref="H123:I123"/>
    <mergeCell ref="A101:A104"/>
    <mergeCell ref="B101:B104"/>
    <mergeCell ref="H101:U101"/>
    <mergeCell ref="C102:C104"/>
    <mergeCell ref="D102:D104"/>
    <mergeCell ref="F102:F104"/>
    <mergeCell ref="H102:I104"/>
    <mergeCell ref="H115:I115"/>
    <mergeCell ref="H116:I116"/>
    <mergeCell ref="H117:I117"/>
    <mergeCell ref="H118:I118"/>
    <mergeCell ref="H119:I119"/>
    <mergeCell ref="H120:I120"/>
    <mergeCell ref="H113:I113"/>
    <mergeCell ref="H114:I114"/>
    <mergeCell ref="E102:E104"/>
    <mergeCell ref="C101:G101"/>
    <mergeCell ref="G102:G104"/>
    <mergeCell ref="H105:I105"/>
    <mergeCell ref="H106:I106"/>
    <mergeCell ref="H107:I107"/>
    <mergeCell ref="H33:I33"/>
    <mergeCell ref="H32:I32"/>
    <mergeCell ref="H17:I17"/>
    <mergeCell ref="H108:I108"/>
    <mergeCell ref="H109:I109"/>
    <mergeCell ref="H110:I110"/>
    <mergeCell ref="H111:I111"/>
    <mergeCell ref="H112:I112"/>
    <mergeCell ref="P102:U102"/>
    <mergeCell ref="J103:K103"/>
    <mergeCell ref="L103:M103"/>
    <mergeCell ref="N103:O103"/>
    <mergeCell ref="P103:Q103"/>
    <mergeCell ref="R103:S103"/>
    <mergeCell ref="T103:U103"/>
    <mergeCell ref="J102:O102"/>
    <mergeCell ref="H70:I70"/>
    <mergeCell ref="H84:I84"/>
    <mergeCell ref="H85:I85"/>
    <mergeCell ref="H86:I86"/>
    <mergeCell ref="H71:I71"/>
    <mergeCell ref="H72:I72"/>
    <mergeCell ref="H82:I82"/>
    <mergeCell ref="H83:I83"/>
    <mergeCell ref="H28:I28"/>
    <mergeCell ref="H29:I29"/>
    <mergeCell ref="H30:I30"/>
    <mergeCell ref="H31:I31"/>
    <mergeCell ref="H25:I25"/>
    <mergeCell ref="H26:I26"/>
    <mergeCell ref="H27:I27"/>
    <mergeCell ref="H21:I21"/>
    <mergeCell ref="H22:I22"/>
    <mergeCell ref="H23:I23"/>
    <mergeCell ref="H24:I24"/>
    <mergeCell ref="A3:F4"/>
    <mergeCell ref="A7:V8"/>
    <mergeCell ref="A11:V12"/>
    <mergeCell ref="A13:A16"/>
    <mergeCell ref="B13:B16"/>
    <mergeCell ref="H13:U13"/>
    <mergeCell ref="V13:V16"/>
    <mergeCell ref="C14:C16"/>
    <mergeCell ref="D14:D16"/>
    <mergeCell ref="A5:V6"/>
    <mergeCell ref="J14:O14"/>
    <mergeCell ref="P14:U14"/>
    <mergeCell ref="J15:K15"/>
    <mergeCell ref="L15:M15"/>
    <mergeCell ref="N15:O15"/>
    <mergeCell ref="P15:Q15"/>
    <mergeCell ref="C13:G13"/>
    <mergeCell ref="E14:E16"/>
    <mergeCell ref="G14:G16"/>
    <mergeCell ref="R15:S15"/>
    <mergeCell ref="T15:U15"/>
    <mergeCell ref="F14:F16"/>
    <mergeCell ref="H14:I16"/>
    <mergeCell ref="BR15:BR16"/>
    <mergeCell ref="BP15:BP16"/>
    <mergeCell ref="BQ15:BQ16"/>
    <mergeCell ref="BO15:BO16"/>
    <mergeCell ref="BN15:BN16"/>
    <mergeCell ref="BK15:BK16"/>
    <mergeCell ref="BL15:BL16"/>
    <mergeCell ref="H19:I19"/>
    <mergeCell ref="H20:I20"/>
    <mergeCell ref="AT15:AT16"/>
    <mergeCell ref="AL15:AL16"/>
    <mergeCell ref="AN15:AN16"/>
    <mergeCell ref="AO15:AO16"/>
    <mergeCell ref="AP15:AP16"/>
    <mergeCell ref="AQ15:AQ16"/>
    <mergeCell ref="AR15:AR16"/>
    <mergeCell ref="AS15:AS16"/>
    <mergeCell ref="W15:Y15"/>
    <mergeCell ref="Z15:AB15"/>
    <mergeCell ref="AC15:AE15"/>
    <mergeCell ref="AU15:AU16"/>
    <mergeCell ref="AV15:AV16"/>
    <mergeCell ref="H18:I18"/>
    <mergeCell ref="BJ15:BJ16"/>
    <mergeCell ref="BM15:BM16"/>
    <mergeCell ref="BC15:BC16"/>
    <mergeCell ref="BE15:BE16"/>
    <mergeCell ref="BK191:BK192"/>
    <mergeCell ref="BL191:BL192"/>
    <mergeCell ref="BM191:BM192"/>
    <mergeCell ref="AF191:AF192"/>
    <mergeCell ref="AG191:AG192"/>
    <mergeCell ref="AH191:AH192"/>
    <mergeCell ref="AF15:AF16"/>
    <mergeCell ref="AG15:AG16"/>
    <mergeCell ref="AH15:AH16"/>
    <mergeCell ref="BI15:BI16"/>
    <mergeCell ref="AW103:AW104"/>
    <mergeCell ref="AX103:AX104"/>
    <mergeCell ref="AY103:AY104"/>
    <mergeCell ref="AZ103:AZ104"/>
    <mergeCell ref="BA103:BA104"/>
    <mergeCell ref="BI103:BI104"/>
    <mergeCell ref="BJ103:BJ104"/>
    <mergeCell ref="BH191:BH192"/>
    <mergeCell ref="BH103:BH104"/>
    <mergeCell ref="BB103:BB104"/>
    <mergeCell ref="BC191:BC192"/>
    <mergeCell ref="A93:V94"/>
    <mergeCell ref="A95:V96"/>
    <mergeCell ref="A99:V100"/>
    <mergeCell ref="V101:V104"/>
    <mergeCell ref="BI191:BI192"/>
    <mergeCell ref="BJ191:BJ192"/>
    <mergeCell ref="H34:I34"/>
    <mergeCell ref="H35:I35"/>
    <mergeCell ref="H36:I36"/>
    <mergeCell ref="H50:I50"/>
    <mergeCell ref="H51:I51"/>
    <mergeCell ref="H41:I41"/>
    <mergeCell ref="H42:I42"/>
    <mergeCell ref="H43:I43"/>
    <mergeCell ref="H44:I44"/>
    <mergeCell ref="H38:I38"/>
    <mergeCell ref="H54:I54"/>
    <mergeCell ref="H46:I46"/>
    <mergeCell ref="H47:I47"/>
    <mergeCell ref="H48:I48"/>
    <mergeCell ref="H49:I49"/>
    <mergeCell ref="H39:I39"/>
    <mergeCell ref="H40:I40"/>
    <mergeCell ref="H37:I37"/>
    <mergeCell ref="H66:I66"/>
    <mergeCell ref="H67:I67"/>
    <mergeCell ref="H68:I68"/>
    <mergeCell ref="H45:I45"/>
    <mergeCell ref="H56:I56"/>
    <mergeCell ref="H57:I57"/>
    <mergeCell ref="H58:I58"/>
    <mergeCell ref="H59:I59"/>
    <mergeCell ref="H60:I60"/>
    <mergeCell ref="H61:I61"/>
    <mergeCell ref="H63:I63"/>
    <mergeCell ref="H64:I64"/>
    <mergeCell ref="H65:I65"/>
    <mergeCell ref="H52:I52"/>
    <mergeCell ref="H53:I53"/>
    <mergeCell ref="BR103:BR104"/>
    <mergeCell ref="BN191:BN192"/>
    <mergeCell ref="BO191:BO192"/>
    <mergeCell ref="BP191:BP192"/>
    <mergeCell ref="BQ191:BQ192"/>
    <mergeCell ref="BR191:BR192"/>
    <mergeCell ref="BK103:BK104"/>
    <mergeCell ref="BL103:BL104"/>
    <mergeCell ref="BM103:BM104"/>
    <mergeCell ref="BN103:BN104"/>
    <mergeCell ref="BO103:BO104"/>
    <mergeCell ref="BP103:BP104"/>
    <mergeCell ref="BQ103:BQ10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ค่าพารามิเตอร์</vt:lpstr>
      <vt:lpstr>วิเคราะห์ค่ากลวงทึบ</vt:lpstr>
      <vt:lpstr>วิเคราะห์ค่าทึบๆ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6010110775</dc:creator>
  <cp:lastModifiedBy>acer</cp:lastModifiedBy>
  <dcterms:created xsi:type="dcterms:W3CDTF">2020-03-26T09:09:35Z</dcterms:created>
  <dcterms:modified xsi:type="dcterms:W3CDTF">2021-02-27T09:50:25Z</dcterms:modified>
</cp:coreProperties>
</file>