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<sst xmlns="http://schemas.openxmlformats.org/spreadsheetml/2006/main" count="72" uniqueCount="46">
  <si>
    <t>P1</t>
  </si>
  <si>
    <t>P2</t>
  </si>
  <si>
    <t>P3</t>
  </si>
  <si>
    <t>P4</t>
  </si>
  <si>
    <t>P5</t>
  </si>
  <si>
    <t>Корреляция</t>
  </si>
  <si>
    <t>r(P2P1)</t>
  </si>
  <si>
    <t>r(P2P3)</t>
  </si>
  <si>
    <t>r(P2P4)</t>
  </si>
  <si>
    <t>r(P2P5)</t>
  </si>
  <si>
    <t>Коэф. корреляции используется чтобы сравнивать зависимости между величинами разных масштабов. Загоняет коэ ковариации в интервал от 1 до 1, чтобы можно было сравнивать тесноту зависимости величин разных масштабов</t>
  </si>
  <si>
    <t>A1</t>
  </si>
  <si>
    <t>A2</t>
  </si>
  <si>
    <t>abs</t>
  </si>
  <si>
    <t>A3</t>
  </si>
  <si>
    <t>Pi(A4)-MEANPi</t>
  </si>
  <si>
    <t>Отклонение каждого признака для бракованного объекта от среднего по признаку</t>
  </si>
  <si>
    <t>A4</t>
  </si>
  <si>
    <t>Среднее поврежденного признака + сумма произведений отклонений всех признаков на их коэффиценты корреляции, деленное на сумму величин обратных метрикам, т.е. на сумму модулей коэффицентов корреляций</t>
  </si>
  <si>
    <t>A5</t>
  </si>
  <si>
    <t>Результат</t>
  </si>
  <si>
    <t>Те признаки, с которыми у нас коэффицент корреляции большой, сильнее влияют на восстановление пропущенной величины.</t>
  </si>
  <si>
    <t>A6</t>
  </si>
  <si>
    <t>A7</t>
  </si>
  <si>
    <t>СР ЗНАЧ</t>
  </si>
  <si>
    <t>Среднее</t>
  </si>
  <si>
    <t>Дисперсия</t>
  </si>
  <si>
    <t>Pi(A4)-MEANPI</t>
  </si>
  <si>
    <t>Станд отклонение</t>
  </si>
  <si>
    <t>Диспа</t>
  </si>
  <si>
    <t>Ст откл</t>
  </si>
  <si>
    <t>Метрики (частные случаи) расстояния Минковского</t>
  </si>
  <si>
    <t>Манхэттен</t>
  </si>
  <si>
    <t>Евклид</t>
  </si>
  <si>
    <t>Чебышев</t>
  </si>
  <si>
    <t>НОРМ</t>
  </si>
  <si>
    <t>A1A4</t>
  </si>
  <si>
    <t>A2A4</t>
  </si>
  <si>
    <t>A3A4</t>
  </si>
  <si>
    <t>A5A4</t>
  </si>
  <si>
    <t>A6A2</t>
  </si>
  <si>
    <t>A7A2</t>
  </si>
  <si>
    <t>Метрики используются чтобы восстановить пропущенные или некорректные данные. Также для поиска аномалий, для проектирования рекомендательных систем, для повышения эффективности классификации. Это характеристики, устанавливающие связь между признаками или объектами</t>
  </si>
  <si>
    <t>Для адекватной работы алгоритмов анализа данных необходимо чтоб масштаб признаков по всем осям был одинаковый, иначе некот признаки практически будут проигнорированы. Например, если различия в одном и в другом признаке имеют очень разную ценность.</t>
  </si>
  <si>
    <t>1/p</t>
  </si>
  <si>
    <t>P(A4)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</si>
</sst>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</font>
    <font>
      <sz val="9.0"/>
      <color rgb="FF000000"/>
      <name val="&quot;Google Sans Mono&quot;"/>
    </font>
    <font>
      <sz val="9.0"/>
      <color rgb="FF1155CC"/>
      <name val="&quot;Google Sans Mono&quot;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2" fontId="3" numFmtId="0" xfId="0" applyFill="1" applyFont="1"/>
    <xf borderId="0" fillId="0" fontId="1" numFmtId="0" xfId="0" applyAlignment="1" applyFont="1">
      <alignment horizontal="right" vertical="bottom"/>
    </xf>
    <xf borderId="0" fillId="2" fontId="4" numFmtId="0" xfId="0" applyAlignment="1" applyFont="1">
      <alignment readingOrder="0"/>
    </xf>
    <xf borderId="0" fillId="3" fontId="1" numFmtId="0" xfId="0" applyAlignment="1" applyFill="1" applyFont="1">
      <alignment horizontal="center" vertical="bottom"/>
    </xf>
    <xf borderId="0" fillId="3" fontId="1" numFmtId="0" xfId="0" applyAlignment="1" applyFont="1">
      <alignment horizontal="right" vertical="bottom"/>
    </xf>
    <xf borderId="0" fillId="0" fontId="1" numFmtId="0" xfId="0" applyAlignment="1" applyFont="1">
      <alignment horizontal="center" readingOrder="0" vertical="bottom"/>
    </xf>
    <xf borderId="0" fillId="3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3" fontId="1" numFmtId="0" xfId="0" applyAlignment="1" applyFont="1">
      <alignment horizontal="right" readingOrder="0" vertical="bottom"/>
    </xf>
    <xf borderId="0" fillId="4" fontId="2" numFmtId="0" xfId="0" applyAlignment="1" applyFill="1" applyFont="1">
      <alignment horizontal="right" vertical="bottom"/>
    </xf>
    <xf borderId="0" fillId="5" fontId="2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</cols>
  <sheetData>
    <row r="1">
      <c r="A1" s="1">
        <v>5.0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H1" s="3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</row>
    <row r="2">
      <c r="A2" s="2" t="s">
        <v>11</v>
      </c>
      <c r="B2" s="1">
        <v>11.0</v>
      </c>
      <c r="C2" s="1">
        <v>6.0</v>
      </c>
      <c r="D2" s="1">
        <v>5.0</v>
      </c>
      <c r="E2" s="1">
        <v>15.0</v>
      </c>
      <c r="F2" s="1">
        <v>13.0</v>
      </c>
      <c r="G2" s="3"/>
      <c r="H2" s="3"/>
      <c r="I2" s="5">
        <f>(B2*$C2+B3*$C3+B4*$C4+B6*$C6+B7*$C7+B8*$C8 - 6*B10*$C10)/(5*B12*C12)</f>
        <v>-0.8405162768</v>
      </c>
      <c r="J2" s="5">
        <f t="shared" ref="J2:L2" si="1">(D2*$C2+D3*$C3+D4*$C4+D6*$C6+D7*$C7+D8*$C8 - 6*D10*$C10)/(5*D12*$C12)</f>
        <v>0.3580216243</v>
      </c>
      <c r="K2" s="5">
        <f t="shared" si="1"/>
        <v>-0.1025927691</v>
      </c>
      <c r="L2" s="5">
        <f t="shared" si="1"/>
        <v>0.05625560611</v>
      </c>
      <c r="M2" s="3"/>
      <c r="O2" s="6"/>
    </row>
    <row r="3">
      <c r="A3" s="2" t="s">
        <v>12</v>
      </c>
      <c r="B3" s="1">
        <v>11.0</v>
      </c>
      <c r="C3" s="1">
        <v>5.0</v>
      </c>
      <c r="D3" s="1">
        <v>8.0</v>
      </c>
      <c r="E3" s="1">
        <v>3.0</v>
      </c>
      <c r="F3" s="4">
        <v>3.0</v>
      </c>
      <c r="G3" s="3"/>
      <c r="H3" s="3" t="s">
        <v>13</v>
      </c>
      <c r="I3" s="5">
        <f t="shared" ref="I3:L3" si="2">ABS(I2)</f>
        <v>0.8405162768</v>
      </c>
      <c r="J3" s="5">
        <f t="shared" si="2"/>
        <v>0.3580216243</v>
      </c>
      <c r="K3" s="5">
        <f t="shared" si="2"/>
        <v>0.1025927691</v>
      </c>
      <c r="L3" s="5">
        <f t="shared" si="2"/>
        <v>0.05625560611</v>
      </c>
      <c r="M3" s="5">
        <f>SUM(I3:L3)</f>
        <v>1.357386276</v>
      </c>
    </row>
    <row r="4">
      <c r="A4" s="2" t="s">
        <v>14</v>
      </c>
      <c r="B4" s="1">
        <v>13.0</v>
      </c>
      <c r="C4" s="1">
        <v>-2.0</v>
      </c>
      <c r="D4" s="1">
        <v>-2.0</v>
      </c>
      <c r="E4" s="1">
        <v>10.0</v>
      </c>
      <c r="F4" s="1">
        <v>13.0</v>
      </c>
      <c r="G4" s="3"/>
      <c r="H4" s="4" t="s">
        <v>15</v>
      </c>
      <c r="I4" s="5">
        <f>B5-B10</f>
        <v>3.666666667</v>
      </c>
      <c r="J4" s="5">
        <f t="shared" ref="J4:L4" si="3">D5-D10</f>
        <v>-7.5</v>
      </c>
      <c r="K4" s="5">
        <f t="shared" si="3"/>
        <v>-14.16666667</v>
      </c>
      <c r="L4" s="5">
        <f t="shared" si="3"/>
        <v>-4</v>
      </c>
      <c r="M4" s="4" t="s">
        <v>16</v>
      </c>
    </row>
    <row r="5">
      <c r="A5" s="2" t="s">
        <v>17</v>
      </c>
      <c r="B5" s="7">
        <v>12.0</v>
      </c>
      <c r="C5" s="7"/>
      <c r="D5" s="1">
        <v>-4.0</v>
      </c>
      <c r="E5" s="1">
        <v>-5.0</v>
      </c>
      <c r="F5" s="1">
        <v>6.0</v>
      </c>
      <c r="G5" s="3"/>
      <c r="H5" s="3"/>
      <c r="I5" s="3"/>
      <c r="J5" s="4" t="s">
        <v>18</v>
      </c>
      <c r="K5" s="3"/>
      <c r="L5" s="3"/>
      <c r="M5" s="3"/>
    </row>
    <row r="6">
      <c r="A6" s="2" t="s">
        <v>19</v>
      </c>
      <c r="B6" s="1">
        <v>5.0</v>
      </c>
      <c r="C6" s="1">
        <v>11.0</v>
      </c>
      <c r="D6" s="1">
        <v>6.0</v>
      </c>
      <c r="E6" s="1">
        <v>12.0</v>
      </c>
      <c r="F6" s="1">
        <v>8.0</v>
      </c>
      <c r="G6" s="3"/>
      <c r="H6" s="4" t="s">
        <v>20</v>
      </c>
      <c r="I6" s="5">
        <f>C10 + (I2*I4+J2*J4+K2*K4+L2*L4)/M3</f>
        <v>3.822975826</v>
      </c>
      <c r="J6" s="4" t="s">
        <v>21</v>
      </c>
      <c r="K6" s="3"/>
      <c r="L6" s="3"/>
      <c r="M6" s="3"/>
    </row>
    <row r="7">
      <c r="A7" s="2" t="s">
        <v>22</v>
      </c>
      <c r="B7" s="1">
        <v>4.0</v>
      </c>
      <c r="C7" s="1">
        <v>9.0</v>
      </c>
      <c r="D7" s="1">
        <v>2.0</v>
      </c>
      <c r="E7" s="1">
        <v>9.0</v>
      </c>
      <c r="F7" s="1">
        <v>8.0</v>
      </c>
      <c r="G7" s="8"/>
      <c r="H7" s="8"/>
      <c r="I7" s="8"/>
      <c r="J7" s="8"/>
      <c r="K7" s="8"/>
      <c r="L7" s="8"/>
      <c r="M7" s="8"/>
    </row>
    <row r="8">
      <c r="A8" s="2" t="s">
        <v>23</v>
      </c>
      <c r="B8" s="1">
        <v>6.0</v>
      </c>
      <c r="C8" s="1">
        <v>14.0</v>
      </c>
      <c r="D8" s="1">
        <v>2.0</v>
      </c>
      <c r="E8" s="1">
        <v>6.0</v>
      </c>
      <c r="F8" s="1">
        <v>15.0</v>
      </c>
      <c r="G8" s="3"/>
      <c r="H8" s="3" t="s">
        <v>5</v>
      </c>
      <c r="I8" s="4" t="s">
        <v>6</v>
      </c>
      <c r="J8" s="4" t="s">
        <v>7</v>
      </c>
      <c r="K8" s="4" t="s">
        <v>8</v>
      </c>
      <c r="L8" s="4" t="s">
        <v>9</v>
      </c>
      <c r="M8" s="3"/>
    </row>
    <row r="9">
      <c r="A9" s="1" t="s">
        <v>24</v>
      </c>
      <c r="B9" s="1">
        <f t="shared" ref="B9:F9" si="4">AVERAGE(B2:B8)</f>
        <v>8.857142857</v>
      </c>
      <c r="C9" s="1">
        <f t="shared" si="4"/>
        <v>7.166666667</v>
      </c>
      <c r="D9" s="1">
        <f t="shared" si="4"/>
        <v>2.428571429</v>
      </c>
      <c r="E9" s="1">
        <f t="shared" si="4"/>
        <v>7.142857143</v>
      </c>
      <c r="F9" s="1">
        <f t="shared" si="4"/>
        <v>9.428571429</v>
      </c>
      <c r="G9" s="3"/>
      <c r="H9" s="3"/>
      <c r="I9" s="5">
        <f>(B15*$C15+B16*$C16+B17*$C17+B19*$C19+B20*$C20+B20*$C20 - 6*B17*$C17)/(5*B19*$C19)</f>
        <v>0.2109090909</v>
      </c>
      <c r="J9" s="5">
        <f t="shared" ref="J9:L9" si="5">(D15*$C15+D16*$C16+D17*$C17+D19*$C19+D20*$C20+D20*$C20 - 6*D17*$C17)/(5*D19*$C19)</f>
        <v>-0.1672727273</v>
      </c>
      <c r="K9" s="5">
        <f t="shared" si="5"/>
        <v>0.2609625668</v>
      </c>
      <c r="L9" s="5">
        <f t="shared" si="5"/>
        <v>0.4090909091</v>
      </c>
      <c r="M9" s="3"/>
    </row>
    <row r="10">
      <c r="A10" s="9" t="s">
        <v>25</v>
      </c>
      <c r="B10" s="10">
        <f>(SUM(B2:B4,B6:B8)/(COUNT(B2:B8)-1))</f>
        <v>8.333333333</v>
      </c>
      <c r="C10" s="10">
        <f>(SUM(C2:C4,C6:C8)/(COUNT(C2:C8)))</f>
        <v>7.166666667</v>
      </c>
      <c r="D10" s="10">
        <f t="shared" ref="D10:F10" si="6">(SUM(D2:D4,D6:D8)/(COUNT(D2:D8)-1))</f>
        <v>3.5</v>
      </c>
      <c r="E10" s="10">
        <f t="shared" si="6"/>
        <v>9.166666667</v>
      </c>
      <c r="F10" s="10">
        <f t="shared" si="6"/>
        <v>10</v>
      </c>
      <c r="G10" s="3"/>
      <c r="H10" s="3" t="s">
        <v>13</v>
      </c>
      <c r="I10" s="5">
        <f t="shared" ref="I10:L10" si="7">ABS(I9)</f>
        <v>0.2109090909</v>
      </c>
      <c r="J10" s="5">
        <f t="shared" si="7"/>
        <v>0.1672727273</v>
      </c>
      <c r="K10" s="5">
        <f t="shared" si="7"/>
        <v>0.2609625668</v>
      </c>
      <c r="L10" s="5">
        <f t="shared" si="7"/>
        <v>0.4090909091</v>
      </c>
      <c r="M10" s="5">
        <f>SUM(I10:L10)</f>
        <v>1.048235294</v>
      </c>
    </row>
    <row r="11">
      <c r="A11" s="9" t="s">
        <v>26</v>
      </c>
      <c r="B11" s="10">
        <f>(POWER(B2-B10, 2) + POWER(B3-B10, 2) + POWER(B4-B10, 2) + POWER(B6-B10, 2) + POWER(B7-B10, 2) + POWER(B8-B10, 2))/(COUNT(B2:B8)-2)</f>
        <v>14.26666667</v>
      </c>
      <c r="C11" s="10">
        <f>(POWER(C2-C10, 2) + POWER(C3-C10, 2) + POWER(C4-C10, 2) + POWER(C6-C10, 2) + POWER(C7-C10, 2) + POWER(C8-C10, 2))/(COUNT(C2:C8)-1)</f>
        <v>30.96666667</v>
      </c>
      <c r="D11" s="10">
        <f t="shared" ref="D11:F11" si="8">(POWER(D2-D10, 2) + POWER(D3-D10, 2) + POWER(D4-D10, 2) + POWER(D6-D10, 2) + POWER(D7-D10, 2) + POWER(D8-D10, 2))/(COUNT(D2:D8)-2)</f>
        <v>12.7</v>
      </c>
      <c r="E11" s="10">
        <f t="shared" si="8"/>
        <v>18.16666667</v>
      </c>
      <c r="F11" s="10">
        <f t="shared" si="8"/>
        <v>20</v>
      </c>
      <c r="G11" s="3"/>
      <c r="H11" s="4" t="s">
        <v>27</v>
      </c>
      <c r="I11" s="5">
        <f>B18</f>
        <v>0.9707562007</v>
      </c>
      <c r="J11" s="5">
        <f t="shared" ref="J11:L11" si="9">D18</f>
        <v>-2.10455075</v>
      </c>
      <c r="K11" s="5">
        <f t="shared" si="9"/>
        <v>-3.32376302</v>
      </c>
      <c r="L11" s="5">
        <f t="shared" si="9"/>
        <v>-0.894427191</v>
      </c>
      <c r="M11" s="3"/>
    </row>
    <row r="12">
      <c r="A12" s="9" t="s">
        <v>28</v>
      </c>
      <c r="B12" s="10">
        <f t="shared" ref="B12:F12" si="10">SQRT(B11)</f>
        <v>3.777124126</v>
      </c>
      <c r="C12" s="10">
        <f t="shared" si="10"/>
        <v>5.564770136</v>
      </c>
      <c r="D12" s="10">
        <f t="shared" si="10"/>
        <v>3.563705936</v>
      </c>
      <c r="E12" s="10">
        <f t="shared" si="10"/>
        <v>4.262237284</v>
      </c>
      <c r="F12" s="10">
        <f t="shared" si="10"/>
        <v>4.472135955</v>
      </c>
      <c r="G12" s="3"/>
      <c r="H12" s="3"/>
      <c r="I12" s="3"/>
      <c r="J12" s="3"/>
      <c r="K12" s="3"/>
      <c r="L12" s="3"/>
      <c r="M12" s="3"/>
    </row>
    <row r="13">
      <c r="A13" s="4" t="s">
        <v>29</v>
      </c>
      <c r="B13" s="3">
        <f t="shared" ref="B13:F13" si="11">VARA(B2:B4,B6:B8)</f>
        <v>14.26666667</v>
      </c>
      <c r="C13" s="3">
        <f t="shared" si="11"/>
        <v>30.96666667</v>
      </c>
      <c r="D13" s="3">
        <f t="shared" si="11"/>
        <v>12.7</v>
      </c>
      <c r="E13" s="3">
        <f t="shared" si="11"/>
        <v>18.16666667</v>
      </c>
      <c r="F13" s="3">
        <f t="shared" si="11"/>
        <v>20</v>
      </c>
      <c r="G13" s="3"/>
      <c r="H13" s="4" t="s">
        <v>20</v>
      </c>
      <c r="I13" s="5">
        <f>(I9*I11+J9*J11+K9*K11+L9*L11)/M10</f>
        <v>-0.6453746733</v>
      </c>
      <c r="J13" s="3"/>
      <c r="K13" s="3"/>
      <c r="L13" s="3"/>
      <c r="M13" s="3"/>
    </row>
    <row r="14">
      <c r="A14" s="11" t="s">
        <v>30</v>
      </c>
      <c r="B14" s="3">
        <f t="shared" ref="B14:F14" si="12">AVEDEV(B2:B8)</f>
        <v>3.306122449</v>
      </c>
      <c r="C14" s="3">
        <f t="shared" si="12"/>
        <v>4.166666667</v>
      </c>
      <c r="D14" s="3">
        <f t="shared" si="12"/>
        <v>3.346938776</v>
      </c>
      <c r="E14" s="3">
        <f t="shared" si="12"/>
        <v>4.979591837</v>
      </c>
      <c r="F14" s="3">
        <f t="shared" si="12"/>
        <v>3.632653061</v>
      </c>
      <c r="G14" s="12" t="s">
        <v>31</v>
      </c>
      <c r="H14" s="5" t="s">
        <v>32</v>
      </c>
      <c r="I14" s="3"/>
      <c r="J14" s="7" t="s">
        <v>33</v>
      </c>
      <c r="K14" s="3"/>
      <c r="L14" s="7" t="s">
        <v>34</v>
      </c>
      <c r="M14" s="3"/>
    </row>
    <row r="15">
      <c r="A15" s="9" t="s">
        <v>35</v>
      </c>
      <c r="B15" s="7">
        <f t="shared" ref="B15:B21" si="14">(B2-B$10)/B$12</f>
        <v>0.7060045096</v>
      </c>
      <c r="C15" s="1">
        <v>6.0</v>
      </c>
      <c r="D15" s="7">
        <f t="shared" ref="D15:F15" si="13">(D2-D$10)/D$12</f>
        <v>0.4209101499</v>
      </c>
      <c r="E15" s="7">
        <f t="shared" si="13"/>
        <v>1.368608302</v>
      </c>
      <c r="F15" s="7">
        <f t="shared" si="13"/>
        <v>0.6708203932</v>
      </c>
      <c r="G15" s="3"/>
      <c r="H15" s="1" t="s">
        <v>36</v>
      </c>
      <c r="I15" s="3">
        <f t="shared" ref="I15:I17" si="16">ABS(B15-B$18)+ABS(D15-D$18)+ABS(E15-E$18)+ABS(F15-F$18)</f>
        <v>9.047831497</v>
      </c>
      <c r="J15" s="1" t="s">
        <v>36</v>
      </c>
      <c r="K15" s="3">
        <f t="shared" ref="K15:K17" si="17">SQRT(POWER(B15-B$18,2) + POWER(D15-D$18,2) + POWER(E15-E$18,2) + POWER(F15-F$18,2))</f>
        <v>5.560251329</v>
      </c>
      <c r="L15" s="1" t="s">
        <v>36</v>
      </c>
      <c r="M15" s="5">
        <f t="shared" ref="M15:M17" si="18">MAX(ABS(B15-B$18)+ABS(D15-D$18)+ABS(E15-E$18)+ABS(F15-F$18))</f>
        <v>9.047831497</v>
      </c>
    </row>
    <row r="16">
      <c r="A16" s="3"/>
      <c r="B16" s="7">
        <f t="shared" si="14"/>
        <v>0.7060045096</v>
      </c>
      <c r="C16" s="1">
        <v>5.0</v>
      </c>
      <c r="D16" s="7">
        <f t="shared" ref="D16:F16" si="15">(D3-D$10)/D$12</f>
        <v>1.26273045</v>
      </c>
      <c r="E16" s="7">
        <f t="shared" si="15"/>
        <v>-1.446814491</v>
      </c>
      <c r="F16" s="7">
        <f t="shared" si="15"/>
        <v>-1.565247584</v>
      </c>
      <c r="G16" s="3"/>
      <c r="H16" s="13" t="s">
        <v>37</v>
      </c>
      <c r="I16" s="3">
        <f t="shared" si="16"/>
        <v>6.179801813</v>
      </c>
      <c r="J16" s="13" t="s">
        <v>37</v>
      </c>
      <c r="K16" s="3">
        <f t="shared" si="17"/>
        <v>3.921939815</v>
      </c>
      <c r="L16" s="13" t="s">
        <v>37</v>
      </c>
      <c r="M16" s="5">
        <f t="shared" si="18"/>
        <v>6.179801813</v>
      </c>
    </row>
    <row r="17">
      <c r="A17" s="3"/>
      <c r="B17" s="7">
        <f t="shared" si="14"/>
        <v>1.235507892</v>
      </c>
      <c r="C17" s="1">
        <v>-2.0</v>
      </c>
      <c r="D17" s="7">
        <f t="shared" ref="D17:F17" si="19">(D4-D$10)/D$12</f>
        <v>-1.543337216</v>
      </c>
      <c r="E17" s="7">
        <f t="shared" si="19"/>
        <v>0.1955154718</v>
      </c>
      <c r="F17" s="7">
        <f t="shared" si="19"/>
        <v>0.6708203932</v>
      </c>
      <c r="G17" s="3"/>
      <c r="H17" s="14" t="s">
        <v>38</v>
      </c>
      <c r="I17" s="3">
        <f t="shared" si="16"/>
        <v>5.9104913</v>
      </c>
      <c r="J17" s="1" t="s">
        <v>38</v>
      </c>
      <c r="K17" s="3">
        <f t="shared" si="17"/>
        <v>3.901329926</v>
      </c>
      <c r="L17" s="1" t="s">
        <v>38</v>
      </c>
      <c r="M17" s="5">
        <f t="shared" si="18"/>
        <v>5.9104913</v>
      </c>
    </row>
    <row r="18">
      <c r="A18" s="3"/>
      <c r="B18" s="7">
        <f t="shared" si="14"/>
        <v>0.9707562007</v>
      </c>
      <c r="C18" s="7"/>
      <c r="D18" s="7">
        <f t="shared" ref="D18:F18" si="20">(D5-D$10)/D$12</f>
        <v>-2.10455075</v>
      </c>
      <c r="E18" s="7">
        <f t="shared" si="20"/>
        <v>-3.32376302</v>
      </c>
      <c r="F18" s="7">
        <f t="shared" si="20"/>
        <v>-0.894427191</v>
      </c>
      <c r="G18" s="3"/>
      <c r="H18" s="13" t="s">
        <v>39</v>
      </c>
      <c r="I18" s="3">
        <f t="shared" ref="I18:I20" si="22">ABS(B19-B$18)+ABS(D19-D$18)+ABS(E19-E$18)+ABS(F19-F$18)</f>
        <v>9.095058723</v>
      </c>
      <c r="J18" s="13" t="s">
        <v>39</v>
      </c>
      <c r="K18" s="3">
        <f t="shared" ref="K18:K20" si="23">SQRT(POWER(B19-B$18,2) + POWER(D19-D$18,2) + POWER(E19-E$18,2) + POWER(F19-F$18,2))</f>
        <v>5.236110395</v>
      </c>
      <c r="L18" s="13" t="s">
        <v>39</v>
      </c>
      <c r="M18" s="5">
        <f t="shared" ref="M18:M20" si="24">MAX(ABS(B19-B$18)+ABS(D19-D$18)+ABS(E19-E$18)+ABS(F19-F$18))</f>
        <v>9.095058723</v>
      </c>
    </row>
    <row r="19">
      <c r="A19" s="3"/>
      <c r="B19" s="7">
        <f t="shared" si="14"/>
        <v>-0.882505637</v>
      </c>
      <c r="C19" s="1">
        <v>11.0</v>
      </c>
      <c r="D19" s="7">
        <f t="shared" ref="D19:F19" si="21">(D6-D$10)/D$12</f>
        <v>0.7015169166</v>
      </c>
      <c r="E19" s="7">
        <f t="shared" si="21"/>
        <v>0.664752604</v>
      </c>
      <c r="F19" s="7">
        <f t="shared" si="21"/>
        <v>-0.4472135955</v>
      </c>
      <c r="G19" s="3"/>
      <c r="H19" s="7" t="s">
        <v>40</v>
      </c>
      <c r="I19" s="3">
        <f t="shared" si="22"/>
        <v>7.53352765</v>
      </c>
      <c r="J19" s="7" t="s">
        <v>40</v>
      </c>
      <c r="K19" s="3">
        <f t="shared" si="23"/>
        <v>4.278973919</v>
      </c>
      <c r="L19" s="7" t="s">
        <v>40</v>
      </c>
      <c r="M19" s="5">
        <f t="shared" si="24"/>
        <v>7.53352765</v>
      </c>
    </row>
    <row r="20">
      <c r="A20" s="3"/>
      <c r="B20" s="7">
        <f t="shared" si="14"/>
        <v>-1.147257328</v>
      </c>
      <c r="C20" s="1">
        <v>9.0</v>
      </c>
      <c r="D20" s="7">
        <f t="shared" ref="D20:F20" si="25">(D7-D$10)/D$12</f>
        <v>-0.4209101499</v>
      </c>
      <c r="E20" s="7">
        <f t="shared" si="25"/>
        <v>-0.03910309435</v>
      </c>
      <c r="F20" s="7">
        <f t="shared" si="25"/>
        <v>-0.4472135955</v>
      </c>
      <c r="G20" s="3"/>
      <c r="H20" s="7" t="s">
        <v>41</v>
      </c>
      <c r="I20" s="3">
        <f t="shared" si="22"/>
        <v>7.865416153</v>
      </c>
      <c r="J20" s="7" t="s">
        <v>41</v>
      </c>
      <c r="K20" s="3">
        <f t="shared" si="23"/>
        <v>4.008560916</v>
      </c>
      <c r="L20" s="7" t="s">
        <v>41</v>
      </c>
      <c r="M20" s="5">
        <f t="shared" si="24"/>
        <v>7.865416153</v>
      </c>
    </row>
    <row r="21">
      <c r="A21" s="3"/>
      <c r="B21" s="7">
        <f t="shared" si="14"/>
        <v>-0.6177539459</v>
      </c>
      <c r="C21" s="1">
        <v>14.0</v>
      </c>
      <c r="D21" s="7">
        <f t="shared" ref="D21:F21" si="26">(D8-D$10)/D$12</f>
        <v>-0.4209101499</v>
      </c>
      <c r="E21" s="7">
        <f t="shared" si="26"/>
        <v>-0.7429587927</v>
      </c>
      <c r="F21" s="7">
        <f t="shared" si="26"/>
        <v>1.118033989</v>
      </c>
      <c r="G21" s="3"/>
      <c r="H21" s="4" t="s">
        <v>42</v>
      </c>
      <c r="I21" s="3"/>
      <c r="J21" s="3"/>
      <c r="K21" s="3"/>
      <c r="L21" s="3"/>
      <c r="M21" s="3"/>
    </row>
    <row r="22">
      <c r="A22" s="4" t="s">
        <v>43</v>
      </c>
      <c r="B22" s="3"/>
      <c r="C22" s="3"/>
      <c r="D22" s="3"/>
      <c r="E22" s="3"/>
      <c r="F22" s="3"/>
      <c r="G22" s="3"/>
      <c r="H22" s="3" t="s">
        <v>44</v>
      </c>
      <c r="I22" s="5">
        <f t="shared" ref="I22:I27" si="28">1/I15</f>
        <v>0.1105237206</v>
      </c>
      <c r="J22" s="3" t="s">
        <v>44</v>
      </c>
      <c r="K22" s="5">
        <f t="shared" ref="K22:K27" si="29">1/K15</f>
        <v>0.1798479854</v>
      </c>
      <c r="L22" s="3" t="s">
        <v>44</v>
      </c>
      <c r="M22" s="5">
        <f t="shared" ref="M22:M27" si="30">1/M15</f>
        <v>0.1105237206</v>
      </c>
    </row>
    <row r="23">
      <c r="A23" s="2" t="s">
        <v>25</v>
      </c>
      <c r="B23" s="7">
        <f>(SUM(B15:B17,B19:B21)/COUNT(B15:B17,B19:B21))</f>
        <v>0</v>
      </c>
      <c r="C23" s="7"/>
      <c r="D23" s="7">
        <f t="shared" ref="D23:F23" si="27">(SUM(D15:D17,D19:D21)/COUNT(D15:D17,D19:D21))</f>
        <v>0</v>
      </c>
      <c r="E23" s="7">
        <f t="shared" si="27"/>
        <v>0</v>
      </c>
      <c r="F23" s="7">
        <f t="shared" si="27"/>
        <v>0</v>
      </c>
      <c r="G23" s="3"/>
      <c r="H23" s="3"/>
      <c r="I23" s="5">
        <f t="shared" si="28"/>
        <v>0.1618174871</v>
      </c>
      <c r="J23" s="3"/>
      <c r="K23" s="5">
        <f t="shared" si="29"/>
        <v>0.2549758658</v>
      </c>
      <c r="L23" s="3"/>
      <c r="M23" s="5">
        <f t="shared" si="30"/>
        <v>0.1618174871</v>
      </c>
    </row>
    <row r="24">
      <c r="A24" s="2" t="s">
        <v>26</v>
      </c>
      <c r="B24" s="7">
        <f>(POWER(B15-B23, 2) + POWER(B16-B23, 2) + POWER(B17-B23, 2) + POWER(B19-B23, 2) + POWER(B20-B23, 2) + POWER(B21-B23, 2))/(COUNT(B15:B21)-1)</f>
        <v>0.8333333333</v>
      </c>
      <c r="C24" s="7"/>
      <c r="D24" s="7">
        <f t="shared" ref="D24:F24" si="31">(POWER(D15-D23, 2) + POWER(D16-D23, 2) + POWER(D17-D23, 2) + POWER(D19-D23, 2) + POWER(D20-D23, 2) + POWER(D21-D23, 2))/(COUNT(D15:D21)-1)</f>
        <v>0.8333333333</v>
      </c>
      <c r="E24" s="7">
        <f t="shared" si="31"/>
        <v>0.8333333333</v>
      </c>
      <c r="F24" s="7">
        <f t="shared" si="31"/>
        <v>0.8333333333</v>
      </c>
      <c r="G24" s="3"/>
      <c r="H24" s="3"/>
      <c r="I24" s="5">
        <f t="shared" si="28"/>
        <v>0.1691906729</v>
      </c>
      <c r="J24" s="3"/>
      <c r="K24" s="5">
        <f t="shared" si="29"/>
        <v>0.2563228486</v>
      </c>
      <c r="L24" s="3"/>
      <c r="M24" s="5">
        <f t="shared" si="30"/>
        <v>0.1691906729</v>
      </c>
    </row>
    <row r="25">
      <c r="A25" s="2" t="s">
        <v>28</v>
      </c>
      <c r="B25" s="7">
        <f>SQRT(B24)</f>
        <v>0.9128709292</v>
      </c>
      <c r="C25" s="7"/>
      <c r="D25" s="7">
        <f t="shared" ref="D25:F25" si="32">SQRT(D24)</f>
        <v>0.9128709292</v>
      </c>
      <c r="E25" s="7">
        <f t="shared" si="32"/>
        <v>0.9128709292</v>
      </c>
      <c r="F25" s="7">
        <f t="shared" si="32"/>
        <v>0.9128709292</v>
      </c>
      <c r="G25" s="3"/>
      <c r="H25" s="3"/>
      <c r="I25" s="5">
        <f t="shared" si="28"/>
        <v>0.1099498124</v>
      </c>
      <c r="J25" s="3"/>
      <c r="K25" s="5">
        <f t="shared" si="29"/>
        <v>0.1909814585</v>
      </c>
      <c r="L25" s="3"/>
      <c r="M25" s="5">
        <f t="shared" si="30"/>
        <v>0.1099498124</v>
      </c>
    </row>
    <row r="26">
      <c r="A26" s="3"/>
      <c r="B26" s="3"/>
      <c r="C26" s="3"/>
      <c r="D26" s="3"/>
      <c r="E26" s="7"/>
      <c r="F26" s="7"/>
      <c r="G26" s="3"/>
      <c r="H26" s="3"/>
      <c r="I26" s="5">
        <f t="shared" si="28"/>
        <v>0.1327399389</v>
      </c>
      <c r="J26" s="3"/>
      <c r="K26" s="5">
        <f t="shared" si="29"/>
        <v>0.2337008869</v>
      </c>
      <c r="L26" s="3"/>
      <c r="M26" s="5">
        <f t="shared" si="30"/>
        <v>0.1327399389</v>
      </c>
    </row>
    <row r="27">
      <c r="A27" s="3"/>
      <c r="B27" s="3"/>
      <c r="C27" s="3"/>
      <c r="D27" s="3"/>
      <c r="E27" s="3"/>
      <c r="F27" s="3"/>
      <c r="G27" s="3"/>
      <c r="H27" s="3"/>
      <c r="I27" s="5">
        <f t="shared" si="28"/>
        <v>0.1271388545</v>
      </c>
      <c r="J27" s="3"/>
      <c r="K27" s="5">
        <f t="shared" si="29"/>
        <v>0.2494660855</v>
      </c>
      <c r="L27" s="3"/>
      <c r="M27" s="5">
        <f t="shared" si="30"/>
        <v>0.1271388545</v>
      </c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>
      <c r="A29" s="3"/>
      <c r="B29" s="3"/>
      <c r="C29" s="3"/>
      <c r="D29" s="3"/>
      <c r="E29" s="3"/>
      <c r="F29" s="3"/>
      <c r="G29" s="3"/>
      <c r="H29" s="1" t="s">
        <v>45</v>
      </c>
      <c r="I29" s="15">
        <f>(1/(SUM(I22:I27)))*($C2/I15+$C3/I16+$C5/I17+$C6/I18+$C7/I19+$C8/I20)</f>
        <v>6.971353922</v>
      </c>
      <c r="J29" s="1" t="s">
        <v>45</v>
      </c>
      <c r="K29" s="15">
        <f>(1/(SUM(K22:K27)))*($C2/K15+$C3/K16+$C4/K17+$C6/K18+$C7/K19+$C8/K20)</f>
        <v>6.985999255</v>
      </c>
      <c r="L29" s="1" t="s">
        <v>45</v>
      </c>
      <c r="M29" s="16">
        <f>(1/(SUM(M22:M27)))*($C2/M15+$C3/M16+$C4/M17+$C6/M18+$C7/M19+$C8/M20)</f>
        <v>6.554299664</v>
      </c>
    </row>
    <row r="32">
      <c r="B32" s="2"/>
      <c r="C32" s="2"/>
    </row>
    <row r="33">
      <c r="B33" s="1"/>
      <c r="C33" s="1"/>
      <c r="D33" s="1"/>
      <c r="E33" s="1"/>
      <c r="F33" s="1"/>
    </row>
    <row r="34">
      <c r="B34" s="1"/>
      <c r="C34" s="1"/>
      <c r="D34" s="1"/>
      <c r="E34" s="1"/>
      <c r="F34" s="4"/>
    </row>
    <row r="35">
      <c r="B35" s="1"/>
      <c r="C35" s="1"/>
      <c r="D35" s="1"/>
      <c r="E35" s="1"/>
      <c r="F35" s="1"/>
    </row>
    <row r="36">
      <c r="B36" s="1"/>
      <c r="C36" s="1"/>
      <c r="D36" s="1"/>
      <c r="E36" s="1"/>
      <c r="F36" s="1"/>
    </row>
    <row r="37">
      <c r="B37" s="1"/>
      <c r="C37" s="1"/>
      <c r="D37" s="1"/>
      <c r="E37" s="1"/>
      <c r="F37" s="1"/>
    </row>
    <row r="38">
      <c r="B38" s="1"/>
      <c r="C38" s="1"/>
      <c r="D38" s="1"/>
      <c r="E38" s="1"/>
      <c r="F38" s="1"/>
    </row>
  </sheetData>
  <drawing r:id="rId1"/>
</worksheet>
</file>