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11370"/>
  </bookViews>
  <sheets>
    <sheet name="ARGOLA" sheetId="1" r:id="rId1"/>
    <sheet name="RESULTADO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/>
  <c r="L66"/>
  <c r="L64"/>
  <c r="M66"/>
  <c r="M65"/>
  <c r="F7" l="1"/>
  <c r="F66" l="1"/>
  <c r="F47"/>
  <c r="F48" s="1"/>
  <c r="L48" s="1"/>
  <c r="N48" s="1"/>
  <c r="F49"/>
  <c r="L49" s="1"/>
  <c r="N49" s="1"/>
  <c r="F51"/>
  <c r="F52" s="1"/>
  <c r="L52" s="1"/>
  <c r="N52" s="1"/>
  <c r="F53"/>
  <c r="L53" s="1"/>
  <c r="N53" s="1"/>
  <c r="F55"/>
  <c r="F56" s="1"/>
  <c r="L56" s="1"/>
  <c r="N56" s="1"/>
  <c r="F57"/>
  <c r="L57" s="1"/>
  <c r="N57" s="1"/>
  <c r="F59"/>
  <c r="F60" s="1"/>
  <c r="L60" s="1"/>
  <c r="N60" s="1"/>
  <c r="F61"/>
  <c r="L61" s="1"/>
  <c r="N61" s="1"/>
  <c r="F63"/>
  <c r="F64" s="1"/>
  <c r="N64" s="1"/>
  <c r="F65"/>
  <c r="N65" s="1"/>
  <c r="L51"/>
  <c r="Q51" s="1"/>
  <c r="N66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F45"/>
  <c r="L45" s="1"/>
  <c r="M44"/>
  <c r="M43"/>
  <c r="F43"/>
  <c r="L43" s="1"/>
  <c r="M42"/>
  <c r="M41"/>
  <c r="F41"/>
  <c r="L41" s="1"/>
  <c r="M40"/>
  <c r="M39"/>
  <c r="F39"/>
  <c r="L39" s="1"/>
  <c r="M38"/>
  <c r="M37"/>
  <c r="F37"/>
  <c r="L37" s="1"/>
  <c r="M36"/>
  <c r="M35"/>
  <c r="F35"/>
  <c r="L35" s="1"/>
  <c r="M34"/>
  <c r="M33"/>
  <c r="F33"/>
  <c r="L33" s="1"/>
  <c r="M32"/>
  <c r="M31"/>
  <c r="F31"/>
  <c r="L31" s="1"/>
  <c r="M30"/>
  <c r="M29"/>
  <c r="F29"/>
  <c r="L29" s="1"/>
  <c r="M28"/>
  <c r="M27"/>
  <c r="F27"/>
  <c r="L27" s="1"/>
  <c r="M26"/>
  <c r="M25"/>
  <c r="F25"/>
  <c r="L25" s="1"/>
  <c r="M24"/>
  <c r="M23"/>
  <c r="F23"/>
  <c r="L23" s="1"/>
  <c r="M22"/>
  <c r="M21"/>
  <c r="F21"/>
  <c r="L21" s="1"/>
  <c r="M20"/>
  <c r="M19"/>
  <c r="F19"/>
  <c r="L19" s="1"/>
  <c r="M18"/>
  <c r="M17"/>
  <c r="F17"/>
  <c r="F18" s="1"/>
  <c r="L18" s="1"/>
  <c r="M16"/>
  <c r="M15"/>
  <c r="F15"/>
  <c r="L15" s="1"/>
  <c r="M14"/>
  <c r="M13"/>
  <c r="F13"/>
  <c r="L13" s="1"/>
  <c r="M12"/>
  <c r="M11"/>
  <c r="F11"/>
  <c r="L11" s="1"/>
  <c r="M10"/>
  <c r="M9"/>
  <c r="F9"/>
  <c r="L9" s="1"/>
  <c r="M8"/>
  <c r="M7"/>
  <c r="L7"/>
  <c r="L63" l="1"/>
  <c r="Q63" s="1"/>
  <c r="L47"/>
  <c r="Q47" s="1"/>
  <c r="F50"/>
  <c r="L50" s="1"/>
  <c r="N50" s="1"/>
  <c r="P49" s="1"/>
  <c r="F54"/>
  <c r="L54" s="1"/>
  <c r="N54" s="1"/>
  <c r="P53" s="1"/>
  <c r="P65"/>
  <c r="Q65"/>
  <c r="N63"/>
  <c r="N51"/>
  <c r="F58"/>
  <c r="L58" s="1"/>
  <c r="N58" s="1"/>
  <c r="P57" s="1"/>
  <c r="L55"/>
  <c r="L17"/>
  <c r="L59"/>
  <c r="F62"/>
  <c r="L62" s="1"/>
  <c r="N62" s="1"/>
  <c r="P61" s="1"/>
  <c r="F44"/>
  <c r="L44" s="1"/>
  <c r="N35"/>
  <c r="N31"/>
  <c r="N23"/>
  <c r="N13"/>
  <c r="N7"/>
  <c r="F8"/>
  <c r="L8" s="1"/>
  <c r="F10"/>
  <c r="L10" s="1"/>
  <c r="Q9" s="1"/>
  <c r="F20"/>
  <c r="L20" s="1"/>
  <c r="F24"/>
  <c r="L24" s="1"/>
  <c r="F28"/>
  <c r="L28" s="1"/>
  <c r="F32"/>
  <c r="L32" s="1"/>
  <c r="F36"/>
  <c r="L36" s="1"/>
  <c r="F40"/>
  <c r="L40" s="1"/>
  <c r="F14"/>
  <c r="L14" s="1"/>
  <c r="F16"/>
  <c r="L16" s="1"/>
  <c r="F12"/>
  <c r="L12" s="1"/>
  <c r="N15"/>
  <c r="N39"/>
  <c r="F46"/>
  <c r="L46" s="1"/>
  <c r="Q45" s="1"/>
  <c r="F26"/>
  <c r="L26" s="1"/>
  <c r="F34"/>
  <c r="L34" s="1"/>
  <c r="F42"/>
  <c r="L42" s="1"/>
  <c r="N27"/>
  <c r="N43"/>
  <c r="F22"/>
  <c r="L22" s="1"/>
  <c r="F30"/>
  <c r="L30" s="1"/>
  <c r="F38"/>
  <c r="L38" s="1"/>
  <c r="N47" l="1"/>
  <c r="Q49"/>
  <c r="Q53"/>
  <c r="Q55"/>
  <c r="N55"/>
  <c r="P47"/>
  <c r="Q57"/>
  <c r="Q61"/>
  <c r="P51"/>
  <c r="Q59"/>
  <c r="N59"/>
  <c r="P63"/>
  <c r="Q43"/>
  <c r="Q39"/>
  <c r="N20"/>
  <c r="N19"/>
  <c r="N36"/>
  <c r="P35" s="1"/>
  <c r="Q27"/>
  <c r="N8"/>
  <c r="P7" s="1"/>
  <c r="N41"/>
  <c r="Q37"/>
  <c r="N25"/>
  <c r="N37"/>
  <c r="N21"/>
  <c r="Q21"/>
  <c r="N17"/>
  <c r="Q17"/>
  <c r="N18"/>
  <c r="N9"/>
  <c r="N33"/>
  <c r="Q33"/>
  <c r="N45"/>
  <c r="N29"/>
  <c r="Q29"/>
  <c r="Q25"/>
  <c r="N11"/>
  <c r="N44"/>
  <c r="P43" s="1"/>
  <c r="Q23"/>
  <c r="P59" l="1"/>
  <c r="P55"/>
  <c r="Q7"/>
  <c r="Q35"/>
  <c r="N32"/>
  <c r="P31" s="1"/>
  <c r="Q31"/>
  <c r="N24"/>
  <c r="P23" s="1"/>
  <c r="N10"/>
  <c r="P9" s="1"/>
  <c r="N28"/>
  <c r="P27" s="1"/>
  <c r="Q19"/>
  <c r="P19"/>
  <c r="N40"/>
  <c r="P39" s="1"/>
  <c r="N12"/>
  <c r="P11" s="1"/>
  <c r="N42"/>
  <c r="P41" s="1"/>
  <c r="N38"/>
  <c r="N46"/>
  <c r="P45" s="1"/>
  <c r="Q41"/>
  <c r="N16"/>
  <c r="P15" s="1"/>
  <c r="Q15"/>
  <c r="Q11"/>
  <c r="N26"/>
  <c r="P25" s="1"/>
  <c r="N30"/>
  <c r="P29" s="1"/>
  <c r="N14"/>
  <c r="P13" s="1"/>
  <c r="Q13"/>
  <c r="P17"/>
  <c r="N34"/>
  <c r="P33" s="1"/>
  <c r="P37"/>
  <c r="N22"/>
  <c r="P21" s="1"/>
</calcChain>
</file>

<file path=xl/sharedStrings.xml><?xml version="1.0" encoding="utf-8"?>
<sst xmlns="http://schemas.openxmlformats.org/spreadsheetml/2006/main" count="141" uniqueCount="42">
  <si>
    <t>P10</t>
  </si>
  <si>
    <t>A2</t>
  </si>
  <si>
    <t>BA</t>
  </si>
  <si>
    <t>P11</t>
  </si>
  <si>
    <t>Cg1</t>
  </si>
  <si>
    <t>P9</t>
  </si>
  <si>
    <t>A1</t>
  </si>
  <si>
    <t>Amostra</t>
  </si>
  <si>
    <t>nº</t>
  </si>
  <si>
    <t>Lata (F)</t>
  </si>
  <si>
    <t>Lata +TFSA (f)</t>
  </si>
  <si>
    <t>Lata +TFSE (f)</t>
  </si>
  <si>
    <t>fator F</t>
  </si>
  <si>
    <t>solos</t>
  </si>
  <si>
    <t>MB</t>
  </si>
  <si>
    <t>MB + argila</t>
  </si>
  <si>
    <t>g/kg</t>
  </si>
  <si>
    <t xml:space="preserve">Amostra </t>
  </si>
  <si>
    <t>O2</t>
  </si>
  <si>
    <t>P3</t>
  </si>
  <si>
    <t>O3/A1</t>
  </si>
  <si>
    <t>P7</t>
  </si>
  <si>
    <t>P1</t>
  </si>
  <si>
    <t>B1</t>
  </si>
  <si>
    <t>B2</t>
  </si>
  <si>
    <t>O1</t>
  </si>
  <si>
    <t>P6</t>
  </si>
  <si>
    <t>AB</t>
  </si>
  <si>
    <t>P8</t>
  </si>
  <si>
    <t>B3</t>
  </si>
  <si>
    <t>P5</t>
  </si>
  <si>
    <t>A</t>
  </si>
  <si>
    <t>Argila total</t>
  </si>
  <si>
    <t>Argila Dispersa</t>
  </si>
  <si>
    <t>Gateados/ Valas/ Pistola/ Perfil</t>
  </si>
  <si>
    <t xml:space="preserve">Projeto de mestrado </t>
  </si>
  <si>
    <t>Taciara Horst</t>
  </si>
  <si>
    <t>Argila dispersa</t>
  </si>
  <si>
    <t xml:space="preserve">Perfil </t>
  </si>
  <si>
    <t>O3</t>
  </si>
  <si>
    <t>horizonte</t>
  </si>
  <si>
    <t>Determinação da Argila dispersa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</si>
</sst>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/>
    <xf numFmtId="0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64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8" fillId="3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4"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0"/>
  <sheetViews>
    <sheetView tabSelected="1" workbookViewId="0">
      <selection activeCell="I3" sqref="I3"/>
    </sheetView>
  </sheetViews>
  <sheetFormatPr defaultRowHeight="15"/>
  <cols>
    <col min="14" max="14" width="14.7109375" customWidth="1"/>
    <col min="15" max="15" width="11" bestFit="1" customWidth="1"/>
  </cols>
  <sheetData>
    <row r="1" spans="1:21">
      <c r="A1" s="35" t="s">
        <v>41</v>
      </c>
      <c r="B1" s="35"/>
      <c r="C1" s="35"/>
      <c r="D1" s="35"/>
    </row>
    <row r="2" spans="1:21">
      <c r="A2" s="36" t="s">
        <v>34</v>
      </c>
      <c r="B2" s="36"/>
      <c r="C2" s="36"/>
      <c r="D2" s="36"/>
    </row>
    <row r="3" spans="1:21">
      <c r="A3" s="37" t="s">
        <v>35</v>
      </c>
      <c r="B3" s="37"/>
      <c r="C3" s="37"/>
      <c r="D3" s="37"/>
    </row>
    <row r="4" spans="1:21">
      <c r="A4" s="28" t="s">
        <v>36</v>
      </c>
      <c r="B4" s="28"/>
      <c r="C4" s="36"/>
      <c r="D4" s="36"/>
    </row>
    <row r="6" spans="1:21">
      <c r="A6" s="1" t="s">
        <v>7</v>
      </c>
      <c r="B6" s="1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1" t="s">
        <v>8</v>
      </c>
      <c r="H6" s="1" t="s">
        <v>13</v>
      </c>
      <c r="I6" s="1" t="s">
        <v>14</v>
      </c>
      <c r="J6" s="1" t="s">
        <v>15</v>
      </c>
      <c r="L6" s="3" t="s">
        <v>16</v>
      </c>
      <c r="M6" s="4" t="s">
        <v>17</v>
      </c>
      <c r="N6" s="5" t="s">
        <v>33</v>
      </c>
      <c r="O6" s="5" t="s">
        <v>32</v>
      </c>
      <c r="P6" s="6"/>
      <c r="Q6" s="3" t="s">
        <v>16</v>
      </c>
      <c r="S6" s="33"/>
      <c r="T6" s="34" t="s">
        <v>37</v>
      </c>
      <c r="U6" s="33"/>
    </row>
    <row r="7" spans="1:21">
      <c r="A7" s="7" t="s">
        <v>0</v>
      </c>
      <c r="B7" s="6">
        <v>1</v>
      </c>
      <c r="C7" s="6"/>
      <c r="D7" s="6">
        <v>1.3</v>
      </c>
      <c r="E7" s="6">
        <v>1</v>
      </c>
      <c r="F7" s="8">
        <f>(D7-C7)/(E7-C7)</f>
        <v>1.3</v>
      </c>
      <c r="G7" s="2">
        <v>1</v>
      </c>
      <c r="H7" s="9">
        <v>20.001000000000001</v>
      </c>
      <c r="I7" s="10">
        <v>53.247999999999998</v>
      </c>
      <c r="J7" s="10">
        <v>53.398000000000003</v>
      </c>
      <c r="K7" s="11"/>
      <c r="L7" s="11">
        <f t="shared" ref="L7:L38" si="0">(J7-I7)*1000*(20/H7)*F7</f>
        <v>194.990250487483</v>
      </c>
      <c r="M7" s="1" t="str">
        <f t="shared" ref="M7:M38" si="1">A7</f>
        <v>P10</v>
      </c>
      <c r="N7" s="11">
        <f t="shared" ref="N7:N38" si="2">L7*0.1</f>
        <v>19.499025048748301</v>
      </c>
      <c r="O7" s="2"/>
      <c r="P7" s="2" t="str">
        <f>IF(STDEV(N7:N8)&gt;2,"Repetir","Aceitar")</f>
        <v>Aceitar</v>
      </c>
      <c r="Q7" s="11">
        <f>AVERAGE(L7:L8)</f>
        <v>196.29512524374218</v>
      </c>
      <c r="S7" s="29" t="s">
        <v>38</v>
      </c>
      <c r="T7" s="28" t="s">
        <v>40</v>
      </c>
      <c r="U7" s="30" t="s">
        <v>16</v>
      </c>
    </row>
    <row r="8" spans="1:21">
      <c r="A8" s="7" t="s">
        <v>1</v>
      </c>
      <c r="B8" s="6">
        <v>2</v>
      </c>
      <c r="C8" s="6"/>
      <c r="D8" s="6">
        <v>1</v>
      </c>
      <c r="E8" s="6">
        <v>1</v>
      </c>
      <c r="F8" s="8">
        <f>F7</f>
        <v>1.3</v>
      </c>
      <c r="G8" s="2">
        <v>2</v>
      </c>
      <c r="H8" s="9">
        <v>20</v>
      </c>
      <c r="I8" s="10">
        <v>44.576000000000001</v>
      </c>
      <c r="J8" s="10">
        <v>44.728000000000002</v>
      </c>
      <c r="K8" s="11"/>
      <c r="L8" s="11">
        <f t="shared" si="0"/>
        <v>197.60000000000133</v>
      </c>
      <c r="M8" s="1" t="str">
        <f t="shared" si="1"/>
        <v>A2</v>
      </c>
      <c r="N8" s="11">
        <f t="shared" si="2"/>
        <v>19.760000000000133</v>
      </c>
      <c r="O8" s="2"/>
      <c r="P8" s="2"/>
      <c r="Q8" s="2"/>
      <c r="S8" s="27" t="s">
        <v>22</v>
      </c>
      <c r="T8" s="27" t="s">
        <v>6</v>
      </c>
      <c r="U8" s="31">
        <v>141.00015317250165</v>
      </c>
    </row>
    <row r="9" spans="1:21">
      <c r="A9" s="7" t="s">
        <v>0</v>
      </c>
      <c r="B9" s="6">
        <v>3</v>
      </c>
      <c r="C9" s="6"/>
      <c r="D9" s="6">
        <v>1</v>
      </c>
      <c r="E9" s="6">
        <v>1</v>
      </c>
      <c r="F9" s="8">
        <f>(D9-C9)/(E9-C9)</f>
        <v>1</v>
      </c>
      <c r="G9" s="2">
        <v>3</v>
      </c>
      <c r="H9" s="9">
        <v>19.998999999999999</v>
      </c>
      <c r="I9" s="10">
        <v>44.784999999999997</v>
      </c>
      <c r="J9" s="10">
        <v>44.991999999999997</v>
      </c>
      <c r="K9" s="11"/>
      <c r="L9" s="11">
        <f t="shared" si="0"/>
        <v>207.01035051752663</v>
      </c>
      <c r="M9" s="1" t="str">
        <f t="shared" si="1"/>
        <v>P10</v>
      </c>
      <c r="N9" s="11">
        <f t="shared" si="2"/>
        <v>20.701035051752665</v>
      </c>
      <c r="O9" s="2"/>
      <c r="P9" s="2" t="str">
        <f t="shared" ref="P9" si="3">IF(STDEV(N9:N10)&gt;2,"Repetir","Aceitar")</f>
        <v>Aceitar</v>
      </c>
      <c r="Q9" s="11">
        <f>AVERAGE(L9:L10)</f>
        <v>195.50057548875412</v>
      </c>
      <c r="S9" s="27" t="s">
        <v>22</v>
      </c>
      <c r="T9" s="27" t="s">
        <v>1</v>
      </c>
      <c r="U9" s="31">
        <v>132.48360211221467</v>
      </c>
    </row>
    <row r="10" spans="1:21">
      <c r="A10" s="7" t="s">
        <v>2</v>
      </c>
      <c r="B10" s="6">
        <v>4</v>
      </c>
      <c r="C10" s="6"/>
      <c r="D10" s="6">
        <v>1</v>
      </c>
      <c r="E10" s="6">
        <v>1</v>
      </c>
      <c r="F10" s="8">
        <f t="shared" ref="F10" si="4">F9</f>
        <v>1</v>
      </c>
      <c r="G10" s="2">
        <v>4</v>
      </c>
      <c r="H10" s="9">
        <v>20.001000000000001</v>
      </c>
      <c r="I10" s="10">
        <v>54.838999999999999</v>
      </c>
      <c r="J10" s="10">
        <v>55.023000000000003</v>
      </c>
      <c r="K10" s="11"/>
      <c r="L10" s="11">
        <f t="shared" si="0"/>
        <v>183.99080045998161</v>
      </c>
      <c r="M10" s="1" t="str">
        <f t="shared" si="1"/>
        <v>BA</v>
      </c>
      <c r="N10" s="11">
        <f t="shared" si="2"/>
        <v>18.399080045998161</v>
      </c>
      <c r="O10" s="2"/>
      <c r="P10" s="2"/>
      <c r="Q10" s="2"/>
      <c r="S10" s="27" t="s">
        <v>22</v>
      </c>
      <c r="T10" s="27" t="s">
        <v>23</v>
      </c>
      <c r="U10" s="31">
        <v>164.98850559714805</v>
      </c>
    </row>
    <row r="11" spans="1:21">
      <c r="A11" s="19" t="s">
        <v>3</v>
      </c>
      <c r="B11" s="20">
        <v>5</v>
      </c>
      <c r="C11" s="21"/>
      <c r="D11" s="6">
        <v>1</v>
      </c>
      <c r="E11" s="6">
        <v>1</v>
      </c>
      <c r="F11" s="22">
        <f t="shared" ref="F11" si="5">(D11-C11)/(E11-C11)</f>
        <v>1</v>
      </c>
      <c r="G11" s="23">
        <v>5</v>
      </c>
      <c r="H11" s="24">
        <v>19.992000000000001</v>
      </c>
      <c r="I11" s="21">
        <v>54.326000000000001</v>
      </c>
      <c r="J11" s="21">
        <v>54.695999999999998</v>
      </c>
      <c r="K11" s="25"/>
      <c r="L11" s="11">
        <f t="shared" si="0"/>
        <v>370.14805922368691</v>
      </c>
      <c r="M11" s="26" t="str">
        <f t="shared" si="1"/>
        <v>P11</v>
      </c>
      <c r="N11" s="25">
        <f t="shared" si="2"/>
        <v>37.014805922368694</v>
      </c>
      <c r="O11" s="23"/>
      <c r="P11" s="23" t="str">
        <f t="shared" ref="P11" si="6">IF(STDEV(N11:N12)&gt;2,"Repetir","Aceitar")</f>
        <v>Aceitar</v>
      </c>
      <c r="Q11" s="25">
        <f>AVERAGE(L11:L12)</f>
        <v>370.13880228227686</v>
      </c>
      <c r="S11" s="27" t="s">
        <v>22</v>
      </c>
      <c r="T11" s="27" t="s">
        <v>24</v>
      </c>
      <c r="U11" s="31">
        <v>204.03550630614257</v>
      </c>
    </row>
    <row r="12" spans="1:21">
      <c r="A12" s="19" t="s">
        <v>4</v>
      </c>
      <c r="B12" s="20">
        <v>6</v>
      </c>
      <c r="C12" s="21"/>
      <c r="D12" s="6">
        <v>1</v>
      </c>
      <c r="E12" s="6">
        <v>1</v>
      </c>
      <c r="F12" s="22">
        <f t="shared" ref="F12" si="7">F11</f>
        <v>1</v>
      </c>
      <c r="G12" s="23">
        <v>6</v>
      </c>
      <c r="H12" s="21">
        <v>19.992999999999999</v>
      </c>
      <c r="I12" s="21">
        <v>46.093000000000004</v>
      </c>
      <c r="J12" s="21">
        <v>46.463000000000001</v>
      </c>
      <c r="K12" s="25"/>
      <c r="L12" s="11">
        <f t="shared" si="0"/>
        <v>370.1295453408668</v>
      </c>
      <c r="M12" s="26" t="str">
        <f t="shared" si="1"/>
        <v>Cg1</v>
      </c>
      <c r="N12" s="25">
        <f t="shared" si="2"/>
        <v>37.012954534086681</v>
      </c>
      <c r="O12" s="23"/>
      <c r="P12" s="23"/>
      <c r="Q12" s="23"/>
      <c r="S12" s="27" t="s">
        <v>0</v>
      </c>
      <c r="T12" s="27" t="s">
        <v>6</v>
      </c>
      <c r="U12" s="31">
        <v>116.50760405329657</v>
      </c>
    </row>
    <row r="13" spans="1:21">
      <c r="A13" s="7" t="s">
        <v>5</v>
      </c>
      <c r="B13" s="6">
        <v>7</v>
      </c>
      <c r="C13" s="10"/>
      <c r="D13" s="6">
        <v>1</v>
      </c>
      <c r="E13" s="6">
        <v>1</v>
      </c>
      <c r="F13" s="8">
        <f t="shared" ref="F13" si="8">(D13-C13)/(E13-C13)</f>
        <v>1</v>
      </c>
      <c r="G13" s="2">
        <v>7</v>
      </c>
      <c r="H13" s="10">
        <v>19.984999999999999</v>
      </c>
      <c r="I13" s="10">
        <v>46.093000000000004</v>
      </c>
      <c r="J13" s="10">
        <v>46.244999999999997</v>
      </c>
      <c r="K13" s="11"/>
      <c r="L13" s="11">
        <f t="shared" si="0"/>
        <v>152.11408556416706</v>
      </c>
      <c r="M13" s="1" t="str">
        <f t="shared" si="1"/>
        <v>P9</v>
      </c>
      <c r="N13" s="11">
        <f t="shared" si="2"/>
        <v>15.211408556416707</v>
      </c>
      <c r="O13" s="2"/>
      <c r="P13" s="2" t="str">
        <f t="shared" ref="P13" si="9">IF(STDEV(N13:N14)&gt;2,"Repetir","Aceitar")</f>
        <v>Aceitar</v>
      </c>
      <c r="Q13" s="11">
        <f>AVERAGE(L13:L14)</f>
        <v>159.06949464986209</v>
      </c>
      <c r="S13" s="27" t="s">
        <v>0</v>
      </c>
      <c r="T13" s="27" t="s">
        <v>1</v>
      </c>
      <c r="U13" s="31">
        <v>196.29512524374218</v>
      </c>
    </row>
    <row r="14" spans="1:21">
      <c r="A14" s="7" t="s">
        <v>6</v>
      </c>
      <c r="B14" s="6">
        <v>8</v>
      </c>
      <c r="C14" s="10"/>
      <c r="D14" s="6">
        <v>1</v>
      </c>
      <c r="E14" s="6">
        <v>1</v>
      </c>
      <c r="F14" s="8">
        <f>F13</f>
        <v>1</v>
      </c>
      <c r="G14" s="2">
        <v>8</v>
      </c>
      <c r="H14" s="10">
        <v>19.997</v>
      </c>
      <c r="I14" s="10">
        <v>54.475000000000001</v>
      </c>
      <c r="J14" s="10">
        <v>54.640999999999998</v>
      </c>
      <c r="K14" s="11"/>
      <c r="L14" s="11">
        <f t="shared" si="0"/>
        <v>166.02490373555713</v>
      </c>
      <c r="M14" s="1" t="str">
        <f t="shared" si="1"/>
        <v>A1</v>
      </c>
      <c r="N14" s="11">
        <f t="shared" si="2"/>
        <v>16.602490373555714</v>
      </c>
      <c r="O14" s="2"/>
      <c r="P14" s="2"/>
      <c r="Q14" s="2"/>
      <c r="S14" s="27" t="s">
        <v>0</v>
      </c>
      <c r="T14" s="27" t="s">
        <v>23</v>
      </c>
      <c r="U14" s="31">
        <v>192.96140964729665</v>
      </c>
    </row>
    <row r="15" spans="1:21">
      <c r="A15" s="7" t="s">
        <v>3</v>
      </c>
      <c r="B15" s="6">
        <v>9</v>
      </c>
      <c r="C15" s="10"/>
      <c r="D15" s="6">
        <v>1</v>
      </c>
      <c r="E15" s="6">
        <v>1</v>
      </c>
      <c r="F15" s="8">
        <f t="shared" ref="F15" si="10">(D15-C15)/(E15-C15)</f>
        <v>1</v>
      </c>
      <c r="G15" s="2">
        <v>9</v>
      </c>
      <c r="H15" s="10">
        <v>20.007999999999999</v>
      </c>
      <c r="I15" s="10">
        <v>48.164999999999999</v>
      </c>
      <c r="J15" s="10">
        <v>48.38</v>
      </c>
      <c r="K15" s="11"/>
      <c r="L15" s="11">
        <f t="shared" si="0"/>
        <v>214.91403438624891</v>
      </c>
      <c r="M15" s="1" t="str">
        <f t="shared" si="1"/>
        <v>P11</v>
      </c>
      <c r="N15" s="11">
        <f t="shared" si="2"/>
        <v>21.491403438624893</v>
      </c>
      <c r="O15" s="2"/>
      <c r="P15" s="2" t="str">
        <f t="shared" ref="P15" si="11">IF(STDEV(N15:N16)&gt;2,"Repetir","Aceitar")</f>
        <v>Aceitar</v>
      </c>
      <c r="Q15" s="11">
        <f>AVERAGE(L15:L16)</f>
        <v>209.49272969249955</v>
      </c>
      <c r="S15" s="27" t="s">
        <v>0</v>
      </c>
      <c r="T15" s="27" t="s">
        <v>2</v>
      </c>
      <c r="U15" s="31">
        <v>195.50057548875412</v>
      </c>
    </row>
    <row r="16" spans="1:21">
      <c r="A16" s="7" t="s">
        <v>18</v>
      </c>
      <c r="B16" s="6">
        <v>10</v>
      </c>
      <c r="C16" s="10"/>
      <c r="D16" s="6">
        <v>1</v>
      </c>
      <c r="E16" s="6">
        <v>1</v>
      </c>
      <c r="F16" s="8">
        <f t="shared" ref="F16" si="12">F15</f>
        <v>1</v>
      </c>
      <c r="G16" s="2">
        <v>10</v>
      </c>
      <c r="H16" s="10">
        <v>19.992999999999999</v>
      </c>
      <c r="I16" s="10">
        <v>51.515999999999998</v>
      </c>
      <c r="J16" s="10">
        <v>51.72</v>
      </c>
      <c r="K16" s="11"/>
      <c r="L16" s="11">
        <f t="shared" si="0"/>
        <v>204.07142499875022</v>
      </c>
      <c r="M16" s="1" t="str">
        <f t="shared" si="1"/>
        <v>O2</v>
      </c>
      <c r="N16" s="11">
        <f t="shared" si="2"/>
        <v>20.407142499875022</v>
      </c>
      <c r="O16" s="2"/>
      <c r="P16" s="2"/>
      <c r="Q16" s="2"/>
      <c r="S16" s="27" t="s">
        <v>3</v>
      </c>
      <c r="T16" s="27" t="s">
        <v>4</v>
      </c>
      <c r="U16" s="32">
        <v>370.13880228227686</v>
      </c>
    </row>
    <row r="17" spans="1:21">
      <c r="A17" s="7" t="s">
        <v>21</v>
      </c>
      <c r="B17" s="6">
        <v>11</v>
      </c>
      <c r="C17" s="10"/>
      <c r="D17" s="6">
        <v>1</v>
      </c>
      <c r="E17" s="6">
        <v>1</v>
      </c>
      <c r="F17" s="8">
        <f t="shared" ref="F17" si="13">(D17-C17)/(E17-C17)</f>
        <v>1</v>
      </c>
      <c r="G17" s="2">
        <v>11</v>
      </c>
      <c r="H17" s="10">
        <v>20.004999999999999</v>
      </c>
      <c r="I17" s="10">
        <v>44.978999999999999</v>
      </c>
      <c r="J17" s="10">
        <v>45.055999999999997</v>
      </c>
      <c r="K17" s="11"/>
      <c r="L17" s="11">
        <f t="shared" si="0"/>
        <v>76.980754811295355</v>
      </c>
      <c r="M17" s="1" t="str">
        <f t="shared" si="1"/>
        <v>P7</v>
      </c>
      <c r="N17" s="11">
        <f t="shared" si="2"/>
        <v>7.6980754811295355</v>
      </c>
      <c r="O17" s="2"/>
      <c r="P17" s="2" t="str">
        <f t="shared" ref="P17" si="14">IF(STDEV(N17:N18)&gt;2,"Repetir","Aceitar")</f>
        <v>Aceitar</v>
      </c>
      <c r="Q17" s="11">
        <f>AVERAGE(L17:L18)</f>
        <v>84.483478440491822</v>
      </c>
      <c r="S17" s="27" t="s">
        <v>3</v>
      </c>
      <c r="T17" s="27" t="s">
        <v>25</v>
      </c>
      <c r="U17" s="31">
        <v>60.969515242378748</v>
      </c>
    </row>
    <row r="18" spans="1:21">
      <c r="A18" s="7" t="s">
        <v>20</v>
      </c>
      <c r="B18" s="6">
        <v>12</v>
      </c>
      <c r="C18" s="10"/>
      <c r="D18" s="6">
        <v>1</v>
      </c>
      <c r="E18" s="6">
        <v>1</v>
      </c>
      <c r="F18" s="8">
        <f t="shared" ref="F18" si="15">F17</f>
        <v>1</v>
      </c>
      <c r="G18" s="2">
        <v>12</v>
      </c>
      <c r="H18" s="10">
        <v>20.003</v>
      </c>
      <c r="I18" s="10">
        <v>55.716000000000001</v>
      </c>
      <c r="J18" s="10">
        <v>55.808</v>
      </c>
      <c r="K18" s="11"/>
      <c r="L18" s="11">
        <f t="shared" si="0"/>
        <v>91.986202069688289</v>
      </c>
      <c r="M18" s="1" t="str">
        <f t="shared" si="1"/>
        <v>O3/A1</v>
      </c>
      <c r="N18" s="11">
        <f t="shared" si="2"/>
        <v>9.1986202069688296</v>
      </c>
      <c r="O18" s="2"/>
      <c r="P18" s="2"/>
      <c r="Q18" s="2"/>
      <c r="S18" s="27" t="s">
        <v>3</v>
      </c>
      <c r="T18" s="27" t="s">
        <v>18</v>
      </c>
      <c r="U18" s="31">
        <v>209.49272969249955</v>
      </c>
    </row>
    <row r="19" spans="1:21">
      <c r="A19" s="7" t="s">
        <v>22</v>
      </c>
      <c r="B19" s="6">
        <v>13</v>
      </c>
      <c r="C19" s="10"/>
      <c r="D19" s="6">
        <v>1</v>
      </c>
      <c r="E19" s="6">
        <v>1</v>
      </c>
      <c r="F19" s="8">
        <f t="shared" ref="F19" si="16">(D19-C19)/(E19-C19)</f>
        <v>1</v>
      </c>
      <c r="G19" s="2">
        <v>13</v>
      </c>
      <c r="H19" s="10">
        <v>20.003</v>
      </c>
      <c r="I19" s="10">
        <v>53.71</v>
      </c>
      <c r="J19" s="10">
        <v>53.85</v>
      </c>
      <c r="K19" s="11"/>
      <c r="L19" s="11">
        <f t="shared" si="0"/>
        <v>139.97900314952813</v>
      </c>
      <c r="M19" s="1" t="str">
        <f t="shared" si="1"/>
        <v>P1</v>
      </c>
      <c r="N19" s="11">
        <f t="shared" si="2"/>
        <v>13.997900314952814</v>
      </c>
      <c r="O19" s="2"/>
      <c r="P19" s="2" t="str">
        <f t="shared" ref="P19" si="17">IF(STDEV(N19:N20)&gt;2,"Repetir","Aceitar")</f>
        <v>Aceitar</v>
      </c>
      <c r="Q19" s="11">
        <f>AVERAGE(L19:L20)</f>
        <v>141.00015317250165</v>
      </c>
      <c r="S19" s="27" t="s">
        <v>19</v>
      </c>
      <c r="T19" s="27" t="s">
        <v>6</v>
      </c>
      <c r="U19" s="31">
        <v>223.53330552099152</v>
      </c>
    </row>
    <row r="20" spans="1:21">
      <c r="A20" s="7" t="s">
        <v>6</v>
      </c>
      <c r="B20" s="6">
        <v>14</v>
      </c>
      <c r="C20" s="10"/>
      <c r="D20" s="6">
        <v>1</v>
      </c>
      <c r="E20" s="6">
        <v>1</v>
      </c>
      <c r="F20" s="8">
        <f t="shared" ref="F20" si="18">F19</f>
        <v>1</v>
      </c>
      <c r="G20" s="2">
        <v>14</v>
      </c>
      <c r="H20" s="10">
        <v>19.997</v>
      </c>
      <c r="I20" s="10">
        <v>54.779000000000003</v>
      </c>
      <c r="J20" s="10">
        <v>54.920999999999999</v>
      </c>
      <c r="K20" s="11"/>
      <c r="L20" s="11">
        <f t="shared" si="0"/>
        <v>142.02130319547521</v>
      </c>
      <c r="M20" s="1" t="str">
        <f t="shared" si="1"/>
        <v>A1</v>
      </c>
      <c r="N20" s="11">
        <f t="shared" si="2"/>
        <v>14.202130319547521</v>
      </c>
      <c r="O20" s="2"/>
      <c r="P20" s="2"/>
      <c r="Q20" s="2"/>
      <c r="S20" s="27" t="s">
        <v>19</v>
      </c>
      <c r="T20" s="27" t="s">
        <v>1</v>
      </c>
      <c r="U20" s="31">
        <v>222.45361855258267</v>
      </c>
    </row>
    <row r="21" spans="1:21">
      <c r="A21" s="7" t="s">
        <v>22</v>
      </c>
      <c r="B21" s="6">
        <v>15</v>
      </c>
      <c r="C21" s="10"/>
      <c r="D21" s="6">
        <v>1</v>
      </c>
      <c r="E21" s="6">
        <v>1</v>
      </c>
      <c r="F21" s="8">
        <f t="shared" ref="F21" si="19">(D21-C21)/(E21-C21)</f>
        <v>1</v>
      </c>
      <c r="G21" s="2">
        <v>15</v>
      </c>
      <c r="H21" s="10">
        <v>20.001999999999999</v>
      </c>
      <c r="I21" s="10">
        <v>49.874000000000002</v>
      </c>
      <c r="J21" s="10">
        <v>50.012999999999998</v>
      </c>
      <c r="K21" s="11"/>
      <c r="L21" s="11">
        <f t="shared" si="0"/>
        <v>138.98610138985683</v>
      </c>
      <c r="M21" s="1" t="str">
        <f t="shared" si="1"/>
        <v>P1</v>
      </c>
      <c r="N21" s="11">
        <f t="shared" si="2"/>
        <v>13.898610138985683</v>
      </c>
      <c r="O21" s="2"/>
      <c r="P21" s="2" t="str">
        <f t="shared" ref="P21" si="20">IF(STDEV(N21:N22)&gt;2,"Repetir","Aceitar")</f>
        <v>Aceitar</v>
      </c>
      <c r="Q21" s="11">
        <f>AVERAGE(L21:L22)</f>
        <v>132.48360211221467</v>
      </c>
      <c r="S21" s="27" t="s">
        <v>19</v>
      </c>
      <c r="T21" s="27" t="s">
        <v>23</v>
      </c>
      <c r="U21" s="31">
        <v>242.01185118511938</v>
      </c>
    </row>
    <row r="22" spans="1:21">
      <c r="A22" s="7" t="s">
        <v>1</v>
      </c>
      <c r="B22" s="6">
        <v>16</v>
      </c>
      <c r="C22" s="10"/>
      <c r="D22" s="6">
        <v>1</v>
      </c>
      <c r="E22" s="6">
        <v>1</v>
      </c>
      <c r="F22" s="8">
        <f t="shared" ref="F22" si="21">F21</f>
        <v>1</v>
      </c>
      <c r="G22" s="2">
        <v>16</v>
      </c>
      <c r="H22" s="10">
        <v>20.003</v>
      </c>
      <c r="I22" s="10">
        <v>50.374000000000002</v>
      </c>
      <c r="J22" s="10">
        <v>50.5</v>
      </c>
      <c r="K22" s="11"/>
      <c r="L22" s="11">
        <f t="shared" si="0"/>
        <v>125.98110283457248</v>
      </c>
      <c r="M22" s="1" t="str">
        <f t="shared" si="1"/>
        <v>A2</v>
      </c>
      <c r="N22" s="11">
        <f t="shared" si="2"/>
        <v>12.598110283457249</v>
      </c>
      <c r="O22" s="2"/>
      <c r="P22" s="2"/>
      <c r="Q22" s="2"/>
      <c r="S22" s="27" t="s">
        <v>19</v>
      </c>
      <c r="T22" s="27" t="s">
        <v>2</v>
      </c>
      <c r="U22" s="31">
        <v>230.99492078954097</v>
      </c>
    </row>
    <row r="23" spans="1:21">
      <c r="A23" s="7" t="s">
        <v>19</v>
      </c>
      <c r="B23" s="6">
        <v>17</v>
      </c>
      <c r="C23" s="10"/>
      <c r="D23" s="6">
        <v>1</v>
      </c>
      <c r="E23" s="6">
        <v>1</v>
      </c>
      <c r="F23" s="8">
        <f t="shared" ref="F23" si="22">(D23-C23)/(E23-C23)</f>
        <v>1</v>
      </c>
      <c r="G23" s="2">
        <v>17</v>
      </c>
      <c r="H23" s="10">
        <v>20</v>
      </c>
      <c r="I23" s="10">
        <v>56.95</v>
      </c>
      <c r="J23" s="10">
        <v>57.197000000000003</v>
      </c>
      <c r="K23" s="11"/>
      <c r="L23" s="11">
        <f t="shared" si="0"/>
        <v>246.99999999999989</v>
      </c>
      <c r="M23" s="1" t="str">
        <f t="shared" si="1"/>
        <v>P3</v>
      </c>
      <c r="N23" s="11">
        <f t="shared" si="2"/>
        <v>24.699999999999989</v>
      </c>
      <c r="O23" s="2"/>
      <c r="P23" s="2" t="str">
        <f t="shared" ref="P23" si="23">IF(STDEV(N23:N24)&gt;2,"Repetir","Aceitar")</f>
        <v>Aceitar</v>
      </c>
      <c r="Q23" s="11">
        <f>AVERAGE(L23:L24)</f>
        <v>242.01185118511938</v>
      </c>
      <c r="S23" s="27" t="s">
        <v>30</v>
      </c>
      <c r="T23" s="27" t="s">
        <v>31</v>
      </c>
      <c r="U23" s="31">
        <v>82.023235729070848</v>
      </c>
    </row>
    <row r="24" spans="1:21">
      <c r="A24" s="7" t="s">
        <v>23</v>
      </c>
      <c r="B24" s="6">
        <v>18</v>
      </c>
      <c r="C24" s="10"/>
      <c r="D24" s="6">
        <v>1</v>
      </c>
      <c r="E24" s="6">
        <v>1</v>
      </c>
      <c r="F24" s="8">
        <f t="shared" ref="F24" si="24">F23</f>
        <v>1</v>
      </c>
      <c r="G24" s="2">
        <v>18</v>
      </c>
      <c r="H24" s="10">
        <v>19.998000000000001</v>
      </c>
      <c r="I24" s="10">
        <v>55.878999999999998</v>
      </c>
      <c r="J24" s="10">
        <v>56.116</v>
      </c>
      <c r="K24" s="11"/>
      <c r="L24" s="11">
        <f t="shared" si="0"/>
        <v>237.02370237023888</v>
      </c>
      <c r="M24" s="1" t="str">
        <f t="shared" si="1"/>
        <v>B1</v>
      </c>
      <c r="N24" s="11">
        <f t="shared" si="2"/>
        <v>23.702370237023889</v>
      </c>
      <c r="O24" s="2"/>
      <c r="P24" s="2"/>
      <c r="Q24" s="2"/>
      <c r="S24" s="27" t="s">
        <v>26</v>
      </c>
      <c r="T24" s="27" t="s">
        <v>6</v>
      </c>
      <c r="U24" s="31">
        <v>176.49999999999721</v>
      </c>
    </row>
    <row r="25" spans="1:21">
      <c r="A25" s="7" t="s">
        <v>22</v>
      </c>
      <c r="B25" s="6">
        <v>19</v>
      </c>
      <c r="C25" s="10"/>
      <c r="D25" s="6">
        <v>1</v>
      </c>
      <c r="E25" s="6">
        <v>1</v>
      </c>
      <c r="F25" s="8">
        <f t="shared" ref="F25" si="25">(D25-C25)/(E25-C25)</f>
        <v>1</v>
      </c>
      <c r="G25" s="2">
        <v>19</v>
      </c>
      <c r="H25" s="10">
        <v>19.995999999999999</v>
      </c>
      <c r="I25" s="10">
        <v>46.868000000000002</v>
      </c>
      <c r="J25" s="10">
        <v>47.064</v>
      </c>
      <c r="K25" s="11"/>
      <c r="L25" s="11">
        <f t="shared" si="0"/>
        <v>196.03920784156625</v>
      </c>
      <c r="M25" s="1" t="str">
        <f t="shared" si="1"/>
        <v>P1</v>
      </c>
      <c r="N25" s="11">
        <f t="shared" si="2"/>
        <v>19.603920784156628</v>
      </c>
      <c r="O25" s="2"/>
      <c r="P25" s="2" t="str">
        <f t="shared" ref="P25" si="26">IF(STDEV(N25:N26)&gt;2,"Repetir","Aceitar")</f>
        <v>Aceitar</v>
      </c>
      <c r="Q25" s="11">
        <f>AVERAGE(L25:L26)</f>
        <v>204.03550630614257</v>
      </c>
      <c r="S25" s="27" t="s">
        <v>26</v>
      </c>
      <c r="T25" s="27" t="s">
        <v>27</v>
      </c>
      <c r="U25" s="31">
        <v>148.99661581385843</v>
      </c>
    </row>
    <row r="26" spans="1:21">
      <c r="A26" s="7" t="s">
        <v>24</v>
      </c>
      <c r="B26" s="6">
        <v>20</v>
      </c>
      <c r="C26" s="10"/>
      <c r="D26" s="6">
        <v>1</v>
      </c>
      <c r="E26" s="6">
        <v>1</v>
      </c>
      <c r="F26" s="8">
        <f t="shared" ref="F26" si="27">F25</f>
        <v>1</v>
      </c>
      <c r="G26" s="2">
        <v>20</v>
      </c>
      <c r="H26" s="10">
        <v>19.997</v>
      </c>
      <c r="I26" s="10">
        <v>48.731999999999999</v>
      </c>
      <c r="J26" s="10">
        <v>48.944000000000003</v>
      </c>
      <c r="K26" s="11"/>
      <c r="L26" s="11">
        <f t="shared" si="0"/>
        <v>212.03180477071891</v>
      </c>
      <c r="M26" s="1" t="str">
        <f t="shared" si="1"/>
        <v>B2</v>
      </c>
      <c r="N26" s="11">
        <f t="shared" si="2"/>
        <v>21.203180477071893</v>
      </c>
      <c r="O26" s="2"/>
      <c r="P26" s="2"/>
      <c r="Q26" s="2"/>
      <c r="S26" s="27" t="s">
        <v>26</v>
      </c>
      <c r="T26" s="27" t="s">
        <v>23</v>
      </c>
      <c r="U26" s="31">
        <v>223.0229529179104</v>
      </c>
    </row>
    <row r="27" spans="1:21">
      <c r="A27" s="7" t="s">
        <v>21</v>
      </c>
      <c r="B27" s="6">
        <v>21</v>
      </c>
      <c r="C27" s="10"/>
      <c r="D27" s="6">
        <v>1</v>
      </c>
      <c r="E27" s="6">
        <v>1</v>
      </c>
      <c r="F27" s="8">
        <f t="shared" ref="F27" si="28">(D27-C27)/(E27-C27)</f>
        <v>1</v>
      </c>
      <c r="G27" s="2">
        <v>21</v>
      </c>
      <c r="H27" s="10">
        <v>20.001000000000001</v>
      </c>
      <c r="I27" s="10">
        <v>50.284999999999997</v>
      </c>
      <c r="J27" s="10">
        <v>50.320999999999998</v>
      </c>
      <c r="K27" s="11"/>
      <c r="L27" s="11">
        <f t="shared" si="0"/>
        <v>35.998200089996864</v>
      </c>
      <c r="M27" s="26" t="str">
        <f t="shared" si="1"/>
        <v>P7</v>
      </c>
      <c r="N27" s="11">
        <f t="shared" si="2"/>
        <v>3.5998200089996866</v>
      </c>
      <c r="O27" s="2"/>
      <c r="P27" s="2" t="str">
        <f t="shared" ref="P27" si="29">IF(STDEV(N27:N28)&gt;2,"Repetir","Aceitar")</f>
        <v>Aceitar</v>
      </c>
      <c r="Q27" s="11">
        <f>AVERAGE(L27:L28)</f>
        <v>38.50320086516443</v>
      </c>
      <c r="S27" s="27" t="s">
        <v>26</v>
      </c>
      <c r="T27" s="27" t="s">
        <v>24</v>
      </c>
      <c r="U27" s="31">
        <v>215.05197876674794</v>
      </c>
    </row>
    <row r="28" spans="1:21">
      <c r="A28" s="7" t="s">
        <v>25</v>
      </c>
      <c r="B28" s="6">
        <v>22</v>
      </c>
      <c r="C28" s="10"/>
      <c r="D28" s="6">
        <v>1</v>
      </c>
      <c r="E28" s="6">
        <v>1</v>
      </c>
      <c r="F28" s="8">
        <f t="shared" ref="F28" si="30">F27</f>
        <v>1</v>
      </c>
      <c r="G28" s="2">
        <v>22</v>
      </c>
      <c r="H28" s="10">
        <v>19.995999999999999</v>
      </c>
      <c r="I28" s="10">
        <v>44.341999999999999</v>
      </c>
      <c r="J28" s="10">
        <v>44.383000000000003</v>
      </c>
      <c r="K28" s="11"/>
      <c r="L28" s="11">
        <f t="shared" si="0"/>
        <v>41.00820164033199</v>
      </c>
      <c r="M28" s="26" t="str">
        <f t="shared" si="1"/>
        <v>O1</v>
      </c>
      <c r="N28" s="11">
        <f t="shared" si="2"/>
        <v>4.1008201640331992</v>
      </c>
      <c r="O28" s="2"/>
      <c r="P28" s="2"/>
      <c r="Q28" s="2"/>
      <c r="S28" s="27" t="s">
        <v>26</v>
      </c>
      <c r="T28" s="27" t="s">
        <v>2</v>
      </c>
      <c r="U28" s="31">
        <v>190.0131526246706</v>
      </c>
    </row>
    <row r="29" spans="1:21">
      <c r="A29" s="7" t="s">
        <v>3</v>
      </c>
      <c r="B29" s="6">
        <v>23</v>
      </c>
      <c r="C29" s="10"/>
      <c r="D29" s="6">
        <v>1</v>
      </c>
      <c r="E29" s="6">
        <v>1</v>
      </c>
      <c r="F29" s="8">
        <f t="shared" ref="F29" si="31">(D29-C29)/(E29-C29)</f>
        <v>1</v>
      </c>
      <c r="G29" s="2">
        <v>23</v>
      </c>
      <c r="H29" s="10">
        <v>20.010000000000002</v>
      </c>
      <c r="I29" s="10">
        <v>54.831000000000003</v>
      </c>
      <c r="J29" s="10">
        <v>54.887</v>
      </c>
      <c r="K29" s="11"/>
      <c r="L29" s="11">
        <f t="shared" si="0"/>
        <v>55.972013993000878</v>
      </c>
      <c r="M29" s="1" t="str">
        <f t="shared" si="1"/>
        <v>P11</v>
      </c>
      <c r="N29" s="11">
        <f t="shared" si="2"/>
        <v>5.5972013993000882</v>
      </c>
      <c r="O29" s="2"/>
      <c r="P29" s="2" t="str">
        <f t="shared" ref="P29" si="32">IF(STDEV(N29:N30)&gt;2,"Repetir","Aceitar")</f>
        <v>Aceitar</v>
      </c>
      <c r="Q29" s="11">
        <f>AVERAGE(L29:L30)</f>
        <v>60.969515242378748</v>
      </c>
      <c r="S29" s="27" t="s">
        <v>21</v>
      </c>
      <c r="T29" s="27" t="s">
        <v>23</v>
      </c>
      <c r="U29" s="31">
        <v>250.03731557032415</v>
      </c>
    </row>
    <row r="30" spans="1:21">
      <c r="A30" s="7" t="s">
        <v>25</v>
      </c>
      <c r="B30" s="6">
        <v>24</v>
      </c>
      <c r="C30" s="10"/>
      <c r="D30" s="6">
        <v>1</v>
      </c>
      <c r="E30" s="6">
        <v>1</v>
      </c>
      <c r="F30" s="8">
        <f t="shared" ref="F30" si="33">F29</f>
        <v>1</v>
      </c>
      <c r="G30" s="2">
        <v>24</v>
      </c>
      <c r="H30" s="10">
        <v>20.010000000000002</v>
      </c>
      <c r="I30" s="10">
        <v>46.640999999999998</v>
      </c>
      <c r="J30" s="10">
        <v>46.707000000000001</v>
      </c>
      <c r="K30" s="11"/>
      <c r="L30" s="11">
        <f t="shared" si="0"/>
        <v>65.96701649175661</v>
      </c>
      <c r="M30" s="1" t="str">
        <f t="shared" si="1"/>
        <v>O1</v>
      </c>
      <c r="N30" s="11">
        <f t="shared" si="2"/>
        <v>6.5967016491756612</v>
      </c>
      <c r="O30" s="2"/>
      <c r="P30" s="2"/>
      <c r="Q30" s="2"/>
      <c r="S30" s="27" t="s">
        <v>21</v>
      </c>
      <c r="T30" s="27" t="s">
        <v>25</v>
      </c>
      <c r="U30" s="31">
        <v>38.50320086516443</v>
      </c>
    </row>
    <row r="31" spans="1:21">
      <c r="A31" s="7" t="s">
        <v>26</v>
      </c>
      <c r="B31" s="6">
        <v>25</v>
      </c>
      <c r="C31" s="10"/>
      <c r="D31" s="6">
        <v>1</v>
      </c>
      <c r="E31" s="6">
        <v>1</v>
      </c>
      <c r="F31" s="8">
        <f t="shared" ref="F31" si="34">(D31-C31)/(E31-C31)</f>
        <v>1</v>
      </c>
      <c r="G31" s="2">
        <v>25</v>
      </c>
      <c r="H31" s="10">
        <v>20.007000000000001</v>
      </c>
      <c r="I31" s="10">
        <v>48.781999999999996</v>
      </c>
      <c r="J31" s="10">
        <v>48.93</v>
      </c>
      <c r="K31" s="11"/>
      <c r="L31" s="11">
        <f t="shared" si="0"/>
        <v>147.94821812365996</v>
      </c>
      <c r="M31" s="1" t="str">
        <f t="shared" si="1"/>
        <v>P6</v>
      </c>
      <c r="N31" s="11">
        <f t="shared" si="2"/>
        <v>14.794821812365996</v>
      </c>
      <c r="O31" s="2"/>
      <c r="P31" s="2" t="str">
        <f t="shared" ref="P31" si="35">IF(STDEV(N31:N32)&gt;2,"Repetir","Aceitar")</f>
        <v>Aceitar</v>
      </c>
      <c r="Q31" s="11">
        <f>AVERAGE(L31:L32)</f>
        <v>148.99661581385843</v>
      </c>
      <c r="S31" s="27" t="s">
        <v>21</v>
      </c>
      <c r="T31" s="27" t="s">
        <v>18</v>
      </c>
      <c r="U31" s="31">
        <v>30.992202039446958</v>
      </c>
    </row>
    <row r="32" spans="1:21">
      <c r="A32" s="7" t="s">
        <v>27</v>
      </c>
      <c r="B32" s="6">
        <v>26</v>
      </c>
      <c r="C32" s="10"/>
      <c r="D32" s="6">
        <v>1</v>
      </c>
      <c r="E32" s="6">
        <v>1</v>
      </c>
      <c r="F32" s="8">
        <f t="shared" ref="F32" si="36">F31</f>
        <v>1</v>
      </c>
      <c r="G32" s="2">
        <v>26</v>
      </c>
      <c r="H32" s="10">
        <v>19.994</v>
      </c>
      <c r="I32" s="10">
        <v>53.857999999999997</v>
      </c>
      <c r="J32" s="10">
        <v>54.008000000000003</v>
      </c>
      <c r="K32" s="11"/>
      <c r="L32" s="11">
        <f t="shared" si="0"/>
        <v>150.0450135040569</v>
      </c>
      <c r="M32" s="1" t="str">
        <f t="shared" si="1"/>
        <v>AB</v>
      </c>
      <c r="N32" s="11">
        <f t="shared" si="2"/>
        <v>15.00450135040569</v>
      </c>
      <c r="O32" s="2"/>
      <c r="P32" s="2"/>
      <c r="Q32" s="2"/>
      <c r="S32" s="27" t="s">
        <v>21</v>
      </c>
      <c r="T32" s="27" t="s">
        <v>39</v>
      </c>
      <c r="U32" s="31">
        <v>84.483478440491822</v>
      </c>
    </row>
    <row r="33" spans="1:21">
      <c r="A33" s="7" t="s">
        <v>28</v>
      </c>
      <c r="B33" s="6">
        <v>27</v>
      </c>
      <c r="C33" s="10"/>
      <c r="D33" s="6">
        <v>1</v>
      </c>
      <c r="E33" s="6">
        <v>1</v>
      </c>
      <c r="F33" s="8">
        <f t="shared" ref="F33" si="37">(D33-C33)/(E33-C33)</f>
        <v>1</v>
      </c>
      <c r="G33" s="2">
        <v>27</v>
      </c>
      <c r="H33" s="10">
        <v>20.009</v>
      </c>
      <c r="I33" s="10">
        <v>55.07</v>
      </c>
      <c r="J33" s="10">
        <v>55.072000000000003</v>
      </c>
      <c r="K33" s="11"/>
      <c r="L33" s="11">
        <f t="shared" si="0"/>
        <v>1.9991004048202752</v>
      </c>
      <c r="M33" s="1" t="str">
        <f t="shared" si="1"/>
        <v>P8</v>
      </c>
      <c r="N33" s="11">
        <f t="shared" si="2"/>
        <v>0.19991004048202754</v>
      </c>
      <c r="O33" s="2"/>
      <c r="P33" s="2" t="str">
        <f t="shared" ref="P33" si="38">IF(STDEV(N33:N34)&gt;2,"Repetir","Aceitar")</f>
        <v>Aceitar</v>
      </c>
      <c r="Q33" s="11">
        <f>AVERAGE(L33:L34)</f>
        <v>0.99955020241013759</v>
      </c>
      <c r="S33" s="27" t="s">
        <v>28</v>
      </c>
      <c r="T33" s="27" t="s">
        <v>29</v>
      </c>
      <c r="U33" s="31">
        <v>0.99955020241013759</v>
      </c>
    </row>
    <row r="34" spans="1:21">
      <c r="A34" s="7" t="s">
        <v>29</v>
      </c>
      <c r="B34" s="6">
        <v>28</v>
      </c>
      <c r="C34" s="10"/>
      <c r="D34" s="6">
        <v>1</v>
      </c>
      <c r="E34" s="6">
        <v>1</v>
      </c>
      <c r="F34" s="8">
        <f t="shared" ref="F34" si="39">F33</f>
        <v>1</v>
      </c>
      <c r="G34" s="2">
        <v>28</v>
      </c>
      <c r="H34" s="10">
        <v>19.994</v>
      </c>
      <c r="I34" s="10">
        <v>46.475999999999999</v>
      </c>
      <c r="J34" s="10">
        <v>46.475999999999999</v>
      </c>
      <c r="K34" s="11"/>
      <c r="L34" s="11">
        <f t="shared" si="0"/>
        <v>0</v>
      </c>
      <c r="M34" s="1" t="str">
        <f t="shared" si="1"/>
        <v>B3</v>
      </c>
      <c r="N34" s="11">
        <f t="shared" si="2"/>
        <v>0</v>
      </c>
      <c r="O34" s="2"/>
      <c r="P34" s="2"/>
      <c r="Q34" s="2"/>
      <c r="S34" s="27" t="s">
        <v>28</v>
      </c>
      <c r="T34" s="27" t="s">
        <v>2</v>
      </c>
      <c r="U34" s="31">
        <v>191.4846108181855</v>
      </c>
    </row>
    <row r="35" spans="1:21">
      <c r="A35" s="7" t="s">
        <v>30</v>
      </c>
      <c r="B35" s="6">
        <v>29</v>
      </c>
      <c r="C35" s="10"/>
      <c r="D35" s="6">
        <v>1</v>
      </c>
      <c r="E35" s="6">
        <v>1</v>
      </c>
      <c r="F35" s="8">
        <f t="shared" ref="F35" si="40">(D35-C35)/(E35-C35)</f>
        <v>1</v>
      </c>
      <c r="G35" s="2">
        <v>29</v>
      </c>
      <c r="H35" s="10">
        <v>19.998999999999999</v>
      </c>
      <c r="I35" s="10">
        <v>53.292999999999999</v>
      </c>
      <c r="J35" s="10">
        <v>53.372</v>
      </c>
      <c r="K35" s="11"/>
      <c r="L35" s="11">
        <f t="shared" si="0"/>
        <v>79.003950197510505</v>
      </c>
      <c r="M35" s="1" t="str">
        <f t="shared" si="1"/>
        <v>P5</v>
      </c>
      <c r="N35" s="11">
        <f t="shared" si="2"/>
        <v>7.9003950197510511</v>
      </c>
      <c r="O35" s="2"/>
      <c r="P35" s="2" t="str">
        <f t="shared" ref="P35" si="41">IF(STDEV(N35:N36)&gt;2,"Repetir","Aceitar")</f>
        <v>Aceitar</v>
      </c>
      <c r="Q35" s="11">
        <f>AVERAGE(L35:L36)</f>
        <v>82.023235729070848</v>
      </c>
      <c r="S35" s="27" t="s">
        <v>5</v>
      </c>
      <c r="T35" s="27" t="s">
        <v>6</v>
      </c>
      <c r="U35" s="31">
        <v>159.06949464986209</v>
      </c>
    </row>
    <row r="36" spans="1:21">
      <c r="A36" s="7" t="s">
        <v>31</v>
      </c>
      <c r="B36" s="6">
        <v>30</v>
      </c>
      <c r="C36" s="10"/>
      <c r="D36" s="6">
        <v>1</v>
      </c>
      <c r="E36" s="6">
        <v>1</v>
      </c>
      <c r="F36" s="8">
        <f t="shared" ref="F36" si="42">F35</f>
        <v>1</v>
      </c>
      <c r="G36" s="2">
        <v>30</v>
      </c>
      <c r="H36" s="10">
        <v>19.989999999999998</v>
      </c>
      <c r="I36" s="10">
        <v>55.155000000000001</v>
      </c>
      <c r="J36" s="10">
        <v>55.24</v>
      </c>
      <c r="K36" s="11"/>
      <c r="L36" s="11">
        <f t="shared" si="0"/>
        <v>85.042521260631176</v>
      </c>
      <c r="M36" s="1" t="str">
        <f t="shared" si="1"/>
        <v>A</v>
      </c>
      <c r="N36" s="11">
        <f t="shared" si="2"/>
        <v>8.5042521260631183</v>
      </c>
      <c r="O36" s="2"/>
      <c r="P36" s="2"/>
      <c r="Q36" s="2"/>
      <c r="S36" s="27" t="s">
        <v>5</v>
      </c>
      <c r="T36" s="27" t="s">
        <v>23</v>
      </c>
      <c r="U36" s="31">
        <v>266.03292924181829</v>
      </c>
    </row>
    <row r="37" spans="1:21">
      <c r="A37" s="7" t="s">
        <v>0</v>
      </c>
      <c r="B37" s="6">
        <v>31</v>
      </c>
      <c r="C37" s="10"/>
      <c r="D37" s="6">
        <v>1</v>
      </c>
      <c r="E37" s="6">
        <v>1</v>
      </c>
      <c r="F37" s="8">
        <f t="shared" ref="F37" si="43">(D37-C37)/(E37-C37)</f>
        <v>1</v>
      </c>
      <c r="G37" s="2">
        <v>31</v>
      </c>
      <c r="H37" s="10">
        <v>20.001999999999999</v>
      </c>
      <c r="I37" s="10">
        <v>54.908999999999999</v>
      </c>
      <c r="J37" s="10">
        <v>55.101999999999997</v>
      </c>
      <c r="K37" s="11"/>
      <c r="L37" s="11">
        <f t="shared" si="0"/>
        <v>192.98070192980487</v>
      </c>
      <c r="M37" s="1" t="str">
        <f t="shared" si="1"/>
        <v>P10</v>
      </c>
      <c r="N37" s="11">
        <f t="shared" si="2"/>
        <v>19.298070192980489</v>
      </c>
      <c r="O37" s="2"/>
      <c r="P37" s="2" t="str">
        <f t="shared" ref="P37" si="44">IF(STDEV(N37:N38)&gt;2,"Repetir","Aceitar")</f>
        <v>Aceitar</v>
      </c>
      <c r="Q37" s="11">
        <f>AVERAGE(L37:L38)</f>
        <v>192.96140964729665</v>
      </c>
    </row>
    <row r="38" spans="1:21">
      <c r="A38" s="7" t="s">
        <v>23</v>
      </c>
      <c r="B38" s="6">
        <v>32</v>
      </c>
      <c r="C38" s="10"/>
      <c r="D38" s="6">
        <v>1</v>
      </c>
      <c r="E38" s="6">
        <v>1</v>
      </c>
      <c r="F38" s="8">
        <f t="shared" ref="F38" si="45">F37</f>
        <v>1</v>
      </c>
      <c r="G38" s="2">
        <v>32</v>
      </c>
      <c r="H38" s="10">
        <v>20.006</v>
      </c>
      <c r="I38" s="10">
        <v>46.639000000000003</v>
      </c>
      <c r="J38" s="10">
        <v>46.832000000000001</v>
      </c>
      <c r="K38" s="11"/>
      <c r="L38" s="11">
        <f t="shared" si="0"/>
        <v>192.9421173647884</v>
      </c>
      <c r="M38" s="1" t="str">
        <f t="shared" si="1"/>
        <v>B1</v>
      </c>
      <c r="N38" s="11">
        <f t="shared" si="2"/>
        <v>19.294211736478843</v>
      </c>
      <c r="O38" s="2"/>
      <c r="P38" s="2"/>
      <c r="Q38" s="2"/>
    </row>
    <row r="39" spans="1:21">
      <c r="A39" s="7" t="s">
        <v>28</v>
      </c>
      <c r="B39" s="6">
        <v>33</v>
      </c>
      <c r="C39" s="10"/>
      <c r="D39" s="6">
        <v>1</v>
      </c>
      <c r="E39" s="6">
        <v>1</v>
      </c>
      <c r="F39" s="8">
        <f t="shared" ref="F39" si="46">(D39-C39)/(E39-C39)</f>
        <v>1</v>
      </c>
      <c r="G39" s="2">
        <v>33</v>
      </c>
      <c r="H39" s="10">
        <v>19.992999999999999</v>
      </c>
      <c r="I39" s="10">
        <v>46.951000000000001</v>
      </c>
      <c r="J39" s="10">
        <v>47.14</v>
      </c>
      <c r="K39" s="11"/>
      <c r="L39" s="11">
        <f t="shared" ref="L39:L66" si="47">(J39-I39)*1000*(20/H39)*F39</f>
        <v>189.0661731606063</v>
      </c>
      <c r="M39" s="1" t="str">
        <f t="shared" ref="M39:M66" si="48">A39</f>
        <v>P8</v>
      </c>
      <c r="N39" s="11">
        <f t="shared" ref="N39:N66" si="49">L39*0.1</f>
        <v>18.906617316060629</v>
      </c>
      <c r="O39" s="2"/>
      <c r="P39" s="2" t="str">
        <f t="shared" ref="P39" si="50">IF(STDEV(N39:N40)&gt;2,"Repetir","Aceitar")</f>
        <v>Aceitar</v>
      </c>
      <c r="Q39" s="11">
        <f>AVERAGE(L39:L40)</f>
        <v>191.4846108181855</v>
      </c>
    </row>
    <row r="40" spans="1:21">
      <c r="A40" s="7" t="s">
        <v>2</v>
      </c>
      <c r="B40" s="6">
        <v>34</v>
      </c>
      <c r="C40" s="10"/>
      <c r="D40" s="6">
        <v>1</v>
      </c>
      <c r="E40" s="6">
        <v>1</v>
      </c>
      <c r="F40" s="8">
        <f t="shared" ref="F40" si="51">F39</f>
        <v>1</v>
      </c>
      <c r="G40" s="2">
        <v>34</v>
      </c>
      <c r="H40" s="10">
        <v>20.010000000000002</v>
      </c>
      <c r="I40" s="10">
        <v>48.220999999999997</v>
      </c>
      <c r="J40" s="10">
        <v>48.414999999999999</v>
      </c>
      <c r="K40" s="11"/>
      <c r="L40" s="11">
        <f t="shared" si="47"/>
        <v>193.90304847576471</v>
      </c>
      <c r="M40" s="1" t="str">
        <f t="shared" si="48"/>
        <v>BA</v>
      </c>
      <c r="N40" s="11">
        <f t="shared" si="49"/>
        <v>19.390304847576473</v>
      </c>
      <c r="O40" s="2"/>
      <c r="P40" s="2"/>
      <c r="Q40" s="2"/>
    </row>
    <row r="41" spans="1:21">
      <c r="A41" s="7" t="s">
        <v>21</v>
      </c>
      <c r="B41" s="6">
        <v>35</v>
      </c>
      <c r="C41" s="10"/>
      <c r="D41" s="6">
        <v>1</v>
      </c>
      <c r="E41" s="6">
        <v>1</v>
      </c>
      <c r="F41" s="8">
        <f t="shared" ref="F41" si="52">(D41-C41)/(E41-C41)</f>
        <v>1</v>
      </c>
      <c r="G41" s="2">
        <v>35</v>
      </c>
      <c r="H41" s="10">
        <v>20.004000000000001</v>
      </c>
      <c r="I41" s="10">
        <v>49.106999999999999</v>
      </c>
      <c r="J41" s="10">
        <v>49.137</v>
      </c>
      <c r="K41" s="11"/>
      <c r="L41" s="11">
        <f t="shared" si="47"/>
        <v>29.994001199761183</v>
      </c>
      <c r="M41" s="1" t="str">
        <f t="shared" si="48"/>
        <v>P7</v>
      </c>
      <c r="N41" s="11">
        <f t="shared" si="49"/>
        <v>2.9994001199761184</v>
      </c>
      <c r="O41" s="2"/>
      <c r="P41" s="2" t="str">
        <f t="shared" ref="P41" si="53">IF(STDEV(N41:N42)&gt;2,"Repetir","Aceitar")</f>
        <v>Aceitar</v>
      </c>
      <c r="Q41" s="11">
        <f>AVERAGE(L41:L42)</f>
        <v>30.992202039446958</v>
      </c>
    </row>
    <row r="42" spans="1:21">
      <c r="A42" s="7" t="s">
        <v>18</v>
      </c>
      <c r="B42" s="6">
        <v>36</v>
      </c>
      <c r="C42" s="10"/>
      <c r="D42" s="6">
        <v>1</v>
      </c>
      <c r="E42" s="6">
        <v>1</v>
      </c>
      <c r="F42" s="8">
        <f t="shared" ref="F42" si="54">F41</f>
        <v>1</v>
      </c>
      <c r="G42" s="2">
        <v>36</v>
      </c>
      <c r="H42" s="10">
        <v>20.006</v>
      </c>
      <c r="I42" s="10">
        <v>54.075000000000003</v>
      </c>
      <c r="J42" s="10">
        <v>54.106999999999999</v>
      </c>
      <c r="K42" s="11"/>
      <c r="L42" s="11">
        <f t="shared" si="47"/>
        <v>31.990402879132734</v>
      </c>
      <c r="M42" s="1" t="str">
        <f t="shared" si="48"/>
        <v>O2</v>
      </c>
      <c r="N42" s="11">
        <f t="shared" si="49"/>
        <v>3.1990402879132738</v>
      </c>
      <c r="O42" s="2"/>
      <c r="P42" s="2"/>
      <c r="Q42" s="2"/>
    </row>
    <row r="43" spans="1:21">
      <c r="A43" s="7" t="s">
        <v>22</v>
      </c>
      <c r="B43" s="6">
        <v>37</v>
      </c>
      <c r="C43" s="10"/>
      <c r="D43" s="6">
        <v>1</v>
      </c>
      <c r="E43" s="6">
        <v>1</v>
      </c>
      <c r="F43" s="8">
        <f>(D43-C43)/(E43-C43)</f>
        <v>1</v>
      </c>
      <c r="G43" s="2">
        <v>37</v>
      </c>
      <c r="H43" s="10">
        <v>20.010000000000002</v>
      </c>
      <c r="I43" s="10">
        <v>47.426000000000002</v>
      </c>
      <c r="J43" s="10">
        <v>47.588999999999999</v>
      </c>
      <c r="K43" s="11"/>
      <c r="L43" s="11">
        <f t="shared" si="47"/>
        <v>162.91854072963187</v>
      </c>
      <c r="M43" s="1" t="str">
        <f t="shared" si="48"/>
        <v>P1</v>
      </c>
      <c r="N43" s="11">
        <f t="shared" si="49"/>
        <v>16.291854072963186</v>
      </c>
      <c r="O43" s="2"/>
      <c r="P43" s="2" t="str">
        <f t="shared" ref="P43" si="55">IF(STDEV(N43:N44)&gt;2,"Repetir","Aceitar")</f>
        <v>Aceitar</v>
      </c>
      <c r="Q43" s="11">
        <f>AVERAGE(L43:L44)</f>
        <v>164.98850559714805</v>
      </c>
    </row>
    <row r="44" spans="1:21">
      <c r="A44" s="7" t="s">
        <v>23</v>
      </c>
      <c r="B44" s="6">
        <v>38</v>
      </c>
      <c r="C44" s="10"/>
      <c r="D44" s="6">
        <v>1</v>
      </c>
      <c r="E44" s="6">
        <v>1</v>
      </c>
      <c r="F44" s="8">
        <f>F43</f>
        <v>1</v>
      </c>
      <c r="G44" s="2">
        <v>38</v>
      </c>
      <c r="H44" s="10">
        <v>19.992999999999999</v>
      </c>
      <c r="I44" s="10">
        <v>49.720999999999997</v>
      </c>
      <c r="J44" s="10">
        <v>49.887999999999998</v>
      </c>
      <c r="K44" s="11"/>
      <c r="L44" s="11">
        <f t="shared" si="47"/>
        <v>167.05847046466425</v>
      </c>
      <c r="M44" s="1" t="str">
        <f t="shared" si="48"/>
        <v>B1</v>
      </c>
      <c r="N44" s="11">
        <f t="shared" si="49"/>
        <v>16.705847046466427</v>
      </c>
      <c r="O44" s="2"/>
      <c r="P44" s="2"/>
      <c r="Q44" s="2"/>
    </row>
    <row r="45" spans="1:21">
      <c r="A45" s="7" t="s">
        <v>21</v>
      </c>
      <c r="B45" s="6">
        <v>39</v>
      </c>
      <c r="C45" s="10"/>
      <c r="D45" s="6">
        <v>1</v>
      </c>
      <c r="E45" s="6">
        <v>1</v>
      </c>
      <c r="F45" s="8">
        <f>(D45-C45)/(E45-C45)</f>
        <v>1</v>
      </c>
      <c r="G45" s="2">
        <v>39</v>
      </c>
      <c r="H45" s="10">
        <v>20.001000000000001</v>
      </c>
      <c r="I45" s="10">
        <v>52.959000000000003</v>
      </c>
      <c r="J45" s="10">
        <v>53.21</v>
      </c>
      <c r="K45" s="11"/>
      <c r="L45" s="11">
        <f t="shared" si="47"/>
        <v>250.9874506274663</v>
      </c>
      <c r="M45" s="1" t="str">
        <f t="shared" si="48"/>
        <v>P7</v>
      </c>
      <c r="N45" s="11">
        <f t="shared" si="49"/>
        <v>25.09874506274663</v>
      </c>
      <c r="O45" s="2"/>
      <c r="P45" s="2" t="str">
        <f t="shared" ref="P45" si="56">IF(STDEV(N45:N46)&gt;2,"Repetir","Aceitar")</f>
        <v>Aceitar</v>
      </c>
      <c r="Q45" s="11">
        <f>AVERAGE(L45:L46)</f>
        <v>250.03731557032415</v>
      </c>
    </row>
    <row r="46" spans="1:21">
      <c r="A46" s="7" t="s">
        <v>23</v>
      </c>
      <c r="B46" s="6">
        <v>40</v>
      </c>
      <c r="C46" s="10"/>
      <c r="D46" s="6">
        <v>1</v>
      </c>
      <c r="E46" s="6">
        <v>1</v>
      </c>
      <c r="F46" s="8">
        <f t="shared" ref="F46:F64" si="57">F45</f>
        <v>1</v>
      </c>
      <c r="G46" s="2">
        <v>40</v>
      </c>
      <c r="H46" s="10">
        <v>19.992999999999999</v>
      </c>
      <c r="I46" s="10">
        <v>54.994</v>
      </c>
      <c r="J46" s="10">
        <v>55.243000000000002</v>
      </c>
      <c r="K46" s="11"/>
      <c r="L46" s="11">
        <f t="shared" si="47"/>
        <v>249.08718051318198</v>
      </c>
      <c r="M46" s="1" t="str">
        <f t="shared" si="48"/>
        <v>B1</v>
      </c>
      <c r="N46" s="11">
        <f t="shared" si="49"/>
        <v>24.9087180513182</v>
      </c>
      <c r="O46" s="2"/>
      <c r="P46" s="2"/>
      <c r="Q46" s="11"/>
    </row>
    <row r="47" spans="1:21">
      <c r="A47" s="12" t="s">
        <v>5</v>
      </c>
      <c r="B47" s="6">
        <v>41</v>
      </c>
      <c r="C47" s="13"/>
      <c r="D47" s="6">
        <v>1</v>
      </c>
      <c r="E47" s="6">
        <v>1</v>
      </c>
      <c r="F47" s="8">
        <f t="shared" ref="F47" si="58">(D47-C47)/(E47-C47)</f>
        <v>1</v>
      </c>
      <c r="G47" s="2">
        <v>41</v>
      </c>
      <c r="H47" s="10">
        <v>19.998000000000001</v>
      </c>
      <c r="I47" s="13">
        <v>56.052999999999997</v>
      </c>
      <c r="J47" s="15">
        <v>56.332000000000001</v>
      </c>
      <c r="K47" s="16"/>
      <c r="L47" s="11">
        <f t="shared" si="47"/>
        <v>279.0279027902825</v>
      </c>
      <c r="M47" s="12" t="str">
        <f t="shared" si="48"/>
        <v>P9</v>
      </c>
      <c r="N47" s="11">
        <f t="shared" si="49"/>
        <v>27.902790279028252</v>
      </c>
      <c r="O47" s="14"/>
      <c r="P47" s="2" t="str">
        <f t="shared" ref="P47:P65" si="59">IF(STDEV(N47:N48)&gt;2,"Repetir","Aceitar")</f>
        <v>Aceitar</v>
      </c>
      <c r="Q47" s="11">
        <f>AVERAGE(L47:L48)</f>
        <v>266.03292924181829</v>
      </c>
    </row>
    <row r="48" spans="1:21">
      <c r="A48" s="17" t="s">
        <v>23</v>
      </c>
      <c r="B48" s="6">
        <v>42</v>
      </c>
      <c r="C48" s="13"/>
      <c r="D48" s="6">
        <v>1</v>
      </c>
      <c r="E48" s="6">
        <v>1</v>
      </c>
      <c r="F48" s="8">
        <f t="shared" si="57"/>
        <v>1</v>
      </c>
      <c r="G48" s="2">
        <v>42</v>
      </c>
      <c r="H48" s="10">
        <v>19.997</v>
      </c>
      <c r="I48" s="13">
        <v>44.222000000000001</v>
      </c>
      <c r="J48" s="15">
        <v>44.475000000000001</v>
      </c>
      <c r="K48" s="16"/>
      <c r="L48" s="11">
        <f t="shared" si="47"/>
        <v>253.03795569335412</v>
      </c>
      <c r="M48" s="17" t="str">
        <f t="shared" si="48"/>
        <v>B1</v>
      </c>
      <c r="N48" s="11">
        <f t="shared" si="49"/>
        <v>25.303795569335414</v>
      </c>
      <c r="O48" s="14"/>
      <c r="P48" s="2"/>
      <c r="Q48" s="11"/>
    </row>
    <row r="49" spans="1:17">
      <c r="A49" s="7" t="s">
        <v>19</v>
      </c>
      <c r="B49" s="6">
        <v>43</v>
      </c>
      <c r="D49" s="6">
        <v>1</v>
      </c>
      <c r="E49" s="6">
        <v>1</v>
      </c>
      <c r="F49" s="8">
        <f t="shared" ref="F49" si="60">(D49-C49)/(E49-C49)</f>
        <v>1</v>
      </c>
      <c r="G49" s="2">
        <v>43</v>
      </c>
      <c r="H49" s="10">
        <v>19.995999999999999</v>
      </c>
      <c r="I49" s="13">
        <v>46.793999999999997</v>
      </c>
      <c r="J49" s="18">
        <v>47.012999999999998</v>
      </c>
      <c r="L49" s="11">
        <f t="shared" si="47"/>
        <v>219.04380876175352</v>
      </c>
      <c r="M49" s="1" t="str">
        <f t="shared" si="48"/>
        <v>P3</v>
      </c>
      <c r="N49" s="11">
        <f t="shared" si="49"/>
        <v>21.904380876175352</v>
      </c>
      <c r="P49" s="2" t="str">
        <f t="shared" ref="P49:P61" si="61">IF(STDEV(N49:N50)&gt;2,"Repetir","Aceitar")</f>
        <v>Aceitar</v>
      </c>
      <c r="Q49" s="11">
        <f>AVERAGE(L49:L50)</f>
        <v>223.53330552099152</v>
      </c>
    </row>
    <row r="50" spans="1:17">
      <c r="A50" s="7" t="s">
        <v>6</v>
      </c>
      <c r="B50" s="6">
        <v>44</v>
      </c>
      <c r="D50" s="6">
        <v>1</v>
      </c>
      <c r="E50" s="6">
        <v>1</v>
      </c>
      <c r="F50" s="8">
        <f t="shared" si="57"/>
        <v>1</v>
      </c>
      <c r="G50" s="2">
        <v>44</v>
      </c>
      <c r="H50" s="10">
        <v>19.998000000000001</v>
      </c>
      <c r="I50" s="13">
        <v>46.097000000000001</v>
      </c>
      <c r="J50" s="18">
        <v>46.325000000000003</v>
      </c>
      <c r="L50" s="11">
        <f t="shared" si="47"/>
        <v>228.02280228022954</v>
      </c>
      <c r="M50" s="1" t="str">
        <f t="shared" si="48"/>
        <v>A1</v>
      </c>
      <c r="N50" s="11">
        <f t="shared" si="49"/>
        <v>22.802280228022955</v>
      </c>
      <c r="P50" s="2"/>
      <c r="Q50" s="11"/>
    </row>
    <row r="51" spans="1:17">
      <c r="A51" s="7" t="s">
        <v>0</v>
      </c>
      <c r="B51" s="6">
        <v>45</v>
      </c>
      <c r="D51" s="6">
        <v>1</v>
      </c>
      <c r="E51" s="6">
        <v>1</v>
      </c>
      <c r="F51" s="8">
        <f t="shared" ref="F51" si="62">(D51-C51)/(E51-C51)</f>
        <v>1</v>
      </c>
      <c r="G51" s="2">
        <v>45</v>
      </c>
      <c r="H51" s="10">
        <v>20.001999999999999</v>
      </c>
      <c r="I51" s="13">
        <v>48.234999999999999</v>
      </c>
      <c r="J51" s="18">
        <v>48.357999999999997</v>
      </c>
      <c r="L51" s="11">
        <f t="shared" si="47"/>
        <v>122.98770122987457</v>
      </c>
      <c r="M51" s="1" t="str">
        <f t="shared" si="48"/>
        <v>P10</v>
      </c>
      <c r="N51" s="11">
        <f t="shared" si="49"/>
        <v>12.298770122987458</v>
      </c>
      <c r="P51" s="2" t="str">
        <f t="shared" si="59"/>
        <v>Aceitar</v>
      </c>
      <c r="Q51" s="11">
        <f>AVERAGE(L51:L52)</f>
        <v>116.50760405329657</v>
      </c>
    </row>
    <row r="52" spans="1:17">
      <c r="A52" s="7" t="s">
        <v>6</v>
      </c>
      <c r="B52" s="6">
        <v>46</v>
      </c>
      <c r="D52" s="6">
        <v>1</v>
      </c>
      <c r="E52" s="6">
        <v>1</v>
      </c>
      <c r="F52" s="8">
        <f t="shared" si="57"/>
        <v>1</v>
      </c>
      <c r="G52" s="2">
        <v>46</v>
      </c>
      <c r="H52" s="10">
        <v>19.995000000000001</v>
      </c>
      <c r="I52" s="13">
        <v>43.036999999999999</v>
      </c>
      <c r="J52" s="18">
        <v>43.146999999999998</v>
      </c>
      <c r="L52" s="11">
        <f t="shared" si="47"/>
        <v>110.02750687671859</v>
      </c>
      <c r="M52" s="1" t="str">
        <f t="shared" si="48"/>
        <v>A1</v>
      </c>
      <c r="N52" s="11">
        <f t="shared" si="49"/>
        <v>11.00275068767186</v>
      </c>
      <c r="P52" s="2"/>
      <c r="Q52" s="11"/>
    </row>
    <row r="53" spans="1:17">
      <c r="A53" s="7" t="s">
        <v>26</v>
      </c>
      <c r="B53" s="6">
        <v>47</v>
      </c>
      <c r="D53" s="6">
        <v>1</v>
      </c>
      <c r="E53" s="6">
        <v>1</v>
      </c>
      <c r="F53" s="8">
        <f t="shared" ref="F53" si="63">(D53-C53)/(E53-C53)</f>
        <v>1</v>
      </c>
      <c r="G53" s="2">
        <v>47</v>
      </c>
      <c r="H53" s="10">
        <v>19.998999999999999</v>
      </c>
      <c r="I53" s="13">
        <v>46.970999999999997</v>
      </c>
      <c r="J53" s="18">
        <v>47.180999999999997</v>
      </c>
      <c r="L53" s="11">
        <f t="shared" si="47"/>
        <v>210.01050052502711</v>
      </c>
      <c r="M53" s="1" t="str">
        <f t="shared" si="48"/>
        <v>P6</v>
      </c>
      <c r="N53" s="11">
        <f t="shared" si="49"/>
        <v>21.001050052502713</v>
      </c>
      <c r="P53" s="2" t="str">
        <f t="shared" si="61"/>
        <v>Aceitar</v>
      </c>
      <c r="Q53" s="11">
        <f>AVERAGE(L53:L54)</f>
        <v>223.0229529179104</v>
      </c>
    </row>
    <row r="54" spans="1:17">
      <c r="A54" s="7" t="s">
        <v>23</v>
      </c>
      <c r="B54" s="6">
        <v>48</v>
      </c>
      <c r="D54" s="6">
        <v>1</v>
      </c>
      <c r="E54" s="6">
        <v>1</v>
      </c>
      <c r="F54" s="8">
        <f t="shared" si="57"/>
        <v>1</v>
      </c>
      <c r="G54" s="2">
        <v>48</v>
      </c>
      <c r="H54" s="10">
        <v>19.997</v>
      </c>
      <c r="I54" s="13">
        <v>46.523000000000003</v>
      </c>
      <c r="J54" s="18">
        <v>46.759</v>
      </c>
      <c r="L54" s="11">
        <f t="shared" si="47"/>
        <v>236.03540531079372</v>
      </c>
      <c r="M54" s="1" t="str">
        <f t="shared" si="48"/>
        <v>B1</v>
      </c>
      <c r="N54" s="11">
        <f t="shared" si="49"/>
        <v>23.603540531079375</v>
      </c>
      <c r="P54" s="2"/>
      <c r="Q54" s="2"/>
    </row>
    <row r="55" spans="1:17">
      <c r="A55" s="7" t="s">
        <v>26</v>
      </c>
      <c r="B55" s="6">
        <v>49</v>
      </c>
      <c r="D55" s="6">
        <v>1</v>
      </c>
      <c r="E55" s="6">
        <v>1</v>
      </c>
      <c r="F55" s="8">
        <f t="shared" ref="F55" si="64">(D55-C55)/(E55-C55)</f>
        <v>1</v>
      </c>
      <c r="G55" s="2">
        <v>49</v>
      </c>
      <c r="H55" s="10">
        <v>20.001000000000001</v>
      </c>
      <c r="I55" s="13">
        <v>52.698999999999998</v>
      </c>
      <c r="J55" s="18">
        <v>52.901000000000003</v>
      </c>
      <c r="L55" s="11">
        <f t="shared" si="47"/>
        <v>201.98990050498003</v>
      </c>
      <c r="M55" s="1" t="str">
        <f t="shared" si="48"/>
        <v>P6</v>
      </c>
      <c r="N55" s="11">
        <f t="shared" si="49"/>
        <v>20.198990050498004</v>
      </c>
      <c r="P55" s="2" t="str">
        <f t="shared" si="59"/>
        <v>Aceitar</v>
      </c>
      <c r="Q55" s="11">
        <f>AVERAGE(L55:L56)</f>
        <v>215.05197876674794</v>
      </c>
    </row>
    <row r="56" spans="1:17">
      <c r="A56" s="7" t="s">
        <v>24</v>
      </c>
      <c r="B56" s="6">
        <v>50</v>
      </c>
      <c r="D56" s="6">
        <v>1</v>
      </c>
      <c r="E56" s="6">
        <v>1</v>
      </c>
      <c r="F56" s="8">
        <f t="shared" si="57"/>
        <v>1</v>
      </c>
      <c r="G56" s="2">
        <v>50</v>
      </c>
      <c r="H56" s="10">
        <v>19.989999999999998</v>
      </c>
      <c r="I56" s="13">
        <v>44.9</v>
      </c>
      <c r="J56" s="18">
        <v>45.128</v>
      </c>
      <c r="L56" s="11">
        <f t="shared" si="47"/>
        <v>228.11405702851582</v>
      </c>
      <c r="M56" s="1" t="str">
        <f t="shared" si="48"/>
        <v>B2</v>
      </c>
      <c r="N56" s="11">
        <f t="shared" si="49"/>
        <v>22.811405702851584</v>
      </c>
      <c r="P56" s="2"/>
      <c r="Q56" s="2"/>
    </row>
    <row r="57" spans="1:17">
      <c r="A57" s="7" t="s">
        <v>26</v>
      </c>
      <c r="B57" s="6">
        <v>51</v>
      </c>
      <c r="D57" s="6">
        <v>1</v>
      </c>
      <c r="E57" s="6">
        <v>1</v>
      </c>
      <c r="F57" s="8">
        <f t="shared" ref="F57" si="65">(D57-C57)/(E57-C57)</f>
        <v>1</v>
      </c>
      <c r="G57" s="2">
        <v>51</v>
      </c>
      <c r="H57" s="10">
        <v>20</v>
      </c>
      <c r="I57" s="13">
        <v>43.252000000000002</v>
      </c>
      <c r="J57" s="18">
        <v>43.43</v>
      </c>
      <c r="L57" s="11">
        <f t="shared" si="47"/>
        <v>177.99999999999727</v>
      </c>
      <c r="M57" s="1" t="str">
        <f t="shared" si="48"/>
        <v>P6</v>
      </c>
      <c r="N57" s="11">
        <f t="shared" si="49"/>
        <v>17.799999999999727</v>
      </c>
      <c r="P57" s="2" t="str">
        <f t="shared" si="61"/>
        <v>Aceitar</v>
      </c>
      <c r="Q57" s="11">
        <f>AVERAGE(L57:L58)</f>
        <v>176.49999999999721</v>
      </c>
    </row>
    <row r="58" spans="1:17">
      <c r="A58" s="7" t="s">
        <v>6</v>
      </c>
      <c r="B58" s="6">
        <v>52</v>
      </c>
      <c r="D58" s="6">
        <v>1</v>
      </c>
      <c r="E58" s="6">
        <v>1</v>
      </c>
      <c r="F58" s="8">
        <f t="shared" si="57"/>
        <v>1</v>
      </c>
      <c r="G58" s="2">
        <v>52</v>
      </c>
      <c r="H58" s="10">
        <v>20</v>
      </c>
      <c r="I58" s="13">
        <v>48.213000000000001</v>
      </c>
      <c r="J58" s="18">
        <v>48.387999999999998</v>
      </c>
      <c r="L58" s="11">
        <f t="shared" si="47"/>
        <v>174.99999999999716</v>
      </c>
      <c r="M58" s="1" t="str">
        <f t="shared" si="48"/>
        <v>A1</v>
      </c>
      <c r="N58" s="11">
        <f t="shared" si="49"/>
        <v>17.499999999999716</v>
      </c>
      <c r="P58" s="2"/>
      <c r="Q58" s="2"/>
    </row>
    <row r="59" spans="1:17">
      <c r="A59" s="7" t="s">
        <v>19</v>
      </c>
      <c r="B59" s="6">
        <v>53</v>
      </c>
      <c r="D59" s="6">
        <v>1</v>
      </c>
      <c r="E59" s="6">
        <v>1</v>
      </c>
      <c r="F59" s="8">
        <f t="shared" ref="F59" si="66">(D59-C59)/(E59-C59)</f>
        <v>1</v>
      </c>
      <c r="G59" s="2">
        <v>53</v>
      </c>
      <c r="H59" s="10">
        <v>20</v>
      </c>
      <c r="I59" s="13">
        <v>58.164999999999999</v>
      </c>
      <c r="J59" s="18">
        <v>58.378</v>
      </c>
      <c r="L59" s="11">
        <f t="shared" si="47"/>
        <v>213.00000000000097</v>
      </c>
      <c r="M59" s="1" t="str">
        <f t="shared" si="48"/>
        <v>P3</v>
      </c>
      <c r="N59" s="11">
        <f t="shared" si="49"/>
        <v>21.300000000000097</v>
      </c>
      <c r="P59" s="2" t="str">
        <f t="shared" si="59"/>
        <v>Aceitar</v>
      </c>
      <c r="Q59" s="11">
        <f>AVERAGE(L59:L60)</f>
        <v>222.45361855258267</v>
      </c>
    </row>
    <row r="60" spans="1:17">
      <c r="A60" s="7" t="s">
        <v>1</v>
      </c>
      <c r="B60" s="6">
        <v>54</v>
      </c>
      <c r="D60" s="6">
        <v>1</v>
      </c>
      <c r="E60" s="6">
        <v>1</v>
      </c>
      <c r="F60" s="8">
        <f t="shared" si="57"/>
        <v>1</v>
      </c>
      <c r="G60" s="2">
        <v>54</v>
      </c>
      <c r="H60" s="10">
        <v>20.007999999999999</v>
      </c>
      <c r="I60" s="13">
        <v>53.726999999999997</v>
      </c>
      <c r="J60" s="18">
        <v>53.959000000000003</v>
      </c>
      <c r="L60" s="11">
        <f t="shared" si="47"/>
        <v>231.90723710516434</v>
      </c>
      <c r="M60" s="1" t="str">
        <f t="shared" si="48"/>
        <v>A2</v>
      </c>
      <c r="N60" s="11">
        <f t="shared" si="49"/>
        <v>23.190723710516437</v>
      </c>
      <c r="P60" s="2"/>
      <c r="Q60" s="11"/>
    </row>
    <row r="61" spans="1:17">
      <c r="A61" s="7" t="s">
        <v>19</v>
      </c>
      <c r="B61" s="6">
        <v>55</v>
      </c>
      <c r="D61" s="6">
        <v>1</v>
      </c>
      <c r="E61" s="6">
        <v>1</v>
      </c>
      <c r="F61" s="8">
        <f t="shared" ref="F61" si="67">(D61-C61)/(E61-C61)</f>
        <v>1</v>
      </c>
      <c r="G61" s="2">
        <v>55</v>
      </c>
      <c r="H61" s="10">
        <v>19.994</v>
      </c>
      <c r="I61" s="13">
        <v>46.954999999999998</v>
      </c>
      <c r="J61" s="18">
        <v>47.168999999999997</v>
      </c>
      <c r="L61" s="11">
        <f t="shared" si="47"/>
        <v>214.06421926577835</v>
      </c>
      <c r="M61" s="26" t="str">
        <f t="shared" si="48"/>
        <v>P3</v>
      </c>
      <c r="N61" s="11">
        <f t="shared" si="49"/>
        <v>21.406421926577835</v>
      </c>
      <c r="P61" s="2" t="str">
        <f t="shared" si="61"/>
        <v>Repetir</v>
      </c>
      <c r="Q61" s="11">
        <f>AVERAGE(L61:L62)</f>
        <v>230.99492078954097</v>
      </c>
    </row>
    <row r="62" spans="1:17">
      <c r="A62" s="7" t="s">
        <v>2</v>
      </c>
      <c r="B62" s="6">
        <v>56</v>
      </c>
      <c r="D62" s="6">
        <v>1</v>
      </c>
      <c r="E62" s="6">
        <v>1</v>
      </c>
      <c r="F62" s="8">
        <f t="shared" si="57"/>
        <v>1</v>
      </c>
      <c r="G62" s="2">
        <v>56</v>
      </c>
      <c r="H62" s="10">
        <v>20.006</v>
      </c>
      <c r="I62" s="13">
        <v>52.033000000000001</v>
      </c>
      <c r="J62" s="18">
        <v>52.280999999999999</v>
      </c>
      <c r="L62" s="11">
        <f t="shared" si="47"/>
        <v>247.92562231330356</v>
      </c>
      <c r="M62" s="26" t="str">
        <f t="shared" si="48"/>
        <v>BA</v>
      </c>
      <c r="N62" s="11">
        <f t="shared" si="49"/>
        <v>24.792562231330358</v>
      </c>
      <c r="P62" s="2"/>
      <c r="Q62" s="11"/>
    </row>
    <row r="63" spans="1:17">
      <c r="A63" s="7" t="s">
        <v>26</v>
      </c>
      <c r="B63" s="6">
        <v>57</v>
      </c>
      <c r="D63" s="6">
        <v>1</v>
      </c>
      <c r="E63" s="6">
        <v>1</v>
      </c>
      <c r="F63" s="8">
        <f t="shared" ref="F63" si="68">(D63-C63)/(E63-C63)</f>
        <v>1</v>
      </c>
      <c r="G63" s="2">
        <v>57</v>
      </c>
      <c r="H63" s="10">
        <v>20.006</v>
      </c>
      <c r="I63" s="13">
        <v>47.26</v>
      </c>
      <c r="J63" s="18">
        <v>47.453000000000003</v>
      </c>
      <c r="L63" s="11">
        <f t="shared" si="47"/>
        <v>192.94211736479551</v>
      </c>
      <c r="M63" s="1" t="str">
        <f t="shared" si="48"/>
        <v>P6</v>
      </c>
      <c r="N63" s="11">
        <f t="shared" si="49"/>
        <v>19.294211736479554</v>
      </c>
      <c r="P63" s="2" t="str">
        <f t="shared" si="59"/>
        <v>Aceitar</v>
      </c>
      <c r="Q63" s="11">
        <f>AVERAGE(L63:L64)</f>
        <v>190.0131526246706</v>
      </c>
    </row>
    <row r="64" spans="1:17">
      <c r="A64" s="7" t="s">
        <v>2</v>
      </c>
      <c r="B64" s="6">
        <v>58</v>
      </c>
      <c r="D64" s="6">
        <v>1</v>
      </c>
      <c r="E64" s="6">
        <v>1</v>
      </c>
      <c r="F64" s="8">
        <f t="shared" si="57"/>
        <v>1</v>
      </c>
      <c r="G64" s="2">
        <v>58</v>
      </c>
      <c r="H64" s="10">
        <v>19.991</v>
      </c>
      <c r="I64" s="13">
        <v>59.372</v>
      </c>
      <c r="J64" s="18">
        <v>59.558999999999997</v>
      </c>
      <c r="L64" s="11">
        <f>(J64-I64)*1000*(20/H64)*F64</f>
        <v>187.08418788454568</v>
      </c>
      <c r="M64" s="1" t="str">
        <f t="shared" si="48"/>
        <v>BA</v>
      </c>
      <c r="N64" s="11">
        <f t="shared" si="49"/>
        <v>18.708418788454569</v>
      </c>
      <c r="P64" s="2"/>
      <c r="Q64" s="11"/>
    </row>
    <row r="65" spans="1:17">
      <c r="A65" s="7" t="s">
        <v>0</v>
      </c>
      <c r="B65" s="6">
        <v>59</v>
      </c>
      <c r="D65" s="6">
        <v>1</v>
      </c>
      <c r="E65" s="6">
        <v>1</v>
      </c>
      <c r="F65" s="8">
        <f t="shared" ref="F65:F66" si="69">(D65-C65)/(E65-C65)</f>
        <v>1</v>
      </c>
      <c r="G65" s="2">
        <v>59</v>
      </c>
      <c r="H65" s="10">
        <v>19.995999999999999</v>
      </c>
      <c r="I65" s="13">
        <v>49.302</v>
      </c>
      <c r="J65" s="18">
        <v>49.295999999999999</v>
      </c>
      <c r="L65" s="11">
        <f t="shared" si="47"/>
        <v>-6.0012002400482372</v>
      </c>
      <c r="M65" s="1" t="str">
        <f t="shared" si="48"/>
        <v>P10</v>
      </c>
      <c r="N65" s="11">
        <f t="shared" si="49"/>
        <v>-0.60012002400482378</v>
      </c>
      <c r="P65" s="2" t="str">
        <f t="shared" si="59"/>
        <v>Aceitar</v>
      </c>
      <c r="Q65" s="11">
        <f>AVERAGE(L65:L66)</f>
        <v>-5.5012252763109162</v>
      </c>
    </row>
    <row r="66" spans="1:17">
      <c r="A66" s="7" t="s">
        <v>24</v>
      </c>
      <c r="B66" s="6">
        <v>60</v>
      </c>
      <c r="D66" s="6">
        <v>1</v>
      </c>
      <c r="E66" s="6">
        <v>1</v>
      </c>
      <c r="F66" s="8">
        <f t="shared" si="69"/>
        <v>1</v>
      </c>
      <c r="G66" s="2">
        <v>60</v>
      </c>
      <c r="H66" s="10">
        <v>19.995000000000001</v>
      </c>
      <c r="I66" s="13">
        <v>53.878999999999998</v>
      </c>
      <c r="J66" s="18">
        <v>53.874000000000002</v>
      </c>
      <c r="L66" s="11">
        <f>(J66-I66)*1000*(20/H66)*F66</f>
        <v>-5.0012503125735952</v>
      </c>
      <c r="M66" s="1" t="str">
        <f t="shared" si="48"/>
        <v>B2</v>
      </c>
      <c r="N66" s="11">
        <f t="shared" si="49"/>
        <v>-0.50012503125735952</v>
      </c>
      <c r="P66" s="2"/>
      <c r="Q66" s="11"/>
    </row>
    <row r="67" spans="1:17">
      <c r="G67" s="2"/>
    </row>
    <row r="68" spans="1:17">
      <c r="G68" s="2"/>
    </row>
    <row r="69" spans="1:17">
      <c r="G69" s="2"/>
    </row>
    <row r="70" spans="1:17">
      <c r="G70" s="2"/>
    </row>
  </sheetData>
  <conditionalFormatting sqref="P47 P51 P55 P59 P63 P49 P53 P57 P61 P65 O7:P7 O9:P9 O11:P11 O15:P15 O19:P19 O23:P23 O27:P27 O31:P31 O35:P35 O43:P43 O13:P13 O17:P17 O21:P21 O25:P25 O29:P29 O33:P33 O37:P37 O41:P41 O45:P45 O39:P39">
    <cfRule type="cellIs" dxfId="3" priority="3" stopIfTrue="1" operator="equal">
      <formula>"Repetir"</formula>
    </cfRule>
    <cfRule type="cellIs" dxfId="2" priority="4" stopIfTrue="1" operator="equal">
      <formula>"Aceitar"</formula>
    </cfRule>
  </conditionalFormatting>
  <conditionalFormatting sqref="O47">
    <cfRule type="cellIs" dxfId="1" priority="1" stopIfTrue="1" operator="equal">
      <formula>"Repetir"</formula>
    </cfRule>
    <cfRule type="cellIs" dxfId="0" priority="2" stopIfTrue="1" operator="equal">
      <formula>"Aceitar"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1:B59"/>
  <sheetViews>
    <sheetView workbookViewId="0">
      <pane ySplit="1" topLeftCell="A2" activePane="bottomLeft" state="frozen"/>
      <selection pane="bottomLeft" sqref="A1:B30"/>
    </sheetView>
  </sheetViews>
  <sheetFormatPr defaultRowHeight="15"/>
  <sheetData>
    <row r="31" spans="2:2">
      <c r="B31" s="2"/>
    </row>
    <row r="32" spans="2:2">
      <c r="B32" s="2"/>
    </row>
    <row r="33" spans="2:2">
      <c r="B33" s="23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2"/>
    </row>
    <row r="55" spans="2:2">
      <c r="B55" s="2"/>
    </row>
    <row r="56" spans="2:2">
      <c r="B56" s="2"/>
    </row>
    <row r="57" spans="2:2">
      <c r="B57" s="11"/>
    </row>
    <row r="58" spans="2:2">
      <c r="B58" s="11"/>
    </row>
    <row r="59" spans="2:2">
      <c r="B59" s="11"/>
    </row>
  </sheetData>
  <sortState ref="A2:B60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ARGOLA</vt:lpstr>
      <vt:lpstr>RESULTADO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 Lab</dc:creator>
  <cp:lastModifiedBy>HORST</cp:lastModifiedBy>
  <dcterms:created xsi:type="dcterms:W3CDTF">2017-02-22T13:31:52Z</dcterms:created>
  <dcterms:modified xsi:type="dcterms:W3CDTF">2017-03-25T22:14:02Z</dcterms:modified>
</cp:coreProperties>
</file>