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Chart2" sheetId="2" r:id="rId4"/>
    <sheet state="visible" name="Chart1" sheetId="3" r:id="rId5"/>
  </sheets>
  <definedNames/>
  <calcPr/>
</workbook>
</file>

<file path=xl/sharedStrings.xml><?xml version="1.0" encoding="utf-8"?>
<sst xmlns="http://schemas.openxmlformats.org/spreadsheetml/2006/main" count="58" uniqueCount="46">
  <si>
    <t>Light Bulbs</t>
  </si>
  <si>
    <t>http://www.homedepot.com/p/Philips-60-Watt-Incandescent-A19-Household-Light-Bulb-4-Pack-374843/100080337?N=5yc1vZbmbuZ1z0xeui#specifications</t>
  </si>
  <si>
    <t>http://www.homedepot.com/p/Philips-60W-Equivalent-Soft-White-2700K-Spiral-GU24-CFL-Light-Bulb-E-417238/203536943?N=5yc1vZ25ecodZbmatZ15bZ1z0xeui#specifications</t>
  </si>
  <si>
    <t>http://www.homedepot.com/p/Philips-50W-Equivalent-Soft-White-2700K-PAR20-Dimmable-LED-Flood-Light-Bulb-426122/204109115?N=5yc1vZbm79Z15bZ2bctr6#specifications</t>
  </si>
  <si>
    <t>60 Watt Incandescent</t>
  </si>
  <si>
    <t>Fluorescent</t>
  </si>
  <si>
    <t>LED</t>
  </si>
  <si>
    <t>Initial Cost</t>
  </si>
  <si>
    <t>Life (Hours)</t>
  </si>
  <si>
    <t>Brightness (Lumens)</t>
  </si>
  <si>
    <t>Color Temp</t>
  </si>
  <si>
    <t>Power (Watts)</t>
  </si>
  <si>
    <t>Cost of electricity per Wh</t>
  </si>
  <si>
    <t>Hours per Day used</t>
  </si>
  <si>
    <t>MARR</t>
  </si>
  <si>
    <t>Electricity Cost per Year</t>
  </si>
  <si>
    <t>AW</t>
  </si>
  <si>
    <t>http://www.homedepot.com/catalog/pdfImages/20/2001cc3d-effc-4e9b-9443-d95a76eccf6d.pdf</t>
  </si>
  <si>
    <t>http://www.homedepot.com/catalog/pdfImages/be/be38d756-f425-40e2-a879-c3b3201e9261.pdf</t>
  </si>
  <si>
    <t>http://www.homedepot.com/p/Amana-17-6-cu-ft-Top-Freezer-Refrigerator-in-White-A8TCNWFAW/203353268?N=5yc1vZc3nsZ2bcqsuZ2bctgu#specifications</t>
  </si>
  <si>
    <t>http://www.homedepot.com/p/Whirlpool-17-6-cu-ft-Top-Freezer-Refrigerator-in-Black-W8TXEWFYB/203582394?N=5yc1vZc3nsZ2bcqsuZ2bctguZ1z0tlzw#specifications</t>
  </si>
  <si>
    <t>Fridges Top Freezer</t>
  </si>
  <si>
    <t>Not Energy Star Certified</t>
  </si>
  <si>
    <t>Energy Star Certified</t>
  </si>
  <si>
    <t>Capacity Freezer (cubic Ft.)</t>
  </si>
  <si>
    <t>Capacity Total (cubic Ft)</t>
  </si>
  <si>
    <t>Power consuption per year (kWh)</t>
  </si>
  <si>
    <t>Electricity Cost per kWh</t>
  </si>
  <si>
    <t>Years</t>
  </si>
  <si>
    <t>Annual Electricity cost</t>
  </si>
  <si>
    <t>house 1700 sq ft.</t>
  </si>
  <si>
    <t>http://www.goodmanmfg.com/ResidentialProducts/AirConditioners/13SEERGSX13/tabid/1312/Default.aspx</t>
  </si>
  <si>
    <t>http://www.goodmanmfg.com/ResidentialProducts/ACSystems/16SEERDSXC16/tabid/1309/Default.aspx</t>
  </si>
  <si>
    <t>http://www.goodmanmfg.com/ResidentialProducts/ACSystems/18SEERDSXC18/tabid/1308/Default.aspx</t>
  </si>
  <si>
    <t>house of 1700 sq ft.</t>
  </si>
  <si>
    <t>Central air units of various efficiency ratings (SEER).</t>
  </si>
  <si>
    <t>BTU</t>
  </si>
  <si>
    <t>Average Power</t>
  </si>
  <si>
    <t>Cost per hour</t>
  </si>
  <si>
    <t>Cost per Year (Assuming it is used constantly for 6 months)</t>
  </si>
  <si>
    <t>Unit Cost</t>
  </si>
  <si>
    <t>Year</t>
  </si>
  <si>
    <t>http://ciohi.com/page5.html</t>
  </si>
  <si>
    <t>Cost of Electricity</t>
  </si>
  <si>
    <t>Not Energy Star</t>
  </si>
  <si>
    <t>Energy Star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</si>
</sst>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$#,##0.00"/>
    <numFmt numFmtId="165" formatCode="#,##0.###############"/>
  </numFmts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8">
    <border>
      <left/>
      <right/>
      <top/>
      <bottom/>
    </border>
    <border>
      <left/>
      <right/>
      <top/>
      <bottom style="thin">
        <color rgb="FFFF0000"/>
      </bottom>
    </border>
    <border>
      <left/>
      <right style="thin">
        <color rgb="FFFF0000"/>
      </right>
      <top/>
      <bottom/>
    </border>
    <border>
      <left style="thin">
        <color rgb="FFFF0000"/>
      </left>
      <right style="thin">
        <color rgb="FFFF0000"/>
      </right>
      <top style="thin">
        <color rgb="FFFF0000"/>
      </top>
      <bottom/>
    </border>
    <border>
      <left style="thin">
        <color rgb="FFFF0000"/>
      </left>
      <right style="thin">
        <color rgb="FFFF0000"/>
      </right>
      <top/>
      <bottom/>
    </border>
    <border>
      <left style="thin">
        <color rgb="FFFF0000"/>
      </left>
      <right/>
      <top/>
      <bottom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/>
      <right/>
      <top style="thin">
        <color rgb="FFFF0000"/>
      </top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1" numFmtId="164" xfId="0" applyAlignment="1" applyFont="1" applyNumberFormat="1">
      <alignment wrapText="1"/>
    </xf>
    <xf borderId="0" fillId="0" fontId="1" numFmtId="3" xfId="0" applyAlignment="1" applyFont="1" applyNumberFormat="1">
      <alignment wrapText="1"/>
    </xf>
    <xf borderId="0" fillId="0" fontId="1" numFmtId="0" xfId="0" applyAlignment="1" applyFont="1">
      <alignment wrapText="1"/>
    </xf>
    <xf borderId="0" fillId="0" fontId="1" numFmtId="10" xfId="0" applyAlignment="1" applyFont="1" applyNumberFormat="1">
      <alignment wrapText="1"/>
    </xf>
    <xf borderId="0" fillId="0" fontId="1" numFmtId="10" xfId="0" applyAlignment="1" applyFont="1" applyNumberFormat="1">
      <alignment wrapText="1"/>
    </xf>
    <xf borderId="0" fillId="0" fontId="1" numFmtId="164" xfId="0" applyAlignment="1" applyFont="1" applyNumberFormat="1">
      <alignment wrapText="1"/>
    </xf>
    <xf borderId="1" fillId="0" fontId="1" numFmtId="164" xfId="0" applyAlignment="1" applyBorder="1" applyFont="1" applyNumberFormat="1">
      <alignment wrapText="1"/>
    </xf>
    <xf borderId="2" fillId="0" fontId="1" numFmtId="164" xfId="0" applyAlignment="1" applyBorder="1" applyFont="1" applyNumberFormat="1">
      <alignment wrapText="1"/>
    </xf>
    <xf borderId="3" fillId="0" fontId="1" numFmtId="164" xfId="0" applyAlignment="1" applyBorder="1" applyFont="1" applyNumberFormat="1">
      <alignment wrapText="1"/>
    </xf>
    <xf borderId="4" fillId="0" fontId="1" numFmtId="164" xfId="0" applyAlignment="1" applyBorder="1" applyFont="1" applyNumberFormat="1">
      <alignment wrapText="1"/>
    </xf>
    <xf borderId="5" fillId="0" fontId="1" numFmtId="165" xfId="0" applyAlignment="1" applyBorder="1" applyFont="1" applyNumberFormat="1">
      <alignment wrapText="1"/>
    </xf>
    <xf borderId="2" fillId="0" fontId="1" numFmtId="0" xfId="0" applyAlignment="1" applyBorder="1" applyFont="1">
      <alignment wrapText="1"/>
    </xf>
    <xf borderId="5" fillId="0" fontId="1" numFmtId="0" xfId="0" applyAlignment="1" applyBorder="1" applyFont="1">
      <alignment wrapText="1"/>
    </xf>
    <xf borderId="2" fillId="0" fontId="1" numFmtId="0" xfId="0" applyAlignment="1" applyBorder="1" applyFont="1">
      <alignment wrapText="1"/>
    </xf>
    <xf borderId="6" fillId="0" fontId="1" numFmtId="164" xfId="0" applyAlignment="1" applyBorder="1" applyFont="1" applyNumberFormat="1">
      <alignment wrapText="1"/>
    </xf>
    <xf borderId="5" fillId="0" fontId="1" numFmtId="164" xfId="0" applyAlignment="1" applyBorder="1" applyFont="1" applyNumberFormat="1">
      <alignment wrapText="1"/>
    </xf>
    <xf borderId="7" fillId="0" fontId="1" numFmtId="0" xfId="0" applyAlignment="1" applyBorder="1" applyFont="1">
      <alignment wrapText="1"/>
    </xf>
    <xf borderId="0" fillId="0" fontId="1" numFmtId="4" xfId="0" applyAlignment="1" applyFont="1" applyNumberFormat="1">
      <alignment wrapText="1"/>
    </xf>
    <xf borderId="1" fillId="0" fontId="1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AW vs Cost of Electricty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Sheet1!$J$50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Sheet1!$I$51:$I$98</c:f>
            </c:numRef>
          </c:xVal>
          <c:yVal>
            <c:numRef>
              <c:f>Sheet1!$J$51:$J$98</c:f>
            </c:numRef>
          </c:yVal>
        </c:ser>
        <c:ser>
          <c:idx val="1"/>
          <c:order val="1"/>
          <c:tx>
            <c:strRef>
              <c:f>Sheet1!$K$50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Sheet1!$I$51:$I$98</c:f>
            </c:numRef>
          </c:xVal>
          <c:yVal>
            <c:numRef>
              <c:f>Sheet1!$K$51:$K$98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680660"/>
        <c:axId val="1574082610"/>
      </c:scatterChart>
      <c:valAx>
        <c:axId val="10536806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Cost of Electricity (kWh)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74082610"/>
      </c:valAx>
      <c:valAx>
        <c:axId val="1574082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AW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53680660"/>
      </c:valAx>
    </c:plotArea>
    <c:legend>
      <c:legendPos val="r"/>
      <c:overlay val="0"/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AW vs Cost of Electricity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Sheet1!$E$51:$E$98</c:f>
            </c:numRef>
          </c:xVal>
          <c:yVal>
            <c:numRef>
              <c:f>Sheet1!$F$51:$F$98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Sheet1!$E$51:$E$98</c:f>
            </c:numRef>
          </c:xVal>
          <c:yVal>
            <c:numRef>
              <c:f>Sheet1!$G$51:$G$98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86371"/>
        <c:axId val="1069069029"/>
      </c:scatterChart>
      <c:valAx>
        <c:axId val="2391863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Cost of Electricity (kWh)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69069029"/>
      </c:valAx>
      <c:valAx>
        <c:axId val="1069069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39186371"/>
      </c:valAx>
    </c:plotArea>
    <c:legend>
      <c:legendPos val="r"/>
      <c:overlay val="0"/>
    </c:legend>
    <c:plotVisOnly val="0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homedepot.com/p/Philips-60-Watt-Incandescent-A19-Household-Light-Bulb-4-Pack-374843/100080337?N=5yc1vZbmbuZ1z0xeui" TargetMode="External"/><Relationship Id="rId2" Type="http://schemas.openxmlformats.org/officeDocument/2006/relationships/hyperlink" Target="http://www.homedepot.com/p/Philips-60W-Equivalent-Soft-White-2700K-Spiral-GU24-CFL-Light-Bulb-E-417238/203536943?N=5yc1vZ25ecodZbmatZ15bZ1z0xeui" TargetMode="External"/><Relationship Id="rId3" Type="http://schemas.openxmlformats.org/officeDocument/2006/relationships/hyperlink" Target="http://www.homedepot.com/p/Philips-50W-Equivalent-Soft-White-2700K-PAR20-Dimmable-LED-Flood-Light-Bulb-426122/204109115?N=5yc1vZbm79Z15bZ2bctr6" TargetMode="External"/><Relationship Id="rId4" Type="http://schemas.openxmlformats.org/officeDocument/2006/relationships/hyperlink" Target="http://www.homedepot.com/catalog/pdfImages/20/2001cc3d-effc-4e9b-9443-d95a76eccf6d.pdf" TargetMode="External"/><Relationship Id="rId11" Type="http://schemas.openxmlformats.org/officeDocument/2006/relationships/hyperlink" Target="http://ciohi.com/page5.html" TargetMode="External"/><Relationship Id="rId10" Type="http://schemas.openxmlformats.org/officeDocument/2006/relationships/hyperlink" Target="http://www.goodmanmfg.com/ResidentialProducts/ACSystems/18SEERDSXC18/tabid/1308/Default.aspx" TargetMode="External"/><Relationship Id="rId12" Type="http://schemas.openxmlformats.org/officeDocument/2006/relationships/drawing" Target="../drawings/worksheetdrawing1.xml"/><Relationship Id="rId9" Type="http://schemas.openxmlformats.org/officeDocument/2006/relationships/hyperlink" Target="http://www.goodmanmfg.com/ResidentialProducts/ACSystems/16SEERDSXC16/tabid/1309/Default.aspx" TargetMode="External"/><Relationship Id="rId5" Type="http://schemas.openxmlformats.org/officeDocument/2006/relationships/hyperlink" Target="http://www.homedepot.com/catalog/pdfImages/be/be38d756-f425-40e2-a879-c3b3201e9261.pdf" TargetMode="External"/><Relationship Id="rId6" Type="http://schemas.openxmlformats.org/officeDocument/2006/relationships/hyperlink" Target="http://www.homedepot.com/p/Amana-17-6-cu-ft-Top-Freezer-Refrigerator-in-White-A8TCNWFAW/203353268?N=5yc1vZc3nsZ2bcqsuZ2bctgu" TargetMode="External"/><Relationship Id="rId7" Type="http://schemas.openxmlformats.org/officeDocument/2006/relationships/hyperlink" Target="http://www.homedepot.com/p/Whirlpool-17-6-cu-ft-Top-Freezer-Refrigerator-in-Black-W8TXEWFYB/203582394?N=5yc1vZc3nsZ2bcqsuZ2bctguZ1z0tlzw" TargetMode="External"/><Relationship Id="rId8" Type="http://schemas.openxmlformats.org/officeDocument/2006/relationships/hyperlink" Target="http://www.goodmanmfg.com/ResidentialProducts/AirConditioners/13SEERGSX13/tabid/1312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1" t="s">
        <v>0</v>
      </c>
      <c r="B2" s="1" t="s">
        <v>4</v>
      </c>
      <c r="C2" s="1" t="s">
        <v>5</v>
      </c>
      <c r="D2" s="1" t="s">
        <v>6</v>
      </c>
    </row>
    <row r="3">
      <c r="A3" s="1" t="s">
        <v>7</v>
      </c>
      <c r="B3" s="3">
        <v>1.47</v>
      </c>
      <c r="C3" s="3">
        <v>3.88</v>
      </c>
      <c r="D3" s="3">
        <v>23.97</v>
      </c>
    </row>
    <row r="4">
      <c r="A4" s="1" t="s">
        <v>8</v>
      </c>
      <c r="B4" s="4">
        <v>1000.0</v>
      </c>
      <c r="C4" s="4">
        <v>10000.0</v>
      </c>
      <c r="D4" s="4">
        <v>45000.0</v>
      </c>
    </row>
    <row r="5">
      <c r="A5" s="1" t="s">
        <v>9</v>
      </c>
      <c r="B5" s="4">
        <v>860.0</v>
      </c>
      <c r="C5" s="4">
        <v>900.0</v>
      </c>
      <c r="D5" s="4">
        <v>450.0</v>
      </c>
    </row>
    <row r="6">
      <c r="A6" s="1" t="s">
        <v>10</v>
      </c>
      <c r="B6" s="4">
        <v>2700.0</v>
      </c>
      <c r="C6" s="4">
        <v>2700.0</v>
      </c>
      <c r="D6" s="4">
        <v>2700.0</v>
      </c>
    </row>
    <row r="7">
      <c r="A7" s="1" t="s">
        <v>11</v>
      </c>
      <c r="B7" s="4">
        <v>60.0</v>
      </c>
      <c r="C7" s="4">
        <v>13.0</v>
      </c>
      <c r="D7" s="4">
        <v>8.0</v>
      </c>
    </row>
    <row r="8">
      <c r="A8" s="1" t="s">
        <v>12</v>
      </c>
      <c r="B8" s="5" t="str">
        <f>0.11826/1000</f>
        <v>0.00011826</v>
      </c>
      <c r="C8" s="5" t="str">
        <f t="shared" ref="C8:D8" si="1">B8</f>
        <v>0.00011826</v>
      </c>
      <c r="D8" s="5" t="str">
        <f t="shared" si="1"/>
        <v>0.00011826</v>
      </c>
    </row>
    <row r="9">
      <c r="A9" s="1" t="s">
        <v>13</v>
      </c>
      <c r="B9" s="1">
        <v>3.0</v>
      </c>
      <c r="C9" s="1">
        <v>3.0</v>
      </c>
      <c r="D9" s="1">
        <v>3.0</v>
      </c>
    </row>
    <row r="10">
      <c r="A10" s="1" t="s">
        <v>14</v>
      </c>
      <c r="B10" s="6">
        <v>0.115</v>
      </c>
      <c r="C10" s="7" t="str">
        <f t="shared" ref="C10:D10" si="2">B10</f>
        <v>11.50%</v>
      </c>
      <c r="D10" s="7" t="str">
        <f t="shared" si="2"/>
        <v>11.50%</v>
      </c>
    </row>
    <row r="11">
      <c r="A11" s="1" t="s">
        <v>15</v>
      </c>
      <c r="B11" s="8" t="str">
        <f t="shared" ref="B11:D11" si="3">B8*B7*365*B9</f>
        <v>$7.77</v>
      </c>
      <c r="C11" s="9" t="str">
        <f t="shared" si="3"/>
        <v>$1.68</v>
      </c>
      <c r="D11" s="8" t="str">
        <f t="shared" si="3"/>
        <v>$1.04</v>
      </c>
    </row>
    <row r="12">
      <c r="A12" s="1" t="s">
        <v>16</v>
      </c>
      <c r="B12" s="10" t="str">
        <f t="shared" ref="B12:D12" si="4">pmt(B10,B4/(365*B9),B3) -B11</f>
        <v>-$9.56</v>
      </c>
      <c r="C12" s="11" t="str">
        <f t="shared" si="4"/>
        <v>-$2.39</v>
      </c>
      <c r="D12" s="12" t="str">
        <f t="shared" si="4"/>
        <v>-$3.82</v>
      </c>
      <c r="E12" s="13"/>
    </row>
    <row r="14">
      <c r="D14" s="14"/>
      <c r="E14" s="15"/>
    </row>
    <row r="17">
      <c r="B17" s="2" t="s">
        <v>17</v>
      </c>
      <c r="C17" s="2" t="s">
        <v>18</v>
      </c>
    </row>
    <row r="18">
      <c r="B18" s="2" t="s">
        <v>19</v>
      </c>
      <c r="C18" s="2" t="s">
        <v>20</v>
      </c>
    </row>
    <row r="19">
      <c r="A19" s="1" t="s">
        <v>21</v>
      </c>
      <c r="B19" s="1" t="s">
        <v>22</v>
      </c>
      <c r="C19" s="1" t="s">
        <v>23</v>
      </c>
    </row>
    <row r="20">
      <c r="A20" s="1" t="s">
        <v>21</v>
      </c>
      <c r="B20" s="1" t="s">
        <v>22</v>
      </c>
      <c r="C20" s="1" t="s">
        <v>23</v>
      </c>
    </row>
    <row r="21">
      <c r="A21" s="1" t="s">
        <v>7</v>
      </c>
      <c r="B21" s="3">
        <v>499.99</v>
      </c>
      <c r="C21" s="3">
        <v>669.99</v>
      </c>
    </row>
    <row r="22">
      <c r="A22" s="1" t="s">
        <v>24</v>
      </c>
      <c r="B22" s="1">
        <v>4.1</v>
      </c>
      <c r="C22" s="1">
        <v>4.1</v>
      </c>
    </row>
    <row r="23">
      <c r="A23" s="1" t="s">
        <v>25</v>
      </c>
      <c r="B23" s="1">
        <v>17.6</v>
      </c>
      <c r="C23" s="5" t="str">
        <f>B23</f>
        <v>17.6</v>
      </c>
    </row>
    <row r="24">
      <c r="A24" s="1" t="s">
        <v>26</v>
      </c>
      <c r="B24" s="1">
        <v>470.0</v>
      </c>
      <c r="C24" s="1">
        <v>378.0</v>
      </c>
    </row>
    <row r="25">
      <c r="A25" s="1" t="s">
        <v>14</v>
      </c>
      <c r="B25" s="6">
        <v>0.115</v>
      </c>
      <c r="C25" s="7" t="str">
        <f>B25</f>
        <v>11.50%</v>
      </c>
    </row>
    <row r="26">
      <c r="A26" s="1" t="s">
        <v>27</v>
      </c>
      <c r="B26" s="1">
        <v>0.11826</v>
      </c>
      <c r="C26" s="1">
        <v>0.11826</v>
      </c>
    </row>
    <row r="27">
      <c r="A27" s="1" t="s">
        <v>28</v>
      </c>
      <c r="B27" s="1">
        <v>17.0</v>
      </c>
      <c r="C27" s="1">
        <v>17.0</v>
      </c>
    </row>
    <row r="28">
      <c r="A28" s="1" t="s">
        <v>29</v>
      </c>
      <c r="B28" s="9" t="str">
        <f t="shared" ref="B28:C28" si="5">B26*B24</f>
        <v>$55.58</v>
      </c>
      <c r="C28" s="8" t="str">
        <f t="shared" si="5"/>
        <v>$44.70</v>
      </c>
    </row>
    <row r="29">
      <c r="A29" s="16" t="s">
        <v>16</v>
      </c>
      <c r="B29" s="17" t="str">
        <f t="shared" ref="B29:C29" si="6">-pmt(B25,B27,-B21) -B28</f>
        <v>-$123.80</v>
      </c>
      <c r="C29" s="18" t="str">
        <f t="shared" si="6"/>
        <v>-$136.12</v>
      </c>
    </row>
    <row r="30">
      <c r="B30" s="19"/>
    </row>
    <row r="32">
      <c r="A32" s="1" t="s">
        <v>30</v>
      </c>
      <c r="B32" s="2" t="s">
        <v>31</v>
      </c>
      <c r="C32" s="2" t="s">
        <v>32</v>
      </c>
      <c r="D32" s="2" t="s">
        <v>33</v>
      </c>
    </row>
    <row r="33">
      <c r="A33" s="1" t="s">
        <v>34</v>
      </c>
    </row>
    <row r="34">
      <c r="A34" s="1" t="s">
        <v>35</v>
      </c>
      <c r="B34" s="1">
        <v>13.0</v>
      </c>
      <c r="C34" s="1">
        <v>16.0</v>
      </c>
      <c r="D34" s="1">
        <v>18.0</v>
      </c>
    </row>
    <row r="35">
      <c r="A35" s="1" t="s">
        <v>36</v>
      </c>
      <c r="B35" s="4">
        <v>30000.0</v>
      </c>
      <c r="C35" s="4">
        <v>30000.0</v>
      </c>
      <c r="D35" s="4">
        <v>30000.0</v>
      </c>
    </row>
    <row r="36">
      <c r="A36" s="1" t="s">
        <v>37</v>
      </c>
      <c r="B36" s="20" t="str">
        <f t="shared" ref="B36:D36" si="7">B35/B34</f>
        <v>2,307.69</v>
      </c>
      <c r="C36" s="20" t="str">
        <f t="shared" si="7"/>
        <v>1,875.00</v>
      </c>
      <c r="D36" s="20" t="str">
        <f t="shared" si="7"/>
        <v>1,666.67</v>
      </c>
    </row>
    <row r="37">
      <c r="A37" s="1" t="s">
        <v>27</v>
      </c>
      <c r="B37" s="1">
        <v>0.11826</v>
      </c>
      <c r="C37" s="1">
        <v>0.11826</v>
      </c>
      <c r="D37" s="1">
        <v>0.11826</v>
      </c>
    </row>
    <row r="38">
      <c r="A38" s="1" t="s">
        <v>38</v>
      </c>
      <c r="B38" s="8" t="str">
        <f t="shared" ref="B38:D38" si="8">B36*B37/1000</f>
        <v>$0.27</v>
      </c>
      <c r="C38" s="8" t="str">
        <f t="shared" si="8"/>
        <v>$0.22</v>
      </c>
      <c r="D38" s="8" t="str">
        <f t="shared" si="8"/>
        <v>$0.20</v>
      </c>
    </row>
    <row r="39">
      <c r="A39" s="1" t="s">
        <v>39</v>
      </c>
      <c r="B39" s="8" t="str">
        <f t="shared" ref="B39:D39" si="9">B38*24*365/2</f>
        <v>$1,195.34</v>
      </c>
      <c r="C39" s="8" t="str">
        <f t="shared" si="9"/>
        <v>$971.21</v>
      </c>
      <c r="D39" s="8" t="str">
        <f t="shared" si="9"/>
        <v>$863.30</v>
      </c>
    </row>
    <row r="40">
      <c r="A40" s="1" t="s">
        <v>40</v>
      </c>
      <c r="B40" s="3">
        <v>1586.59</v>
      </c>
      <c r="C40" s="3">
        <v>2427.94</v>
      </c>
      <c r="D40" s="3">
        <v>3271.31</v>
      </c>
    </row>
    <row r="41">
      <c r="A41" s="1" t="s">
        <v>14</v>
      </c>
      <c r="B41" s="6">
        <v>0.115</v>
      </c>
      <c r="C41" s="7" t="str">
        <f t="shared" ref="C41:D41" si="10">B41</f>
        <v>11.50%</v>
      </c>
      <c r="D41" s="7" t="str">
        <f t="shared" si="10"/>
        <v>11.50%</v>
      </c>
    </row>
    <row r="42">
      <c r="A42" s="1" t="s">
        <v>41</v>
      </c>
      <c r="B42" s="1">
        <v>20.0</v>
      </c>
      <c r="C42" s="21">
        <v>20.0</v>
      </c>
      <c r="D42" s="1">
        <v>20.0</v>
      </c>
      <c r="E42" s="2" t="s">
        <v>42</v>
      </c>
    </row>
    <row r="43">
      <c r="A43" s="1" t="s">
        <v>16</v>
      </c>
      <c r="B43" s="10" t="str">
        <f t="shared" ref="B43:D43" si="11">pmt(B41,B42,B40) -B39</f>
        <v>-$1,401.12</v>
      </c>
      <c r="C43" s="11" t="str">
        <f t="shared" si="11"/>
        <v>-$1,286.13</v>
      </c>
      <c r="D43" s="12" t="str">
        <f t="shared" si="11"/>
        <v>-$1,287.60</v>
      </c>
      <c r="E43" s="15"/>
    </row>
    <row r="47">
      <c r="A47" s="1" t="s">
        <v>7</v>
      </c>
      <c r="B47" s="1">
        <v>499.0</v>
      </c>
      <c r="C47" s="1">
        <v>669.0</v>
      </c>
      <c r="F47" s="1">
        <v>499.0</v>
      </c>
      <c r="G47" s="1">
        <v>669.0</v>
      </c>
    </row>
    <row r="48">
      <c r="B48" s="1">
        <v>470.0</v>
      </c>
      <c r="C48" s="1">
        <v>378.0</v>
      </c>
      <c r="F48" s="1">
        <v>470.0</v>
      </c>
      <c r="G48" s="1">
        <v>378.0</v>
      </c>
    </row>
    <row r="49">
      <c r="B49" s="6">
        <v>0.115</v>
      </c>
      <c r="C49" s="7" t="str">
        <f>B49</f>
        <v>11.50%</v>
      </c>
      <c r="F49" s="6">
        <v>0.115</v>
      </c>
      <c r="G49" s="7" t="str">
        <f>F49</f>
        <v>11.50%</v>
      </c>
    </row>
    <row r="50">
      <c r="E50" s="1" t="s">
        <v>43</v>
      </c>
      <c r="F50" s="1" t="s">
        <v>16</v>
      </c>
      <c r="J50" s="1" t="s">
        <v>44</v>
      </c>
      <c r="K50" s="1" t="s">
        <v>45</v>
      </c>
    </row>
    <row r="51">
      <c r="E51" s="1">
        <v>0.01</v>
      </c>
      <c r="F51" s="5" t="str">
        <f t="shared" ref="F51:F98" si="12">pmt($F$49,17,$F$47) -$F$48*E51</f>
        <v>-72.78485146</v>
      </c>
      <c r="G51" s="5" t="str">
        <f t="shared" ref="G51:G98" si="13">pmt($G$49,17,$G$47) -$G$48*E51</f>
        <v>-95.06009144</v>
      </c>
      <c r="I51" s="1">
        <v>0.01</v>
      </c>
      <c r="J51" s="1">
        <v>-72.7848514632448</v>
      </c>
      <c r="K51" s="1">
        <v>-95.0600914407029</v>
      </c>
    </row>
    <row r="52">
      <c r="E52" s="1">
        <v>0.02</v>
      </c>
      <c r="F52" s="5" t="str">
        <f t="shared" si="12"/>
        <v>-77.48485146</v>
      </c>
      <c r="G52" s="5" t="str">
        <f t="shared" si="13"/>
        <v>-98.84009144</v>
      </c>
      <c r="I52" s="1">
        <v>0.02</v>
      </c>
      <c r="J52" s="1">
        <v>-77.4848514632448</v>
      </c>
      <c r="K52" s="1">
        <v>-98.8400914407029</v>
      </c>
    </row>
    <row r="53">
      <c r="E53" s="1">
        <v>0.03</v>
      </c>
      <c r="F53" s="5" t="str">
        <f t="shared" si="12"/>
        <v>-82.18485146</v>
      </c>
      <c r="G53" s="5" t="str">
        <f t="shared" si="13"/>
        <v>-102.6200914</v>
      </c>
      <c r="I53" s="1">
        <v>0.03</v>
      </c>
      <c r="J53" s="1">
        <v>-82.1848514632447</v>
      </c>
      <c r="K53" s="1">
        <v>-102.620091440703</v>
      </c>
    </row>
    <row r="54">
      <c r="E54" s="1">
        <v>0.04</v>
      </c>
      <c r="F54" s="5" t="str">
        <f t="shared" si="12"/>
        <v>-86.88485146</v>
      </c>
      <c r="G54" s="5" t="str">
        <f t="shared" si="13"/>
        <v>-106.4000914</v>
      </c>
      <c r="I54" s="1">
        <v>0.04</v>
      </c>
      <c r="J54" s="1">
        <v>-86.8848514632447</v>
      </c>
      <c r="K54" s="1">
        <v>-106.400091440703</v>
      </c>
    </row>
    <row r="55">
      <c r="E55" s="1">
        <v>0.05</v>
      </c>
      <c r="F55" s="5" t="str">
        <f t="shared" si="12"/>
        <v>-91.58485146</v>
      </c>
      <c r="G55" s="5" t="str">
        <f t="shared" si="13"/>
        <v>-110.1800914</v>
      </c>
      <c r="I55" s="1">
        <v>0.05</v>
      </c>
      <c r="J55" s="1">
        <v>-91.5848514632448</v>
      </c>
      <c r="K55" s="1">
        <v>-110.180091440703</v>
      </c>
    </row>
    <row r="56">
      <c r="E56" s="1">
        <v>0.06</v>
      </c>
      <c r="F56" s="5" t="str">
        <f t="shared" si="12"/>
        <v>-96.28485146</v>
      </c>
      <c r="G56" s="5" t="str">
        <f t="shared" si="13"/>
        <v>-113.9600914</v>
      </c>
      <c r="I56" s="1">
        <v>0.06</v>
      </c>
      <c r="J56" s="1">
        <v>-96.2848514632448</v>
      </c>
      <c r="K56" s="1">
        <v>-113.960091440703</v>
      </c>
    </row>
    <row r="57">
      <c r="E57" s="1">
        <v>0.07</v>
      </c>
      <c r="F57" s="5" t="str">
        <f t="shared" si="12"/>
        <v>-100.9848515</v>
      </c>
      <c r="G57" s="5" t="str">
        <f t="shared" si="13"/>
        <v>-117.7400914</v>
      </c>
      <c r="I57" s="1">
        <v>0.07</v>
      </c>
      <c r="J57" s="1">
        <v>-100.984851463245</v>
      </c>
      <c r="K57" s="1">
        <v>-117.740091440703</v>
      </c>
    </row>
    <row r="58">
      <c r="E58" s="1">
        <v>0.08</v>
      </c>
      <c r="F58" s="5" t="str">
        <f t="shared" si="12"/>
        <v>-105.6848515</v>
      </c>
      <c r="G58" s="5" t="str">
        <f t="shared" si="13"/>
        <v>-121.5200914</v>
      </c>
      <c r="I58" s="1">
        <v>0.08</v>
      </c>
      <c r="J58" s="1">
        <v>-105.684851463245</v>
      </c>
      <c r="K58" s="1">
        <v>-121.520091440703</v>
      </c>
    </row>
    <row r="59">
      <c r="E59" s="1">
        <v>0.09</v>
      </c>
      <c r="F59" s="5" t="str">
        <f t="shared" si="12"/>
        <v>-110.3848515</v>
      </c>
      <c r="G59" s="5" t="str">
        <f t="shared" si="13"/>
        <v>-125.3000914</v>
      </c>
      <c r="I59" s="1">
        <v>0.09</v>
      </c>
      <c r="J59" s="1">
        <v>-110.384851463245</v>
      </c>
      <c r="K59" s="1">
        <v>-125.300091440703</v>
      </c>
    </row>
    <row r="60">
      <c r="E60" s="1">
        <v>0.1</v>
      </c>
      <c r="F60" s="5" t="str">
        <f t="shared" si="12"/>
        <v>-115.0848515</v>
      </c>
      <c r="G60" s="5" t="str">
        <f t="shared" si="13"/>
        <v>-129.0800914</v>
      </c>
      <c r="I60" s="1">
        <v>0.1</v>
      </c>
      <c r="J60" s="1">
        <v>-115.084851463245</v>
      </c>
      <c r="K60" s="1">
        <v>-129.080091440703</v>
      </c>
    </row>
    <row r="61">
      <c r="E61" s="1">
        <v>0.11</v>
      </c>
      <c r="F61" s="5" t="str">
        <f t="shared" si="12"/>
        <v>-119.7848515</v>
      </c>
      <c r="G61" s="5" t="str">
        <f t="shared" si="13"/>
        <v>-132.8600914</v>
      </c>
      <c r="I61" s="1">
        <v>0.11</v>
      </c>
      <c r="J61" s="1">
        <v>-119.784851463245</v>
      </c>
      <c r="K61" s="1">
        <v>-132.860091440703</v>
      </c>
    </row>
    <row r="62">
      <c r="E62" s="1">
        <v>0.12</v>
      </c>
      <c r="F62" s="5" t="str">
        <f t="shared" si="12"/>
        <v>-124.4848515</v>
      </c>
      <c r="G62" s="5" t="str">
        <f t="shared" si="13"/>
        <v>-136.6400914</v>
      </c>
      <c r="I62" s="1">
        <v>0.12</v>
      </c>
      <c r="J62" s="1">
        <v>-124.484851463245</v>
      </c>
      <c r="K62" s="1">
        <v>-136.640091440703</v>
      </c>
    </row>
    <row r="63">
      <c r="E63" s="1">
        <v>0.13</v>
      </c>
      <c r="F63" s="5" t="str">
        <f t="shared" si="12"/>
        <v>-129.1848515</v>
      </c>
      <c r="G63" s="5" t="str">
        <f t="shared" si="13"/>
        <v>-140.4200914</v>
      </c>
      <c r="I63" s="1">
        <v>0.13</v>
      </c>
      <c r="J63" s="1">
        <v>-129.184851463245</v>
      </c>
      <c r="K63" s="1">
        <v>-140.420091440703</v>
      </c>
    </row>
    <row r="64">
      <c r="E64" s="1">
        <v>0.14</v>
      </c>
      <c r="F64" s="5" t="str">
        <f t="shared" si="12"/>
        <v>-133.8848515</v>
      </c>
      <c r="G64" s="5" t="str">
        <f t="shared" si="13"/>
        <v>-144.2000914</v>
      </c>
      <c r="I64" s="1">
        <v>0.14</v>
      </c>
      <c r="J64" s="1">
        <v>-133.884851463245</v>
      </c>
      <c r="K64" s="1">
        <v>-144.200091440703</v>
      </c>
    </row>
    <row r="65">
      <c r="E65" s="1">
        <v>0.15</v>
      </c>
      <c r="F65" s="5" t="str">
        <f t="shared" si="12"/>
        <v>-138.5848515</v>
      </c>
      <c r="G65" s="5" t="str">
        <f t="shared" si="13"/>
        <v>-147.9800914</v>
      </c>
      <c r="I65" s="1">
        <v>0.15</v>
      </c>
      <c r="J65" s="1">
        <v>-138.584851463245</v>
      </c>
      <c r="K65" s="1">
        <v>-147.980091440703</v>
      </c>
    </row>
    <row r="66">
      <c r="E66" s="1">
        <v>0.16</v>
      </c>
      <c r="F66" s="5" t="str">
        <f t="shared" si="12"/>
        <v>-143.2848515</v>
      </c>
      <c r="G66" s="5" t="str">
        <f t="shared" si="13"/>
        <v>-151.7600914</v>
      </c>
      <c r="I66" s="1">
        <v>0.16</v>
      </c>
      <c r="J66" s="1">
        <v>-143.284851463245</v>
      </c>
      <c r="K66" s="1">
        <v>-151.760091440703</v>
      </c>
    </row>
    <row r="67">
      <c r="E67" s="1">
        <v>0.17</v>
      </c>
      <c r="F67" s="5" t="str">
        <f t="shared" si="12"/>
        <v>-147.9848515</v>
      </c>
      <c r="G67" s="5" t="str">
        <f t="shared" si="13"/>
        <v>-155.5400914</v>
      </c>
      <c r="I67" s="1">
        <v>0.17</v>
      </c>
      <c r="J67" s="1">
        <v>-147.984851463245</v>
      </c>
      <c r="K67" s="1">
        <v>-155.540091440703</v>
      </c>
    </row>
    <row r="68">
      <c r="E68" s="1">
        <v>0.18</v>
      </c>
      <c r="F68" s="5" t="str">
        <f t="shared" si="12"/>
        <v>-152.6848515</v>
      </c>
      <c r="G68" s="5" t="str">
        <f t="shared" si="13"/>
        <v>-159.3200914</v>
      </c>
      <c r="I68" s="1">
        <v>0.18</v>
      </c>
      <c r="J68" s="1">
        <v>-152.684851463245</v>
      </c>
      <c r="K68" s="1">
        <v>-159.320091440703</v>
      </c>
    </row>
    <row r="69">
      <c r="E69" s="1">
        <v>0.19</v>
      </c>
      <c r="F69" s="5" t="str">
        <f t="shared" si="12"/>
        <v>-157.3848515</v>
      </c>
      <c r="G69" s="5" t="str">
        <f t="shared" si="13"/>
        <v>-163.1000914</v>
      </c>
      <c r="I69" s="1">
        <v>0.19</v>
      </c>
      <c r="J69" s="1">
        <v>-157.384851463245</v>
      </c>
      <c r="K69" s="1">
        <v>-163.100091440703</v>
      </c>
    </row>
    <row r="70">
      <c r="E70" s="1">
        <v>0.2</v>
      </c>
      <c r="F70" s="5" t="str">
        <f t="shared" si="12"/>
        <v>-162.0848515</v>
      </c>
      <c r="G70" s="5" t="str">
        <f t="shared" si="13"/>
        <v>-166.8800914</v>
      </c>
      <c r="I70" s="1">
        <v>0.2</v>
      </c>
      <c r="J70" s="1">
        <v>-162.084851463245</v>
      </c>
      <c r="K70" s="1">
        <v>-166.880091440703</v>
      </c>
    </row>
    <row r="71">
      <c r="E71" s="1">
        <v>0.21</v>
      </c>
      <c r="F71" s="5" t="str">
        <f t="shared" si="12"/>
        <v>-166.7848515</v>
      </c>
      <c r="G71" s="5" t="str">
        <f t="shared" si="13"/>
        <v>-170.6600914</v>
      </c>
      <c r="I71" s="1">
        <v>0.21</v>
      </c>
      <c r="J71" s="1">
        <v>-166.784851463245</v>
      </c>
      <c r="K71" s="1">
        <v>-170.660091440703</v>
      </c>
    </row>
    <row r="72">
      <c r="E72" s="1">
        <v>0.22</v>
      </c>
      <c r="F72" s="5" t="str">
        <f t="shared" si="12"/>
        <v>-171.4848515</v>
      </c>
      <c r="G72" s="5" t="str">
        <f t="shared" si="13"/>
        <v>-174.4400914</v>
      </c>
      <c r="I72" s="1">
        <v>0.22</v>
      </c>
      <c r="J72" s="1">
        <v>-171.484851463245</v>
      </c>
      <c r="K72" s="1">
        <v>-174.440091440703</v>
      </c>
    </row>
    <row r="73">
      <c r="E73" s="1">
        <v>0.23</v>
      </c>
      <c r="F73" s="5" t="str">
        <f t="shared" si="12"/>
        <v>-176.1848515</v>
      </c>
      <c r="G73" s="5" t="str">
        <f t="shared" si="13"/>
        <v>-178.2200914</v>
      </c>
      <c r="I73" s="1">
        <v>0.23</v>
      </c>
      <c r="J73" s="1">
        <v>-176.184851463245</v>
      </c>
      <c r="K73" s="1">
        <v>-178.220091440703</v>
      </c>
    </row>
    <row r="74">
      <c r="E74" s="1">
        <v>0.24</v>
      </c>
      <c r="F74" s="5" t="str">
        <f t="shared" si="12"/>
        <v>-180.8848515</v>
      </c>
      <c r="G74" s="5" t="str">
        <f t="shared" si="13"/>
        <v>-182.0000914</v>
      </c>
      <c r="I74" s="1">
        <v>0.24</v>
      </c>
      <c r="J74" s="1">
        <v>-180.884851463245</v>
      </c>
      <c r="K74" s="1">
        <v>-182.000091440703</v>
      </c>
    </row>
    <row r="75">
      <c r="E75" s="1">
        <v>0.25</v>
      </c>
      <c r="F75" s="5" t="str">
        <f t="shared" si="12"/>
        <v>-185.5848515</v>
      </c>
      <c r="G75" s="5" t="str">
        <f t="shared" si="13"/>
        <v>-185.7800914</v>
      </c>
      <c r="I75" s="1">
        <v>0.25</v>
      </c>
      <c r="J75" s="1">
        <v>-185.584851463245</v>
      </c>
      <c r="K75" s="1">
        <v>-185.780091440703</v>
      </c>
    </row>
    <row r="76">
      <c r="E76" s="1">
        <v>0.26</v>
      </c>
      <c r="F76" s="5" t="str">
        <f t="shared" si="12"/>
        <v>-190.2848515</v>
      </c>
      <c r="G76" s="5" t="str">
        <f t="shared" si="13"/>
        <v>-189.5600914</v>
      </c>
      <c r="I76" s="1">
        <v>0.26</v>
      </c>
      <c r="J76" s="1">
        <v>-190.284851463245</v>
      </c>
      <c r="K76" s="1">
        <v>-189.560091440703</v>
      </c>
    </row>
    <row r="77">
      <c r="E77" s="1">
        <v>0.27</v>
      </c>
      <c r="F77" s="5" t="str">
        <f t="shared" si="12"/>
        <v>-194.9848515</v>
      </c>
      <c r="G77" s="5" t="str">
        <f t="shared" si="13"/>
        <v>-193.3400914</v>
      </c>
      <c r="I77" s="1">
        <v>0.27</v>
      </c>
      <c r="J77" s="1">
        <v>-194.984851463245</v>
      </c>
      <c r="K77" s="1">
        <v>-193.340091440703</v>
      </c>
    </row>
    <row r="78">
      <c r="E78" s="1">
        <v>0.28</v>
      </c>
      <c r="F78" s="5" t="str">
        <f t="shared" si="12"/>
        <v>-199.6848515</v>
      </c>
      <c r="G78" s="5" t="str">
        <f t="shared" si="13"/>
        <v>-197.1200914</v>
      </c>
      <c r="I78" s="1">
        <v>0.28</v>
      </c>
      <c r="J78" s="1">
        <v>-199.684851463245</v>
      </c>
      <c r="K78" s="1">
        <v>-197.120091440703</v>
      </c>
    </row>
    <row r="79">
      <c r="E79" s="1">
        <v>0.29</v>
      </c>
      <c r="F79" s="5" t="str">
        <f t="shared" si="12"/>
        <v>-204.3848515</v>
      </c>
      <c r="G79" s="5" t="str">
        <f t="shared" si="13"/>
        <v>-200.9000914</v>
      </c>
      <c r="I79" s="1">
        <v>0.29</v>
      </c>
      <c r="J79" s="1">
        <v>-204.384851463245</v>
      </c>
      <c r="K79" s="1">
        <v>-200.900091440703</v>
      </c>
    </row>
    <row r="80">
      <c r="E80" s="1">
        <v>0.3</v>
      </c>
      <c r="F80" s="5" t="str">
        <f t="shared" si="12"/>
        <v>-209.0848515</v>
      </c>
      <c r="G80" s="5" t="str">
        <f t="shared" si="13"/>
        <v>-204.6800914</v>
      </c>
      <c r="I80" s="1">
        <v>0.3</v>
      </c>
      <c r="J80" s="1">
        <v>-209.084851463245</v>
      </c>
      <c r="K80" s="1">
        <v>-204.680091440703</v>
      </c>
    </row>
    <row r="81">
      <c r="E81" s="1">
        <v>0.31</v>
      </c>
      <c r="F81" s="5" t="str">
        <f t="shared" si="12"/>
        <v>-213.7848515</v>
      </c>
      <c r="G81" s="5" t="str">
        <f t="shared" si="13"/>
        <v>-208.4600914</v>
      </c>
      <c r="I81" s="1">
        <v>0.31</v>
      </c>
      <c r="J81" s="1">
        <v>-213.784851463245</v>
      </c>
      <c r="K81" s="1">
        <v>-208.460091440703</v>
      </c>
    </row>
    <row r="82">
      <c r="E82" s="1">
        <v>0.32</v>
      </c>
      <c r="F82" s="5" t="str">
        <f t="shared" si="12"/>
        <v>-218.4848515</v>
      </c>
      <c r="G82" s="5" t="str">
        <f t="shared" si="13"/>
        <v>-212.2400914</v>
      </c>
      <c r="I82" s="1">
        <v>0.32</v>
      </c>
      <c r="J82" s="1">
        <v>-218.484851463245</v>
      </c>
      <c r="K82" s="1">
        <v>-212.240091440703</v>
      </c>
    </row>
    <row r="83">
      <c r="E83" s="1">
        <v>0.33</v>
      </c>
      <c r="F83" s="5" t="str">
        <f t="shared" si="12"/>
        <v>-223.1848515</v>
      </c>
      <c r="G83" s="5" t="str">
        <f t="shared" si="13"/>
        <v>-216.0200914</v>
      </c>
      <c r="I83" s="1">
        <v>0.33</v>
      </c>
      <c r="J83" s="1">
        <v>-223.184851463245</v>
      </c>
      <c r="K83" s="1">
        <v>-216.020091440703</v>
      </c>
    </row>
    <row r="84">
      <c r="E84" s="1">
        <v>0.34</v>
      </c>
      <c r="F84" s="5" t="str">
        <f t="shared" si="12"/>
        <v>-227.8848515</v>
      </c>
      <c r="G84" s="5" t="str">
        <f t="shared" si="13"/>
        <v>-219.8000914</v>
      </c>
      <c r="I84" s="1">
        <v>0.34</v>
      </c>
      <c r="J84" s="1">
        <v>-227.884851463245</v>
      </c>
      <c r="K84" s="1">
        <v>-219.800091440703</v>
      </c>
    </row>
    <row r="85">
      <c r="E85" s="1">
        <v>0.35</v>
      </c>
      <c r="F85" s="5" t="str">
        <f t="shared" si="12"/>
        <v>-232.5848515</v>
      </c>
      <c r="G85" s="5" t="str">
        <f t="shared" si="13"/>
        <v>-223.5800914</v>
      </c>
      <c r="I85" s="1">
        <v>0.35</v>
      </c>
      <c r="J85" s="1">
        <v>-232.584851463245</v>
      </c>
      <c r="K85" s="1">
        <v>-223.580091440703</v>
      </c>
    </row>
    <row r="86">
      <c r="E86" s="1">
        <v>0.36</v>
      </c>
      <c r="F86" s="5" t="str">
        <f t="shared" si="12"/>
        <v>-237.2848515</v>
      </c>
      <c r="G86" s="5" t="str">
        <f t="shared" si="13"/>
        <v>-227.3600914</v>
      </c>
      <c r="I86" s="1">
        <v>0.36</v>
      </c>
      <c r="J86" s="1">
        <v>-237.284851463245</v>
      </c>
      <c r="K86" s="1">
        <v>-227.360091440703</v>
      </c>
    </row>
    <row r="87">
      <c r="E87" s="1">
        <v>0.37</v>
      </c>
      <c r="F87" s="5" t="str">
        <f t="shared" si="12"/>
        <v>-241.9848515</v>
      </c>
      <c r="G87" s="5" t="str">
        <f t="shared" si="13"/>
        <v>-231.1400914</v>
      </c>
      <c r="I87" s="1">
        <v>0.37</v>
      </c>
      <c r="J87" s="1">
        <v>-241.984851463245</v>
      </c>
      <c r="K87" s="1">
        <v>-231.140091440703</v>
      </c>
    </row>
    <row r="88">
      <c r="E88" s="1">
        <v>0.38</v>
      </c>
      <c r="F88" s="5" t="str">
        <f t="shared" si="12"/>
        <v>-246.6848515</v>
      </c>
      <c r="G88" s="5" t="str">
        <f t="shared" si="13"/>
        <v>-234.9200914</v>
      </c>
      <c r="I88" s="1">
        <v>0.38</v>
      </c>
      <c r="J88" s="1">
        <v>-246.684851463245</v>
      </c>
      <c r="K88" s="1">
        <v>-234.920091440703</v>
      </c>
    </row>
    <row r="89">
      <c r="E89" s="1">
        <v>0.39</v>
      </c>
      <c r="F89" s="5" t="str">
        <f t="shared" si="12"/>
        <v>-251.3848515</v>
      </c>
      <c r="G89" s="5" t="str">
        <f t="shared" si="13"/>
        <v>-238.7000914</v>
      </c>
      <c r="I89" s="1">
        <v>0.39</v>
      </c>
      <c r="J89" s="1">
        <v>-251.384851463245</v>
      </c>
      <c r="K89" s="1">
        <v>-238.700091440703</v>
      </c>
    </row>
    <row r="90">
      <c r="E90" s="1">
        <v>0.4</v>
      </c>
      <c r="F90" s="5" t="str">
        <f t="shared" si="12"/>
        <v>-256.0848515</v>
      </c>
      <c r="G90" s="5" t="str">
        <f t="shared" si="13"/>
        <v>-242.4800914</v>
      </c>
      <c r="I90" s="1">
        <v>0.4</v>
      </c>
      <c r="J90" s="1">
        <v>-256.084851463245</v>
      </c>
      <c r="K90" s="1">
        <v>-242.480091440703</v>
      </c>
    </row>
    <row r="91">
      <c r="E91" s="1">
        <v>0.41</v>
      </c>
      <c r="F91" s="5" t="str">
        <f t="shared" si="12"/>
        <v>-260.7848515</v>
      </c>
      <c r="G91" s="5" t="str">
        <f t="shared" si="13"/>
        <v>-246.2600914</v>
      </c>
      <c r="I91" s="1">
        <v>0.41</v>
      </c>
      <c r="J91" s="1">
        <v>-260.784851463245</v>
      </c>
      <c r="K91" s="1">
        <v>-246.260091440703</v>
      </c>
    </row>
    <row r="92">
      <c r="E92" s="1">
        <v>0.42</v>
      </c>
      <c r="F92" s="5" t="str">
        <f t="shared" si="12"/>
        <v>-265.4848515</v>
      </c>
      <c r="G92" s="5" t="str">
        <f t="shared" si="13"/>
        <v>-250.0400914</v>
      </c>
      <c r="I92" s="1">
        <v>0.42</v>
      </c>
      <c r="J92" s="1">
        <v>-265.484851463245</v>
      </c>
      <c r="K92" s="1">
        <v>-250.040091440703</v>
      </c>
    </row>
    <row r="93">
      <c r="E93" s="1">
        <v>0.43</v>
      </c>
      <c r="F93" s="5" t="str">
        <f t="shared" si="12"/>
        <v>-270.1848515</v>
      </c>
      <c r="G93" s="5" t="str">
        <f t="shared" si="13"/>
        <v>-253.8200914</v>
      </c>
      <c r="I93" s="1">
        <v>0.43</v>
      </c>
      <c r="J93" s="1">
        <v>-270.184851463245</v>
      </c>
      <c r="K93" s="1">
        <v>-253.820091440703</v>
      </c>
    </row>
    <row r="94">
      <c r="E94" s="1">
        <v>0.44</v>
      </c>
      <c r="F94" s="5" t="str">
        <f t="shared" si="12"/>
        <v>-274.8848515</v>
      </c>
      <c r="G94" s="5" t="str">
        <f t="shared" si="13"/>
        <v>-257.6000914</v>
      </c>
      <c r="I94" s="1">
        <v>0.44</v>
      </c>
      <c r="J94" s="1">
        <v>-274.884851463245</v>
      </c>
      <c r="K94" s="1">
        <v>-257.600091440703</v>
      </c>
    </row>
    <row r="95">
      <c r="E95" s="1">
        <v>0.45</v>
      </c>
      <c r="F95" s="5" t="str">
        <f t="shared" si="12"/>
        <v>-279.5848515</v>
      </c>
      <c r="G95" s="5" t="str">
        <f t="shared" si="13"/>
        <v>-261.3800914</v>
      </c>
      <c r="I95" s="1">
        <v>0.45</v>
      </c>
      <c r="J95" s="1">
        <v>-279.584851463245</v>
      </c>
      <c r="K95" s="1">
        <v>-261.380091440703</v>
      </c>
    </row>
    <row r="96">
      <c r="E96" s="1">
        <v>0.46</v>
      </c>
      <c r="F96" s="5" t="str">
        <f t="shared" si="12"/>
        <v>-284.2848515</v>
      </c>
      <c r="G96" s="5" t="str">
        <f t="shared" si="13"/>
        <v>-265.1600914</v>
      </c>
      <c r="I96" s="1">
        <v>0.46</v>
      </c>
      <c r="J96" s="1">
        <v>-284.284851463245</v>
      </c>
      <c r="K96" s="1">
        <v>-265.160091440703</v>
      </c>
    </row>
    <row r="97">
      <c r="E97" s="1">
        <v>0.47</v>
      </c>
      <c r="F97" s="5" t="str">
        <f t="shared" si="12"/>
        <v>-288.9848515</v>
      </c>
      <c r="G97" s="5" t="str">
        <f t="shared" si="13"/>
        <v>-268.9400914</v>
      </c>
      <c r="I97" s="1">
        <v>0.47</v>
      </c>
      <c r="J97" s="1">
        <v>-288.984851463245</v>
      </c>
      <c r="K97" s="1">
        <v>-268.940091440703</v>
      </c>
    </row>
    <row r="98">
      <c r="E98" s="1">
        <v>0.48</v>
      </c>
      <c r="F98" s="5" t="str">
        <f t="shared" si="12"/>
        <v>-293.6848515</v>
      </c>
      <c r="G98" s="5" t="str">
        <f t="shared" si="13"/>
        <v>-272.7200914</v>
      </c>
      <c r="I98" s="1">
        <v>0.48</v>
      </c>
      <c r="J98" s="1">
        <v>-293.684851463245</v>
      </c>
      <c r="K98" s="1">
        <v>-272.720091440703</v>
      </c>
    </row>
  </sheetData>
  <hyperlinks>
    <hyperlink r:id="rId1" location="specifications" ref="B1"/>
    <hyperlink r:id="rId2" location="specifications" ref="C1"/>
    <hyperlink r:id="rId3" location="specifications" ref="D1"/>
    <hyperlink r:id="rId4" ref="B17"/>
    <hyperlink r:id="rId5" ref="C17"/>
    <hyperlink r:id="rId6" location="specifications" ref="B18"/>
    <hyperlink r:id="rId7" location="specifications" ref="C18"/>
    <hyperlink r:id="rId8" ref="B32"/>
    <hyperlink r:id="rId9" ref="C32"/>
    <hyperlink r:id="rId10" ref="D32"/>
    <hyperlink r:id="rId11" ref="E42"/>
  </hyperlinks>
  <drawing r:id="rId12"/>
</worksheet>
</file>