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13_ncr:1_{D3D762B3-B3D9-4F0D-9BA9-4B21B758C886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FILTER" sheetId="2" r:id="rId1"/>
    <sheet name="FILTER 2" sheetId="1" r:id="rId2"/>
    <sheet name="FILTER Probl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 a="1"/>
  <c r="C20" i="2" s="1"/>
  <c r="C7" i="2" a="1"/>
  <c r="C7" i="2" s="1"/>
  <c r="G10" i="1" a="1"/>
  <c r="G10" i="1" s="1"/>
  <c r="D10" i="1" s="1"/>
  <c r="F10" i="1" a="1"/>
  <c r="F10" i="1" s="1"/>
  <c r="D9" i="1" s="1"/>
  <c r="K129" i="1"/>
  <c r="K128" i="1" a="1"/>
  <c r="K128" i="1" s="1"/>
  <c r="C124" i="1" a="1"/>
  <c r="C124" i="1" s="1"/>
  <c r="C88" i="2" a="1"/>
  <c r="C88" i="2" s="1"/>
  <c r="C72" i="2" a="1"/>
  <c r="C72" i="2" s="1"/>
  <c r="C60" i="2" a="1"/>
  <c r="C60" i="2" s="1"/>
  <c r="C61" i="2" a="1"/>
  <c r="C61" i="2" s="1"/>
  <c r="C46" i="2" a="1"/>
  <c r="C46" i="2" s="1"/>
  <c r="C33" i="2" a="1"/>
  <c r="C33" i="2" s="1"/>
  <c r="E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<sst xmlns="http://schemas.openxmlformats.org/spreadsheetml/2006/main" count="409" uniqueCount="98">
  <si>
    <t>FILTER Formula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</si>
  <si>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</si>
  <si>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</si>
  <si>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</si>
  <si>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</si>
  <si>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</si>
  <si>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</si>
  <si>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</si>
  <si>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</si>
  <si>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</si>
  <si>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</si>
  <si>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</si>
  <si>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</si>
  <si>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</si>
  <si>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</si>
  <si>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</si>
  <si>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</si>
  <si>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</si>
  <si>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</si>
  <si>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</si>
  <si>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</si>
  <si>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</si>
  <si>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</si>
  <si>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</si>
  <si>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</si>
  <si>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</si>
  <si>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</si>
  <si>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</si>
  <si>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</si>
  <si>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</si>
  <si>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</si>
  <si>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</si>
  <si>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</si>
  <si>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</si>
  <si>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</si>
  <si>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</si>
  <si>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</si>
  <si>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</si>
  <si>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</si>
  <si>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</si>
  <si>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</si>
  <si>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</si>
  <si>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</si>
  <si>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</si>
  <si>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Name</t>
  </si>
  <si>
    <t>Gender</t>
  </si>
  <si>
    <t>Department</t>
  </si>
  <si>
    <t>Date Joined</t>
  </si>
  <si>
    <t>Salary</t>
  </si>
  <si>
    <t>Female</t>
  </si>
  <si>
    <t>Procurement</t>
  </si>
  <si>
    <t>Dennison Crosswaite</t>
  </si>
  <si>
    <t>Male</t>
  </si>
  <si>
    <t>Website</t>
  </si>
  <si>
    <t>Sales</t>
  </si>
  <si>
    <t>Finance</t>
  </si>
  <si>
    <t>Kaine Padly</t>
  </si>
  <si>
    <t>Andria Kimpton</t>
  </si>
  <si>
    <t>Jan Morforth</t>
  </si>
  <si>
    <t>Dotty Strutley</t>
  </si>
  <si>
    <t>Marney O'Breen</t>
  </si>
  <si>
    <t>Rafaelita Blaksland</t>
  </si>
  <si>
    <t>Beverie Moffet</t>
  </si>
  <si>
    <t>FILTER Formula - Sales Data</t>
  </si>
  <si>
    <t>Names</t>
  </si>
  <si>
    <t>Gender to filter</t>
  </si>
  <si>
    <t>Count of filtered values:</t>
  </si>
  <si>
    <t>Salary above</t>
  </si>
  <si>
    <t xml:space="preserve">Joined after </t>
  </si>
  <si>
    <t>Salary below</t>
  </si>
  <si>
    <t>NOT condition</t>
  </si>
  <si>
    <t>Country is not</t>
  </si>
  <si>
    <t>Total Amount</t>
  </si>
  <si>
    <t>SUMIFS option</t>
  </si>
  <si>
    <t>Sales from</t>
  </si>
  <si>
    <t>Amount above</t>
  </si>
  <si>
    <t>Total Amounts</t>
  </si>
  <si>
    <t>Total Units</t>
  </si>
  <si>
    <t>Print names of all people in either Sales or Website department</t>
  </si>
  <si>
    <t>How many people have joined in the first 3 months of 2018 &amp; 2019?</t>
  </si>
  <si>
    <t>Print data for all 50% data bites sold in New Zealand</t>
  </si>
  <si>
    <t>What is the total amount where country is neither India nor Australia</t>
  </si>
  <si>
    <t>Print data for all sales from other people where the amount is &gt; average sales of Gunar Cockshoot</t>
  </si>
  <si>
    <t>Simple Examples</t>
  </si>
  <si>
    <t>All female staff</t>
  </si>
  <si>
    <t>All female staff names alone</t>
  </si>
  <si>
    <t>All staff with gender in GREEN  cell</t>
  </si>
  <si>
    <t>AND Condition</t>
  </si>
  <si>
    <t>AND Condition with input cells</t>
  </si>
  <si>
    <t>OR Condition with dates</t>
  </si>
  <si>
    <t>OR Condition with input cells</t>
  </si>
  <si>
    <t>Complex Examples</t>
  </si>
  <si>
    <t>More examples in FILTER 2 tab</t>
  </si>
  <si>
    <t>Problems for you in the Problems tab</t>
  </si>
  <si>
    <t>Another video on Dynamic Array formulas</t>
  </si>
  <si>
    <t>Detailed article on FILTER &amp; other new functions</t>
  </si>
  <si>
    <t>Complex condition with error handling</t>
  </si>
  <si>
    <t>Basic examples in FILTER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</si>
</sst>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/>
    <xf numFmtId="15" fontId="0" fillId="5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6" borderId="3" xfId="0" applyFill="1" applyBorder="1"/>
    <xf numFmtId="44" fontId="0" fillId="0" borderId="0" xfId="1" applyFont="1"/>
    <xf numFmtId="0" fontId="0" fillId="6" borderId="1" xfId="0" applyFill="1" applyBorder="1"/>
    <xf numFmtId="0" fontId="0" fillId="0" borderId="1" xfId="0" applyBorder="1"/>
    <xf numFmtId="6" fontId="0" fillId="5" borderId="1" xfId="1" applyNumberFormat="1" applyFont="1" applyFill="1" applyBorder="1" applyAlignment="1">
      <alignment horizontal="left"/>
    </xf>
    <xf numFmtId="0" fontId="0" fillId="7" borderId="1" xfId="0" applyFill="1" applyBorder="1"/>
    <xf numFmtId="0" fontId="3" fillId="0" borderId="4" xfId="0" applyFont="1" applyBorder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3" fillId="4" borderId="0" xfId="0" applyFont="1" applyFill="1"/>
    <xf numFmtId="0" fontId="4" fillId="4" borderId="0" xfId="0" applyFont="1" applyFill="1"/>
    <xf numFmtId="0" fontId="5" fillId="0" borderId="0" xfId="2"/>
    <xf numFmtId="0" fontId="6" fillId="0" borderId="0" xfId="0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3"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380974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FD0A03-7A56-4415-A42F-C36A9BB75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067425" y="152482"/>
          <a:ext cx="231487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oneCellAnchor>
    <xdr:from>
      <xdr:col>7</xdr:col>
      <xdr:colOff>425042</xdr:colOff>
      <xdr:row>22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063D744-33CC-4A73-ABA6-51C7007B4E01}"/>
            </a:ext>
          </a:extLst>
        </xdr:cNvPr>
        <xdr:cNvSpPr txBox="1"/>
      </xdr:nvSpPr>
      <xdr:spPr>
        <a:xfrm>
          <a:off x="6670129" y="4737653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380974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EF1688-5368-4822-906E-67A8A0CAC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848475" y="152482"/>
          <a:ext cx="2314549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oneCellAnchor>
    <xdr:from>
      <xdr:col>1</xdr:col>
      <xdr:colOff>60135</xdr:colOff>
      <xdr:row>9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C7E05F-4FF3-4888-ADA0-D6E6A6C7FB5A}"/>
            </a:ext>
          </a:extLst>
        </xdr:cNvPr>
        <xdr:cNvSpPr txBox="1"/>
      </xdr:nvSpPr>
      <xdr:spPr>
        <a:xfrm>
          <a:off x="171807" y="2210600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r>
            <a:rPr lang="en-NZ" sz="1100"/>
            <a:t>1️⃣</a:t>
          </a:r>
        </a:p>
        <a:p>
          <a:r>
            <a:rPr lang="en-NZ" sz="1100"/>
            <a:t>2️⃣</a:t>
          </a:r>
        </a:p>
        <a:p>
          <a:r>
            <a:rPr lang="en-NZ" sz="1100"/>
            <a:t>3️⃣</a:t>
          </a:r>
        </a:p>
        <a:p>
          <a:r>
            <a:rPr lang="en-NZ" sz="1100"/>
            <a:t>4️⃣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39DEA4-EA2E-474B-8A6A-DFE2BE033D64}" name="staff" displayName="staff" ref="I4:M20" totalsRowShown="0">
  <tableColumns count="5">
    <tableColumn id="1" xr3:uid="{68D70473-597D-49A6-93A6-5945054EA739}" name="Name"/>
    <tableColumn id="2" xr3:uid="{8F38E3FF-527B-4B4D-B1DD-5387C388FCD2}" name="Gender"/>
    <tableColumn id="3" xr3:uid="{D271A716-EFC0-4A9F-AB34-6886904B043C}" name="Department"/>
    <tableColumn id="4" xr3:uid="{C715F163-AF45-41CB-A619-134D57823393}" name="Date Joined" dataDxfId="2"/>
    <tableColumn id="5" xr3:uid="{F2772B58-E92E-4DAF-AEE7-40CFF55BC5EC}" name="Sala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5B0FC-2CFF-4AB0-8F61-42D5AC3A22DD}" name="sales" displayName="sales" ref="J3:N103" totalsRowShown="0">
  <tableColumns count="5">
    <tableColumn id="1" xr3:uid="{D135E8D2-FF65-4892-B3A3-114AD1F00F2F}" name="Sales Person"/>
    <tableColumn id="2" xr3:uid="{C12472B6-7731-470A-9348-7AA290EFFE55}" name="Geography"/>
    <tableColumn id="3" xr3:uid="{CEAFF76A-A1EB-4D8A-802D-9A49298D1C99}" name="Product"/>
    <tableColumn id="4" xr3:uid="{8E41E7E6-A9A2-4F88-8554-C9B9644FD6C9}" name="Amount" dataDxfId="0"/>
    <tableColumn id="5" xr3:uid="{810027B3-2B9D-4190-9AE3-506363E40FDE}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handoo.org/wp/dynamic-array-functions/" TargetMode="External"/><Relationship Id="rId1" Type="http://schemas.openxmlformats.org/officeDocument/2006/relationships/hyperlink" Target="https://youtu.be/ONaS7IMKJP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chandoo.org/wp/dynamic-array-functions/" TargetMode="External"/><Relationship Id="rId1" Type="http://schemas.openxmlformats.org/officeDocument/2006/relationships/hyperlink" Target="https://youtu.be/ONaS7IMKJ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9B3-3672-403C-A790-2D0D102B8C68}">
  <dimension ref="A1:M95"/>
  <sheetViews>
    <sheetView showGridLines="0" tabSelected="1" zoomScale="115" zoomScaleNormal="115" workbookViewId="0">
      <selection activeCell="P16" sqref="P16"/>
    </sheetView>
  </sheetViews>
  <sheetFormatPr defaultRowHeight="15" x14ac:dyDescent="0.25"/>
  <cols>
    <col min="1" max="1" width="1.7109375" customWidth="1"/>
    <col min="2" max="2" width="3.7109375" customWidth="1"/>
    <col min="3" max="3" width="23.140625" customWidth="1"/>
    <col min="4" max="4" width="18.5703125" customWidth="1"/>
    <col min="5" max="5" width="21.85546875" bestFit="1" customWidth="1"/>
    <col min="6" max="6" width="12.28515625" customWidth="1"/>
    <col min="7" max="7" width="12.28515625" bestFit="1" customWidth="1"/>
    <col min="9" max="9" width="19.85546875" bestFit="1" customWidth="1"/>
    <col min="11" max="11" width="12.5703125" bestFit="1" customWidth="1"/>
    <col min="12" max="12" width="11.42578125" bestFit="1" customWidth="1"/>
    <col min="13" max="13" width="11.5703125" customWidth="1"/>
  </cols>
  <sheetData>
    <row r="1" spans="1:13" s="2" customFormat="1" ht="52.5" customHeight="1" x14ac:dyDescent="0.25">
      <c r="A1" s="1"/>
      <c r="C1" s="3" t="s">
        <v>0</v>
      </c>
    </row>
    <row r="4" spans="1:13" ht="18.75" x14ac:dyDescent="0.3">
      <c r="B4" s="26" t="s">
        <v>83</v>
      </c>
      <c r="C4" s="25"/>
      <c r="D4" s="7"/>
      <c r="E4" s="7"/>
      <c r="F4" s="7"/>
      <c r="G4" s="7"/>
      <c r="I4" t="s">
        <v>44</v>
      </c>
      <c r="J4" t="s">
        <v>45</v>
      </c>
      <c r="K4" t="s">
        <v>46</v>
      </c>
      <c r="L4" t="s">
        <v>47</v>
      </c>
      <c r="M4" s="6" t="s">
        <v>48</v>
      </c>
    </row>
    <row r="5" spans="1:13" x14ac:dyDescent="0.25">
      <c r="I5" t="s">
        <v>27</v>
      </c>
      <c r="J5" t="s">
        <v>49</v>
      </c>
      <c r="K5" t="s">
        <v>50</v>
      </c>
      <c r="L5" s="4">
        <v>43744</v>
      </c>
      <c r="M5" s="5">
        <v>75000</v>
      </c>
    </row>
    <row r="6" spans="1:13" x14ac:dyDescent="0.25">
      <c r="C6" s="22" t="s">
        <v>84</v>
      </c>
      <c r="D6" s="23"/>
      <c r="E6" s="23"/>
      <c r="F6" s="23"/>
      <c r="G6" s="23"/>
      <c r="I6" t="s">
        <v>51</v>
      </c>
      <c r="J6" t="s">
        <v>52</v>
      </c>
      <c r="K6" t="s">
        <v>53</v>
      </c>
      <c r="L6" s="4">
        <v>43601</v>
      </c>
      <c r="M6" s="5">
        <v>90700</v>
      </c>
    </row>
    <row r="7" spans="1:13" x14ac:dyDescent="0.25">
      <c r="C7" t="str" cm="1">
        <f t="array" ref="C7:G13">_xlfn._xlws.FILTER(staff[],staff[Gender]="Female")</f>
        <v>Barr Faughny</v>
      </c>
      <c r="D7" t="str">
        <v>Female</v>
      </c>
      <c r="E7" t="str">
        <v>Procurement</v>
      </c>
      <c r="F7">
        <v>43744</v>
      </c>
      <c r="G7">
        <v>75000</v>
      </c>
      <c r="I7" t="s">
        <v>28</v>
      </c>
      <c r="J7" t="s">
        <v>52</v>
      </c>
      <c r="K7" t="s">
        <v>53</v>
      </c>
      <c r="L7" s="4">
        <v>43476</v>
      </c>
      <c r="M7" s="5">
        <v>48950</v>
      </c>
    </row>
    <row r="8" spans="1:13" x14ac:dyDescent="0.25">
      <c r="C8" t="str">
        <v>Brien Boise</v>
      </c>
      <c r="D8" t="str">
        <v>Female</v>
      </c>
      <c r="E8" t="str">
        <v>Website</v>
      </c>
      <c r="F8">
        <v>43628</v>
      </c>
      <c r="G8">
        <v>58100</v>
      </c>
      <c r="I8" t="s">
        <v>26</v>
      </c>
      <c r="J8" t="s">
        <v>52</v>
      </c>
      <c r="K8" t="s">
        <v>54</v>
      </c>
      <c r="L8" s="4">
        <v>43351</v>
      </c>
      <c r="M8" s="5">
        <v>74550</v>
      </c>
    </row>
    <row r="9" spans="1:13" x14ac:dyDescent="0.25">
      <c r="C9" t="str">
        <v>Dotty Strutley</v>
      </c>
      <c r="D9" t="str">
        <v>Female</v>
      </c>
      <c r="E9" t="str">
        <v>Website</v>
      </c>
      <c r="F9">
        <v>43110</v>
      </c>
      <c r="G9">
        <v>41980</v>
      </c>
      <c r="I9" t="s">
        <v>17</v>
      </c>
      <c r="J9" t="s">
        <v>52</v>
      </c>
      <c r="K9" t="s">
        <v>55</v>
      </c>
      <c r="L9" s="4">
        <v>43560</v>
      </c>
      <c r="M9" s="5">
        <v>59810</v>
      </c>
    </row>
    <row r="10" spans="1:13" x14ac:dyDescent="0.25">
      <c r="C10" t="str">
        <v>Marney O'Breen</v>
      </c>
      <c r="D10" t="str">
        <v>Female</v>
      </c>
      <c r="E10" t="str">
        <v>Finance</v>
      </c>
      <c r="F10">
        <v>43282</v>
      </c>
      <c r="G10">
        <v>65920</v>
      </c>
      <c r="I10" t="s">
        <v>56</v>
      </c>
      <c r="J10" t="s">
        <v>52</v>
      </c>
      <c r="K10" t="s">
        <v>53</v>
      </c>
      <c r="L10" s="4">
        <v>43424</v>
      </c>
      <c r="M10" s="5">
        <v>107700</v>
      </c>
    </row>
    <row r="11" spans="1:13" x14ac:dyDescent="0.25">
      <c r="C11" t="str">
        <v>Rafaelita Blaksland</v>
      </c>
      <c r="D11" t="str">
        <v>Female</v>
      </c>
      <c r="E11" t="str">
        <v>Sales</v>
      </c>
      <c r="F11">
        <v>43342</v>
      </c>
      <c r="G11">
        <v>109160</v>
      </c>
      <c r="I11" t="s">
        <v>24</v>
      </c>
      <c r="J11" t="s">
        <v>52</v>
      </c>
      <c r="K11" t="s">
        <v>53</v>
      </c>
      <c r="L11" s="4">
        <v>43303</v>
      </c>
      <c r="M11" s="5">
        <v>88050</v>
      </c>
    </row>
    <row r="12" spans="1:13" x14ac:dyDescent="0.25">
      <c r="C12" t="str">
        <v>Beverie Moffet</v>
      </c>
      <c r="D12" t="str">
        <v>Female</v>
      </c>
      <c r="E12" t="str">
        <v>Finance</v>
      </c>
      <c r="F12">
        <v>43151</v>
      </c>
      <c r="G12">
        <v>75970</v>
      </c>
      <c r="I12" t="s">
        <v>57</v>
      </c>
      <c r="J12" t="s">
        <v>52</v>
      </c>
      <c r="K12" t="s">
        <v>53</v>
      </c>
      <c r="L12" s="4">
        <v>43238</v>
      </c>
      <c r="M12" s="5">
        <v>69120</v>
      </c>
    </row>
    <row r="13" spans="1:13" x14ac:dyDescent="0.25">
      <c r="C13" t="str">
        <v>Oby Sorrel</v>
      </c>
      <c r="D13" t="str">
        <v>Female</v>
      </c>
      <c r="E13" t="str">
        <v>Finance</v>
      </c>
      <c r="F13">
        <v>43618</v>
      </c>
      <c r="G13">
        <v>58940</v>
      </c>
      <c r="I13" t="s">
        <v>9</v>
      </c>
      <c r="J13" t="s">
        <v>49</v>
      </c>
      <c r="K13" t="s">
        <v>53</v>
      </c>
      <c r="L13" s="4">
        <v>43628</v>
      </c>
      <c r="M13" s="5">
        <v>58100</v>
      </c>
    </row>
    <row r="14" spans="1:13" x14ac:dyDescent="0.25">
      <c r="I14" t="s">
        <v>12</v>
      </c>
      <c r="J14" t="s">
        <v>52</v>
      </c>
      <c r="K14" t="s">
        <v>55</v>
      </c>
      <c r="L14" s="4">
        <v>43355</v>
      </c>
      <c r="M14" s="5">
        <v>67910</v>
      </c>
    </row>
    <row r="15" spans="1:13" x14ac:dyDescent="0.25">
      <c r="I15" t="s">
        <v>58</v>
      </c>
      <c r="J15" t="s">
        <v>52</v>
      </c>
      <c r="K15" t="s">
        <v>55</v>
      </c>
      <c r="L15" s="4">
        <v>43007</v>
      </c>
      <c r="M15" s="5">
        <v>48170</v>
      </c>
    </row>
    <row r="16" spans="1:13" x14ac:dyDescent="0.25">
      <c r="I16" t="s">
        <v>59</v>
      </c>
      <c r="J16" t="s">
        <v>49</v>
      </c>
      <c r="K16" t="s">
        <v>53</v>
      </c>
      <c r="L16" s="4">
        <v>43110</v>
      </c>
      <c r="M16" s="5">
        <v>41980</v>
      </c>
    </row>
    <row r="17" spans="3:13" x14ac:dyDescent="0.25">
      <c r="F17" s="13"/>
      <c r="I17" t="s">
        <v>60</v>
      </c>
      <c r="J17" t="s">
        <v>49</v>
      </c>
      <c r="K17" t="s">
        <v>55</v>
      </c>
      <c r="L17" s="4">
        <v>43282</v>
      </c>
      <c r="M17" s="5">
        <v>65920</v>
      </c>
    </row>
    <row r="18" spans="3:13" x14ac:dyDescent="0.25">
      <c r="F18" s="13"/>
      <c r="I18" t="s">
        <v>61</v>
      </c>
      <c r="J18" t="s">
        <v>49</v>
      </c>
      <c r="K18" t="s">
        <v>54</v>
      </c>
      <c r="L18" s="4">
        <v>43342</v>
      </c>
      <c r="M18" s="5">
        <v>109160</v>
      </c>
    </row>
    <row r="19" spans="3:13" x14ac:dyDescent="0.25">
      <c r="C19" s="22" t="s">
        <v>85</v>
      </c>
      <c r="D19" s="23"/>
      <c r="E19" s="23"/>
      <c r="F19" s="23"/>
      <c r="G19" s="23"/>
      <c r="I19" t="s">
        <v>62</v>
      </c>
      <c r="J19" t="s">
        <v>49</v>
      </c>
      <c r="K19" t="s">
        <v>55</v>
      </c>
      <c r="L19" s="4">
        <v>43151</v>
      </c>
      <c r="M19" s="5">
        <v>75970</v>
      </c>
    </row>
    <row r="20" spans="3:13" x14ac:dyDescent="0.25">
      <c r="C20" t="str" cm="1">
        <f t="array" ref="C20:C26">_xlfn._xlws.FILTER(staff[Name],staff[Gender]="Female")</f>
        <v>Barr Faughny</v>
      </c>
      <c r="F20" s="13"/>
      <c r="I20" t="s">
        <v>36</v>
      </c>
      <c r="J20" t="s">
        <v>49</v>
      </c>
      <c r="K20" t="s">
        <v>55</v>
      </c>
      <c r="L20" s="4">
        <v>43618</v>
      </c>
      <c r="M20" s="5">
        <v>58940</v>
      </c>
    </row>
    <row r="21" spans="3:13" x14ac:dyDescent="0.25">
      <c r="C21" t="str">
        <v>Brien Boise</v>
      </c>
    </row>
    <row r="22" spans="3:13" x14ac:dyDescent="0.25">
      <c r="C22" t="str">
        <v>Dotty Strutley</v>
      </c>
    </row>
    <row r="23" spans="3:13" x14ac:dyDescent="0.25">
      <c r="C23" t="str">
        <v>Marney O'Breen</v>
      </c>
      <c r="I23" s="27" t="s">
        <v>92</v>
      </c>
      <c r="J23" s="27"/>
      <c r="K23" s="27"/>
      <c r="L23" s="27"/>
      <c r="M23" s="27"/>
    </row>
    <row r="24" spans="3:13" x14ac:dyDescent="0.25">
      <c r="C24" t="str">
        <v>Rafaelita Blaksland</v>
      </c>
      <c r="I24" s="27" t="s">
        <v>93</v>
      </c>
      <c r="J24" s="27"/>
      <c r="K24" s="27"/>
      <c r="L24" s="27"/>
      <c r="M24" s="27"/>
    </row>
    <row r="25" spans="3:13" x14ac:dyDescent="0.25">
      <c r="C25" t="str">
        <v>Beverie Moffet</v>
      </c>
      <c r="I25" s="27" t="s">
        <v>94</v>
      </c>
      <c r="J25" s="27"/>
      <c r="K25" s="27"/>
      <c r="L25" s="27"/>
      <c r="M25" s="27"/>
    </row>
    <row r="26" spans="3:13" x14ac:dyDescent="0.25">
      <c r="C26" t="str">
        <v>Oby Sorrel</v>
      </c>
      <c r="I26" s="27" t="s">
        <v>95</v>
      </c>
      <c r="J26" s="27"/>
      <c r="K26" s="27"/>
      <c r="L26" s="27"/>
      <c r="M26" s="27"/>
    </row>
    <row r="30" spans="3:13" x14ac:dyDescent="0.25">
      <c r="C30" s="22" t="s">
        <v>86</v>
      </c>
      <c r="D30" s="22"/>
      <c r="E30" s="22"/>
      <c r="F30" s="22"/>
      <c r="G30" s="22"/>
    </row>
    <row r="32" spans="3:13" x14ac:dyDescent="0.25">
      <c r="C32" t="s">
        <v>64</v>
      </c>
      <c r="E32" t="s">
        <v>65</v>
      </c>
    </row>
    <row r="33" spans="2:7" x14ac:dyDescent="0.25">
      <c r="C33" t="str" cm="1">
        <f t="array" ref="C33:C39">_xlfn._xlws.FILTER(staff[Name],staff[Gender]=E33)</f>
        <v>Barr Faughny</v>
      </c>
      <c r="E33" s="24" t="s">
        <v>49</v>
      </c>
    </row>
    <row r="34" spans="2:7" x14ac:dyDescent="0.25">
      <c r="C34" t="str">
        <v>Brien Boise</v>
      </c>
    </row>
    <row r="35" spans="2:7" x14ac:dyDescent="0.25">
      <c r="C35" t="str">
        <v>Dotty Strutley</v>
      </c>
      <c r="E35" t="s">
        <v>66</v>
      </c>
    </row>
    <row r="36" spans="2:7" x14ac:dyDescent="0.25">
      <c r="C36" t="str">
        <v>Marney O'Breen</v>
      </c>
      <c r="E36" s="8">
        <f>COUNTA(_xlfn.ANCHORARRAY(C33))</f>
        <v>7</v>
      </c>
    </row>
    <row r="37" spans="2:7" x14ac:dyDescent="0.25">
      <c r="C37" t="str">
        <v>Rafaelita Blaksland</v>
      </c>
    </row>
    <row r="38" spans="2:7" x14ac:dyDescent="0.25">
      <c r="C38" t="str">
        <v>Beverie Moffet</v>
      </c>
    </row>
    <row r="39" spans="2:7" x14ac:dyDescent="0.25">
      <c r="C39" t="str">
        <v>Oby Sorrel</v>
      </c>
    </row>
    <row r="42" spans="2:7" ht="18.75" x14ac:dyDescent="0.3">
      <c r="B42" s="26" t="s">
        <v>91</v>
      </c>
      <c r="C42" s="7"/>
      <c r="D42" s="7"/>
      <c r="E42" s="7"/>
      <c r="F42" s="7"/>
      <c r="G42" s="7"/>
    </row>
    <row r="45" spans="2:7" x14ac:dyDescent="0.25">
      <c r="C45" s="22" t="s">
        <v>87</v>
      </c>
      <c r="D45" s="22"/>
      <c r="E45" s="22"/>
      <c r="F45" s="22"/>
      <c r="G45" s="22"/>
    </row>
    <row r="46" spans="2:7" x14ac:dyDescent="0.25">
      <c r="C46" t="str" cm="1">
        <f t="array" ref="C46:G50">_xlfn._xlws.FILTER(staff[], (staff[Department]="Website")*(staff[Gender]="Male"))</f>
        <v>Dennison Crosswaite</v>
      </c>
      <c r="D46" t="str">
        <v>Male</v>
      </c>
      <c r="E46" t="str">
        <v>Website</v>
      </c>
      <c r="F46">
        <v>43601</v>
      </c>
      <c r="G46">
        <v>90700</v>
      </c>
    </row>
    <row r="47" spans="2:7" x14ac:dyDescent="0.25">
      <c r="C47" t="str">
        <v>Gunar Cockshoot</v>
      </c>
      <c r="D47" t="str">
        <v>Male</v>
      </c>
      <c r="E47" t="str">
        <v>Website</v>
      </c>
      <c r="F47">
        <v>43476</v>
      </c>
      <c r="G47">
        <v>48950</v>
      </c>
    </row>
    <row r="48" spans="2:7" x14ac:dyDescent="0.25">
      <c r="C48" t="str">
        <v>Kaine Padly</v>
      </c>
      <c r="D48" t="str">
        <v>Male</v>
      </c>
      <c r="E48" t="str">
        <v>Website</v>
      </c>
      <c r="F48">
        <v>43424</v>
      </c>
      <c r="G48">
        <v>107700</v>
      </c>
    </row>
    <row r="49" spans="3:7" x14ac:dyDescent="0.25">
      <c r="C49" t="str">
        <v>Ches Bonnell</v>
      </c>
      <c r="D49" t="str">
        <v>Male</v>
      </c>
      <c r="E49" t="str">
        <v>Website</v>
      </c>
      <c r="F49">
        <v>43303</v>
      </c>
      <c r="G49">
        <v>88050</v>
      </c>
    </row>
    <row r="50" spans="3:7" x14ac:dyDescent="0.25">
      <c r="C50" t="str">
        <v>Andria Kimpton</v>
      </c>
      <c r="D50" t="str">
        <v>Male</v>
      </c>
      <c r="E50" t="str">
        <v>Website</v>
      </c>
      <c r="F50">
        <v>43238</v>
      </c>
      <c r="G50">
        <v>69120</v>
      </c>
    </row>
    <row r="55" spans="3:7" x14ac:dyDescent="0.25">
      <c r="C55" s="22" t="s">
        <v>88</v>
      </c>
      <c r="D55" s="22"/>
      <c r="E55" s="22"/>
      <c r="F55" s="22"/>
      <c r="G55" s="22"/>
    </row>
    <row r="57" spans="3:7" x14ac:dyDescent="0.25">
      <c r="C57" t="s">
        <v>46</v>
      </c>
      <c r="D57" s="9" t="s">
        <v>53</v>
      </c>
    </row>
    <row r="58" spans="3:7" x14ac:dyDescent="0.25">
      <c r="C58" t="s">
        <v>67</v>
      </c>
      <c r="D58" s="10">
        <v>90000</v>
      </c>
    </row>
    <row r="60" spans="3:7" x14ac:dyDescent="0.25">
      <c r="C60" t="str" cm="1">
        <f t="array" ref="C60:G60">staff[#Headers]</f>
        <v>Name</v>
      </c>
      <c r="D60" t="str">
        <v>Gender</v>
      </c>
      <c r="E60" t="str">
        <v>Department</v>
      </c>
      <c r="F60" t="str">
        <v>Date Joined</v>
      </c>
      <c r="G60" t="str">
        <v>Salary</v>
      </c>
    </row>
    <row r="61" spans="3:7" x14ac:dyDescent="0.25">
      <c r="C61" t="str" cm="1">
        <f t="array" ref="C61:G62">_xlfn._xlws.FILTER(staff[], (staff[Department]=D57)*(staff[Salary]&gt;D58))</f>
        <v>Dennison Crosswaite</v>
      </c>
      <c r="D61" t="str">
        <v>Male</v>
      </c>
      <c r="E61" t="str">
        <v>Website</v>
      </c>
      <c r="F61">
        <v>43601</v>
      </c>
      <c r="G61">
        <v>90700</v>
      </c>
    </row>
    <row r="62" spans="3:7" x14ac:dyDescent="0.25">
      <c r="C62" t="str">
        <v>Kaine Padly</v>
      </c>
      <c r="D62" t="str">
        <v>Male</v>
      </c>
      <c r="E62" t="str">
        <v>Website</v>
      </c>
      <c r="F62">
        <v>43424</v>
      </c>
      <c r="G62">
        <v>107700</v>
      </c>
    </row>
    <row r="67" spans="3:7" x14ac:dyDescent="0.25">
      <c r="C67" s="22" t="s">
        <v>90</v>
      </c>
      <c r="D67" s="22"/>
      <c r="E67" s="22"/>
      <c r="F67" s="22"/>
      <c r="G67" s="22"/>
    </row>
    <row r="68" spans="3:7" x14ac:dyDescent="0.25">
      <c r="C68" t="s">
        <v>46</v>
      </c>
      <c r="D68" s="9" t="s">
        <v>54</v>
      </c>
    </row>
    <row r="69" spans="3:7" x14ac:dyDescent="0.25">
      <c r="C69" t="s">
        <v>67</v>
      </c>
      <c r="D69" s="10">
        <v>80000</v>
      </c>
    </row>
    <row r="72" spans="3:7" x14ac:dyDescent="0.25">
      <c r="C72" t="str" cm="1">
        <f t="array" ref="C72:G76">_xlfn._xlws.FILTER(staff[], (staff[Department]=D68)+(staff[Salary]&gt;D69))</f>
        <v>Dennison Crosswaite</v>
      </c>
      <c r="D72" t="str">
        <v>Male</v>
      </c>
      <c r="E72" t="str">
        <v>Website</v>
      </c>
      <c r="F72">
        <v>43601</v>
      </c>
      <c r="G72">
        <v>90700</v>
      </c>
    </row>
    <row r="73" spans="3:7" x14ac:dyDescent="0.25">
      <c r="C73" t="str">
        <v>Gigi Bohling</v>
      </c>
      <c r="D73" t="str">
        <v>Male</v>
      </c>
      <c r="E73" t="str">
        <v>Sales</v>
      </c>
      <c r="F73">
        <v>43351</v>
      </c>
      <c r="G73">
        <v>74550</v>
      </c>
    </row>
    <row r="74" spans="3:7" x14ac:dyDescent="0.25">
      <c r="C74" t="str">
        <v>Kaine Padly</v>
      </c>
      <c r="D74" t="str">
        <v>Male</v>
      </c>
      <c r="E74" t="str">
        <v>Website</v>
      </c>
      <c r="F74">
        <v>43424</v>
      </c>
      <c r="G74">
        <v>107700</v>
      </c>
    </row>
    <row r="75" spans="3:7" x14ac:dyDescent="0.25">
      <c r="C75" t="str">
        <v>Ches Bonnell</v>
      </c>
      <c r="D75" t="str">
        <v>Male</v>
      </c>
      <c r="E75" t="str">
        <v>Website</v>
      </c>
      <c r="F75">
        <v>43303</v>
      </c>
      <c r="G75">
        <v>88050</v>
      </c>
    </row>
    <row r="76" spans="3:7" x14ac:dyDescent="0.25">
      <c r="C76" t="str">
        <v>Rafaelita Blaksland</v>
      </c>
      <c r="D76" t="str">
        <v>Female</v>
      </c>
      <c r="E76" t="str">
        <v>Sales</v>
      </c>
      <c r="F76">
        <v>43342</v>
      </c>
      <c r="G76">
        <v>109160</v>
      </c>
    </row>
    <row r="83" spans="3:7" x14ac:dyDescent="0.25">
      <c r="C83" s="22" t="s">
        <v>89</v>
      </c>
      <c r="D83" s="22"/>
      <c r="E83" s="22"/>
      <c r="F83" s="22"/>
      <c r="G83" s="22"/>
    </row>
    <row r="84" spans="3:7" x14ac:dyDescent="0.25">
      <c r="C84" t="s">
        <v>68</v>
      </c>
      <c r="D84" s="12">
        <v>43466</v>
      </c>
    </row>
    <row r="85" spans="3:7" x14ac:dyDescent="0.25">
      <c r="C85" t="s">
        <v>69</v>
      </c>
      <c r="D85" s="10">
        <v>65000</v>
      </c>
    </row>
    <row r="88" spans="3:7" x14ac:dyDescent="0.25">
      <c r="C88" t="str" cm="1">
        <f t="array" ref="C88:G95">_xlfn._xlws.FILTER(staff[], (staff[Date Joined]&gt;D84)+(staff[Salary]&lt;D85))</f>
        <v>Barr Faughny</v>
      </c>
      <c r="D88" t="str">
        <v>Female</v>
      </c>
      <c r="E88" t="str">
        <v>Procurement</v>
      </c>
      <c r="F88" s="13">
        <v>43744</v>
      </c>
      <c r="G88">
        <v>75000</v>
      </c>
    </row>
    <row r="89" spans="3:7" x14ac:dyDescent="0.25">
      <c r="C89" t="str">
        <v>Dennison Crosswaite</v>
      </c>
      <c r="D89" t="str">
        <v>Male</v>
      </c>
      <c r="E89" t="str">
        <v>Website</v>
      </c>
      <c r="F89" s="13">
        <v>43601</v>
      </c>
      <c r="G89">
        <v>90700</v>
      </c>
    </row>
    <row r="90" spans="3:7" x14ac:dyDescent="0.25">
      <c r="C90" t="str">
        <v>Gunar Cockshoot</v>
      </c>
      <c r="D90" t="str">
        <v>Male</v>
      </c>
      <c r="E90" t="str">
        <v>Website</v>
      </c>
      <c r="F90" s="13">
        <v>43476</v>
      </c>
      <c r="G90">
        <v>48950</v>
      </c>
    </row>
    <row r="91" spans="3:7" x14ac:dyDescent="0.25">
      <c r="C91" t="str">
        <v>Curtice Advani</v>
      </c>
      <c r="D91" t="str">
        <v>Male</v>
      </c>
      <c r="E91" t="str">
        <v>Finance</v>
      </c>
      <c r="F91" s="13">
        <v>43560</v>
      </c>
      <c r="G91">
        <v>59810</v>
      </c>
    </row>
    <row r="92" spans="3:7" x14ac:dyDescent="0.25">
      <c r="C92" t="str">
        <v>Brien Boise</v>
      </c>
      <c r="D92" t="str">
        <v>Female</v>
      </c>
      <c r="E92" t="str">
        <v>Website</v>
      </c>
      <c r="F92" s="13">
        <v>43628</v>
      </c>
      <c r="G92">
        <v>58100</v>
      </c>
    </row>
    <row r="93" spans="3:7" x14ac:dyDescent="0.25">
      <c r="C93" t="str">
        <v>Jan Morforth</v>
      </c>
      <c r="D93" t="str">
        <v>Male</v>
      </c>
      <c r="E93" t="str">
        <v>Finance</v>
      </c>
      <c r="F93" s="13">
        <v>43007</v>
      </c>
      <c r="G93">
        <v>48170</v>
      </c>
    </row>
    <row r="94" spans="3:7" x14ac:dyDescent="0.25">
      <c r="C94" t="str">
        <v>Dotty Strutley</v>
      </c>
      <c r="D94" t="str">
        <v>Female</v>
      </c>
      <c r="E94" t="str">
        <v>Website</v>
      </c>
      <c r="F94" s="13">
        <v>43110</v>
      </c>
      <c r="G94">
        <v>41980</v>
      </c>
    </row>
    <row r="95" spans="3:7" x14ac:dyDescent="0.25">
      <c r="C95" t="str">
        <v>Oby Sorrel</v>
      </c>
      <c r="D95" t="str">
        <v>Female</v>
      </c>
      <c r="E95" t="str">
        <v>Finance</v>
      </c>
      <c r="F95" s="13">
        <v>43618</v>
      </c>
      <c r="G95">
        <v>58940</v>
      </c>
    </row>
  </sheetData>
  <mergeCells count="4">
    <mergeCell ref="I23:M23"/>
    <mergeCell ref="I24:M24"/>
    <mergeCell ref="I25:M25"/>
    <mergeCell ref="I26:M26"/>
  </mergeCells>
  <hyperlinks>
    <hyperlink ref="I23:M23" location="'FILTER 2'!A1" display="More examples in FILTER 2 tab" xr:uid="{AAC2475F-F8DB-4C80-BFEA-61F7112BAFEF}"/>
    <hyperlink ref="I24:M24" location="'FILTER Problems'!A1" display="Problems for you in the Problems tab" xr:uid="{9A35D499-D347-4AEA-87E5-44152A0F2E10}"/>
    <hyperlink ref="I25:M25" r:id="rId1" display="Another video on Dynamic Array formulas" xr:uid="{57D89D1A-3E79-407B-9C63-EFC788A460C9}"/>
    <hyperlink ref="I26:M26" r:id="rId2" display="Detailed article on FILTER &amp; other new functions" xr:uid="{04CB434D-5D9B-4D31-93AA-1D53008A6F76}"/>
  </hyperlinks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N205"/>
  <sheetViews>
    <sheetView showGridLines="0" zoomScale="145" zoomScaleNormal="145" workbookViewId="0">
      <selection activeCell="C4" sqref="C4"/>
    </sheetView>
  </sheetViews>
  <sheetFormatPr defaultRowHeight="15" x14ac:dyDescent="0.25"/>
  <cols>
    <col min="1" max="1" width="1.7109375" customWidth="1"/>
    <col min="2" max="2" width="3.7109375" customWidth="1"/>
    <col min="3" max="3" width="23.140625" customWidth="1"/>
    <col min="4" max="4" width="13" bestFit="1" customWidth="1"/>
    <col min="5" max="5" width="10.7109375" customWidth="1"/>
    <col min="6" max="6" width="11.140625" bestFit="1" customWidth="1"/>
    <col min="7" max="7" width="8" bestFit="1" customWidth="1"/>
    <col min="10" max="10" width="16" bestFit="1" customWidth="1"/>
    <col min="11" max="11" width="12.5703125" bestFit="1" customWidth="1"/>
    <col min="12" max="12" width="21.85546875" bestFit="1" customWidth="1"/>
  </cols>
  <sheetData>
    <row r="1" spans="1:14" s="2" customFormat="1" ht="52.5" customHeight="1" x14ac:dyDescent="0.25">
      <c r="A1" s="1"/>
      <c r="C1" s="3" t="s">
        <v>63</v>
      </c>
    </row>
    <row r="3" spans="1:14" x14ac:dyDescent="0.25">
      <c r="C3" s="22" t="s">
        <v>96</v>
      </c>
      <c r="D3" s="23"/>
      <c r="E3" s="23"/>
      <c r="F3" s="23"/>
      <c r="G3" s="23"/>
      <c r="J3" t="s">
        <v>1</v>
      </c>
      <c r="K3" t="s">
        <v>2</v>
      </c>
      <c r="L3" t="s">
        <v>3</v>
      </c>
      <c r="M3" s="6" t="s">
        <v>4</v>
      </c>
      <c r="N3" s="6" t="s">
        <v>5</v>
      </c>
    </row>
    <row r="4" spans="1:14" x14ac:dyDescent="0.25">
      <c r="J4" t="s">
        <v>6</v>
      </c>
      <c r="K4" t="s">
        <v>7</v>
      </c>
      <c r="L4" t="s">
        <v>8</v>
      </c>
      <c r="M4" s="5">
        <v>1624</v>
      </c>
      <c r="N4">
        <v>114</v>
      </c>
    </row>
    <row r="5" spans="1:14" x14ac:dyDescent="0.25">
      <c r="C5" s="18" t="s">
        <v>74</v>
      </c>
      <c r="D5" s="17" t="s">
        <v>10</v>
      </c>
      <c r="E5" s="17" t="s">
        <v>15</v>
      </c>
      <c r="J5" t="s">
        <v>9</v>
      </c>
      <c r="K5" t="s">
        <v>10</v>
      </c>
      <c r="L5" t="s">
        <v>11</v>
      </c>
      <c r="M5" s="5">
        <v>6706</v>
      </c>
      <c r="N5">
        <v>459</v>
      </c>
    </row>
    <row r="6" spans="1:14" x14ac:dyDescent="0.25">
      <c r="C6" s="18" t="s">
        <v>75</v>
      </c>
      <c r="D6" s="19">
        <v>8000</v>
      </c>
      <c r="J6" t="s">
        <v>12</v>
      </c>
      <c r="K6" t="s">
        <v>10</v>
      </c>
      <c r="L6" t="s">
        <v>13</v>
      </c>
      <c r="M6" s="5">
        <v>959</v>
      </c>
      <c r="N6">
        <v>147</v>
      </c>
    </row>
    <row r="7" spans="1:14" x14ac:dyDescent="0.25">
      <c r="J7" t="s">
        <v>14</v>
      </c>
      <c r="K7" t="s">
        <v>15</v>
      </c>
      <c r="L7" t="s">
        <v>16</v>
      </c>
      <c r="M7" s="5">
        <v>9632</v>
      </c>
      <c r="N7">
        <v>288</v>
      </c>
    </row>
    <row r="8" spans="1:14" x14ac:dyDescent="0.25">
      <c r="J8" t="s">
        <v>17</v>
      </c>
      <c r="K8" t="s">
        <v>18</v>
      </c>
      <c r="L8" t="s">
        <v>19</v>
      </c>
      <c r="M8" s="5">
        <v>2100</v>
      </c>
      <c r="N8">
        <v>414</v>
      </c>
    </row>
    <row r="9" spans="1:14" x14ac:dyDescent="0.25">
      <c r="C9" s="18" t="s">
        <v>76</v>
      </c>
      <c r="D9" s="20">
        <f>SUM(_xlfn.ANCHORARRAY(F10))</f>
        <v>88144</v>
      </c>
      <c r="F9" s="21" t="s">
        <v>4</v>
      </c>
      <c r="G9" s="21" t="s">
        <v>5</v>
      </c>
      <c r="J9" t="s">
        <v>6</v>
      </c>
      <c r="K9" t="s">
        <v>10</v>
      </c>
      <c r="L9" t="s">
        <v>20</v>
      </c>
      <c r="M9" s="5">
        <v>8869</v>
      </c>
      <c r="N9">
        <v>432</v>
      </c>
    </row>
    <row r="10" spans="1:14" x14ac:dyDescent="0.25">
      <c r="C10" s="18" t="s">
        <v>77</v>
      </c>
      <c r="D10" s="20">
        <f>SUM(_xlfn.ANCHORARRAY(G10))</f>
        <v>1536</v>
      </c>
      <c r="F10" cm="1">
        <f t="array" ref="F10:F17">_xlfn._xlws.FILTER(sales[Amount],
((sales[Geography]=D5)+(sales[Geography]=E5))
*(sales[Amount]&gt;D6),"")</f>
        <v>9632</v>
      </c>
      <c r="G10" cm="1">
        <f t="array" ref="G10:G17">_xlfn._xlws.FILTER(sales[Units],
((sales[Geography]=D5)+(sales[Geography]=E5))
*(sales[Amount]&gt;D6),"")</f>
        <v>288</v>
      </c>
      <c r="J10" t="s">
        <v>17</v>
      </c>
      <c r="K10" t="s">
        <v>21</v>
      </c>
      <c r="L10" t="s">
        <v>22</v>
      </c>
      <c r="M10" s="5">
        <v>2681</v>
      </c>
      <c r="N10">
        <v>54</v>
      </c>
    </row>
    <row r="11" spans="1:14" x14ac:dyDescent="0.25">
      <c r="F11">
        <v>8869</v>
      </c>
      <c r="G11">
        <v>432</v>
      </c>
      <c r="J11" t="s">
        <v>9</v>
      </c>
      <c r="K11" t="s">
        <v>10</v>
      </c>
      <c r="L11" t="s">
        <v>23</v>
      </c>
      <c r="M11" s="5">
        <v>5012</v>
      </c>
      <c r="N11">
        <v>210</v>
      </c>
    </row>
    <row r="12" spans="1:14" x14ac:dyDescent="0.25">
      <c r="F12">
        <v>10311</v>
      </c>
      <c r="G12">
        <v>231</v>
      </c>
      <c r="J12" t="s">
        <v>24</v>
      </c>
      <c r="K12" t="s">
        <v>21</v>
      </c>
      <c r="L12" t="s">
        <v>25</v>
      </c>
      <c r="M12" s="5">
        <v>1281</v>
      </c>
      <c r="N12">
        <v>75</v>
      </c>
    </row>
    <row r="13" spans="1:14" x14ac:dyDescent="0.25">
      <c r="F13">
        <v>9198</v>
      </c>
      <c r="G13">
        <v>36</v>
      </c>
      <c r="J13" t="s">
        <v>26</v>
      </c>
      <c r="K13" t="s">
        <v>7</v>
      </c>
      <c r="L13" t="s">
        <v>25</v>
      </c>
      <c r="M13" s="5">
        <v>4991</v>
      </c>
      <c r="N13">
        <v>12</v>
      </c>
    </row>
    <row r="14" spans="1:14" x14ac:dyDescent="0.25">
      <c r="F14">
        <v>16184</v>
      </c>
      <c r="G14">
        <v>39</v>
      </c>
      <c r="J14" t="s">
        <v>27</v>
      </c>
      <c r="K14" t="s">
        <v>18</v>
      </c>
      <c r="L14" t="s">
        <v>19</v>
      </c>
      <c r="M14" s="5">
        <v>1785</v>
      </c>
      <c r="N14">
        <v>462</v>
      </c>
    </row>
    <row r="15" spans="1:14" x14ac:dyDescent="0.25">
      <c r="F15">
        <v>8211</v>
      </c>
      <c r="G15">
        <v>75</v>
      </c>
      <c r="J15" t="s">
        <v>28</v>
      </c>
      <c r="K15" t="s">
        <v>7</v>
      </c>
      <c r="L15" t="s">
        <v>29</v>
      </c>
      <c r="M15" s="5">
        <v>3983</v>
      </c>
      <c r="N15">
        <v>144</v>
      </c>
    </row>
    <row r="16" spans="1:14" x14ac:dyDescent="0.25">
      <c r="F16">
        <v>13391</v>
      </c>
      <c r="G16">
        <v>201</v>
      </c>
      <c r="J16" t="s">
        <v>12</v>
      </c>
      <c r="K16" t="s">
        <v>21</v>
      </c>
      <c r="L16" t="s">
        <v>30</v>
      </c>
      <c r="M16" s="5">
        <v>2646</v>
      </c>
      <c r="N16">
        <v>120</v>
      </c>
    </row>
    <row r="17" spans="6:14" x14ac:dyDescent="0.25">
      <c r="F17">
        <v>12348</v>
      </c>
      <c r="G17">
        <v>234</v>
      </c>
      <c r="J17" t="s">
        <v>27</v>
      </c>
      <c r="K17" t="s">
        <v>31</v>
      </c>
      <c r="L17" t="s">
        <v>32</v>
      </c>
      <c r="M17" s="5">
        <v>252</v>
      </c>
      <c r="N17">
        <v>54</v>
      </c>
    </row>
    <row r="18" spans="6:14" x14ac:dyDescent="0.25">
      <c r="J18" t="s">
        <v>28</v>
      </c>
      <c r="K18" t="s">
        <v>10</v>
      </c>
      <c r="L18" t="s">
        <v>19</v>
      </c>
      <c r="M18" s="5">
        <v>2464</v>
      </c>
      <c r="N18">
        <v>234</v>
      </c>
    </row>
    <row r="19" spans="6:14" x14ac:dyDescent="0.25">
      <c r="J19" t="s">
        <v>28</v>
      </c>
      <c r="K19" t="s">
        <v>10</v>
      </c>
      <c r="L19" t="s">
        <v>33</v>
      </c>
      <c r="M19" s="5">
        <v>2114</v>
      </c>
      <c r="N19">
        <v>66</v>
      </c>
    </row>
    <row r="20" spans="6:14" x14ac:dyDescent="0.25">
      <c r="J20" t="s">
        <v>17</v>
      </c>
      <c r="K20" t="s">
        <v>7</v>
      </c>
      <c r="L20" t="s">
        <v>22</v>
      </c>
      <c r="M20" s="5">
        <v>7693</v>
      </c>
      <c r="N20">
        <v>87</v>
      </c>
    </row>
    <row r="21" spans="6:14" x14ac:dyDescent="0.25">
      <c r="J21" t="s">
        <v>26</v>
      </c>
      <c r="K21" t="s">
        <v>31</v>
      </c>
      <c r="L21" t="s">
        <v>34</v>
      </c>
      <c r="M21" s="5">
        <v>15610</v>
      </c>
      <c r="N21">
        <v>339</v>
      </c>
    </row>
    <row r="22" spans="6:14" x14ac:dyDescent="0.25">
      <c r="J22" t="s">
        <v>14</v>
      </c>
      <c r="K22" t="s">
        <v>31</v>
      </c>
      <c r="L22" t="s">
        <v>23</v>
      </c>
      <c r="M22" s="5">
        <v>336</v>
      </c>
      <c r="N22">
        <v>144</v>
      </c>
    </row>
    <row r="23" spans="6:14" x14ac:dyDescent="0.25">
      <c r="J23" t="s">
        <v>27</v>
      </c>
      <c r="K23" t="s">
        <v>18</v>
      </c>
      <c r="L23" t="s">
        <v>34</v>
      </c>
      <c r="M23" s="5">
        <v>9443</v>
      </c>
      <c r="N23">
        <v>162</v>
      </c>
    </row>
    <row r="24" spans="6:14" x14ac:dyDescent="0.25">
      <c r="J24" t="s">
        <v>12</v>
      </c>
      <c r="K24" t="s">
        <v>31</v>
      </c>
      <c r="L24" t="s">
        <v>35</v>
      </c>
      <c r="M24" s="5">
        <v>8155</v>
      </c>
      <c r="N24">
        <v>90</v>
      </c>
    </row>
    <row r="25" spans="6:14" x14ac:dyDescent="0.25">
      <c r="J25" t="s">
        <v>9</v>
      </c>
      <c r="K25" t="s">
        <v>21</v>
      </c>
      <c r="L25" t="s">
        <v>35</v>
      </c>
      <c r="M25" s="5">
        <v>1701</v>
      </c>
      <c r="N25">
        <v>234</v>
      </c>
    </row>
    <row r="26" spans="6:14" x14ac:dyDescent="0.25">
      <c r="J26" t="s">
        <v>36</v>
      </c>
      <c r="K26" t="s">
        <v>21</v>
      </c>
      <c r="L26" t="s">
        <v>23</v>
      </c>
      <c r="M26" s="5">
        <v>2205</v>
      </c>
      <c r="N26">
        <v>141</v>
      </c>
    </row>
    <row r="27" spans="6:14" x14ac:dyDescent="0.25">
      <c r="J27" t="s">
        <v>9</v>
      </c>
      <c r="K27" t="s">
        <v>7</v>
      </c>
      <c r="L27" t="s">
        <v>37</v>
      </c>
      <c r="M27" s="5">
        <v>1771</v>
      </c>
      <c r="N27">
        <v>204</v>
      </c>
    </row>
    <row r="28" spans="6:14" x14ac:dyDescent="0.25">
      <c r="J28" t="s">
        <v>14</v>
      </c>
      <c r="K28" t="s">
        <v>10</v>
      </c>
      <c r="L28" t="s">
        <v>38</v>
      </c>
      <c r="M28" s="5">
        <v>2114</v>
      </c>
      <c r="N28">
        <v>186</v>
      </c>
    </row>
    <row r="29" spans="6:14" x14ac:dyDescent="0.25">
      <c r="J29" t="s">
        <v>14</v>
      </c>
      <c r="K29" t="s">
        <v>15</v>
      </c>
      <c r="L29" t="s">
        <v>32</v>
      </c>
      <c r="M29" s="5">
        <v>10311</v>
      </c>
      <c r="N29">
        <v>231</v>
      </c>
    </row>
    <row r="30" spans="6:14" x14ac:dyDescent="0.25">
      <c r="J30" t="s">
        <v>28</v>
      </c>
      <c r="K30" t="s">
        <v>18</v>
      </c>
      <c r="L30" t="s">
        <v>30</v>
      </c>
      <c r="M30" s="5">
        <v>21</v>
      </c>
      <c r="N30">
        <v>168</v>
      </c>
    </row>
    <row r="31" spans="6:14" x14ac:dyDescent="0.25">
      <c r="J31" t="s">
        <v>36</v>
      </c>
      <c r="K31" t="s">
        <v>10</v>
      </c>
      <c r="L31" t="s">
        <v>34</v>
      </c>
      <c r="M31" s="5">
        <v>1974</v>
      </c>
      <c r="N31">
        <v>195</v>
      </c>
    </row>
    <row r="32" spans="6:14" x14ac:dyDescent="0.25">
      <c r="J32" t="s">
        <v>26</v>
      </c>
      <c r="K32" t="s">
        <v>15</v>
      </c>
      <c r="L32" t="s">
        <v>35</v>
      </c>
      <c r="M32" s="5">
        <v>6314</v>
      </c>
      <c r="N32">
        <v>15</v>
      </c>
    </row>
    <row r="33" spans="10:14" x14ac:dyDescent="0.25">
      <c r="J33" t="s">
        <v>36</v>
      </c>
      <c r="K33" t="s">
        <v>7</v>
      </c>
      <c r="L33" t="s">
        <v>35</v>
      </c>
      <c r="M33" s="5">
        <v>4683</v>
      </c>
      <c r="N33">
        <v>30</v>
      </c>
    </row>
    <row r="34" spans="10:14" x14ac:dyDescent="0.25">
      <c r="J34" t="s">
        <v>14</v>
      </c>
      <c r="K34" t="s">
        <v>7</v>
      </c>
      <c r="L34" t="s">
        <v>39</v>
      </c>
      <c r="M34" s="5">
        <v>6398</v>
      </c>
      <c r="N34">
        <v>102</v>
      </c>
    </row>
    <row r="35" spans="10:14" x14ac:dyDescent="0.25">
      <c r="J35" t="s">
        <v>27</v>
      </c>
      <c r="K35" t="s">
        <v>10</v>
      </c>
      <c r="L35" t="s">
        <v>37</v>
      </c>
      <c r="M35" s="5">
        <v>553</v>
      </c>
      <c r="N35">
        <v>15</v>
      </c>
    </row>
    <row r="36" spans="10:14" x14ac:dyDescent="0.25">
      <c r="J36" t="s">
        <v>9</v>
      </c>
      <c r="K36" t="s">
        <v>18</v>
      </c>
      <c r="L36" t="s">
        <v>8</v>
      </c>
      <c r="M36" s="5">
        <v>7021</v>
      </c>
      <c r="N36">
        <v>183</v>
      </c>
    </row>
    <row r="37" spans="10:14" x14ac:dyDescent="0.25">
      <c r="J37" t="s">
        <v>6</v>
      </c>
      <c r="K37" t="s">
        <v>18</v>
      </c>
      <c r="L37" t="s">
        <v>23</v>
      </c>
      <c r="M37" s="5">
        <v>5817</v>
      </c>
      <c r="N37">
        <v>12</v>
      </c>
    </row>
    <row r="38" spans="10:14" x14ac:dyDescent="0.25">
      <c r="J38" t="s">
        <v>14</v>
      </c>
      <c r="K38" t="s">
        <v>18</v>
      </c>
      <c r="L38" t="s">
        <v>25</v>
      </c>
      <c r="M38" s="5">
        <v>3976</v>
      </c>
      <c r="N38">
        <v>72</v>
      </c>
    </row>
    <row r="39" spans="10:14" x14ac:dyDescent="0.25">
      <c r="J39" t="s">
        <v>17</v>
      </c>
      <c r="K39" t="s">
        <v>21</v>
      </c>
      <c r="L39" t="s">
        <v>40</v>
      </c>
      <c r="M39" s="5">
        <v>1134</v>
      </c>
      <c r="N39">
        <v>282</v>
      </c>
    </row>
    <row r="40" spans="10:14" x14ac:dyDescent="0.25">
      <c r="J40" t="s">
        <v>27</v>
      </c>
      <c r="K40" t="s">
        <v>18</v>
      </c>
      <c r="L40" t="s">
        <v>41</v>
      </c>
      <c r="M40" s="5">
        <v>6027</v>
      </c>
      <c r="N40">
        <v>144</v>
      </c>
    </row>
    <row r="41" spans="10:14" x14ac:dyDescent="0.25">
      <c r="J41" t="s">
        <v>17</v>
      </c>
      <c r="K41" t="s">
        <v>7</v>
      </c>
      <c r="L41" t="s">
        <v>30</v>
      </c>
      <c r="M41" s="5">
        <v>1904</v>
      </c>
      <c r="N41">
        <v>405</v>
      </c>
    </row>
    <row r="42" spans="10:14" x14ac:dyDescent="0.25">
      <c r="J42" t="s">
        <v>24</v>
      </c>
      <c r="K42" t="s">
        <v>31</v>
      </c>
      <c r="L42" t="s">
        <v>11</v>
      </c>
      <c r="M42" s="5">
        <v>3262</v>
      </c>
      <c r="N42">
        <v>75</v>
      </c>
    </row>
    <row r="43" spans="10:14" x14ac:dyDescent="0.25">
      <c r="J43" t="s">
        <v>6</v>
      </c>
      <c r="K43" t="s">
        <v>31</v>
      </c>
      <c r="L43" t="s">
        <v>40</v>
      </c>
      <c r="M43" s="5">
        <v>2289</v>
      </c>
      <c r="N43">
        <v>135</v>
      </c>
    </row>
    <row r="44" spans="10:14" x14ac:dyDescent="0.25">
      <c r="J44" t="s">
        <v>26</v>
      </c>
      <c r="K44" t="s">
        <v>31</v>
      </c>
      <c r="L44" t="s">
        <v>40</v>
      </c>
      <c r="M44" s="5">
        <v>6986</v>
      </c>
      <c r="N44">
        <v>21</v>
      </c>
    </row>
    <row r="45" spans="10:14" x14ac:dyDescent="0.25">
      <c r="J45" t="s">
        <v>27</v>
      </c>
      <c r="K45" t="s">
        <v>21</v>
      </c>
      <c r="L45" t="s">
        <v>35</v>
      </c>
      <c r="M45" s="5">
        <v>4417</v>
      </c>
      <c r="N45">
        <v>153</v>
      </c>
    </row>
    <row r="46" spans="10:14" x14ac:dyDescent="0.25">
      <c r="J46" t="s">
        <v>17</v>
      </c>
      <c r="K46" t="s">
        <v>31</v>
      </c>
      <c r="L46" t="s">
        <v>38</v>
      </c>
      <c r="M46" s="5">
        <v>1442</v>
      </c>
      <c r="N46">
        <v>15</v>
      </c>
    </row>
    <row r="47" spans="10:14" x14ac:dyDescent="0.25">
      <c r="J47" t="s">
        <v>28</v>
      </c>
      <c r="K47" t="s">
        <v>10</v>
      </c>
      <c r="L47" t="s">
        <v>25</v>
      </c>
      <c r="M47" s="5">
        <v>2415</v>
      </c>
      <c r="N47">
        <v>255</v>
      </c>
    </row>
    <row r="48" spans="10:14" x14ac:dyDescent="0.25">
      <c r="J48" t="s">
        <v>27</v>
      </c>
      <c r="K48" t="s">
        <v>7</v>
      </c>
      <c r="L48" t="s">
        <v>37</v>
      </c>
      <c r="M48" s="5">
        <v>238</v>
      </c>
      <c r="N48">
        <v>18</v>
      </c>
    </row>
    <row r="49" spans="10:14" x14ac:dyDescent="0.25">
      <c r="J49" t="s">
        <v>17</v>
      </c>
      <c r="K49" t="s">
        <v>7</v>
      </c>
      <c r="L49" t="s">
        <v>35</v>
      </c>
      <c r="M49" s="5">
        <v>4949</v>
      </c>
      <c r="N49">
        <v>189</v>
      </c>
    </row>
    <row r="50" spans="10:14" x14ac:dyDescent="0.25">
      <c r="J50" t="s">
        <v>26</v>
      </c>
      <c r="K50" t="s">
        <v>21</v>
      </c>
      <c r="L50" t="s">
        <v>11</v>
      </c>
      <c r="M50" s="5">
        <v>5075</v>
      </c>
      <c r="N50">
        <v>21</v>
      </c>
    </row>
    <row r="51" spans="10:14" x14ac:dyDescent="0.25">
      <c r="J51" t="s">
        <v>28</v>
      </c>
      <c r="K51" t="s">
        <v>15</v>
      </c>
      <c r="L51" t="s">
        <v>30</v>
      </c>
      <c r="M51" s="5">
        <v>9198</v>
      </c>
      <c r="N51">
        <v>36</v>
      </c>
    </row>
    <row r="52" spans="10:14" x14ac:dyDescent="0.25">
      <c r="J52" t="s">
        <v>17</v>
      </c>
      <c r="K52" t="s">
        <v>31</v>
      </c>
      <c r="L52" t="s">
        <v>33</v>
      </c>
      <c r="M52" s="5">
        <v>3339</v>
      </c>
      <c r="N52">
        <v>75</v>
      </c>
    </row>
    <row r="53" spans="10:14" x14ac:dyDescent="0.25">
      <c r="J53" t="s">
        <v>6</v>
      </c>
      <c r="K53" t="s">
        <v>31</v>
      </c>
      <c r="L53" t="s">
        <v>29</v>
      </c>
      <c r="M53" s="5">
        <v>5019</v>
      </c>
      <c r="N53">
        <v>156</v>
      </c>
    </row>
    <row r="54" spans="10:14" x14ac:dyDescent="0.25">
      <c r="J54" t="s">
        <v>26</v>
      </c>
      <c r="K54" t="s">
        <v>15</v>
      </c>
      <c r="L54" t="s">
        <v>30</v>
      </c>
      <c r="M54" s="5">
        <v>16184</v>
      </c>
      <c r="N54">
        <v>39</v>
      </c>
    </row>
    <row r="55" spans="10:14" x14ac:dyDescent="0.25">
      <c r="J55" t="s">
        <v>17</v>
      </c>
      <c r="K55" t="s">
        <v>15</v>
      </c>
      <c r="L55" t="s">
        <v>42</v>
      </c>
      <c r="M55" s="5">
        <v>497</v>
      </c>
      <c r="N55">
        <v>63</v>
      </c>
    </row>
    <row r="56" spans="10:14" x14ac:dyDescent="0.25">
      <c r="J56" t="s">
        <v>27</v>
      </c>
      <c r="K56" t="s">
        <v>15</v>
      </c>
      <c r="L56" t="s">
        <v>33</v>
      </c>
      <c r="M56" s="5">
        <v>8211</v>
      </c>
      <c r="N56">
        <v>75</v>
      </c>
    </row>
    <row r="57" spans="10:14" x14ac:dyDescent="0.25">
      <c r="J57" t="s">
        <v>27</v>
      </c>
      <c r="K57" t="s">
        <v>21</v>
      </c>
      <c r="L57" t="s">
        <v>41</v>
      </c>
      <c r="M57" s="5">
        <v>6580</v>
      </c>
      <c r="N57">
        <v>183</v>
      </c>
    </row>
    <row r="58" spans="10:14" x14ac:dyDescent="0.25">
      <c r="J58" t="s">
        <v>14</v>
      </c>
      <c r="K58" t="s">
        <v>10</v>
      </c>
      <c r="L58" t="s">
        <v>32</v>
      </c>
      <c r="M58" s="5">
        <v>4760</v>
      </c>
      <c r="N58">
        <v>69</v>
      </c>
    </row>
    <row r="59" spans="10:14" x14ac:dyDescent="0.25">
      <c r="J59" t="s">
        <v>6</v>
      </c>
      <c r="K59" t="s">
        <v>15</v>
      </c>
      <c r="L59" t="s">
        <v>19</v>
      </c>
      <c r="M59" s="5">
        <v>5439</v>
      </c>
      <c r="N59">
        <v>30</v>
      </c>
    </row>
    <row r="60" spans="10:14" x14ac:dyDescent="0.25">
      <c r="J60" t="s">
        <v>14</v>
      </c>
      <c r="K60" t="s">
        <v>31</v>
      </c>
      <c r="L60" t="s">
        <v>29</v>
      </c>
      <c r="M60" s="5">
        <v>1463</v>
      </c>
      <c r="N60">
        <v>39</v>
      </c>
    </row>
    <row r="61" spans="10:14" x14ac:dyDescent="0.25">
      <c r="J61" t="s">
        <v>28</v>
      </c>
      <c r="K61" t="s">
        <v>31</v>
      </c>
      <c r="L61" t="s">
        <v>11</v>
      </c>
      <c r="M61" s="5">
        <v>7777</v>
      </c>
      <c r="N61">
        <v>504</v>
      </c>
    </row>
    <row r="62" spans="10:14" x14ac:dyDescent="0.25">
      <c r="J62" t="s">
        <v>12</v>
      </c>
      <c r="K62" t="s">
        <v>7</v>
      </c>
      <c r="L62" t="s">
        <v>33</v>
      </c>
      <c r="M62" s="5">
        <v>1085</v>
      </c>
      <c r="N62">
        <v>273</v>
      </c>
    </row>
    <row r="63" spans="10:14" x14ac:dyDescent="0.25">
      <c r="J63" t="s">
        <v>26</v>
      </c>
      <c r="K63" t="s">
        <v>7</v>
      </c>
      <c r="L63" t="s">
        <v>22</v>
      </c>
      <c r="M63" s="5">
        <v>182</v>
      </c>
      <c r="N63">
        <v>48</v>
      </c>
    </row>
    <row r="64" spans="10:14" x14ac:dyDescent="0.25">
      <c r="J64" t="s">
        <v>17</v>
      </c>
      <c r="K64" t="s">
        <v>31</v>
      </c>
      <c r="L64" t="s">
        <v>40</v>
      </c>
      <c r="M64" s="5">
        <v>4242</v>
      </c>
      <c r="N64">
        <v>207</v>
      </c>
    </row>
    <row r="65" spans="10:14" x14ac:dyDescent="0.25">
      <c r="J65" t="s">
        <v>17</v>
      </c>
      <c r="K65" t="s">
        <v>15</v>
      </c>
      <c r="L65" t="s">
        <v>11</v>
      </c>
      <c r="M65" s="5">
        <v>6118</v>
      </c>
      <c r="N65">
        <v>9</v>
      </c>
    </row>
    <row r="66" spans="10:14" x14ac:dyDescent="0.25">
      <c r="J66" t="s">
        <v>36</v>
      </c>
      <c r="K66" t="s">
        <v>15</v>
      </c>
      <c r="L66" t="s">
        <v>35</v>
      </c>
      <c r="M66" s="5">
        <v>2317</v>
      </c>
      <c r="N66">
        <v>261</v>
      </c>
    </row>
    <row r="67" spans="10:14" x14ac:dyDescent="0.25">
      <c r="J67" t="s">
        <v>17</v>
      </c>
      <c r="K67" t="s">
        <v>21</v>
      </c>
      <c r="L67" t="s">
        <v>30</v>
      </c>
      <c r="M67" s="5">
        <v>938</v>
      </c>
      <c r="N67">
        <v>6</v>
      </c>
    </row>
    <row r="68" spans="10:14" x14ac:dyDescent="0.25">
      <c r="J68" t="s">
        <v>9</v>
      </c>
      <c r="K68" t="s">
        <v>7</v>
      </c>
      <c r="L68" t="s">
        <v>38</v>
      </c>
      <c r="M68" s="5">
        <v>9709</v>
      </c>
      <c r="N68">
        <v>30</v>
      </c>
    </row>
    <row r="69" spans="10:14" x14ac:dyDescent="0.25">
      <c r="J69" t="s">
        <v>24</v>
      </c>
      <c r="K69" t="s">
        <v>31</v>
      </c>
      <c r="L69" t="s">
        <v>34</v>
      </c>
      <c r="M69" s="5">
        <v>2205</v>
      </c>
      <c r="N69">
        <v>138</v>
      </c>
    </row>
    <row r="70" spans="10:14" x14ac:dyDescent="0.25">
      <c r="J70" t="s">
        <v>24</v>
      </c>
      <c r="K70" t="s">
        <v>7</v>
      </c>
      <c r="L70" t="s">
        <v>29</v>
      </c>
      <c r="M70" s="5">
        <v>4487</v>
      </c>
      <c r="N70">
        <v>111</v>
      </c>
    </row>
    <row r="71" spans="10:14" x14ac:dyDescent="0.25">
      <c r="J71" t="s">
        <v>26</v>
      </c>
      <c r="K71" t="s">
        <v>10</v>
      </c>
      <c r="L71" t="s">
        <v>16</v>
      </c>
      <c r="M71" s="5">
        <v>2415</v>
      </c>
      <c r="N71">
        <v>15</v>
      </c>
    </row>
    <row r="72" spans="10:14" x14ac:dyDescent="0.25">
      <c r="J72" t="s">
        <v>6</v>
      </c>
      <c r="K72" t="s">
        <v>31</v>
      </c>
      <c r="L72" t="s">
        <v>37</v>
      </c>
      <c r="M72" s="5">
        <v>4018</v>
      </c>
      <c r="N72">
        <v>162</v>
      </c>
    </row>
    <row r="73" spans="10:14" x14ac:dyDescent="0.25">
      <c r="J73" t="s">
        <v>26</v>
      </c>
      <c r="K73" t="s">
        <v>31</v>
      </c>
      <c r="L73" t="s">
        <v>37</v>
      </c>
      <c r="M73" s="5">
        <v>861</v>
      </c>
      <c r="N73">
        <v>195</v>
      </c>
    </row>
    <row r="74" spans="10:14" x14ac:dyDescent="0.25">
      <c r="J74" t="s">
        <v>36</v>
      </c>
      <c r="K74" t="s">
        <v>21</v>
      </c>
      <c r="L74" t="s">
        <v>25</v>
      </c>
      <c r="M74" s="5">
        <v>5586</v>
      </c>
      <c r="N74">
        <v>525</v>
      </c>
    </row>
    <row r="75" spans="10:14" x14ac:dyDescent="0.25">
      <c r="J75" t="s">
        <v>24</v>
      </c>
      <c r="K75" t="s">
        <v>31</v>
      </c>
      <c r="L75" t="s">
        <v>20</v>
      </c>
      <c r="M75" s="5">
        <v>2226</v>
      </c>
      <c r="N75">
        <v>48</v>
      </c>
    </row>
    <row r="76" spans="10:14" x14ac:dyDescent="0.25">
      <c r="J76" t="s">
        <v>12</v>
      </c>
      <c r="K76" t="s">
        <v>31</v>
      </c>
      <c r="L76" t="s">
        <v>41</v>
      </c>
      <c r="M76" s="5">
        <v>14329</v>
      </c>
      <c r="N76">
        <v>150</v>
      </c>
    </row>
    <row r="77" spans="10:14" x14ac:dyDescent="0.25">
      <c r="J77" t="s">
        <v>12</v>
      </c>
      <c r="K77" t="s">
        <v>31</v>
      </c>
      <c r="L77" t="s">
        <v>34</v>
      </c>
      <c r="M77" s="5">
        <v>8463</v>
      </c>
      <c r="N77">
        <v>492</v>
      </c>
    </row>
    <row r="78" spans="10:14" x14ac:dyDescent="0.25">
      <c r="J78" t="s">
        <v>26</v>
      </c>
      <c r="K78" t="s">
        <v>31</v>
      </c>
      <c r="L78" t="s">
        <v>33</v>
      </c>
      <c r="M78" s="5">
        <v>2891</v>
      </c>
      <c r="N78">
        <v>102</v>
      </c>
    </row>
    <row r="79" spans="10:14" x14ac:dyDescent="0.25">
      <c r="J79" t="s">
        <v>28</v>
      </c>
      <c r="K79" t="s">
        <v>15</v>
      </c>
      <c r="L79" t="s">
        <v>35</v>
      </c>
      <c r="M79" s="5">
        <v>3773</v>
      </c>
      <c r="N79">
        <v>165</v>
      </c>
    </row>
    <row r="80" spans="10:14" x14ac:dyDescent="0.25">
      <c r="J80" t="s">
        <v>14</v>
      </c>
      <c r="K80" t="s">
        <v>15</v>
      </c>
      <c r="L80" t="s">
        <v>41</v>
      </c>
      <c r="M80" s="5">
        <v>854</v>
      </c>
      <c r="N80">
        <v>309</v>
      </c>
    </row>
    <row r="81" spans="10:14" x14ac:dyDescent="0.25">
      <c r="J81" t="s">
        <v>17</v>
      </c>
      <c r="K81" t="s">
        <v>15</v>
      </c>
      <c r="L81" t="s">
        <v>29</v>
      </c>
      <c r="M81" s="5">
        <v>4970</v>
      </c>
      <c r="N81">
        <v>156</v>
      </c>
    </row>
    <row r="82" spans="10:14" x14ac:dyDescent="0.25">
      <c r="J82" t="s">
        <v>12</v>
      </c>
      <c r="K82" t="s">
        <v>10</v>
      </c>
      <c r="L82" t="s">
        <v>43</v>
      </c>
      <c r="M82" s="5">
        <v>98</v>
      </c>
      <c r="N82">
        <v>159</v>
      </c>
    </row>
    <row r="83" spans="10:14" x14ac:dyDescent="0.25">
      <c r="J83" t="s">
        <v>26</v>
      </c>
      <c r="K83" t="s">
        <v>10</v>
      </c>
      <c r="L83" t="s">
        <v>38</v>
      </c>
      <c r="M83" s="5">
        <v>13391</v>
      </c>
      <c r="N83">
        <v>201</v>
      </c>
    </row>
    <row r="84" spans="10:14" x14ac:dyDescent="0.25">
      <c r="J84" t="s">
        <v>9</v>
      </c>
      <c r="K84" t="s">
        <v>18</v>
      </c>
      <c r="L84" t="s">
        <v>22</v>
      </c>
      <c r="M84" s="5">
        <v>8890</v>
      </c>
      <c r="N84">
        <v>210</v>
      </c>
    </row>
    <row r="85" spans="10:14" x14ac:dyDescent="0.25">
      <c r="J85" t="s">
        <v>27</v>
      </c>
      <c r="K85" t="s">
        <v>21</v>
      </c>
      <c r="L85" t="s">
        <v>32</v>
      </c>
      <c r="M85" s="5">
        <v>56</v>
      </c>
      <c r="N85">
        <v>51</v>
      </c>
    </row>
    <row r="86" spans="10:14" x14ac:dyDescent="0.25">
      <c r="J86" t="s">
        <v>28</v>
      </c>
      <c r="K86" t="s">
        <v>15</v>
      </c>
      <c r="L86" t="s">
        <v>19</v>
      </c>
      <c r="M86" s="5">
        <v>3339</v>
      </c>
      <c r="N86">
        <v>39</v>
      </c>
    </row>
    <row r="87" spans="10:14" x14ac:dyDescent="0.25">
      <c r="J87" t="s">
        <v>36</v>
      </c>
      <c r="K87" t="s">
        <v>10</v>
      </c>
      <c r="L87" t="s">
        <v>16</v>
      </c>
      <c r="M87" s="5">
        <v>3808</v>
      </c>
      <c r="N87">
        <v>279</v>
      </c>
    </row>
    <row r="88" spans="10:14" x14ac:dyDescent="0.25">
      <c r="J88" t="s">
        <v>36</v>
      </c>
      <c r="K88" t="s">
        <v>21</v>
      </c>
      <c r="L88" t="s">
        <v>32</v>
      </c>
      <c r="M88" s="5">
        <v>63</v>
      </c>
      <c r="N88">
        <v>123</v>
      </c>
    </row>
    <row r="89" spans="10:14" x14ac:dyDescent="0.25">
      <c r="J89" t="s">
        <v>27</v>
      </c>
      <c r="K89" t="s">
        <v>18</v>
      </c>
      <c r="L89" t="s">
        <v>40</v>
      </c>
      <c r="M89" s="5">
        <v>7812</v>
      </c>
      <c r="N89">
        <v>81</v>
      </c>
    </row>
    <row r="90" spans="10:14" x14ac:dyDescent="0.25">
      <c r="J90" t="s">
        <v>6</v>
      </c>
      <c r="K90" t="s">
        <v>7</v>
      </c>
      <c r="L90" t="s">
        <v>37</v>
      </c>
      <c r="M90" s="5">
        <v>7693</v>
      </c>
      <c r="N90">
        <v>21</v>
      </c>
    </row>
    <row r="91" spans="10:14" x14ac:dyDescent="0.25">
      <c r="J91" t="s">
        <v>28</v>
      </c>
      <c r="K91" t="s">
        <v>15</v>
      </c>
      <c r="L91" t="s">
        <v>41</v>
      </c>
      <c r="M91" s="5">
        <v>973</v>
      </c>
      <c r="N91">
        <v>162</v>
      </c>
    </row>
    <row r="92" spans="10:14" x14ac:dyDescent="0.25">
      <c r="J92" t="s">
        <v>36</v>
      </c>
      <c r="K92" t="s">
        <v>10</v>
      </c>
      <c r="L92" t="s">
        <v>42</v>
      </c>
      <c r="M92" s="5">
        <v>567</v>
      </c>
      <c r="N92">
        <v>228</v>
      </c>
    </row>
    <row r="93" spans="10:14" x14ac:dyDescent="0.25">
      <c r="J93" t="s">
        <v>36</v>
      </c>
      <c r="K93" t="s">
        <v>15</v>
      </c>
      <c r="L93" t="s">
        <v>33</v>
      </c>
      <c r="M93" s="5">
        <v>2471</v>
      </c>
      <c r="N93">
        <v>342</v>
      </c>
    </row>
    <row r="94" spans="10:14" x14ac:dyDescent="0.25">
      <c r="J94" t="s">
        <v>26</v>
      </c>
      <c r="K94" t="s">
        <v>21</v>
      </c>
      <c r="L94" t="s">
        <v>32</v>
      </c>
      <c r="M94" s="5">
        <v>7189</v>
      </c>
      <c r="N94">
        <v>54</v>
      </c>
    </row>
    <row r="95" spans="10:14" x14ac:dyDescent="0.25">
      <c r="J95" t="s">
        <v>14</v>
      </c>
      <c r="K95" t="s">
        <v>10</v>
      </c>
      <c r="L95" t="s">
        <v>41</v>
      </c>
      <c r="M95" s="5">
        <v>7455</v>
      </c>
      <c r="N95">
        <v>216</v>
      </c>
    </row>
    <row r="96" spans="10:14" x14ac:dyDescent="0.25">
      <c r="J96" t="s">
        <v>28</v>
      </c>
      <c r="K96" t="s">
        <v>31</v>
      </c>
      <c r="L96" t="s">
        <v>43</v>
      </c>
      <c r="M96" s="5">
        <v>3108</v>
      </c>
      <c r="N96">
        <v>54</v>
      </c>
    </row>
    <row r="97" spans="10:14" x14ac:dyDescent="0.25">
      <c r="J97" t="s">
        <v>17</v>
      </c>
      <c r="K97" t="s">
        <v>21</v>
      </c>
      <c r="L97" t="s">
        <v>19</v>
      </c>
      <c r="M97" s="5">
        <v>469</v>
      </c>
      <c r="N97">
        <v>75</v>
      </c>
    </row>
    <row r="98" spans="10:14" x14ac:dyDescent="0.25">
      <c r="J98" t="s">
        <v>12</v>
      </c>
      <c r="K98" t="s">
        <v>7</v>
      </c>
      <c r="L98" t="s">
        <v>35</v>
      </c>
      <c r="M98" s="5">
        <v>2737</v>
      </c>
      <c r="N98">
        <v>93</v>
      </c>
    </row>
    <row r="99" spans="10:14" x14ac:dyDescent="0.25">
      <c r="J99" t="s">
        <v>12</v>
      </c>
      <c r="K99" t="s">
        <v>7</v>
      </c>
      <c r="L99" t="s">
        <v>19</v>
      </c>
      <c r="M99" s="5">
        <v>4305</v>
      </c>
      <c r="N99">
        <v>156</v>
      </c>
    </row>
    <row r="100" spans="10:14" x14ac:dyDescent="0.25">
      <c r="J100" t="s">
        <v>12</v>
      </c>
      <c r="K100" t="s">
        <v>21</v>
      </c>
      <c r="L100" t="s">
        <v>29</v>
      </c>
      <c r="M100" s="5">
        <v>2408</v>
      </c>
      <c r="N100">
        <v>9</v>
      </c>
    </row>
    <row r="101" spans="10:14" x14ac:dyDescent="0.25">
      <c r="J101" t="s">
        <v>28</v>
      </c>
      <c r="K101" t="s">
        <v>15</v>
      </c>
      <c r="L101" t="s">
        <v>37</v>
      </c>
      <c r="M101" s="5">
        <v>1281</v>
      </c>
      <c r="N101">
        <v>18</v>
      </c>
    </row>
    <row r="102" spans="10:14" x14ac:dyDescent="0.25">
      <c r="J102" t="s">
        <v>6</v>
      </c>
      <c r="K102" t="s">
        <v>10</v>
      </c>
      <c r="L102" t="s">
        <v>11</v>
      </c>
      <c r="M102" s="5">
        <v>12348</v>
      </c>
      <c r="N102">
        <v>234</v>
      </c>
    </row>
    <row r="103" spans="10:14" x14ac:dyDescent="0.25">
      <c r="J103" t="s">
        <v>28</v>
      </c>
      <c r="K103" t="s">
        <v>31</v>
      </c>
      <c r="L103" t="s">
        <v>41</v>
      </c>
      <c r="M103" s="5">
        <v>3689</v>
      </c>
      <c r="N103">
        <v>312</v>
      </c>
    </row>
    <row r="124" spans="3:11" x14ac:dyDescent="0.25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11" t="s">
        <v>70</v>
      </c>
    </row>
    <row r="125" spans="3:11" x14ac:dyDescent="0.25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 x14ac:dyDescent="0.25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4" t="s">
        <v>71</v>
      </c>
      <c r="K126" s="15" t="s">
        <v>10</v>
      </c>
    </row>
    <row r="127" spans="3:11" x14ac:dyDescent="0.25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 x14ac:dyDescent="0.25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72</v>
      </c>
      <c r="K128" s="16" cm="1">
        <f t="array" ref="K128">SUM(_xlfn._xlws.FILTER(sales[Amount], sales[Geography]&lt;&gt;K126))</f>
        <v>359597</v>
      </c>
    </row>
    <row r="129" spans="3:11" x14ac:dyDescent="0.25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73</v>
      </c>
      <c r="K129" s="16">
        <f>SUMIFS(sales[Amount], sales[Geography],"&lt;&gt;USA")</f>
        <v>359597</v>
      </c>
    </row>
    <row r="130" spans="3:11" x14ac:dyDescent="0.25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 x14ac:dyDescent="0.25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 x14ac:dyDescent="0.25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 x14ac:dyDescent="0.25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 x14ac:dyDescent="0.25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 x14ac:dyDescent="0.25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 x14ac:dyDescent="0.25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 x14ac:dyDescent="0.25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 x14ac:dyDescent="0.25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 x14ac:dyDescent="0.25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 x14ac:dyDescent="0.25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 x14ac:dyDescent="0.25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 x14ac:dyDescent="0.25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 x14ac:dyDescent="0.25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 x14ac:dyDescent="0.25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 x14ac:dyDescent="0.25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 x14ac:dyDescent="0.25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 x14ac:dyDescent="0.25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 x14ac:dyDescent="0.25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 x14ac:dyDescent="0.25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 x14ac:dyDescent="0.25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 x14ac:dyDescent="0.25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 x14ac:dyDescent="0.25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 x14ac:dyDescent="0.25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 x14ac:dyDescent="0.25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 x14ac:dyDescent="0.25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 x14ac:dyDescent="0.25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 x14ac:dyDescent="0.25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 x14ac:dyDescent="0.25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 x14ac:dyDescent="0.25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 x14ac:dyDescent="0.25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 x14ac:dyDescent="0.25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 x14ac:dyDescent="0.25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 x14ac:dyDescent="0.25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 x14ac:dyDescent="0.25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 x14ac:dyDescent="0.25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 x14ac:dyDescent="0.25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 x14ac:dyDescent="0.25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 x14ac:dyDescent="0.25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 x14ac:dyDescent="0.25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 x14ac:dyDescent="0.25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 x14ac:dyDescent="0.25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 x14ac:dyDescent="0.25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 x14ac:dyDescent="0.25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 x14ac:dyDescent="0.25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 x14ac:dyDescent="0.25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 x14ac:dyDescent="0.25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 x14ac:dyDescent="0.25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 x14ac:dyDescent="0.25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 x14ac:dyDescent="0.25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 x14ac:dyDescent="0.25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 x14ac:dyDescent="0.25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 x14ac:dyDescent="0.25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 x14ac:dyDescent="0.25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 x14ac:dyDescent="0.25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 x14ac:dyDescent="0.25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 x14ac:dyDescent="0.25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 x14ac:dyDescent="0.25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 x14ac:dyDescent="0.25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 x14ac:dyDescent="0.25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 x14ac:dyDescent="0.25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 x14ac:dyDescent="0.25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 x14ac:dyDescent="0.25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 x14ac:dyDescent="0.25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 x14ac:dyDescent="0.25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 x14ac:dyDescent="0.25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 x14ac:dyDescent="0.25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 x14ac:dyDescent="0.25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 x14ac:dyDescent="0.25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 x14ac:dyDescent="0.25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 x14ac:dyDescent="0.25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 x14ac:dyDescent="0.25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 x14ac:dyDescent="0.25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 x14ac:dyDescent="0.25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 x14ac:dyDescent="0.25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 x14ac:dyDescent="0.25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C9DB-8226-4AD5-B149-30E314F71A0C}">
  <dimension ref="A1:G13"/>
  <sheetViews>
    <sheetView showGridLines="0" zoomScale="145" zoomScaleNormal="145" workbookViewId="0">
      <selection activeCell="H14" sqref="G14:H14"/>
    </sheetView>
  </sheetViews>
  <sheetFormatPr defaultRowHeight="15" x14ac:dyDescent="0.25"/>
  <cols>
    <col min="1" max="1" width="1.7109375" customWidth="1"/>
    <col min="2" max="2" width="3.7109375" customWidth="1"/>
    <col min="3" max="3" width="23.140625" customWidth="1"/>
    <col min="4" max="4" width="18.5703125" customWidth="1"/>
    <col min="5" max="5" width="21.85546875" bestFit="1" customWidth="1"/>
    <col min="6" max="6" width="12.28515625" customWidth="1"/>
    <col min="7" max="7" width="12.28515625" bestFit="1" customWidth="1"/>
    <col min="9" max="9" width="19.85546875" bestFit="1" customWidth="1"/>
    <col min="11" max="11" width="12.5703125" bestFit="1" customWidth="1"/>
    <col min="12" max="12" width="11.42578125" bestFit="1" customWidth="1"/>
    <col min="13" max="13" width="9.5703125" bestFit="1" customWidth="1"/>
  </cols>
  <sheetData>
    <row r="1" spans="1:7" s="2" customFormat="1" ht="52.5" customHeight="1" x14ac:dyDescent="0.25">
      <c r="A1" s="1"/>
      <c r="C1" s="3" t="s">
        <v>0</v>
      </c>
    </row>
    <row r="4" spans="1:7" x14ac:dyDescent="0.25">
      <c r="B4" s="28">
        <v>1</v>
      </c>
      <c r="C4" t="s">
        <v>78</v>
      </c>
    </row>
    <row r="5" spans="1:7" x14ac:dyDescent="0.25">
      <c r="B5" s="28">
        <v>2</v>
      </c>
      <c r="C5" t="s">
        <v>79</v>
      </c>
    </row>
    <row r="6" spans="1:7" x14ac:dyDescent="0.25">
      <c r="B6" s="28">
        <v>3</v>
      </c>
      <c r="C6" t="s">
        <v>80</v>
      </c>
    </row>
    <row r="7" spans="1:7" x14ac:dyDescent="0.25">
      <c r="B7" s="28">
        <v>4</v>
      </c>
      <c r="C7" t="s">
        <v>81</v>
      </c>
    </row>
    <row r="8" spans="1:7" x14ac:dyDescent="0.25">
      <c r="B8" s="28">
        <v>5</v>
      </c>
      <c r="C8" t="s">
        <v>82</v>
      </c>
    </row>
    <row r="10" spans="1:7" x14ac:dyDescent="0.25">
      <c r="C10" s="27" t="s">
        <v>97</v>
      </c>
      <c r="D10" s="27"/>
      <c r="E10" s="27"/>
      <c r="F10" s="27"/>
      <c r="G10" s="27"/>
    </row>
    <row r="11" spans="1:7" x14ac:dyDescent="0.25">
      <c r="C11" s="27" t="s">
        <v>92</v>
      </c>
      <c r="D11" s="27"/>
      <c r="E11" s="27"/>
      <c r="F11" s="27"/>
      <c r="G11" s="27"/>
    </row>
    <row r="12" spans="1:7" x14ac:dyDescent="0.25">
      <c r="C12" s="27" t="s">
        <v>94</v>
      </c>
      <c r="D12" s="27"/>
      <c r="E12" s="27"/>
      <c r="F12" s="27"/>
      <c r="G12" s="27"/>
    </row>
    <row r="13" spans="1:7" x14ac:dyDescent="0.25">
      <c r="C13" s="27" t="s">
        <v>95</v>
      </c>
      <c r="D13" s="27"/>
      <c r="E13" s="27"/>
      <c r="F13" s="27"/>
      <c r="G13" s="27"/>
    </row>
  </sheetData>
  <mergeCells count="4">
    <mergeCell ref="C11:G11"/>
    <mergeCell ref="C12:G12"/>
    <mergeCell ref="C13:G13"/>
    <mergeCell ref="C10:G10"/>
  </mergeCells>
  <hyperlinks>
    <hyperlink ref="C11:G11" location="'FILTER 2'!A1" display="More examples in FILTER 2 tab" xr:uid="{EDD0CA56-3C3C-446C-BC07-F9CF514420AF}"/>
    <hyperlink ref="C12:G12" r:id="rId1" display="Another video on Dynamic Array formulas" xr:uid="{2DCF2E8F-7847-4A05-AE97-A717EE82F812}"/>
    <hyperlink ref="C13:G13" r:id="rId2" display="Detailed article on FILTER &amp; other new functions" xr:uid="{29CB6D1E-ECC7-44FB-8307-9AA2C205FCDD}"/>
    <hyperlink ref="C10:G10" location="FILTER!A1" display="Basic examples in FILTER tab" xr:uid="{60E05065-6C8F-4C79-90E0-C87A50ED500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</vt:lpstr>
      <vt:lpstr>FILTER 2</vt:lpstr>
      <vt:lpstr>FILTER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2021-09-30T05:29:31Z</dcterms:modified>
</cp:coreProperties>
</file>