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rSystem\Desktop\Studies\Term II - Master Degree\Advanced Lab\Exp  (6) - PN\"/>
    </mc:Choice>
  </mc:AlternateContent>
  <xr:revisionPtr revIDLastSave="0" documentId="13_ncr:1_{DDFBF914-DB4E-4C8B-BCD4-3EB4A8150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 I" sheetId="3" r:id="rId1"/>
    <sheet name="Exp II" sheetId="4" r:id="rId2"/>
    <sheet name="Exp III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4" l="1"/>
  <c r="E14" i="4"/>
  <c r="E12" i="4"/>
  <c r="F12" i="4"/>
  <c r="G12" i="4"/>
  <c r="H12" i="4"/>
  <c r="I12" i="4"/>
  <c r="J12" i="4"/>
  <c r="D12" i="4"/>
  <c r="F23" i="3"/>
  <c r="F22" i="3"/>
  <c r="D7" i="3"/>
  <c r="E7" i="3"/>
  <c r="F7" i="3"/>
  <c r="E10" i="3" s="1" a="1"/>
  <c r="E11" i="3" s="1"/>
  <c r="G7" i="3"/>
  <c r="H7" i="3"/>
  <c r="I7" i="3"/>
  <c r="J7" i="3"/>
  <c r="K7" i="3"/>
  <c r="L7" i="3"/>
  <c r="F9" i="4" a="1"/>
  <c r="F9" i="4" s="1"/>
  <c r="E6" i="4"/>
  <c r="F6" i="4"/>
  <c r="G6" i="4"/>
  <c r="H6" i="4"/>
  <c r="I6" i="4"/>
  <c r="J6" i="4"/>
  <c r="D6" i="4"/>
  <c r="E6" i="3"/>
  <c r="F6" i="3"/>
  <c r="G6" i="3"/>
  <c r="H6" i="3"/>
  <c r="I6" i="3"/>
  <c r="J6" i="3"/>
  <c r="K6" i="3"/>
  <c r="L6" i="3"/>
  <c r="D6" i="3"/>
  <c r="H9" i="5"/>
  <c r="E9" i="5"/>
  <c r="F9" i="5"/>
  <c r="G9" i="5"/>
  <c r="D9" i="5"/>
  <c r="G10" i="4" l="1"/>
  <c r="F10" i="4"/>
  <c r="G9" i="4"/>
  <c r="E10" i="3"/>
  <c r="F10" i="3"/>
  <c r="F11" i="3"/>
</calcChain>
</file>

<file path=xl/sharedStrings.xml><?xml version="1.0" encoding="utf-8"?>
<sst xmlns="http://schemas.openxmlformats.org/spreadsheetml/2006/main" count="24" uniqueCount="16">
  <si>
    <t>Objection:</t>
  </si>
  <si>
    <t>Frwd Current I (mA)</t>
  </si>
  <si>
    <t>Ln(I)</t>
  </si>
  <si>
    <t>Junction voltage (mV)</t>
  </si>
  <si>
    <t>Finding Saturation current        and       .</t>
  </si>
  <si>
    <t>Finding temperature constand and band gap        .</t>
  </si>
  <si>
    <t>Temperature(K)</t>
  </si>
  <si>
    <t>Inspecting junction capacitor and its properties.</t>
  </si>
  <si>
    <t>Bias Voltage(V)</t>
  </si>
  <si>
    <t>Junction voltage (V)</t>
  </si>
  <si>
    <t>شیب نمودار</t>
  </si>
  <si>
    <t>عرض از مبدا</t>
  </si>
  <si>
    <t>خطای شیب نمودار</t>
  </si>
  <si>
    <t>خطای عرض از مبدا</t>
  </si>
  <si>
    <t>میانگین</t>
  </si>
  <si>
    <t xml:space="preserve">خطای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</si>
</sst>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PN</a:t>
            </a:r>
            <a:r>
              <a:rPr lang="en-US" baseline="0"/>
              <a:t> </a:t>
            </a:r>
            <a:r>
              <a:rPr lang="fa-IR"/>
              <a:t>نمودار</a:t>
            </a:r>
            <a:r>
              <a:rPr lang="fa-IR" baseline="0"/>
              <a:t> لگاریتم جریان بر حسب ولتاژ اتصال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505358705161855"/>
                  <c:y val="0.1106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I'!$D$6:$L$6</c:f>
              <c:numCache>
                <c:formatCode>General</c:formatCode>
                <c:ptCount val="9"/>
                <c:pt idx="0">
                  <c:v>0.52</c:v>
                </c:pt>
                <c:pt idx="1">
                  <c:v>0.56000000000000005</c:v>
                </c:pt>
                <c:pt idx="2">
                  <c:v>0.59899999999999998</c:v>
                </c:pt>
                <c:pt idx="3">
                  <c:v>0.628</c:v>
                </c:pt>
                <c:pt idx="4">
                  <c:v>0.64800000000000002</c:v>
                </c:pt>
                <c:pt idx="5">
                  <c:v>0.69799999999999995</c:v>
                </c:pt>
                <c:pt idx="6">
                  <c:v>0.75900000000000001</c:v>
                </c:pt>
                <c:pt idx="7">
                  <c:v>0.80800000000000005</c:v>
                </c:pt>
                <c:pt idx="8">
                  <c:v>0.84</c:v>
                </c:pt>
              </c:numCache>
            </c:numRef>
          </c:xVal>
          <c:yVal>
            <c:numRef>
              <c:f>'Exp I'!$D$7:$L$7</c:f>
              <c:numCache>
                <c:formatCode>General</c:formatCode>
                <c:ptCount val="9"/>
                <c:pt idx="0">
                  <c:v>-2.3025850929940455</c:v>
                </c:pt>
                <c:pt idx="1">
                  <c:v>-1.6094379124341003</c:v>
                </c:pt>
                <c:pt idx="2">
                  <c:v>-0.916290731874155</c:v>
                </c:pt>
                <c:pt idx="3">
                  <c:v>-0.35667494393873245</c:v>
                </c:pt>
                <c:pt idx="4">
                  <c:v>0</c:v>
                </c:pt>
                <c:pt idx="5">
                  <c:v>0.69314718055994529</c:v>
                </c:pt>
                <c:pt idx="6">
                  <c:v>1.3862943611198906</c:v>
                </c:pt>
                <c:pt idx="7">
                  <c:v>1.9459101490553132</c:v>
                </c:pt>
                <c:pt idx="8">
                  <c:v>2.3025850929940459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8-41F3-AD48-5BB600F98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6992"/>
        <c:axId val="578003712"/>
      </c:scatterChart>
      <c:valAx>
        <c:axId val="57799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</a:t>
                </a:r>
                <a:r>
                  <a:rPr lang="fa-IR" baseline="0"/>
                  <a:t> (ولت)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712"/>
        <c:crosses val="autoZero"/>
        <c:crossBetween val="midCat"/>
      </c:valAx>
      <c:valAx>
        <c:axId val="57800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Forward</a:t>
                </a:r>
                <a:r>
                  <a:rPr lang="en-US" baseline="0"/>
                  <a:t> </a:t>
                </a:r>
                <a:r>
                  <a:rPr lang="fa-IR" baseline="0"/>
                  <a:t>لگاریتم جریان</a:t>
                </a:r>
                <a:endParaRPr lang="fa-I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 لگاریتم جریان برحسب</a:t>
            </a:r>
            <a:r>
              <a:rPr lang="fa-IR" baseline="0"/>
              <a:t> ولتاژ اتصال (جداشده)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&lt;1mA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5536089238845143E-2"/>
                  <c:y val="0.186817949839603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I'!$D$6:$H$6</c:f>
              <c:numCache>
                <c:formatCode>General</c:formatCode>
                <c:ptCount val="5"/>
                <c:pt idx="0">
                  <c:v>0.52</c:v>
                </c:pt>
                <c:pt idx="1">
                  <c:v>0.56000000000000005</c:v>
                </c:pt>
                <c:pt idx="2">
                  <c:v>0.59899999999999998</c:v>
                </c:pt>
                <c:pt idx="3">
                  <c:v>0.628</c:v>
                </c:pt>
                <c:pt idx="4">
                  <c:v>0.64800000000000002</c:v>
                </c:pt>
              </c:numCache>
            </c:numRef>
          </c:xVal>
          <c:yVal>
            <c:numRef>
              <c:f>'Exp I'!$D$7:$H$7</c:f>
              <c:numCache>
                <c:formatCode>General</c:formatCode>
                <c:ptCount val="5"/>
                <c:pt idx="0">
                  <c:v>-2.3025850929940455</c:v>
                </c:pt>
                <c:pt idx="1">
                  <c:v>-1.6094379124341003</c:v>
                </c:pt>
                <c:pt idx="2">
                  <c:v>-0.916290731874155</c:v>
                </c:pt>
                <c:pt idx="3">
                  <c:v>-0.35667494393873245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F-4CD0-83F4-77C49ACF5ACE}"/>
            </c:ext>
          </c:extLst>
        </c:ser>
        <c:ser>
          <c:idx val="1"/>
          <c:order val="1"/>
          <c:tx>
            <c:v>&gt;1mA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164698162729656E-2"/>
                  <c:y val="3.37715077282006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I'!$I$6:$L$6</c:f>
              <c:numCache>
                <c:formatCode>General</c:formatCode>
                <c:ptCount val="4"/>
                <c:pt idx="0">
                  <c:v>0.69799999999999995</c:v>
                </c:pt>
                <c:pt idx="1">
                  <c:v>0.75900000000000001</c:v>
                </c:pt>
                <c:pt idx="2">
                  <c:v>0.80800000000000005</c:v>
                </c:pt>
                <c:pt idx="3">
                  <c:v>0.84</c:v>
                </c:pt>
              </c:numCache>
            </c:numRef>
          </c:xVal>
          <c:yVal>
            <c:numRef>
              <c:f>'Exp I'!$I$7:$L$7</c:f>
              <c:numCache>
                <c:formatCode>General</c:formatCode>
                <c:ptCount val="4"/>
                <c:pt idx="0">
                  <c:v>0.69314718055994529</c:v>
                </c:pt>
                <c:pt idx="1">
                  <c:v>1.3862943611198906</c:v>
                </c:pt>
                <c:pt idx="2">
                  <c:v>1.9459101490553132</c:v>
                </c:pt>
                <c:pt idx="3">
                  <c:v>2.3025850929940459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BF-4CD0-83F4-77C49ACF5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732992"/>
        <c:axId val="498718592"/>
      </c:scatterChart>
      <c:valAx>
        <c:axId val="49873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ولتاژ(ولت)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18592"/>
        <c:crosses val="autoZero"/>
        <c:crossBetween val="midCat"/>
      </c:valAx>
      <c:valAx>
        <c:axId val="4987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لگاریتم جریان </a:t>
                </a:r>
                <a:r>
                  <a:rPr lang="fa-IR" baseline="0"/>
                  <a:t> </a:t>
                </a:r>
                <a:r>
                  <a:rPr lang="en-US" baseline="0"/>
                  <a:t>forward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3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</a:t>
            </a:r>
            <a:r>
              <a:rPr lang="fa-IR" baseline="0"/>
              <a:t> ولتاژ اتصال بر حسب دمای کوره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597353455818017"/>
                  <c:y val="-0.11906787693205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II'!$D$4:$J$4</c:f>
              <c:numCache>
                <c:formatCode>General</c:formatCode>
                <c:ptCount val="7"/>
                <c:pt idx="0">
                  <c:v>305</c:v>
                </c:pt>
                <c:pt idx="1">
                  <c:v>310</c:v>
                </c:pt>
                <c:pt idx="2">
                  <c:v>316</c:v>
                </c:pt>
                <c:pt idx="3">
                  <c:v>319</c:v>
                </c:pt>
                <c:pt idx="4">
                  <c:v>321</c:v>
                </c:pt>
                <c:pt idx="5">
                  <c:v>326</c:v>
                </c:pt>
                <c:pt idx="6">
                  <c:v>331</c:v>
                </c:pt>
              </c:numCache>
            </c:numRef>
          </c:xVal>
          <c:yVal>
            <c:numRef>
              <c:f>'Exp II'!$D$6:$J$6</c:f>
              <c:numCache>
                <c:formatCode>General</c:formatCode>
                <c:ptCount val="7"/>
                <c:pt idx="0">
                  <c:v>0.63500000000000001</c:v>
                </c:pt>
                <c:pt idx="1">
                  <c:v>0.627</c:v>
                </c:pt>
                <c:pt idx="2">
                  <c:v>0.61599999999999999</c:v>
                </c:pt>
                <c:pt idx="3">
                  <c:v>0.61099999999999999</c:v>
                </c:pt>
                <c:pt idx="4">
                  <c:v>0.60799999999999998</c:v>
                </c:pt>
                <c:pt idx="5">
                  <c:v>0.6</c:v>
                </c:pt>
                <c:pt idx="6">
                  <c:v>0.59099999999999997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32-4BE7-BD43-55F9662D8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919376"/>
        <c:axId val="513920336"/>
      </c:scatterChart>
      <c:valAx>
        <c:axId val="51391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دمای</a:t>
                </a:r>
                <a:r>
                  <a:rPr lang="fa-IR" baseline="0"/>
                  <a:t> کوره (درجه کلوین)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20336"/>
        <c:crosses val="autoZero"/>
        <c:crossBetween val="midCat"/>
      </c:valAx>
      <c:valAx>
        <c:axId val="5139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</a:t>
                </a:r>
                <a:r>
                  <a:rPr lang="fa-IR" baseline="0"/>
                  <a:t> اتصال (ولت)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91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انرژی شکاف ساختار سیلیسیم</a:t>
            </a:r>
            <a:r>
              <a:rPr lang="fa-IR" baseline="0"/>
              <a:t> بر حسب دما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 II'!$D$4:$J$4</c:f>
              <c:numCache>
                <c:formatCode>General</c:formatCode>
                <c:ptCount val="7"/>
                <c:pt idx="0">
                  <c:v>305</c:v>
                </c:pt>
                <c:pt idx="1">
                  <c:v>310</c:v>
                </c:pt>
                <c:pt idx="2">
                  <c:v>316</c:v>
                </c:pt>
                <c:pt idx="3">
                  <c:v>319</c:v>
                </c:pt>
                <c:pt idx="4">
                  <c:v>321</c:v>
                </c:pt>
                <c:pt idx="5">
                  <c:v>326</c:v>
                </c:pt>
                <c:pt idx="6">
                  <c:v>331</c:v>
                </c:pt>
              </c:numCache>
            </c:numRef>
          </c:xVal>
          <c:yVal>
            <c:numRef>
              <c:f>'Exp II'!$D$12:$J$12</c:f>
              <c:numCache>
                <c:formatCode>General</c:formatCode>
                <c:ptCount val="7"/>
                <c:pt idx="0">
                  <c:v>1.0802157528089891</c:v>
                </c:pt>
                <c:pt idx="1">
                  <c:v>1.0806657528089889</c:v>
                </c:pt>
                <c:pt idx="2">
                  <c:v>1.079805752808989</c:v>
                </c:pt>
                <c:pt idx="3">
                  <c:v>1.0798757528089888</c:v>
                </c:pt>
                <c:pt idx="4">
                  <c:v>1.0802557528089889</c:v>
                </c:pt>
                <c:pt idx="5">
                  <c:v>1.0807057528089887</c:v>
                </c:pt>
                <c:pt idx="6">
                  <c:v>1.0801557528089889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8-45F9-B796-E1A15E817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476272"/>
        <c:axId val="671473392"/>
      </c:scatterChart>
      <c:valAx>
        <c:axId val="67147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دما بر حسب کلوین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73392"/>
        <c:crosses val="autoZero"/>
        <c:crossBetween val="midCat"/>
      </c:valAx>
      <c:valAx>
        <c:axId val="6714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انرژی شکاف بر حسب (الکترون</a:t>
                </a:r>
                <a:r>
                  <a:rPr lang="fa-IR" baseline="0"/>
                  <a:t> ولت)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7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نمودار ظرفیت</a:t>
            </a:r>
            <a:r>
              <a:rPr lang="fa-IR" baseline="0"/>
              <a:t> خازن پیوندگاه بر حسب ولتاژ بایاس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'Exp III'!$D$4:$H$4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</c:numCache>
            </c:numRef>
          </c:xVal>
          <c:yVal>
            <c:numRef>
              <c:f>'Exp III'!$D$9:$H$9</c:f>
              <c:numCache>
                <c:formatCode>General</c:formatCode>
                <c:ptCount val="5"/>
                <c:pt idx="0">
                  <c:v>72.553428588868215</c:v>
                </c:pt>
                <c:pt idx="1">
                  <c:v>38.729833462074168</c:v>
                </c:pt>
                <c:pt idx="2">
                  <c:v>33.823069050575526</c:v>
                </c:pt>
                <c:pt idx="3">
                  <c:v>31.22498999199199</c:v>
                </c:pt>
                <c:pt idx="4">
                  <c:v>24.387496796514398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F0-42E1-864F-0D76B3D41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591024"/>
        <c:axId val="349596304"/>
      </c:scatterChart>
      <c:valAx>
        <c:axId val="34959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بایاس(ولت)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96304"/>
        <c:crosses val="autoZero"/>
        <c:crossBetween val="midCat"/>
      </c:valAx>
      <c:valAx>
        <c:axId val="3495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ظرفیت</a:t>
                </a:r>
                <a:r>
                  <a:rPr lang="fa-IR" baseline="0"/>
                  <a:t> خازن پیوندگاه (</a:t>
                </a:r>
                <a:r>
                  <a:rPr lang="en-US" baseline="0"/>
                  <a:t>pf)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9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365760</xdr:colOff>
      <xdr:row>5</xdr:row>
      <xdr:rowOff>175260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FBCF46D-9574-438D-8A26-A500D3837963}"/>
            </a:ext>
          </a:extLst>
        </xdr:cNvPr>
        <xdr:cNvSpPr txBox="1"/>
      </xdr:nvSpPr>
      <xdr:spPr>
        <a:xfrm>
          <a:off x="975360" y="1089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100"/>
        </a:p>
      </xdr:txBody>
    </xdr:sp>
    <xdr:clientData/>
  </xdr:oneCellAnchor>
  <xdr:oneCellAnchor>
    <xdr:from>
      <xdr:col>6</xdr:col>
      <xdr:colOff>83820</xdr:colOff>
      <xdr:row>1</xdr:row>
      <xdr:rowOff>7620</xdr:rowOff>
    </xdr:from>
    <xdr:ext cx="214802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05BCE1C-DBEA-672A-3BE9-6A243395405F}"/>
                </a:ext>
              </a:extLst>
            </xdr:cNvPr>
            <xdr:cNvSpPr txBox="1"/>
          </xdr:nvSpPr>
          <xdr:spPr>
            <a:xfrm>
              <a:off x="3741420" y="190500"/>
              <a:ext cx="214802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1">
                        <a:latin typeface="Cambria Math" panose="02040503050406030204" pitchFamily="18" charset="0"/>
                      </a:rPr>
                      <m:t>η</m:t>
                    </m:r>
                  </m:oMath>
                </m:oMathPara>
              </a14:m>
              <a:endParaRPr lang="en-US" sz="1100" b="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05BCE1C-DBEA-672A-3BE9-6A243395405F}"/>
                </a:ext>
              </a:extLst>
            </xdr:cNvPr>
            <xdr:cNvSpPr txBox="1"/>
          </xdr:nvSpPr>
          <xdr:spPr>
            <a:xfrm>
              <a:off x="3741420" y="190500"/>
              <a:ext cx="214802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η</a:t>
              </a:r>
              <a:endParaRPr lang="en-US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1</xdr:row>
      <xdr:rowOff>7620</xdr:rowOff>
    </xdr:from>
    <xdr:ext cx="1424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FCC046-2551-4CFD-E40E-D6DEF66EAE1A}"/>
                </a:ext>
              </a:extLst>
            </xdr:cNvPr>
            <xdr:cNvSpPr txBox="1"/>
          </xdr:nvSpPr>
          <xdr:spPr>
            <a:xfrm>
              <a:off x="3352800" y="190500"/>
              <a:ext cx="142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FCC046-2551-4CFD-E40E-D6DEF66EAE1A}"/>
                </a:ext>
              </a:extLst>
            </xdr:cNvPr>
            <xdr:cNvSpPr txBox="1"/>
          </xdr:nvSpPr>
          <xdr:spPr>
            <a:xfrm>
              <a:off x="3352800" y="190500"/>
              <a:ext cx="142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365760</xdr:colOff>
      <xdr:row>4</xdr:row>
      <xdr:rowOff>175260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8C28790-A60B-416A-8434-25285AED4348}"/>
            </a:ext>
          </a:extLst>
        </xdr:cNvPr>
        <xdr:cNvSpPr txBox="1"/>
      </xdr:nvSpPr>
      <xdr:spPr>
        <a:xfrm>
          <a:off x="975360" y="1089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100"/>
        </a:p>
      </xdr:txBody>
    </xdr:sp>
    <xdr:clientData/>
  </xdr:oneCellAnchor>
  <xdr:twoCellAnchor>
    <xdr:from>
      <xdr:col>13</xdr:col>
      <xdr:colOff>0</xdr:colOff>
      <xdr:row>2</xdr:row>
      <xdr:rowOff>68580</xdr:rowOff>
    </xdr:from>
    <xdr:to>
      <xdr:col>20</xdr:col>
      <xdr:colOff>304800</xdr:colOff>
      <xdr:row>17</xdr:row>
      <xdr:rowOff>68580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8F94FFA-37F6-293F-7F86-444431BE1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</xdr:colOff>
      <xdr:row>18</xdr:row>
      <xdr:rowOff>7620</xdr:rowOff>
    </xdr:from>
    <xdr:to>
      <xdr:col>20</xdr:col>
      <xdr:colOff>312420</xdr:colOff>
      <xdr:row>33</xdr:row>
      <xdr:rowOff>7620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758E6F-83E9-927B-B9C5-97942B2BC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464820</xdr:colOff>
      <xdr:row>20</xdr:row>
      <xdr:rowOff>175260</xdr:rowOff>
    </xdr:from>
    <xdr:ext cx="5029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72D5FD3-A58C-171B-08AD-E6A5F06BB343}"/>
                </a:ext>
              </a:extLst>
            </xdr:cNvPr>
            <xdr:cNvSpPr txBox="1"/>
          </xdr:nvSpPr>
          <xdr:spPr>
            <a:xfrm>
              <a:off x="2293620" y="3832860"/>
              <a:ext cx="502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&lt;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𝑚𝐴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72D5FD3-A58C-171B-08AD-E6A5F06BB343}"/>
                </a:ext>
              </a:extLst>
            </xdr:cNvPr>
            <xdr:cNvSpPr txBox="1"/>
          </xdr:nvSpPr>
          <xdr:spPr>
            <a:xfrm>
              <a:off x="2293620" y="3832860"/>
              <a:ext cx="502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η_(&lt;1𝑚𝐴)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480060</xdr:colOff>
      <xdr:row>21</xdr:row>
      <xdr:rowOff>152400</xdr:rowOff>
    </xdr:from>
    <xdr:ext cx="457200" cy="3124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CF95C21-C998-4531-A07A-5FA99299AD66}"/>
                </a:ext>
              </a:extLst>
            </xdr:cNvPr>
            <xdr:cNvSpPr txBox="1"/>
          </xdr:nvSpPr>
          <xdr:spPr>
            <a:xfrm>
              <a:off x="2308860" y="3992880"/>
              <a:ext cx="457200" cy="312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&gt;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𝑚𝐴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CF95C21-C998-4531-A07A-5FA99299AD66}"/>
                </a:ext>
              </a:extLst>
            </xdr:cNvPr>
            <xdr:cNvSpPr txBox="1"/>
          </xdr:nvSpPr>
          <xdr:spPr>
            <a:xfrm>
              <a:off x="2308860" y="3992880"/>
              <a:ext cx="457200" cy="312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η_(&gt;1𝑚𝐴)</a:t>
              </a:r>
              <a:endParaRPr lang="en-US" sz="11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243840</xdr:colOff>
      <xdr:row>1</xdr:row>
      <xdr:rowOff>175260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C1A27C-C8F6-4C82-9EDD-3D32F78D7320}"/>
            </a:ext>
          </a:extLst>
        </xdr:cNvPr>
        <xdr:cNvSpPr txBox="1"/>
      </xdr:nvSpPr>
      <xdr:spPr>
        <a:xfrm>
          <a:off x="2072640" y="3581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100"/>
        </a:p>
      </xdr:txBody>
    </xdr:sp>
    <xdr:clientData/>
  </xdr:oneCellAnchor>
  <xdr:oneCellAnchor>
    <xdr:from>
      <xdr:col>6</xdr:col>
      <xdr:colOff>419100</xdr:colOff>
      <xdr:row>1</xdr:row>
      <xdr:rowOff>7620</xdr:rowOff>
    </xdr:from>
    <xdr:ext cx="2374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0266F6-6B83-F710-A17E-40385D11045F}"/>
                </a:ext>
              </a:extLst>
            </xdr:cNvPr>
            <xdr:cNvSpPr txBox="1"/>
          </xdr:nvSpPr>
          <xdr:spPr>
            <a:xfrm>
              <a:off x="4297680" y="190500"/>
              <a:ext cx="2374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𝐺𝑜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0266F6-6B83-F710-A17E-40385D11045F}"/>
                </a:ext>
              </a:extLst>
            </xdr:cNvPr>
            <xdr:cNvSpPr txBox="1"/>
          </xdr:nvSpPr>
          <xdr:spPr>
            <a:xfrm>
              <a:off x="4297680" y="190500"/>
              <a:ext cx="2374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𝑉_𝐺𝑜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11</xdr:col>
      <xdr:colOff>22860</xdr:colOff>
      <xdr:row>1</xdr:row>
      <xdr:rowOff>53340</xdr:rowOff>
    </xdr:from>
    <xdr:to>
      <xdr:col>18</xdr:col>
      <xdr:colOff>327660</xdr:colOff>
      <xdr:row>16</xdr:row>
      <xdr:rowOff>53340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AF1B05-0CC6-0874-D322-AC227DA52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502920</xdr:colOff>
      <xdr:row>10</xdr:row>
      <xdr:rowOff>175260</xdr:rowOff>
    </xdr:from>
    <xdr:ext cx="2374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3D5EE97-0825-4562-A79A-36E6E36F6FC8}"/>
                </a:ext>
              </a:extLst>
            </xdr:cNvPr>
            <xdr:cNvSpPr txBox="1"/>
          </xdr:nvSpPr>
          <xdr:spPr>
            <a:xfrm>
              <a:off x="1112520" y="2004060"/>
              <a:ext cx="2374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𝐺𝑜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3D5EE97-0825-4562-A79A-36E6E36F6FC8}"/>
                </a:ext>
              </a:extLst>
            </xdr:cNvPr>
            <xdr:cNvSpPr txBox="1"/>
          </xdr:nvSpPr>
          <xdr:spPr>
            <a:xfrm>
              <a:off x="1112520" y="2004060"/>
              <a:ext cx="2374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𝑉_𝐺𝑜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11</xdr:col>
      <xdr:colOff>38100</xdr:colOff>
      <xdr:row>16</xdr:row>
      <xdr:rowOff>160020</xdr:rowOff>
    </xdr:from>
    <xdr:to>
      <xdr:col>18</xdr:col>
      <xdr:colOff>342900</xdr:colOff>
      <xdr:row>31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F1C03C0-0EC0-F0BB-36A4-576E9717C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236220</xdr:colOff>
      <xdr:row>13</xdr:row>
      <xdr:rowOff>0</xdr:rowOff>
    </xdr:from>
    <xdr:ext cx="2374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1D051CE-D6C9-4F9D-ACB3-8DEB71E5EC9E}"/>
                </a:ext>
              </a:extLst>
            </xdr:cNvPr>
            <xdr:cNvSpPr txBox="1"/>
          </xdr:nvSpPr>
          <xdr:spPr>
            <a:xfrm>
              <a:off x="2065020" y="2377440"/>
              <a:ext cx="2374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𝐺𝑜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1D051CE-D6C9-4F9D-ACB3-8DEB71E5EC9E}"/>
                </a:ext>
              </a:extLst>
            </xdr:cNvPr>
            <xdr:cNvSpPr txBox="1"/>
          </xdr:nvSpPr>
          <xdr:spPr>
            <a:xfrm>
              <a:off x="2065020" y="2377440"/>
              <a:ext cx="2374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𝑉_𝐺𝑜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236220</xdr:colOff>
      <xdr:row>14</xdr:row>
      <xdr:rowOff>0</xdr:rowOff>
    </xdr:from>
    <xdr:ext cx="2374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2240011-86E9-4F78-87E8-3000922E1995}"/>
                </a:ext>
              </a:extLst>
            </xdr:cNvPr>
            <xdr:cNvSpPr txBox="1"/>
          </xdr:nvSpPr>
          <xdr:spPr>
            <a:xfrm>
              <a:off x="2065020" y="2560320"/>
              <a:ext cx="2374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𝐺𝑜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2240011-86E9-4F78-87E8-3000922E1995}"/>
                </a:ext>
              </a:extLst>
            </xdr:cNvPr>
            <xdr:cNvSpPr txBox="1"/>
          </xdr:nvSpPr>
          <xdr:spPr>
            <a:xfrm>
              <a:off x="2065020" y="2560320"/>
              <a:ext cx="2374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𝑉_𝐺𝑜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243840</xdr:colOff>
      <xdr:row>1</xdr:row>
      <xdr:rowOff>175260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B59207-4D70-4289-B5A1-86FA45FAFE74}"/>
            </a:ext>
          </a:extLst>
        </xdr:cNvPr>
        <xdr:cNvSpPr txBox="1"/>
      </xdr:nvSpPr>
      <xdr:spPr>
        <a:xfrm>
          <a:off x="2072640" y="3581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100"/>
        </a:p>
      </xdr:txBody>
    </xdr:sp>
    <xdr:clientData/>
  </xdr:oneCellAnchor>
  <xdr:oneCellAnchor>
    <xdr:from>
      <xdr:col>1</xdr:col>
      <xdr:colOff>228600</xdr:colOff>
      <xdr:row>4</xdr:row>
      <xdr:rowOff>22860</xdr:rowOff>
    </xdr:from>
    <xdr:ext cx="7356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1F53D73-8D4D-5795-9057-9A27CC74F262}"/>
                </a:ext>
              </a:extLst>
            </xdr:cNvPr>
            <xdr:cNvSpPr txBox="1"/>
          </xdr:nvSpPr>
          <xdr:spPr>
            <a:xfrm>
              <a:off x="838200" y="754380"/>
              <a:ext cx="7356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𝑚𝑉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1F53D73-8D4D-5795-9057-9A27CC74F262}"/>
                </a:ext>
              </a:extLst>
            </xdr:cNvPr>
            <xdr:cNvSpPr txBox="1"/>
          </xdr:nvSpPr>
          <xdr:spPr>
            <a:xfrm>
              <a:off x="838200" y="754380"/>
              <a:ext cx="7356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𝑉_1 (𝑚𝑉)  𝑝_𝑝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236220</xdr:colOff>
      <xdr:row>5</xdr:row>
      <xdr:rowOff>0</xdr:rowOff>
    </xdr:from>
    <xdr:ext cx="73000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91B32CB-4568-5F1A-5481-C98FA4F993EB}"/>
                </a:ext>
              </a:extLst>
            </xdr:cNvPr>
            <xdr:cNvSpPr txBox="1"/>
          </xdr:nvSpPr>
          <xdr:spPr>
            <a:xfrm>
              <a:off x="845820" y="914400"/>
              <a:ext cx="7300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𝐾𝐻𝑧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91B32CB-4568-5F1A-5481-C98FA4F993EB}"/>
                </a:ext>
              </a:extLst>
            </xdr:cNvPr>
            <xdr:cNvSpPr txBox="1"/>
          </xdr:nvSpPr>
          <xdr:spPr>
            <a:xfrm>
              <a:off x="845820" y="914400"/>
              <a:ext cx="7300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𝜔_1=5𝐾𝐻𝑧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251460</xdr:colOff>
      <xdr:row>5</xdr:row>
      <xdr:rowOff>175260</xdr:rowOff>
    </xdr:from>
    <xdr:ext cx="7389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1597776-7E28-4183-9CFB-1C45C2D722A6}"/>
                </a:ext>
              </a:extLst>
            </xdr:cNvPr>
            <xdr:cNvSpPr txBox="1"/>
          </xdr:nvSpPr>
          <xdr:spPr>
            <a:xfrm>
              <a:off x="861060" y="1089660"/>
              <a:ext cx="738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𝑚𝑉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𝑝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1597776-7E28-4183-9CFB-1C45C2D722A6}"/>
                </a:ext>
              </a:extLst>
            </xdr:cNvPr>
            <xdr:cNvSpPr txBox="1"/>
          </xdr:nvSpPr>
          <xdr:spPr>
            <a:xfrm>
              <a:off x="861060" y="1089660"/>
              <a:ext cx="7389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𝑉_2 (𝑚𝑉)  𝑝_𝑝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259080</xdr:colOff>
      <xdr:row>6</xdr:row>
      <xdr:rowOff>175260</xdr:rowOff>
    </xdr:from>
    <xdr:ext cx="774571" cy="1644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9252BC-B1FC-4CC1-AD01-EB6FC7E48E18}"/>
                </a:ext>
              </a:extLst>
            </xdr:cNvPr>
            <xdr:cNvSpPr txBox="1"/>
          </xdr:nvSpPr>
          <xdr:spPr>
            <a:xfrm>
              <a:off x="868680" y="1272540"/>
              <a:ext cx="774571" cy="164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05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20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𝐾𝐻𝑧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9252BC-B1FC-4CC1-AD01-EB6FC7E48E18}"/>
                </a:ext>
              </a:extLst>
            </xdr:cNvPr>
            <xdr:cNvSpPr txBox="1"/>
          </xdr:nvSpPr>
          <xdr:spPr>
            <a:xfrm>
              <a:off x="868680" y="1272540"/>
              <a:ext cx="774571" cy="164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𝜔_2=20𝐾𝐻𝑧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342900</xdr:colOff>
      <xdr:row>8</xdr:row>
      <xdr:rowOff>7620</xdr:rowOff>
    </xdr:from>
    <xdr:ext cx="46730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2593E34-CD91-DA15-C51E-41936CA9712A}"/>
                </a:ext>
              </a:extLst>
            </xdr:cNvPr>
            <xdr:cNvSpPr txBox="1"/>
          </xdr:nvSpPr>
          <xdr:spPr>
            <a:xfrm>
              <a:off x="952500" y="1470660"/>
              <a:ext cx="4673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𝑝𝑓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2593E34-CD91-DA15-C51E-41936CA9712A}"/>
                </a:ext>
              </a:extLst>
            </xdr:cNvPr>
            <xdr:cNvSpPr txBox="1"/>
          </xdr:nvSpPr>
          <xdr:spPr>
            <a:xfrm>
              <a:off x="952500" y="1470660"/>
              <a:ext cx="4673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𝐶_𝐷 (𝑝𝑓)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10</xdr:col>
      <xdr:colOff>137160</xdr:colOff>
      <xdr:row>1</xdr:row>
      <xdr:rowOff>76200</xdr:rowOff>
    </xdr:from>
    <xdr:to>
      <xdr:col>17</xdr:col>
      <xdr:colOff>441960</xdr:colOff>
      <xdr:row>16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9437490-F4C8-D8C3-6BD3-977E523F5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2AE-0705-4CE3-9611-15EA82DF3A2C}">
  <dimension ref="B2:L23"/>
  <sheetViews>
    <sheetView tabSelected="1" topLeftCell="A16" workbookViewId="0"/>
  </sheetViews>
  <sheetFormatPr defaultRowHeight="14.4" x14ac:dyDescent="0.3"/>
  <sheetData>
    <row r="2" spans="2:12" x14ac:dyDescent="0.3">
      <c r="B2" s="3" t="s">
        <v>0</v>
      </c>
      <c r="C2" s="3"/>
      <c r="D2" s="6" t="s">
        <v>4</v>
      </c>
      <c r="E2" s="6"/>
      <c r="F2" s="6"/>
      <c r="G2" s="6"/>
      <c r="H2" s="6"/>
      <c r="I2" s="6"/>
      <c r="J2" s="6"/>
    </row>
    <row r="4" spans="2:12" x14ac:dyDescent="0.3">
      <c r="B4" s="3" t="s">
        <v>1</v>
      </c>
      <c r="C4" s="3"/>
      <c r="D4" s="1">
        <v>0.1</v>
      </c>
      <c r="E4" s="1">
        <v>0.2</v>
      </c>
      <c r="F4" s="1">
        <v>0.4</v>
      </c>
      <c r="G4" s="1">
        <v>0.7</v>
      </c>
      <c r="H4" s="1">
        <v>1</v>
      </c>
      <c r="I4" s="1">
        <v>2</v>
      </c>
      <c r="J4" s="1">
        <v>4</v>
      </c>
      <c r="K4" s="1">
        <v>7</v>
      </c>
      <c r="L4" s="1">
        <v>10</v>
      </c>
    </row>
    <row r="5" spans="2:12" x14ac:dyDescent="0.3">
      <c r="B5" s="5" t="s">
        <v>3</v>
      </c>
      <c r="C5" s="5"/>
      <c r="D5" s="1">
        <v>520</v>
      </c>
      <c r="E5" s="1">
        <v>560</v>
      </c>
      <c r="F5" s="1">
        <v>599</v>
      </c>
      <c r="G5" s="1">
        <v>628</v>
      </c>
      <c r="H5" s="1">
        <v>648</v>
      </c>
      <c r="I5" s="1">
        <v>698</v>
      </c>
      <c r="J5" s="1">
        <v>759</v>
      </c>
      <c r="K5" s="1">
        <v>808</v>
      </c>
      <c r="L5" s="1">
        <v>840</v>
      </c>
    </row>
    <row r="6" spans="2:12" x14ac:dyDescent="0.3">
      <c r="B6" s="3" t="s">
        <v>9</v>
      </c>
      <c r="C6" s="3"/>
      <c r="D6" s="1">
        <f>D5/1000</f>
        <v>0.52</v>
      </c>
      <c r="E6" s="1">
        <f t="shared" ref="E6:L6" si="0">E5/1000</f>
        <v>0.56000000000000005</v>
      </c>
      <c r="F6" s="1">
        <f t="shared" si="0"/>
        <v>0.59899999999999998</v>
      </c>
      <c r="G6" s="1">
        <f t="shared" si="0"/>
        <v>0.628</v>
      </c>
      <c r="H6" s="1">
        <f t="shared" si="0"/>
        <v>0.64800000000000002</v>
      </c>
      <c r="I6" s="1">
        <f t="shared" si="0"/>
        <v>0.69799999999999995</v>
      </c>
      <c r="J6" s="1">
        <f t="shared" si="0"/>
        <v>0.75900000000000001</v>
      </c>
      <c r="K6" s="1">
        <f t="shared" si="0"/>
        <v>0.80800000000000005</v>
      </c>
      <c r="L6" s="1">
        <f t="shared" si="0"/>
        <v>0.84</v>
      </c>
    </row>
    <row r="7" spans="2:12" x14ac:dyDescent="0.3">
      <c r="B7" s="3" t="s">
        <v>2</v>
      </c>
      <c r="C7" s="3"/>
      <c r="D7" s="1">
        <f>LN(D4)</f>
        <v>-2.3025850929940455</v>
      </c>
      <c r="E7" s="1">
        <f>LN(E4)</f>
        <v>-1.6094379124341003</v>
      </c>
      <c r="F7" s="1">
        <f>LN(F4)</f>
        <v>-0.916290731874155</v>
      </c>
      <c r="G7" s="1">
        <f>LN(G4)</f>
        <v>-0.35667494393873245</v>
      </c>
      <c r="H7" s="1">
        <f>LN(H4)</f>
        <v>0</v>
      </c>
      <c r="I7" s="1">
        <f>LN(I4)</f>
        <v>0.69314718055994529</v>
      </c>
      <c r="J7" s="1">
        <f>LN(J4)</f>
        <v>1.3862943611198906</v>
      </c>
      <c r="K7" s="1">
        <f>LN(K4)</f>
        <v>1.9459101490553132</v>
      </c>
      <c r="L7" s="1">
        <f>LN(L4)</f>
        <v>2.3025850929940459</v>
      </c>
    </row>
    <row r="10" spans="2:12" x14ac:dyDescent="0.3">
      <c r="C10" s="3" t="s">
        <v>10</v>
      </c>
      <c r="D10" s="3"/>
      <c r="E10" s="2">
        <f t="array" ref="E10:F11">LINEST(D7:L7,D6:L6,1,1)</f>
        <v>14.236539573041156</v>
      </c>
      <c r="F10" s="2">
        <v>-9.4589424122379153</v>
      </c>
      <c r="G10" s="3" t="s">
        <v>11</v>
      </c>
      <c r="H10" s="3"/>
    </row>
    <row r="11" spans="2:12" x14ac:dyDescent="0.3">
      <c r="C11" s="3" t="s">
        <v>13</v>
      </c>
      <c r="D11" s="3"/>
      <c r="E11" s="2">
        <v>0.60624522723854468</v>
      </c>
      <c r="F11" s="2">
        <v>0.41309966757171901</v>
      </c>
      <c r="G11" s="3" t="s">
        <v>12</v>
      </c>
      <c r="H11" s="3"/>
    </row>
    <row r="22" spans="4:6" x14ac:dyDescent="0.3">
      <c r="D22" s="3"/>
      <c r="E22" s="3"/>
      <c r="F22" s="2">
        <f>(18.05*1.38*1E-22*298/(1.619*0.000000000000000001))^-1</f>
        <v>2.1810935429123082</v>
      </c>
    </row>
    <row r="23" spans="4:6" x14ac:dyDescent="0.3">
      <c r="D23" s="3"/>
      <c r="E23" s="3"/>
      <c r="F23" s="2">
        <f>(11.348*1.38*1E-22*298/(1.619*0.000000000000000001))^-1</f>
        <v>3.4692226339061656</v>
      </c>
    </row>
  </sheetData>
  <mergeCells count="12">
    <mergeCell ref="D23:E23"/>
    <mergeCell ref="C10:D10"/>
    <mergeCell ref="C11:D11"/>
    <mergeCell ref="G10:H10"/>
    <mergeCell ref="G11:H11"/>
    <mergeCell ref="D22:E22"/>
    <mergeCell ref="B2:C2"/>
    <mergeCell ref="D2:J2"/>
    <mergeCell ref="B7:C7"/>
    <mergeCell ref="B6:C6"/>
    <mergeCell ref="B5:C5"/>
    <mergeCell ref="B4:C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CA6E-B2A6-424A-A006-97603B4D6DC1}">
  <dimension ref="B2:J15"/>
  <sheetViews>
    <sheetView topLeftCell="A7" workbookViewId="0"/>
  </sheetViews>
  <sheetFormatPr defaultRowHeight="14.4" x14ac:dyDescent="0.3"/>
  <cols>
    <col min="4" max="4" width="12" bestFit="1" customWidth="1"/>
    <col min="5" max="5" width="9" bestFit="1" customWidth="1"/>
  </cols>
  <sheetData>
    <row r="2" spans="2:10" x14ac:dyDescent="0.3">
      <c r="B2" s="3" t="s">
        <v>0</v>
      </c>
      <c r="C2" s="3"/>
      <c r="D2" s="6" t="s">
        <v>5</v>
      </c>
      <c r="E2" s="6"/>
      <c r="F2" s="6"/>
      <c r="G2" s="6"/>
      <c r="H2" s="6"/>
      <c r="I2" s="6"/>
      <c r="J2" s="6"/>
    </row>
    <row r="4" spans="2:10" x14ac:dyDescent="0.3">
      <c r="B4" s="3" t="s">
        <v>6</v>
      </c>
      <c r="C4" s="3"/>
      <c r="D4" s="1">
        <v>305</v>
      </c>
      <c r="E4" s="1">
        <v>310</v>
      </c>
      <c r="F4" s="1">
        <v>316</v>
      </c>
      <c r="G4" s="1">
        <v>319</v>
      </c>
      <c r="H4" s="1">
        <v>321</v>
      </c>
      <c r="I4" s="1">
        <v>326</v>
      </c>
      <c r="J4" s="1">
        <v>331</v>
      </c>
    </row>
    <row r="5" spans="2:10" x14ac:dyDescent="0.3">
      <c r="B5" s="5" t="s">
        <v>3</v>
      </c>
      <c r="C5" s="5"/>
      <c r="D5" s="1">
        <v>635</v>
      </c>
      <c r="E5" s="1">
        <v>627</v>
      </c>
      <c r="F5" s="1">
        <v>616</v>
      </c>
      <c r="G5" s="1">
        <v>611</v>
      </c>
      <c r="H5" s="1">
        <v>608</v>
      </c>
      <c r="I5" s="1">
        <v>600</v>
      </c>
      <c r="J5" s="1">
        <v>591</v>
      </c>
    </row>
    <row r="6" spans="2:10" x14ac:dyDescent="0.3">
      <c r="B6" s="4" t="s">
        <v>9</v>
      </c>
      <c r="C6" s="4"/>
      <c r="D6" s="1">
        <f>D5/1000</f>
        <v>0.63500000000000001</v>
      </c>
      <c r="E6" s="1">
        <f t="shared" ref="E6:J6" si="0">E5/1000</f>
        <v>0.627</v>
      </c>
      <c r="F6" s="1">
        <f t="shared" si="0"/>
        <v>0.61599999999999999</v>
      </c>
      <c r="G6" s="1">
        <f t="shared" si="0"/>
        <v>0.61099999999999999</v>
      </c>
      <c r="H6" s="1">
        <f t="shared" si="0"/>
        <v>0.60799999999999998</v>
      </c>
      <c r="I6" s="1">
        <f t="shared" si="0"/>
        <v>0.6</v>
      </c>
      <c r="J6" s="1">
        <f t="shared" si="0"/>
        <v>0.59099999999999997</v>
      </c>
    </row>
    <row r="9" spans="2:10" x14ac:dyDescent="0.3">
      <c r="D9" s="3" t="s">
        <v>10</v>
      </c>
      <c r="E9" s="3"/>
      <c r="F9" s="2">
        <f t="array" ref="F9:G10">LINEST(D6:J6,D4:J4,1,1)</f>
        <v>-1.6898092967818847E-3</v>
      </c>
      <c r="G9" s="2">
        <v>1.1504135876042914</v>
      </c>
      <c r="H9" s="3" t="s">
        <v>11</v>
      </c>
      <c r="I9" s="3"/>
    </row>
    <row r="10" spans="2:10" x14ac:dyDescent="0.3">
      <c r="D10" s="3" t="s">
        <v>13</v>
      </c>
      <c r="E10" s="3"/>
      <c r="F10" s="2">
        <v>1.7419109747131766E-5</v>
      </c>
      <c r="G10" s="2">
        <v>5.5461276228888539E-3</v>
      </c>
      <c r="H10" s="3" t="s">
        <v>12</v>
      </c>
      <c r="I10" s="3"/>
    </row>
    <row r="12" spans="2:10" x14ac:dyDescent="0.3">
      <c r="B12" s="3"/>
      <c r="C12" s="3"/>
      <c r="D12" s="2">
        <f>D6-D4*(-0.00169)-1*2.736*1.38*1E-22*298/(1.602*0.000000000000000001)</f>
        <v>1.0802157528089891</v>
      </c>
      <c r="E12" s="2">
        <f t="shared" ref="E12:J12" si="1">E6-E4*(-0.00169)-1*2.736*1.38*1E-22*298/(1.602*0.000000000000000001)</f>
        <v>1.0806657528089889</v>
      </c>
      <c r="F12" s="2">
        <f t="shared" si="1"/>
        <v>1.079805752808989</v>
      </c>
      <c r="G12" s="2">
        <f t="shared" si="1"/>
        <v>1.0798757528089888</v>
      </c>
      <c r="H12" s="2">
        <f t="shared" si="1"/>
        <v>1.0802557528089889</v>
      </c>
      <c r="I12" s="2">
        <f t="shared" si="1"/>
        <v>1.0807057528089887</v>
      </c>
      <c r="J12" s="2">
        <f t="shared" si="1"/>
        <v>1.0801557528089889</v>
      </c>
    </row>
    <row r="14" spans="2:10" x14ac:dyDescent="0.3">
      <c r="D14" s="2" t="s">
        <v>14</v>
      </c>
      <c r="E14" s="2">
        <f>AVERAGE(D12:J12)</f>
        <v>1.0802400385232747</v>
      </c>
    </row>
    <row r="15" spans="2:10" x14ac:dyDescent="0.3">
      <c r="D15" s="2" t="s">
        <v>15</v>
      </c>
      <c r="E15" s="2">
        <f>_xlfn.STDEV.P(D12:J12)</f>
        <v>3.2235105720564546E-4</v>
      </c>
    </row>
  </sheetData>
  <mergeCells count="10">
    <mergeCell ref="D10:E10"/>
    <mergeCell ref="H9:I9"/>
    <mergeCell ref="H10:I10"/>
    <mergeCell ref="B12:C12"/>
    <mergeCell ref="D9:E9"/>
    <mergeCell ref="B4:C4"/>
    <mergeCell ref="B2:C2"/>
    <mergeCell ref="D2:J2"/>
    <mergeCell ref="B6:C6"/>
    <mergeCell ref="B5:C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F4FF-FBB4-4749-9E5B-3F02CE39207B}">
  <dimension ref="B2:J9"/>
  <sheetViews>
    <sheetView workbookViewId="0"/>
  </sheetViews>
  <sheetFormatPr defaultRowHeight="14.4" x14ac:dyDescent="0.3"/>
  <sheetData>
    <row r="2" spans="2:10" x14ac:dyDescent="0.3">
      <c r="B2" s="3" t="s">
        <v>0</v>
      </c>
      <c r="C2" s="3"/>
      <c r="D2" s="6" t="s">
        <v>7</v>
      </c>
      <c r="E2" s="6"/>
      <c r="F2" s="6"/>
      <c r="G2" s="6"/>
      <c r="H2" s="6"/>
      <c r="I2" s="6"/>
      <c r="J2" s="6"/>
    </row>
    <row r="4" spans="2:10" x14ac:dyDescent="0.3">
      <c r="B4" s="3" t="s">
        <v>8</v>
      </c>
      <c r="C4" s="3"/>
      <c r="D4" s="1">
        <v>0</v>
      </c>
      <c r="E4" s="1">
        <v>2</v>
      </c>
      <c r="F4" s="1">
        <v>3</v>
      </c>
      <c r="G4" s="1">
        <v>4</v>
      </c>
      <c r="H4" s="1">
        <v>10</v>
      </c>
    </row>
    <row r="5" spans="2:10" x14ac:dyDescent="0.3">
      <c r="B5" s="3"/>
      <c r="C5" s="3"/>
      <c r="D5" s="4">
        <v>38</v>
      </c>
      <c r="E5" s="4">
        <v>20</v>
      </c>
      <c r="F5" s="4">
        <v>18</v>
      </c>
      <c r="G5" s="4">
        <v>14</v>
      </c>
      <c r="H5" s="4">
        <v>11</v>
      </c>
    </row>
    <row r="6" spans="2:10" x14ac:dyDescent="0.3">
      <c r="B6" s="3"/>
      <c r="C6" s="3"/>
      <c r="D6" s="4"/>
      <c r="E6" s="4"/>
      <c r="F6" s="4"/>
      <c r="G6" s="4"/>
      <c r="H6" s="4"/>
    </row>
    <row r="7" spans="2:10" x14ac:dyDescent="0.3">
      <c r="B7" s="3"/>
      <c r="C7" s="3"/>
      <c r="D7" s="4">
        <v>150</v>
      </c>
      <c r="E7" s="4">
        <v>80</v>
      </c>
      <c r="F7" s="4">
        <v>70</v>
      </c>
      <c r="G7" s="4">
        <v>64</v>
      </c>
      <c r="H7" s="4">
        <v>50</v>
      </c>
    </row>
    <row r="8" spans="2:10" x14ac:dyDescent="0.3">
      <c r="B8" s="3"/>
      <c r="C8" s="3"/>
      <c r="D8" s="4"/>
      <c r="E8" s="4"/>
      <c r="F8" s="4"/>
      <c r="G8" s="4"/>
      <c r="H8" s="4"/>
    </row>
    <row r="9" spans="2:10" x14ac:dyDescent="0.3">
      <c r="B9" s="3"/>
      <c r="C9" s="3"/>
      <c r="D9" s="2">
        <f>0.5*SQRT(D7^2 - D5^2)</f>
        <v>72.553428588868215</v>
      </c>
      <c r="E9" s="2">
        <f t="shared" ref="E9:H9" si="0">0.5*SQRT(E7^2 - E5^2)</f>
        <v>38.729833462074168</v>
      </c>
      <c r="F9" s="2">
        <f t="shared" si="0"/>
        <v>33.823069050575526</v>
      </c>
      <c r="G9" s="2">
        <f t="shared" si="0"/>
        <v>31.22498999199199</v>
      </c>
      <c r="H9" s="2">
        <f t="shared" si="0"/>
        <v>24.387496796514398</v>
      </c>
    </row>
  </sheetData>
  <mergeCells count="16">
    <mergeCell ref="D7:D8"/>
    <mergeCell ref="E7:E8"/>
    <mergeCell ref="F7:F8"/>
    <mergeCell ref="G7:G8"/>
    <mergeCell ref="H7:H8"/>
    <mergeCell ref="B2:C2"/>
    <mergeCell ref="D2:J2"/>
    <mergeCell ref="B4:C4"/>
    <mergeCell ref="B5:C6"/>
    <mergeCell ref="B7:C8"/>
    <mergeCell ref="D5:D6"/>
    <mergeCell ref="E5:E6"/>
    <mergeCell ref="F5:F6"/>
    <mergeCell ref="G5:G6"/>
    <mergeCell ref="H5:H6"/>
    <mergeCell ref="B9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 I</vt:lpstr>
      <vt:lpstr>Exp II</vt:lpstr>
      <vt:lpstr>Exp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Darvish</dc:creator>
  <cp:lastModifiedBy>Blk Intlct</cp:lastModifiedBy>
  <dcterms:created xsi:type="dcterms:W3CDTF">2015-06-05T18:17:20Z</dcterms:created>
  <dcterms:modified xsi:type="dcterms:W3CDTF">2023-04-20T09:17:12Z</dcterms:modified>
</cp:coreProperties>
</file>