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II - Master Degree\Advanced Lab\Exp (1) - Zeeman Effect\"/>
    </mc:Choice>
  </mc:AlternateContent>
  <xr:revisionPtr revIDLastSave="0" documentId="13_ncr:1_{486A0D74-5D2E-4BF3-8482-C4477633EC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B(I)" sheetId="2" r:id="rId2"/>
    <sheet name="Erro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F14" i="3"/>
  <c r="G14" i="3"/>
  <c r="H14" i="3"/>
  <c r="D14" i="3"/>
  <c r="C9" i="1"/>
  <c r="D9" i="1"/>
  <c r="E9" i="1"/>
  <c r="F9" i="1"/>
  <c r="G9" i="1"/>
  <c r="C10" i="1"/>
  <c r="D10" i="1"/>
  <c r="E10" i="1"/>
  <c r="F10" i="1"/>
  <c r="G10" i="1"/>
  <c r="C14" i="1"/>
  <c r="F14" i="1"/>
  <c r="E14" i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8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6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D4" i="2"/>
  <c r="D14" i="1"/>
  <c r="C16" i="1"/>
  <c r="G14" i="1"/>
  <c r="P2" i="1"/>
  <c r="Q2" i="1"/>
  <c r="F3" i="1"/>
  <c r="G3" i="1" s="1"/>
  <c r="H3" i="1" s="1"/>
  <c r="O3" i="1" s="1"/>
  <c r="P3" i="1" s="1"/>
  <c r="Q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D2" i="1"/>
</calcChain>
</file>

<file path=xl/sharedStrings.xml><?xml version="1.0" encoding="utf-8"?>
<sst xmlns="http://schemas.openxmlformats.org/spreadsheetml/2006/main" count="25" uniqueCount="16">
  <si>
    <t>دفعه</t>
  </si>
  <si>
    <t>Δs (mm)</t>
  </si>
  <si>
    <t>ds (mm)</t>
  </si>
  <si>
    <t>I (A)</t>
  </si>
  <si>
    <t>میانگین دفعات</t>
  </si>
  <si>
    <t>‌B(T)</t>
  </si>
  <si>
    <t>ds/Δs</t>
  </si>
  <si>
    <t>e/m</t>
  </si>
  <si>
    <t>I(A)</t>
  </si>
  <si>
    <t>B(T)</t>
  </si>
  <si>
    <t>B(mT)</t>
  </si>
  <si>
    <t>ΔB (T)</t>
  </si>
  <si>
    <t>Error</t>
  </si>
  <si>
    <t>ΔΔs (m)</t>
  </si>
  <si>
    <t>Δds (m)</t>
  </si>
  <si>
    <t>Mean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</si>
</sst>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 بر حسب میدان مغناطیسی </a:t>
            </a:r>
            <a:r>
              <a:rPr lang="en-US"/>
              <a:t>ds/ </a:t>
            </a:r>
            <a:r>
              <a:rPr lang="el-G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 </a:t>
            </a:r>
            <a:r>
              <a:rPr lang="fa-I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0902887139107616E-2"/>
                  <c:y val="5.701735199766695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0.5406x + 0.0148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'Raw data'!$C$12:$G$12</c:f>
              <c:numCache>
                <c:formatCode>General</c:formatCode>
                <c:ptCount val="5"/>
                <c:pt idx="0">
                  <c:v>0.47899999999999998</c:v>
                </c:pt>
                <c:pt idx="1">
                  <c:v>0.56899999999999995</c:v>
                </c:pt>
                <c:pt idx="2">
                  <c:v>0.63100000000000001</c:v>
                </c:pt>
                <c:pt idx="3">
                  <c:v>0.67800000000000005</c:v>
                </c:pt>
                <c:pt idx="4">
                  <c:v>0.71299999999999997</c:v>
                </c:pt>
              </c:numCache>
            </c:numRef>
          </c:xVal>
          <c:yVal>
            <c:numRef>
              <c:f>'Raw data'!$C$14:$G$14</c:f>
              <c:numCache>
                <c:formatCode>General</c:formatCode>
                <c:ptCount val="5"/>
                <c:pt idx="0">
                  <c:v>0.21794871794871795</c:v>
                </c:pt>
                <c:pt idx="1">
                  <c:v>0.24358974358974361</c:v>
                </c:pt>
                <c:pt idx="2">
                  <c:v>0.37096774193548393</c:v>
                </c:pt>
                <c:pt idx="3">
                  <c:v>0.36842105263157893</c:v>
                </c:pt>
                <c:pt idx="4">
                  <c:v>0.43589743589743585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55D-A899-676C288A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05248"/>
        <c:axId val="1139356272"/>
      </c:scatterChart>
      <c:valAx>
        <c:axId val="10397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56272"/>
        <c:crosses val="autoZero"/>
        <c:crossBetween val="midCat"/>
      </c:valAx>
      <c:valAx>
        <c:axId val="11393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ds/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میدان</a:t>
            </a:r>
            <a:r>
              <a:rPr lang="fa-IR" baseline="0"/>
              <a:t> مغناطیسی بر حسب جریان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627952755905512"/>
                  <c:y val="2.45589093030037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'B(I)'!$C$4:$W$4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'B(I)'!$C$6:$W$6</c:f>
              <c:numCache>
                <c:formatCode>General</c:formatCode>
                <c:ptCount val="21"/>
                <c:pt idx="0">
                  <c:v>0</c:v>
                </c:pt>
                <c:pt idx="1">
                  <c:v>6.8000000000000005E-2</c:v>
                </c:pt>
                <c:pt idx="2">
                  <c:v>0.127</c:v>
                </c:pt>
                <c:pt idx="3">
                  <c:v>0.19400000000000001</c:v>
                </c:pt>
                <c:pt idx="4">
                  <c:v>0.249</c:v>
                </c:pt>
                <c:pt idx="5">
                  <c:v>0.307</c:v>
                </c:pt>
                <c:pt idx="6">
                  <c:v>0.373</c:v>
                </c:pt>
                <c:pt idx="7">
                  <c:v>0.42299999999999999</c:v>
                </c:pt>
                <c:pt idx="8">
                  <c:v>0.47899999999999998</c:v>
                </c:pt>
                <c:pt idx="9">
                  <c:v>0.52800000000000002</c:v>
                </c:pt>
                <c:pt idx="10">
                  <c:v>0.56899999999999995</c:v>
                </c:pt>
                <c:pt idx="11">
                  <c:v>0.60099999999999998</c:v>
                </c:pt>
                <c:pt idx="12">
                  <c:v>0.63100000000000001</c:v>
                </c:pt>
                <c:pt idx="13">
                  <c:v>0.65500000000000003</c:v>
                </c:pt>
                <c:pt idx="14">
                  <c:v>0.67800000000000005</c:v>
                </c:pt>
                <c:pt idx="15">
                  <c:v>0.69499999999999995</c:v>
                </c:pt>
                <c:pt idx="16">
                  <c:v>0.71299999999999997</c:v>
                </c:pt>
                <c:pt idx="17">
                  <c:v>0.72799999999999998</c:v>
                </c:pt>
                <c:pt idx="18">
                  <c:v>0.73899999999999999</c:v>
                </c:pt>
                <c:pt idx="19">
                  <c:v>0.752</c:v>
                </c:pt>
                <c:pt idx="20">
                  <c:v>0.76500000000000001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0-432A-AE90-56440065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18272"/>
        <c:axId val="1039930704"/>
      </c:scatterChart>
      <c:valAx>
        <c:axId val="12745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جریان(آمپر)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30704"/>
        <c:crosses val="autoZero"/>
        <c:crossBetween val="midCat"/>
      </c:valAx>
      <c:valAx>
        <c:axId val="1039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میدان مغناطیسی (تسلا)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6</xdr:row>
      <xdr:rowOff>175260</xdr:rowOff>
    </xdr:from>
    <xdr:to>
      <xdr:col>15</xdr:col>
      <xdr:colOff>594360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F9B41-4D6E-2A1B-8EE3-D0004E83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8</xdr:row>
      <xdr:rowOff>76200</xdr:rowOff>
    </xdr:from>
    <xdr:to>
      <xdr:col>17</xdr:col>
      <xdr:colOff>243840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4331-B564-3D7F-699C-2A638D304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8"/>
  <sheetViews>
    <sheetView tabSelected="1" workbookViewId="0">
      <selection activeCell="C16" sqref="C16"/>
    </sheetView>
  </sheetViews>
  <sheetFormatPr defaultRowHeight="14.4" x14ac:dyDescent="0.3"/>
  <cols>
    <col min="3" max="4" width="12" bestFit="1" customWidth="1"/>
    <col min="5" max="5" width="17" bestFit="1" customWidth="1"/>
    <col min="6" max="7" width="12" bestFit="1" customWidth="1"/>
  </cols>
  <sheetData>
    <row r="2" spans="1:17" x14ac:dyDescent="0.3">
      <c r="B2" s="2" t="s">
        <v>0</v>
      </c>
      <c r="C2" s="2">
        <v>1</v>
      </c>
      <c r="D2" s="2">
        <f>C2+1</f>
        <v>2</v>
      </c>
      <c r="E2" s="2">
        <f t="shared" ref="E2:Q2" si="0">D2+1</f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3">
      <c r="B3" s="3" t="s">
        <v>1</v>
      </c>
      <c r="C3" s="2">
        <v>0.13</v>
      </c>
      <c r="D3" s="2">
        <v>0.13</v>
      </c>
      <c r="E3" s="4">
        <v>0.13</v>
      </c>
      <c r="F3" s="2">
        <f>N3</f>
        <v>0.13</v>
      </c>
      <c r="G3" s="2">
        <f>F3</f>
        <v>0.13</v>
      </c>
      <c r="H3" s="4">
        <f>G3</f>
        <v>0.13</v>
      </c>
      <c r="I3" s="2">
        <v>0.11</v>
      </c>
      <c r="J3" s="2">
        <v>0.11</v>
      </c>
      <c r="K3" s="4">
        <v>0.09</v>
      </c>
      <c r="L3" s="2">
        <v>0.11</v>
      </c>
      <c r="M3" s="2">
        <v>0.14000000000000001</v>
      </c>
      <c r="N3" s="4">
        <v>0.13</v>
      </c>
      <c r="O3" s="2">
        <f>H3</f>
        <v>0.13</v>
      </c>
      <c r="P3" s="2">
        <f t="shared" ref="M3:Q3" si="1">O3</f>
        <v>0.13</v>
      </c>
      <c r="Q3" s="2">
        <f t="shared" si="1"/>
        <v>0.13</v>
      </c>
    </row>
    <row r="4" spans="1:17" x14ac:dyDescent="0.3">
      <c r="B4" s="2" t="s">
        <v>2</v>
      </c>
      <c r="C4" s="2">
        <v>3.5000000000000003E-2</v>
      </c>
      <c r="D4" s="2">
        <v>3.5000000000000003E-2</v>
      </c>
      <c r="E4" s="4">
        <v>1.4999999999999999E-2</v>
      </c>
      <c r="F4" s="2">
        <v>2.5000000000000001E-2</v>
      </c>
      <c r="G4" s="2">
        <v>3.5000000000000003E-2</v>
      </c>
      <c r="H4" s="4">
        <v>3.5000000000000003E-2</v>
      </c>
      <c r="I4" s="2">
        <v>2.5000000000000001E-2</v>
      </c>
      <c r="J4" s="2">
        <v>0.04</v>
      </c>
      <c r="K4" s="4">
        <v>0.05</v>
      </c>
      <c r="L4" s="2">
        <v>4.4999999999999998E-2</v>
      </c>
      <c r="M4" s="2">
        <v>4.4999999999999998E-2</v>
      </c>
      <c r="N4" s="4">
        <v>0.05</v>
      </c>
      <c r="O4" s="2">
        <v>0.06</v>
      </c>
      <c r="P4" s="2">
        <v>6.5000000000000002E-2</v>
      </c>
      <c r="Q4" s="2">
        <v>4.4999999999999998E-2</v>
      </c>
    </row>
    <row r="5" spans="1:17" x14ac:dyDescent="0.3">
      <c r="B5" s="2" t="s">
        <v>3</v>
      </c>
      <c r="C5" s="2">
        <v>4</v>
      </c>
      <c r="D5" s="2">
        <v>4</v>
      </c>
      <c r="E5" s="4">
        <v>4</v>
      </c>
      <c r="F5" s="2">
        <v>5</v>
      </c>
      <c r="G5" s="2">
        <v>5</v>
      </c>
      <c r="H5" s="4">
        <v>5</v>
      </c>
      <c r="I5" s="2">
        <v>6</v>
      </c>
      <c r="J5" s="2">
        <v>6</v>
      </c>
      <c r="K5" s="4">
        <v>6</v>
      </c>
      <c r="L5" s="2">
        <v>8</v>
      </c>
      <c r="M5" s="2">
        <v>8</v>
      </c>
      <c r="N5" s="4">
        <v>8</v>
      </c>
      <c r="O5" s="2">
        <v>9</v>
      </c>
      <c r="P5" s="2">
        <v>9</v>
      </c>
      <c r="Q5" s="2">
        <v>9</v>
      </c>
    </row>
    <row r="6" spans="1:17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 x14ac:dyDescent="0.3">
      <c r="A8" s="5" t="s">
        <v>4</v>
      </c>
      <c r="B8" s="5"/>
      <c r="C8" s="2">
        <v>1</v>
      </c>
      <c r="D8" s="2">
        <v>2</v>
      </c>
      <c r="E8" s="2">
        <v>3</v>
      </c>
      <c r="F8" s="2">
        <v>4</v>
      </c>
      <c r="G8" s="2">
        <v>5</v>
      </c>
      <c r="H8" s="2"/>
      <c r="I8" s="2"/>
      <c r="J8" s="2"/>
      <c r="K8" s="2"/>
      <c r="L8" s="2"/>
      <c r="M8" s="2"/>
      <c r="N8" s="2"/>
      <c r="O8" s="2"/>
    </row>
    <row r="9" spans="1:17" x14ac:dyDescent="0.3">
      <c r="B9" s="3" t="s">
        <v>1</v>
      </c>
      <c r="C9" s="2">
        <f>AVERAGE(C3:E3)</f>
        <v>0.13</v>
      </c>
      <c r="D9" s="2">
        <f>AVERAGE(F3:H3)</f>
        <v>0.13</v>
      </c>
      <c r="E9" s="2">
        <f>AVERAGE(I3:K3)</f>
        <v>0.10333333333333333</v>
      </c>
      <c r="F9" s="2">
        <f>AVERAGE(L3:N3)</f>
        <v>0.12666666666666668</v>
      </c>
      <c r="G9" s="2">
        <f>AVERAGE(O3:Q3)</f>
        <v>0.13</v>
      </c>
      <c r="H9" s="2"/>
      <c r="L9" s="2"/>
      <c r="M9" s="2"/>
      <c r="N9" s="2"/>
      <c r="O9" s="2"/>
    </row>
    <row r="10" spans="1:17" x14ac:dyDescent="0.3">
      <c r="B10" s="2" t="s">
        <v>2</v>
      </c>
      <c r="C10" s="2">
        <f>AVERAGE(C4:E4)</f>
        <v>2.8333333333333335E-2</v>
      </c>
      <c r="D10" s="2">
        <f>AVERAGE(F4:H4)</f>
        <v>3.1666666666666669E-2</v>
      </c>
      <c r="E10" s="2">
        <f>AVERAGE(I4:K4)</f>
        <v>3.8333333333333337E-2</v>
      </c>
      <c r="F10" s="2">
        <f>AVERAGE(L4:N4)</f>
        <v>4.6666666666666669E-2</v>
      </c>
      <c r="G10" s="2">
        <f>AVERAGE(O4:Q4)</f>
        <v>5.6666666666666664E-2</v>
      </c>
      <c r="L10" s="2"/>
      <c r="M10" s="2"/>
      <c r="N10" s="2"/>
      <c r="O10" s="2"/>
    </row>
    <row r="11" spans="1:17" x14ac:dyDescent="0.3">
      <c r="B11" s="2" t="s">
        <v>3</v>
      </c>
      <c r="C11" s="2">
        <v>4</v>
      </c>
      <c r="D11" s="2">
        <v>5</v>
      </c>
      <c r="E11" s="2">
        <v>6</v>
      </c>
      <c r="F11" s="2">
        <v>7</v>
      </c>
      <c r="G11" s="2">
        <v>8</v>
      </c>
      <c r="L11" s="2"/>
      <c r="M11" s="2"/>
      <c r="N11" s="2"/>
      <c r="O11" s="2"/>
    </row>
    <row r="12" spans="1:17" x14ac:dyDescent="0.3">
      <c r="B12" s="2" t="s">
        <v>5</v>
      </c>
      <c r="C12" s="2">
        <v>0.47899999999999998</v>
      </c>
      <c r="D12" s="2">
        <v>0.56899999999999995</v>
      </c>
      <c r="E12" s="2">
        <v>0.63100000000000001</v>
      </c>
      <c r="F12" s="2">
        <v>0.67800000000000005</v>
      </c>
      <c r="G12" s="2">
        <v>0.71299999999999997</v>
      </c>
      <c r="K12" s="2"/>
      <c r="L12" s="2"/>
      <c r="M12" s="2"/>
      <c r="N12" s="2"/>
      <c r="O12" s="2"/>
    </row>
    <row r="13" spans="1:17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7" x14ac:dyDescent="0.3">
      <c r="B14" t="s">
        <v>6</v>
      </c>
      <c r="C14">
        <f>C10/C9</f>
        <v>0.21794871794871795</v>
      </c>
      <c r="D14">
        <f>D10/D9</f>
        <v>0.24358974358974361</v>
      </c>
      <c r="E14">
        <f>E10/E9</f>
        <v>0.37096774193548393</v>
      </c>
      <c r="F14">
        <f>F10/F9</f>
        <v>0.36842105263157893</v>
      </c>
      <c r="G14">
        <f>G10/G9</f>
        <v>0.43589743589743585</v>
      </c>
    </row>
    <row r="16" spans="1:17" x14ac:dyDescent="0.3">
      <c r="B16" t="s">
        <v>7</v>
      </c>
      <c r="C16">
        <f>2*3.1415*3*10^8/(4.04*10^-3 )/SQRT(1.456^2-1)*0.5406</f>
        <v>238334211957.86276</v>
      </c>
    </row>
    <row r="18" spans="2:2" x14ac:dyDescent="0.3">
      <c r="B18" s="6"/>
    </row>
  </sheetData>
  <mergeCells count="1">
    <mergeCell ref="A8:B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3597-B34F-48B0-9317-DB9D562774DB}">
  <dimension ref="B4:W8"/>
  <sheetViews>
    <sheetView topLeftCell="E1" zoomScaleNormal="100" workbookViewId="0">
      <selection activeCell="F28" sqref="F28"/>
    </sheetView>
  </sheetViews>
  <sheetFormatPr defaultRowHeight="14.4" x14ac:dyDescent="0.3"/>
  <sheetData>
    <row r="4" spans="2:23" x14ac:dyDescent="0.3">
      <c r="B4" t="s">
        <v>8</v>
      </c>
      <c r="C4">
        <v>0</v>
      </c>
      <c r="D4">
        <f>C4+0.5</f>
        <v>0.5</v>
      </c>
      <c r="E4">
        <f t="shared" ref="E4:W4" si="0">D4+0.5</f>
        <v>1</v>
      </c>
      <c r="F4">
        <f t="shared" si="0"/>
        <v>1.5</v>
      </c>
      <c r="G4">
        <f t="shared" si="0"/>
        <v>2</v>
      </c>
      <c r="H4">
        <f t="shared" si="0"/>
        <v>2.5</v>
      </c>
      <c r="I4">
        <f t="shared" si="0"/>
        <v>3</v>
      </c>
      <c r="J4">
        <f t="shared" si="0"/>
        <v>3.5</v>
      </c>
      <c r="K4">
        <f t="shared" si="0"/>
        <v>4</v>
      </c>
      <c r="L4">
        <f t="shared" si="0"/>
        <v>4.5</v>
      </c>
      <c r="M4">
        <f t="shared" si="0"/>
        <v>5</v>
      </c>
      <c r="N4">
        <f t="shared" si="0"/>
        <v>5.5</v>
      </c>
      <c r="O4">
        <f t="shared" si="0"/>
        <v>6</v>
      </c>
      <c r="P4">
        <f t="shared" si="0"/>
        <v>6.5</v>
      </c>
      <c r="Q4">
        <f t="shared" si="0"/>
        <v>7</v>
      </c>
      <c r="R4">
        <f t="shared" si="0"/>
        <v>7.5</v>
      </c>
      <c r="S4">
        <f t="shared" si="0"/>
        <v>8</v>
      </c>
      <c r="T4">
        <f t="shared" si="0"/>
        <v>8.5</v>
      </c>
      <c r="U4">
        <f t="shared" si="0"/>
        <v>9</v>
      </c>
      <c r="V4">
        <f t="shared" si="0"/>
        <v>9.5</v>
      </c>
      <c r="W4">
        <f t="shared" si="0"/>
        <v>10</v>
      </c>
    </row>
    <row r="5" spans="2:23" x14ac:dyDescent="0.3">
      <c r="B5" t="s">
        <v>10</v>
      </c>
      <c r="C5">
        <v>0</v>
      </c>
      <c r="D5">
        <v>68</v>
      </c>
      <c r="E5">
        <v>127</v>
      </c>
      <c r="F5">
        <v>194</v>
      </c>
      <c r="G5">
        <v>249</v>
      </c>
      <c r="H5">
        <v>307</v>
      </c>
      <c r="I5">
        <v>373</v>
      </c>
      <c r="J5">
        <v>423</v>
      </c>
      <c r="K5">
        <v>479</v>
      </c>
      <c r="L5">
        <v>528</v>
      </c>
      <c r="M5">
        <v>569</v>
      </c>
      <c r="N5">
        <v>601</v>
      </c>
      <c r="O5">
        <v>631</v>
      </c>
      <c r="P5">
        <v>655</v>
      </c>
      <c r="Q5">
        <v>678</v>
      </c>
      <c r="R5">
        <v>695</v>
      </c>
      <c r="S5">
        <v>713</v>
      </c>
      <c r="T5">
        <v>728</v>
      </c>
      <c r="U5">
        <v>739</v>
      </c>
      <c r="V5">
        <v>752</v>
      </c>
      <c r="W5">
        <v>765</v>
      </c>
    </row>
    <row r="6" spans="2:23" x14ac:dyDescent="0.3">
      <c r="B6" t="s">
        <v>9</v>
      </c>
      <c r="C6">
        <f>C5/1000</f>
        <v>0</v>
      </c>
      <c r="D6">
        <f t="shared" ref="D6:W6" si="1">D5/1000</f>
        <v>6.8000000000000005E-2</v>
      </c>
      <c r="E6">
        <f t="shared" si="1"/>
        <v>0.127</v>
      </c>
      <c r="F6">
        <f t="shared" si="1"/>
        <v>0.19400000000000001</v>
      </c>
      <c r="G6">
        <f t="shared" si="1"/>
        <v>0.249</v>
      </c>
      <c r="H6">
        <f t="shared" si="1"/>
        <v>0.307</v>
      </c>
      <c r="I6">
        <f t="shared" si="1"/>
        <v>0.373</v>
      </c>
      <c r="J6">
        <f t="shared" si="1"/>
        <v>0.42299999999999999</v>
      </c>
      <c r="K6">
        <f t="shared" si="1"/>
        <v>0.47899999999999998</v>
      </c>
      <c r="L6">
        <f t="shared" si="1"/>
        <v>0.52800000000000002</v>
      </c>
      <c r="M6">
        <f t="shared" si="1"/>
        <v>0.56899999999999995</v>
      </c>
      <c r="N6">
        <f t="shared" si="1"/>
        <v>0.60099999999999998</v>
      </c>
      <c r="O6">
        <f t="shared" si="1"/>
        <v>0.63100000000000001</v>
      </c>
      <c r="P6">
        <f t="shared" si="1"/>
        <v>0.65500000000000003</v>
      </c>
      <c r="Q6">
        <f t="shared" si="1"/>
        <v>0.67800000000000005</v>
      </c>
      <c r="R6">
        <f t="shared" si="1"/>
        <v>0.69499999999999995</v>
      </c>
      <c r="S6">
        <f t="shared" si="1"/>
        <v>0.71299999999999997</v>
      </c>
      <c r="T6">
        <f t="shared" si="1"/>
        <v>0.72799999999999998</v>
      </c>
      <c r="U6">
        <f t="shared" si="1"/>
        <v>0.73899999999999999</v>
      </c>
      <c r="V6">
        <f t="shared" si="1"/>
        <v>0.752</v>
      </c>
      <c r="W6">
        <f t="shared" si="1"/>
        <v>0.76500000000000001</v>
      </c>
    </row>
    <row r="8" spans="2:23" x14ac:dyDescent="0.3">
      <c r="B8" s="1" t="s">
        <v>11</v>
      </c>
      <c r="C8">
        <f>(-0.0148*C4 +0.1504)*0.2</f>
        <v>3.0080000000000003E-2</v>
      </c>
      <c r="D8">
        <f t="shared" ref="D8:W8" si="2">(-0.0148*D4 +0.1504)*0.2</f>
        <v>2.8600000000000004E-2</v>
      </c>
      <c r="E8">
        <f t="shared" si="2"/>
        <v>2.7120000000000002E-2</v>
      </c>
      <c r="F8">
        <f t="shared" si="2"/>
        <v>2.5640000000000003E-2</v>
      </c>
      <c r="G8">
        <f t="shared" si="2"/>
        <v>2.4160000000000001E-2</v>
      </c>
      <c r="H8">
        <f t="shared" si="2"/>
        <v>2.2680000000000002E-2</v>
      </c>
      <c r="I8">
        <f t="shared" si="2"/>
        <v>2.1200000000000004E-2</v>
      </c>
      <c r="J8">
        <f t="shared" si="2"/>
        <v>1.9720000000000001E-2</v>
      </c>
      <c r="K8">
        <f t="shared" si="2"/>
        <v>1.8240000000000003E-2</v>
      </c>
      <c r="L8">
        <f t="shared" si="2"/>
        <v>1.6760000000000001E-2</v>
      </c>
      <c r="M8">
        <f t="shared" si="2"/>
        <v>1.528E-2</v>
      </c>
      <c r="N8">
        <f t="shared" si="2"/>
        <v>1.3800000000000002E-2</v>
      </c>
      <c r="O8">
        <f t="shared" si="2"/>
        <v>1.2320000000000001E-2</v>
      </c>
      <c r="P8">
        <f t="shared" si="2"/>
        <v>1.0840000000000001E-2</v>
      </c>
      <c r="Q8">
        <f t="shared" si="2"/>
        <v>9.360000000000002E-3</v>
      </c>
      <c r="R8">
        <f t="shared" si="2"/>
        <v>7.8800000000000016E-3</v>
      </c>
      <c r="S8">
        <f t="shared" si="2"/>
        <v>6.4000000000000003E-3</v>
      </c>
      <c r="T8">
        <f t="shared" si="2"/>
        <v>4.9200000000000025E-3</v>
      </c>
      <c r="U8">
        <f t="shared" si="2"/>
        <v>3.4399999999999986E-3</v>
      </c>
      <c r="V8">
        <f t="shared" si="2"/>
        <v>1.9600000000000008E-3</v>
      </c>
      <c r="W8">
        <f t="shared" si="2"/>
        <v>4.7999999999999714E-4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08A6-B442-4804-9AF5-DA7B1CF8A2B3}">
  <dimension ref="B3:H15"/>
  <sheetViews>
    <sheetView workbookViewId="0">
      <selection activeCell="E15" sqref="E15"/>
    </sheetView>
  </sheetViews>
  <sheetFormatPr defaultRowHeight="14.4" x14ac:dyDescent="0.3"/>
  <cols>
    <col min="4" max="5" width="12" bestFit="1" customWidth="1"/>
  </cols>
  <sheetData>
    <row r="3" spans="2:8" x14ac:dyDescent="0.3">
      <c r="B3" s="5" t="s">
        <v>4</v>
      </c>
      <c r="C3" s="5"/>
      <c r="D3" s="2">
        <v>1</v>
      </c>
      <c r="E3" s="2">
        <v>2</v>
      </c>
      <c r="F3" s="2">
        <v>3</v>
      </c>
      <c r="G3" s="2">
        <v>4</v>
      </c>
      <c r="H3" s="2">
        <v>5</v>
      </c>
    </row>
    <row r="4" spans="2:8" x14ac:dyDescent="0.3">
      <c r="C4" s="3" t="s">
        <v>1</v>
      </c>
      <c r="D4" s="2">
        <v>0.13</v>
      </c>
      <c r="E4" s="2">
        <v>0.13</v>
      </c>
      <c r="F4" s="2">
        <v>0.10333333333333333</v>
      </c>
      <c r="G4" s="2">
        <v>0.12666666666666668</v>
      </c>
      <c r="H4" s="2">
        <v>0.13</v>
      </c>
    </row>
    <row r="5" spans="2:8" x14ac:dyDescent="0.3">
      <c r="C5" s="2" t="s">
        <v>2</v>
      </c>
      <c r="D5" s="2">
        <v>2.8333333333333335E-2</v>
      </c>
      <c r="E5" s="2">
        <v>3.1666666666666669E-2</v>
      </c>
      <c r="F5" s="2">
        <v>3.8333333333333337E-2</v>
      </c>
      <c r="G5" s="2">
        <v>4.6666666666666669E-2</v>
      </c>
      <c r="H5" s="2">
        <v>5.6666666666666664E-2</v>
      </c>
    </row>
    <row r="6" spans="2:8" x14ac:dyDescent="0.3">
      <c r="C6" s="2" t="s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</row>
    <row r="7" spans="2:8" x14ac:dyDescent="0.3">
      <c r="C7" s="2" t="s">
        <v>5</v>
      </c>
      <c r="D7" s="2">
        <v>0.47899999999999998</v>
      </c>
      <c r="E7" s="2">
        <v>0.56899999999999995</v>
      </c>
      <c r="F7" s="2">
        <v>0.63100000000000001</v>
      </c>
      <c r="G7" s="2">
        <v>0.67800000000000005</v>
      </c>
      <c r="H7" s="2">
        <v>0.71299999999999997</v>
      </c>
    </row>
    <row r="9" spans="2:8" x14ac:dyDescent="0.3">
      <c r="C9" t="s">
        <v>11</v>
      </c>
      <c r="D9">
        <v>1.8240000000000003E-2</v>
      </c>
      <c r="E9">
        <v>1.528E-2</v>
      </c>
      <c r="F9">
        <v>1.2320000000000001E-2</v>
      </c>
      <c r="G9">
        <v>9.360000000000002E-3</v>
      </c>
      <c r="H9">
        <v>6.4000000000000003E-3</v>
      </c>
    </row>
    <row r="10" spans="2:8" x14ac:dyDescent="0.3">
      <c r="C10" t="s">
        <v>13</v>
      </c>
      <c r="D10" s="2">
        <v>1.0000000000000001E-5</v>
      </c>
      <c r="E10">
        <v>1.0000000000000001E-5</v>
      </c>
      <c r="F10">
        <v>1.0000000000000001E-5</v>
      </c>
      <c r="G10">
        <v>1.0000000000000001E-5</v>
      </c>
      <c r="H10">
        <v>1.0000000000000001E-5</v>
      </c>
    </row>
    <row r="11" spans="2:8" x14ac:dyDescent="0.3">
      <c r="C11" t="s">
        <v>14</v>
      </c>
      <c r="D11">
        <v>1.0000000000000001E-5</v>
      </c>
      <c r="E11">
        <v>1.0000000000000001E-5</v>
      </c>
      <c r="F11">
        <v>1.0000000000000001E-5</v>
      </c>
      <c r="G11">
        <v>1.0000000000000001E-5</v>
      </c>
      <c r="H11">
        <v>1.0000000000000001E-5</v>
      </c>
    </row>
    <row r="14" spans="2:8" x14ac:dyDescent="0.3">
      <c r="C14" t="s">
        <v>12</v>
      </c>
      <c r="D14">
        <f>SQRT( (D9/D7)^2 + (D10/D4*1000)^2 + (D11/D5*1000)^2) * 238334211957.863</f>
        <v>86569688454.422165</v>
      </c>
      <c r="E14">
        <f t="shared" ref="E14:H14" si="0">SQRT( (E9/E7)^2 + (E10/E4*1000)^2 + (E11/E5*1000)^2) * 238334211957.863</f>
        <v>77728126133.554626</v>
      </c>
      <c r="F14">
        <f t="shared" si="0"/>
        <v>66477467298.851189</v>
      </c>
      <c r="G14">
        <f t="shared" si="0"/>
        <v>54526805500.729652</v>
      </c>
      <c r="H14">
        <f t="shared" si="0"/>
        <v>45930904426.024391</v>
      </c>
    </row>
    <row r="15" spans="2:8" x14ac:dyDescent="0.3">
      <c r="C15" s="7" t="s">
        <v>15</v>
      </c>
      <c r="D15" s="7"/>
      <c r="E15">
        <f>AVERAGE(D14:H14)</f>
        <v>66246598362.716415</v>
      </c>
    </row>
  </sheetData>
  <mergeCells count="2">
    <mergeCell ref="B3:C3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B(I)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Darvish</dc:creator>
  <cp:lastModifiedBy>Blk Intlct</cp:lastModifiedBy>
  <dcterms:created xsi:type="dcterms:W3CDTF">2015-06-05T18:17:20Z</dcterms:created>
  <dcterms:modified xsi:type="dcterms:W3CDTF">2023-02-23T15:27:12Z</dcterms:modified>
</cp:coreProperties>
</file>