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System\Desktop\"/>
    </mc:Choice>
  </mc:AlternateContent>
  <xr:revisionPtr revIDLastSave="0" documentId="13_ncr:1_{E2D1DEEA-7EE6-4CDF-B970-162881D73F22}" xr6:coauthVersionLast="46" xr6:coauthVersionMax="46" xr10:uidLastSave="{00000000-0000-0000-0000-000000000000}"/>
  <bookViews>
    <workbookView xWindow="-108" yWindow="-108" windowWidth="23256" windowHeight="12576" xr2:uid="{61409566-02A8-4075-A8C1-F5F775446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O7" i="1" s="1"/>
  <c r="N8" i="1"/>
  <c r="O8" i="1" s="1"/>
  <c r="N9" i="1"/>
  <c r="O9" i="1" s="1"/>
  <c r="N10" i="1"/>
  <c r="O10" i="1" s="1"/>
  <c r="N11" i="1"/>
  <c r="O11" i="1" s="1"/>
  <c r="N6" i="1"/>
  <c r="O6" i="1" s="1"/>
  <c r="Q9" i="1"/>
  <c r="K7" i="1"/>
  <c r="J7" i="1" s="1"/>
  <c r="K8" i="1"/>
  <c r="J8" i="1" s="1"/>
  <c r="K9" i="1"/>
  <c r="J9" i="1" s="1"/>
  <c r="K10" i="1"/>
  <c r="J10" i="1" s="1"/>
  <c r="K11" i="1"/>
  <c r="J11" i="1" s="1"/>
  <c r="K6" i="1"/>
  <c r="J6" i="1" s="1"/>
  <c r="F7" i="1"/>
  <c r="F8" i="1"/>
  <c r="F9" i="1"/>
  <c r="F10" i="1"/>
  <c r="F11" i="1"/>
  <c r="F6" i="1"/>
  <c r="L16" i="1" l="1" a="1"/>
  <c r="L16" i="1" s="1"/>
  <c r="L17" i="1" l="1"/>
  <c r="M16" i="1"/>
  <c r="M17" i="1"/>
  <c r="L18" i="1"/>
  <c r="M18" i="1"/>
</calcChain>
</file>

<file path=xl/sharedStrings.xml><?xml version="1.0" encoding="utf-8"?>
<sst xmlns="http://schemas.openxmlformats.org/spreadsheetml/2006/main" count="19" uniqueCount="17">
  <si>
    <t>تنظیم اول</t>
  </si>
  <si>
    <t>تنظیم دوم</t>
  </si>
  <si>
    <t>انحراف معیار که معیاری از خطاست</t>
  </si>
  <si>
    <t>طول موج به میکرومتر</t>
  </si>
  <si>
    <t>طول موج به آنگستروم</t>
  </si>
  <si>
    <t>ضریب شکست</t>
  </si>
  <si>
    <t>عکس مجذور طول موج به در واحد عکس مجذور میکرومتر</t>
  </si>
  <si>
    <t xml:space="preserve"> </t>
  </si>
  <si>
    <t>خطای ضریب شکست</t>
  </si>
  <si>
    <t>مقدار میانگین زاویه انحراف</t>
  </si>
  <si>
    <t>انحراف معیار زاویه راس منشور</t>
  </si>
  <si>
    <t>عرض از مبدا</t>
  </si>
  <si>
    <t>شیب خط</t>
  </si>
  <si>
    <t xml:space="preserve">مقادیر </t>
  </si>
  <si>
    <t>خطاها</t>
  </si>
  <si>
    <t>همبستگی داده ها</t>
  </si>
  <si>
    <t>مربع خطای ضریب شکست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</si>
</sst>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ضریب شکست بر حسب عکس مجذور</a:t>
            </a:r>
            <a:r>
              <a:rPr lang="fa-IR" baseline="0"/>
              <a:t> طول موج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Sheet1!$J$6:$J$11</c:f>
              <c:numCache>
                <c:formatCode>General</c:formatCode>
                <c:ptCount val="6"/>
                <c:pt idx="0">
                  <c:v>2.2422687313950038</c:v>
                </c:pt>
                <c:pt idx="1">
                  <c:v>2.8966271640060617</c:v>
                </c:pt>
                <c:pt idx="2">
                  <c:v>3.975045372882025</c:v>
                </c:pt>
                <c:pt idx="3">
                  <c:v>4.127899681718513</c:v>
                </c:pt>
                <c:pt idx="4">
                  <c:v>4.5017287102735803</c:v>
                </c:pt>
                <c:pt idx="5">
                  <c:v>5.0014670827400849</c:v>
                </c:pt>
              </c:numCache>
            </c:numRef>
          </c:xVal>
          <c:yVal>
            <c:numRef>
              <c:f>Sheet1!$M$6:$M$11</c:f>
              <c:numCache>
                <c:formatCode>General</c:formatCode>
                <c:ptCount val="6"/>
                <c:pt idx="0">
                  <c:v>1.631</c:v>
                </c:pt>
                <c:pt idx="1">
                  <c:v>1.637</c:v>
                </c:pt>
                <c:pt idx="2">
                  <c:v>1.6479999999999999</c:v>
                </c:pt>
                <c:pt idx="3">
                  <c:v>1.65</c:v>
                </c:pt>
                <c:pt idx="4">
                  <c:v>1.653</c:v>
                </c:pt>
                <c:pt idx="5">
                  <c:v>1.659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A-4617-905B-C7532BC85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652480"/>
        <c:axId val="986654976"/>
      </c:scatterChart>
      <c:valAx>
        <c:axId val="9866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عکس مجذور طول</a:t>
                </a:r>
                <a:r>
                  <a:rPr lang="fa-IR" baseline="0"/>
                  <a:t> موج بر حسب عکس مجذور میکرومتر</a:t>
                </a:r>
                <a:r>
                  <a:rPr lang="en-US" baseline="0"/>
                  <a:t> (</a:t>
                </a:r>
                <a:r>
                  <a:rPr lang="el-GR" baseline="0"/>
                  <a:t>λ</a:t>
                </a:r>
                <a:r>
                  <a:rPr lang="en-US" baseline="0"/>
                  <a:t>^(-2))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54976"/>
        <c:crosses val="autoZero"/>
        <c:crossBetween val="midCat"/>
      </c:valAx>
      <c:valAx>
        <c:axId val="9866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ضیب</a:t>
                </a:r>
                <a:r>
                  <a:rPr lang="fa-IR" baseline="0"/>
                  <a:t> شکست که بی واحد است </a:t>
                </a:r>
                <a:r>
                  <a:rPr lang="en-US" baseline="0"/>
                  <a:t>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13</xdr:row>
      <xdr:rowOff>19050</xdr:rowOff>
    </xdr:from>
    <xdr:to>
      <xdr:col>7</xdr:col>
      <xdr:colOff>320040</xdr:colOff>
      <xdr:row>28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0FFDDF-0601-4A54-AC44-35FF19F5E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30FB-776A-45C4-B75D-7003DD1F1185}">
  <dimension ref="A5:Q18"/>
  <sheetViews>
    <sheetView tabSelected="1" workbookViewId="0">
      <selection activeCell="N6" sqref="N6"/>
    </sheetView>
  </sheetViews>
  <sheetFormatPr defaultRowHeight="14.4" x14ac:dyDescent="0.3"/>
  <cols>
    <col min="5" max="5" width="12" bestFit="1" customWidth="1"/>
    <col min="6" max="7" width="11.5546875" bestFit="1" customWidth="1"/>
    <col min="9" max="9" width="12" bestFit="1" customWidth="1"/>
  </cols>
  <sheetData>
    <row r="5" spans="1:17" x14ac:dyDescent="0.3">
      <c r="A5" t="s">
        <v>4</v>
      </c>
      <c r="B5" t="s">
        <v>0</v>
      </c>
      <c r="C5" t="s">
        <v>1</v>
      </c>
      <c r="D5" t="s">
        <v>1</v>
      </c>
      <c r="E5" t="s">
        <v>9</v>
      </c>
      <c r="F5" t="s">
        <v>2</v>
      </c>
      <c r="I5" t="s">
        <v>7</v>
      </c>
      <c r="J5" t="s">
        <v>6</v>
      </c>
      <c r="K5" t="s">
        <v>3</v>
      </c>
      <c r="L5" t="s">
        <v>4</v>
      </c>
      <c r="M5" t="s">
        <v>5</v>
      </c>
      <c r="N5" t="s">
        <v>16</v>
      </c>
      <c r="O5" t="s">
        <v>8</v>
      </c>
      <c r="Q5" t="s">
        <v>10</v>
      </c>
    </row>
    <row r="6" spans="1:17" x14ac:dyDescent="0.3">
      <c r="A6">
        <v>6678.15</v>
      </c>
      <c r="B6">
        <v>50.267000000000003</v>
      </c>
      <c r="C6">
        <v>50.25</v>
      </c>
      <c r="D6">
        <v>50.25</v>
      </c>
      <c r="E6">
        <v>50.26</v>
      </c>
      <c r="F6">
        <f t="shared" ref="F6:F11" si="0">_xlfn.STDEV.S(B6:D6)</f>
        <v>9.8149545762253772E-3</v>
      </c>
      <c r="J6">
        <f>K6^(-2)</f>
        <v>2.2422687313950038</v>
      </c>
      <c r="K6">
        <f>L6*0.0001</f>
        <v>0.66781500000000005</v>
      </c>
      <c r="L6">
        <v>6678.15</v>
      </c>
      <c r="M6">
        <v>1.631</v>
      </c>
      <c r="N6">
        <f>(COS(RADIANS((60.67+E6)/2))/SIN(RADIANS(60.67/2))*F6)^2+((COS(RADIANS((60.67+F6)/(2)))*SIN(RADIANS(60.67/2))-COS(RADIANS(60.67/2))*(SIN(RADIANS((60.67+F6)/(2)))))/(2*SIN(RADIANS(60.67/2))^2)*(1.13)^2)^2</f>
        <v>1.2142030169324881E-4</v>
      </c>
      <c r="O6">
        <f>SQRT(N6)</f>
        <v>1.1019088060871861E-2</v>
      </c>
      <c r="Q6">
        <v>61.9</v>
      </c>
    </row>
    <row r="7" spans="1:17" x14ac:dyDescent="0.3">
      <c r="A7">
        <v>5875.62</v>
      </c>
      <c r="B7">
        <v>50.95</v>
      </c>
      <c r="C7">
        <v>50.95</v>
      </c>
      <c r="D7">
        <v>50.92</v>
      </c>
      <c r="E7">
        <v>50.94</v>
      </c>
      <c r="F7">
        <f t="shared" si="0"/>
        <v>1.7320508075689429E-2</v>
      </c>
      <c r="J7">
        <f t="shared" ref="J7:J11" si="1">K7^(-2)</f>
        <v>2.8966271640060617</v>
      </c>
      <c r="K7">
        <f t="shared" ref="K7:K11" si="2">L7*0.0001</f>
        <v>0.58756200000000003</v>
      </c>
      <c r="L7">
        <v>5875.62</v>
      </c>
      <c r="M7">
        <v>1.637</v>
      </c>
      <c r="N7">
        <f t="shared" ref="N7:N11" si="3">(COS(RADIANS((60.67+E7)/2))/SIN(RADIANS(60.67/2))*F7)^2+((COS(RADIANS((60.67+F7)/(2)))*SIN(RADIANS(60.67/2))-COS(RADIANS(60.67/2))*(SIN(RADIANS((60.67+F7)/(2)))))/(2*SIN(RADIANS(60.67/2))^2)*(1.13)^2)^2</f>
        <v>3.7162183956154207E-4</v>
      </c>
      <c r="O7">
        <f t="shared" ref="O7:O11" si="4">SQRT(N7)</f>
        <v>1.9277495676605458E-2</v>
      </c>
      <c r="Q7">
        <v>60.06</v>
      </c>
    </row>
    <row r="8" spans="1:17" x14ac:dyDescent="0.3">
      <c r="A8">
        <v>5015.67</v>
      </c>
      <c r="B8">
        <v>52.03</v>
      </c>
      <c r="C8">
        <v>52</v>
      </c>
      <c r="D8">
        <v>52.02</v>
      </c>
      <c r="E8">
        <v>52.02</v>
      </c>
      <c r="F8">
        <f t="shared" si="0"/>
        <v>1.5275252316520304E-2</v>
      </c>
      <c r="J8">
        <f t="shared" si="1"/>
        <v>3.975045372882025</v>
      </c>
      <c r="K8">
        <f t="shared" si="2"/>
        <v>0.50156699999999999</v>
      </c>
      <c r="L8">
        <v>5015.67</v>
      </c>
      <c r="M8">
        <v>1.6479999999999999</v>
      </c>
      <c r="N8">
        <f t="shared" si="3"/>
        <v>2.8105431775237946E-4</v>
      </c>
      <c r="O8">
        <f t="shared" si="4"/>
        <v>1.6764674698674577E-2</v>
      </c>
      <c r="Q8">
        <v>60.05</v>
      </c>
    </row>
    <row r="9" spans="1:17" x14ac:dyDescent="0.3">
      <c r="A9">
        <v>4921.93</v>
      </c>
      <c r="B9">
        <v>52.22</v>
      </c>
      <c r="C9">
        <v>52.23</v>
      </c>
      <c r="D9">
        <v>52.19</v>
      </c>
      <c r="E9">
        <v>52.21</v>
      </c>
      <c r="F9">
        <f t="shared" si="0"/>
        <v>2.0816659994661167E-2</v>
      </c>
      <c r="J9">
        <f t="shared" si="1"/>
        <v>4.127899681718513</v>
      </c>
      <c r="K9">
        <f t="shared" si="2"/>
        <v>0.49219300000000005</v>
      </c>
      <c r="L9">
        <v>4921.93</v>
      </c>
      <c r="M9">
        <v>1.65</v>
      </c>
      <c r="N9">
        <f t="shared" si="3"/>
        <v>5.193610910723958E-4</v>
      </c>
      <c r="O9">
        <f t="shared" si="4"/>
        <v>2.2789495191258533E-2</v>
      </c>
      <c r="Q9">
        <f>_xlfn.VAR.S(Q6:Q8)</f>
        <v>1.1346999999999985</v>
      </c>
    </row>
    <row r="10" spans="1:17" x14ac:dyDescent="0.3">
      <c r="A10">
        <v>4713.1400000000003</v>
      </c>
      <c r="B10">
        <v>52.62</v>
      </c>
      <c r="C10">
        <v>52.57</v>
      </c>
      <c r="D10">
        <v>52.57</v>
      </c>
      <c r="E10">
        <v>52.58</v>
      </c>
      <c r="F10">
        <f t="shared" si="0"/>
        <v>2.8867513459479646E-2</v>
      </c>
      <c r="J10">
        <f t="shared" si="1"/>
        <v>4.5017287102735803</v>
      </c>
      <c r="K10">
        <f t="shared" si="2"/>
        <v>0.47131400000000007</v>
      </c>
      <c r="L10">
        <v>4713.1400000000003</v>
      </c>
      <c r="M10">
        <v>1.653</v>
      </c>
      <c r="N10">
        <f t="shared" si="3"/>
        <v>9.8906608511346275E-4</v>
      </c>
      <c r="O10">
        <f t="shared" si="4"/>
        <v>3.144942106165808E-2</v>
      </c>
    </row>
    <row r="11" spans="1:17" x14ac:dyDescent="0.3">
      <c r="A11">
        <v>4471.4799999999996</v>
      </c>
      <c r="B11">
        <v>53.23</v>
      </c>
      <c r="C11">
        <v>53.17</v>
      </c>
      <c r="D11">
        <v>53.15</v>
      </c>
      <c r="E11">
        <v>53.18</v>
      </c>
      <c r="F11">
        <f t="shared" si="0"/>
        <v>4.1633319989321203E-2</v>
      </c>
      <c r="J11">
        <f t="shared" si="1"/>
        <v>5.0014670827400849</v>
      </c>
      <c r="K11">
        <f t="shared" si="2"/>
        <v>0.44714799999999999</v>
      </c>
      <c r="L11">
        <v>4471.4799999999996</v>
      </c>
      <c r="M11">
        <v>1.659</v>
      </c>
      <c r="N11">
        <f t="shared" si="3"/>
        <v>2.0246411891735811E-3</v>
      </c>
      <c r="O11">
        <f t="shared" si="4"/>
        <v>4.4996013036418918E-2</v>
      </c>
    </row>
    <row r="15" spans="1:17" x14ac:dyDescent="0.3">
      <c r="L15" t="s">
        <v>12</v>
      </c>
      <c r="M15" t="s">
        <v>11</v>
      </c>
    </row>
    <row r="16" spans="1:17" x14ac:dyDescent="0.3">
      <c r="K16" t="s">
        <v>13</v>
      </c>
      <c r="L16">
        <f t="array" ref="L16:M18">LINEST(M6:M11,J6:J11,TRUE,TRUE)</f>
        <v>1.0102591308835562E-2</v>
      </c>
      <c r="M16">
        <v>1.6080360315801447</v>
      </c>
    </row>
    <row r="17" spans="11:13" x14ac:dyDescent="0.3">
      <c r="K17" t="s">
        <v>14</v>
      </c>
      <c r="L17">
        <v>1.8759227373878575E-4</v>
      </c>
      <c r="M17">
        <v>7.3272732808237471E-4</v>
      </c>
    </row>
    <row r="18" spans="11:13" x14ac:dyDescent="0.3">
      <c r="K18" t="s">
        <v>15</v>
      </c>
      <c r="L18">
        <v>0.99862270885560012</v>
      </c>
      <c r="M18">
        <v>4.3252982222538269E-4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Intlct</dc:creator>
  <cp:lastModifiedBy>Blk Intlct</cp:lastModifiedBy>
  <dcterms:created xsi:type="dcterms:W3CDTF">2021-02-24T21:11:18Z</dcterms:created>
  <dcterms:modified xsi:type="dcterms:W3CDTF">2021-02-28T10:00:50Z</dcterms:modified>
</cp:coreProperties>
</file>