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ehrSystem\Desktop\Term VIII\Optics\Optic Worksheet\2\"/>
    </mc:Choice>
  </mc:AlternateContent>
  <xr:revisionPtr revIDLastSave="0" documentId="13_ncr:1_{C5A04012-B5F1-4BE3-9C05-3E6EEB1723F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Graphs" sheetId="1" r:id="rId1"/>
    <sheet name="Error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" i="2" l="1"/>
  <c r="M51" i="2"/>
  <c r="L51" i="2"/>
  <c r="N50" i="2"/>
  <c r="M50" i="2"/>
  <c r="L50" i="2"/>
  <c r="N41" i="2"/>
  <c r="M41" i="2"/>
  <c r="L41" i="2"/>
  <c r="N40" i="2"/>
  <c r="M40" i="2"/>
  <c r="L40" i="2"/>
  <c r="O40" i="2" s="1"/>
  <c r="N39" i="2"/>
  <c r="M39" i="2"/>
  <c r="L39" i="2"/>
  <c r="N38" i="2"/>
  <c r="M38" i="2"/>
  <c r="L38" i="2"/>
  <c r="N37" i="2"/>
  <c r="M37" i="2"/>
  <c r="L37" i="2"/>
  <c r="N36" i="2"/>
  <c r="M36" i="2"/>
  <c r="L36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O22" i="2" s="1"/>
  <c r="L22" i="2"/>
  <c r="O8" i="2"/>
  <c r="O9" i="2"/>
  <c r="O10" i="2"/>
  <c r="O11" i="2"/>
  <c r="O12" i="2"/>
  <c r="O13" i="2"/>
  <c r="O7" i="2"/>
  <c r="N8" i="2"/>
  <c r="N9" i="2"/>
  <c r="N10" i="2"/>
  <c r="N11" i="2"/>
  <c r="N12" i="2"/>
  <c r="N13" i="2"/>
  <c r="N7" i="2"/>
  <c r="M8" i="2"/>
  <c r="M9" i="2"/>
  <c r="M10" i="2"/>
  <c r="M11" i="2"/>
  <c r="M12" i="2"/>
  <c r="M13" i="2"/>
  <c r="M7" i="2"/>
  <c r="L8" i="2"/>
  <c r="L9" i="2"/>
  <c r="L10" i="2"/>
  <c r="L11" i="2"/>
  <c r="L12" i="2"/>
  <c r="L13" i="2"/>
  <c r="L7" i="2"/>
  <c r="K66" i="1"/>
  <c r="K65" i="1"/>
  <c r="K49" i="1"/>
  <c r="K48" i="1"/>
  <c r="K47" i="1"/>
  <c r="K46" i="1"/>
  <c r="K45" i="1"/>
  <c r="K44" i="1"/>
  <c r="K30" i="1"/>
  <c r="K29" i="1"/>
  <c r="K28" i="1"/>
  <c r="K27" i="1"/>
  <c r="K26" i="1"/>
  <c r="K25" i="1"/>
  <c r="F66" i="1"/>
  <c r="G66" i="1" s="1"/>
  <c r="F65" i="1"/>
  <c r="G65" i="1" s="1"/>
  <c r="F7" i="1"/>
  <c r="G7" i="1" s="1"/>
  <c r="F45" i="1"/>
  <c r="G45" i="1" s="1"/>
  <c r="F46" i="1"/>
  <c r="G46" i="1" s="1"/>
  <c r="F47" i="1"/>
  <c r="G47" i="1" s="1"/>
  <c r="F48" i="1"/>
  <c r="G48" i="1" s="1"/>
  <c r="F49" i="1"/>
  <c r="G49" i="1" s="1"/>
  <c r="F44" i="1"/>
  <c r="G4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O51" i="2" l="1"/>
  <c r="O50" i="2"/>
  <c r="O41" i="2"/>
  <c r="O39" i="2"/>
  <c r="O37" i="2"/>
  <c r="O38" i="2"/>
  <c r="O36" i="2"/>
  <c r="O26" i="2"/>
  <c r="O25" i="2"/>
  <c r="O24" i="2"/>
  <c r="O23" i="2"/>
  <c r="O27" i="2"/>
</calcChain>
</file>

<file path=xl/sharedStrings.xml><?xml version="1.0" encoding="utf-8"?>
<sst xmlns="http://schemas.openxmlformats.org/spreadsheetml/2006/main" count="56" uniqueCount="15">
  <si>
    <t>مقدار طول موج از رابطه پراش (متر)</t>
  </si>
  <si>
    <t>تبدیل به آنگستروم</t>
  </si>
  <si>
    <t>زاویه ی پراش - مرتبه اول هلیوم</t>
  </si>
  <si>
    <t>زاویه ی پراش - مرتبه اول کادمیم</t>
  </si>
  <si>
    <t>زاویه ی پراش - مرتبه سوم هلیوم</t>
  </si>
  <si>
    <r>
      <t>sin (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)</t>
    </r>
  </si>
  <si>
    <t>زوایه پراش یا α</t>
  </si>
  <si>
    <t>دفعه اول</t>
  </si>
  <si>
    <t xml:space="preserve">دفعه دوم </t>
  </si>
  <si>
    <t>دفعه سوم</t>
  </si>
  <si>
    <t>زوایا به درجه</t>
  </si>
  <si>
    <t>دفعه دوم</t>
  </si>
  <si>
    <t>زاویه ی پراش - مرتبه دوم هلیوم</t>
  </si>
  <si>
    <t>زاویه پراش مرتبه اول لامپ کادمیم</t>
  </si>
  <si>
    <t>خطا به کمک رابطه معرفی شده در گزارش کار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</si>
</sst>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رابطه</a:t>
            </a:r>
            <a:r>
              <a:rPr lang="fa-IR" baseline="0"/>
              <a:t> ی بین سینوس زاویه پراش و طول موج در مرتبه اول پراش لامپ هلیوم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Graphs!$K$6</c:f>
              <c:strCache>
                <c:ptCount val="1"/>
                <c:pt idx="0">
                  <c:v>sin (α)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440201224846894"/>
                  <c:y val="2.736111111111111E-2"/>
                </c:manualLayout>
              </c:layout>
              <c:numFmt formatCode="#,##0.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Graphs!$G$7:$G$13</c:f>
              <c:numCache>
                <c:formatCode>General</c:formatCode>
                <c:ptCount val="7"/>
                <c:pt idx="0">
                  <c:v>4243.9362011306357</c:v>
                </c:pt>
                <c:pt idx="1">
                  <c:v>4414.014021162533</c:v>
                </c:pt>
                <c:pt idx="2">
                  <c:v>4608.8795939321835</c:v>
                </c:pt>
                <c:pt idx="3">
                  <c:v>4732.8761588975594</c:v>
                </c:pt>
                <c:pt idx="4">
                  <c:v>5600.6439470340947</c:v>
                </c:pt>
                <c:pt idx="5">
                  <c:v>6379.5167841782377</c:v>
                </c:pt>
                <c:pt idx="6">
                  <c:v>6751.1217376315835</c:v>
                </c:pt>
              </c:numCache>
            </c:numRef>
          </c:xVal>
          <c:yVal>
            <c:numRef>
              <c:f>Graphs!$K$7:$K$13</c:f>
              <c:numCache>
                <c:formatCode>General</c:formatCode>
                <c:ptCount val="7"/>
                <c:pt idx="0">
                  <c:v>4.1771025601679487E-2</c:v>
                </c:pt>
                <c:pt idx="1">
                  <c:v>4.3445019893332021E-2</c:v>
                </c:pt>
                <c:pt idx="2">
                  <c:v>4.5362988129253781E-2</c:v>
                </c:pt>
                <c:pt idx="3">
                  <c:v>4.6583426760802758E-2</c:v>
                </c:pt>
                <c:pt idx="4">
                  <c:v>5.5124448297579676E-2</c:v>
                </c:pt>
                <c:pt idx="5">
                  <c:v>6.2790519529313374E-2</c:v>
                </c:pt>
                <c:pt idx="6">
                  <c:v>6.644804859873607E-2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9-4CC6-BBBE-B4482BB15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88912"/>
        <c:axId val="1518104304"/>
      </c:scatterChart>
      <c:valAx>
        <c:axId val="15180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طول موج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λ</a:t>
                </a:r>
                <a:r>
                  <a:rPr lang="fa-IR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04304"/>
        <c:crosses val="autoZero"/>
        <c:crossBetween val="midCat"/>
      </c:valAx>
      <c:valAx>
        <c:axId val="15181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/>
                  <a:t>سینوس زاویه</a:t>
                </a:r>
                <a:r>
                  <a:rPr lang="fa-IR" sz="1000" baseline="0"/>
                  <a:t> پراش  </a:t>
                </a:r>
                <a:r>
                  <a:rPr lang="en-US" sz="1000" b="0" i="0" baseline="0">
                    <a:effectLst/>
                  </a:rPr>
                  <a:t>sin (</a:t>
                </a:r>
                <a:r>
                  <a:rPr lang="el-GR" sz="1000" b="0" i="0" baseline="0">
                    <a:effectLst/>
                  </a:rPr>
                  <a:t>α)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8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400" b="0" i="0" baseline="0">
                <a:effectLst/>
              </a:rPr>
              <a:t>رابطه ی بین سینوس زاویه پراش و طول موج در مرتبه دوم پراش لامپ هلیوم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Graphs!$K$24</c:f>
              <c:strCache>
                <c:ptCount val="1"/>
                <c:pt idx="0">
                  <c:v>sin (α)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295494313210848"/>
                  <c:y val="8.8425925925925929E-3"/>
                </c:manualLayout>
              </c:layout>
              <c:numFmt formatCode="#,##0.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Graphs!$G$25:$G$30</c:f>
              <c:numCache>
                <c:formatCode>General</c:formatCode>
                <c:ptCount val="6"/>
                <c:pt idx="0">
                  <c:v>4418.6791304349308</c:v>
                </c:pt>
                <c:pt idx="1">
                  <c:v>4630.6237893810339</c:v>
                </c:pt>
                <c:pt idx="2">
                  <c:v>4860.1386998737617</c:v>
                </c:pt>
                <c:pt idx="3">
                  <c:v>4957.2113077647928</c:v>
                </c:pt>
                <c:pt idx="4">
                  <c:v>5821.1918622081521</c:v>
                </c:pt>
                <c:pt idx="5">
                  <c:v>6613.1493203505679</c:v>
                </c:pt>
              </c:numCache>
            </c:numRef>
          </c:xVal>
          <c:yVal>
            <c:numRef>
              <c:f>Graphs!$K$25:$K$30</c:f>
              <c:numCache>
                <c:formatCode>General</c:formatCode>
                <c:ptCount val="6"/>
                <c:pt idx="0">
                  <c:v>8.6981872646356914E-2</c:v>
                </c:pt>
                <c:pt idx="1">
                  <c:v>9.1154011601988855E-2</c:v>
                </c:pt>
                <c:pt idx="2">
                  <c:v>9.56720216510583E-2</c:v>
                </c:pt>
                <c:pt idx="3">
                  <c:v>9.7582899759149466E-2</c:v>
                </c:pt>
                <c:pt idx="4">
                  <c:v>0.11459039098834944</c:v>
                </c:pt>
                <c:pt idx="5">
                  <c:v>0.13018010473131039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A-4D64-A2B5-5B06952E0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19280"/>
        <c:axId val="1375641744"/>
      </c:scatterChart>
      <c:valAx>
        <c:axId val="13756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</a:rPr>
                  <a:t>طول موج (</a:t>
                </a:r>
                <a:r>
                  <a:rPr lang="el-GR" sz="1000" b="0" i="0" baseline="0">
                    <a:effectLst/>
                  </a:rPr>
                  <a:t>λ</a:t>
                </a:r>
                <a:r>
                  <a:rPr lang="fa-IR" sz="1000" b="0" i="0" baseline="0">
                    <a:effectLst/>
                  </a:rPr>
                  <a:t>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41744"/>
        <c:crosses val="autoZero"/>
        <c:crossBetween val="midCat"/>
      </c:valAx>
      <c:valAx>
        <c:axId val="13756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</a:rPr>
                  <a:t>سینوس زاویه پراش  </a:t>
                </a:r>
                <a:r>
                  <a:rPr lang="en-US" sz="1000" b="0" i="0" baseline="0">
                    <a:effectLst/>
                  </a:rPr>
                  <a:t>sin (</a:t>
                </a:r>
                <a:r>
                  <a:rPr lang="el-GR" sz="1000" b="0" i="0" baseline="0">
                    <a:effectLst/>
                  </a:rPr>
                  <a:t>α)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400" b="0" i="0" baseline="0">
                <a:effectLst/>
              </a:rPr>
              <a:t>رابطه ی بین سینوس زاویه پراش و طول موج در مرتبه سوم پراش لامپ هلیوم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Graphs!$K$43</c:f>
              <c:strCache>
                <c:ptCount val="1"/>
                <c:pt idx="0">
                  <c:v>sin (α)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7176509186351707E-2"/>
                  <c:y val="-2.0997375328083989E-2"/>
                </c:manualLayout>
              </c:layout>
              <c:numFmt formatCode="#,##0.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Graphs!$G$44:$G$49</c:f>
              <c:numCache>
                <c:formatCode>General</c:formatCode>
                <c:ptCount val="6"/>
                <c:pt idx="0">
                  <c:v>4461.5056958239466</c:v>
                </c:pt>
                <c:pt idx="1">
                  <c:v>4695.7684006009658</c:v>
                </c:pt>
                <c:pt idx="2">
                  <c:v>4906.4094803912185</c:v>
                </c:pt>
                <c:pt idx="3">
                  <c:v>4999.9660578759995</c:v>
                </c:pt>
                <c:pt idx="4">
                  <c:v>5875.0638114473077</c:v>
                </c:pt>
                <c:pt idx="5">
                  <c:v>6676.6116411231214</c:v>
                </c:pt>
              </c:numCache>
            </c:numRef>
          </c:xVal>
          <c:yVal>
            <c:numRef>
              <c:f>Graphs!$K$44:$K$49</c:f>
              <c:numCache>
                <c:formatCode>General</c:formatCode>
                <c:ptCount val="6"/>
                <c:pt idx="0">
                  <c:v>0.13173737290818741</c:v>
                </c:pt>
                <c:pt idx="1">
                  <c:v>0.13865457875790255</c:v>
                </c:pt>
                <c:pt idx="2">
                  <c:v>0.14487429568084306</c:v>
                </c:pt>
                <c:pt idx="3">
                  <c:v>0.1476367930475197</c:v>
                </c:pt>
                <c:pt idx="4">
                  <c:v>0.1734762936450977</c:v>
                </c:pt>
                <c:pt idx="5">
                  <c:v>0.19714404452135204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9-4F8C-8101-82D264357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402464"/>
        <c:axId val="1562405376"/>
      </c:scatterChart>
      <c:valAx>
        <c:axId val="156240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</a:rPr>
                  <a:t>طول موج (</a:t>
                </a:r>
                <a:r>
                  <a:rPr lang="el-GR" sz="1000" b="0" i="0" baseline="0">
                    <a:effectLst/>
                  </a:rPr>
                  <a:t>λ</a:t>
                </a:r>
                <a:r>
                  <a:rPr lang="fa-IR" sz="1000" b="0" i="0" baseline="0">
                    <a:effectLst/>
                  </a:rPr>
                  <a:t>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05376"/>
        <c:crosses val="autoZero"/>
        <c:crossBetween val="midCat"/>
      </c:valAx>
      <c:valAx>
        <c:axId val="15624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</a:rPr>
                  <a:t>سینوس زاویه پراش  </a:t>
                </a:r>
                <a:r>
                  <a:rPr lang="en-US" sz="1000" b="0" i="0" baseline="0">
                    <a:effectLst/>
                  </a:rPr>
                  <a:t>sin (</a:t>
                </a:r>
                <a:r>
                  <a:rPr lang="el-GR" sz="1000" b="0" i="0" baseline="0">
                    <a:effectLst/>
                  </a:rPr>
                  <a:t>α)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0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400" b="0" i="0" baseline="0">
                <a:effectLst/>
              </a:rPr>
              <a:t>رابطه ی بین سینوس زاویه پراش و طول موج در مرتبه اول پراش لامپ کادمیم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Graphs!$K$64</c:f>
              <c:strCache>
                <c:ptCount val="1"/>
                <c:pt idx="0">
                  <c:v>sin (α)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323228346456692"/>
                  <c:y val="5.4675925925925926E-2"/>
                </c:manualLayout>
              </c:layout>
              <c:numFmt formatCode="#,##0.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(Graphs!$G$65:$G$66,Graphs!$G$66)</c:f>
              <c:numCache>
                <c:formatCode>General</c:formatCode>
                <c:ptCount val="3"/>
                <c:pt idx="0">
                  <c:v>4431.7297563181373</c:v>
                </c:pt>
                <c:pt idx="1">
                  <c:v>4892.2899075961068</c:v>
                </c:pt>
                <c:pt idx="2">
                  <c:v>4892.2899075961068</c:v>
                </c:pt>
              </c:numCache>
            </c:numRef>
          </c:xVal>
          <c:yVal>
            <c:numRef>
              <c:f>(Graphs!$K$65:$K$66,Graphs!$K$66)</c:f>
              <c:numCache>
                <c:formatCode>General</c:formatCode>
                <c:ptCount val="3"/>
                <c:pt idx="0">
                  <c:v>4.3619387365336E-2</c:v>
                </c:pt>
                <c:pt idx="1">
                  <c:v>4.8152459720434131E-2</c:v>
                </c:pt>
                <c:pt idx="2">
                  <c:v>4.8152459720434131E-2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0-4F58-B432-23739063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662016"/>
        <c:axId val="1661668256"/>
      </c:scatterChart>
      <c:valAx>
        <c:axId val="16616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  <a:latin typeface="10 Minutes" panose="00000400000000000000" pitchFamily="2" charset="0"/>
                  </a:rPr>
                  <a:t>طول موج (</a:t>
                </a:r>
                <a:r>
                  <a:rPr lang="el-GR" sz="1000" b="0" i="0" baseline="0">
                    <a:effectLst/>
                  </a:rPr>
                  <a:t>λ</a:t>
                </a:r>
                <a:r>
                  <a:rPr lang="fa-IR" sz="1000" b="0" i="0" baseline="0">
                    <a:effectLst/>
                    <a:latin typeface="10 Minutes" panose="00000400000000000000" pitchFamily="2" charset="0"/>
                  </a:rPr>
                  <a:t>)</a:t>
                </a:r>
                <a:endParaRPr lang="en-US" sz="400">
                  <a:effectLst/>
                  <a:latin typeface="10 Minutes" panose="00000400000000000000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668256"/>
        <c:crosses val="autoZero"/>
        <c:crossBetween val="midCat"/>
      </c:valAx>
      <c:valAx>
        <c:axId val="16616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000" b="0" i="0" baseline="0">
                    <a:effectLst/>
                  </a:rPr>
                  <a:t>سینوس زاویه پراش  </a:t>
                </a:r>
                <a:r>
                  <a:rPr lang="en-US" sz="1000" b="0" i="0" baseline="0">
                    <a:effectLst/>
                  </a:rPr>
                  <a:t>sin (</a:t>
                </a:r>
                <a:r>
                  <a:rPr lang="el-GR" sz="1000" b="0" i="0" baseline="0">
                    <a:effectLst/>
                  </a:rPr>
                  <a:t>α)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66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175260</xdr:colOff>
      <xdr:row>1</xdr:row>
      <xdr:rowOff>133350</xdr:rowOff>
    </xdr:from>
    <xdr:to>
      <xdr:col>21</xdr:col>
      <xdr:colOff>480060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BFB96-1E78-4274-82B2-EAD31CF79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259080</xdr:colOff>
      <xdr:row>17</xdr:row>
      <xdr:rowOff>163830</xdr:rowOff>
    </xdr:from>
    <xdr:to>
      <xdr:col>21</xdr:col>
      <xdr:colOff>563880</xdr:colOff>
      <xdr:row>32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63700-AA75-4295-BBBE-C38ED2F7E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281940</xdr:colOff>
      <xdr:row>35</xdr:row>
      <xdr:rowOff>171450</xdr:rowOff>
    </xdr:from>
    <xdr:to>
      <xdr:col>21</xdr:col>
      <xdr:colOff>586740</xdr:colOff>
      <xdr:row>50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CDA80-9032-4663-AEC1-90D6AD53C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297180</xdr:colOff>
      <xdr:row>54</xdr:row>
      <xdr:rowOff>118110</xdr:rowOff>
    </xdr:from>
    <xdr:to>
      <xdr:col>21</xdr:col>
      <xdr:colOff>601980</xdr:colOff>
      <xdr:row>69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6195A-1A6E-4FC6-A2D5-0AC315568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K66"/>
  <sheetViews>
    <sheetView tabSelected="1" workbookViewId="0">
      <selection activeCell="D6" sqref="D6"/>
    </sheetView>
  </sheetViews>
  <sheetFormatPr defaultRowHeight="14.4" x14ac:dyDescent="0.3"/>
  <cols>
    <col min="6" max="7" width="12" bestFit="1" customWidth="1"/>
  </cols>
  <sheetData>
    <row r="6" spans="5:11" x14ac:dyDescent="0.3">
      <c r="E6" t="s">
        <v>2</v>
      </c>
      <c r="F6" t="s">
        <v>0</v>
      </c>
      <c r="G6" t="s">
        <v>1</v>
      </c>
      <c r="J6" t="s">
        <v>6</v>
      </c>
      <c r="K6" t="s">
        <v>5</v>
      </c>
    </row>
    <row r="7" spans="5:11" x14ac:dyDescent="0.3">
      <c r="E7">
        <v>2.3940000000000001</v>
      </c>
      <c r="F7">
        <f>25.4/2500*0.001*(SIN(RADIANS(E7) ))</f>
        <v>4.2439362011306355E-7</v>
      </c>
      <c r="G7">
        <f>F7*10^10</f>
        <v>4243.9362011306357</v>
      </c>
      <c r="J7">
        <v>2.3940000000000001</v>
      </c>
      <c r="K7">
        <v>4.1771025601679487E-2</v>
      </c>
    </row>
    <row r="8" spans="5:11" x14ac:dyDescent="0.3">
      <c r="E8">
        <v>2.4900000000000002</v>
      </c>
      <c r="F8">
        <f t="shared" ref="F8:F13" si="0">25.4/2500*0.001*(SIN(RADIANS(E8) ))</f>
        <v>4.4140140211625329E-7</v>
      </c>
      <c r="G8">
        <f t="shared" ref="G8:G13" si="1">F8*10^10</f>
        <v>4414.014021162533</v>
      </c>
      <c r="J8">
        <v>2.4900000000000002</v>
      </c>
      <c r="K8">
        <v>4.3445019893332021E-2</v>
      </c>
    </row>
    <row r="9" spans="5:11" x14ac:dyDescent="0.3">
      <c r="E9">
        <v>2.6</v>
      </c>
      <c r="F9">
        <f t="shared" si="0"/>
        <v>4.6088795939321837E-7</v>
      </c>
      <c r="G9">
        <f t="shared" si="1"/>
        <v>4608.8795939321835</v>
      </c>
      <c r="J9">
        <v>2.6</v>
      </c>
      <c r="K9">
        <v>4.5362988129253781E-2</v>
      </c>
    </row>
    <row r="10" spans="5:11" x14ac:dyDescent="0.3">
      <c r="E10">
        <v>2.67</v>
      </c>
      <c r="F10">
        <f t="shared" si="0"/>
        <v>4.7328761588975597E-7</v>
      </c>
      <c r="G10">
        <f t="shared" si="1"/>
        <v>4732.8761588975594</v>
      </c>
      <c r="J10">
        <v>2.67</v>
      </c>
      <c r="K10">
        <v>4.6583426760802758E-2</v>
      </c>
    </row>
    <row r="11" spans="5:11" x14ac:dyDescent="0.3">
      <c r="E11">
        <v>3.16</v>
      </c>
      <c r="F11">
        <f t="shared" si="0"/>
        <v>5.6006439470340946E-7</v>
      </c>
      <c r="G11">
        <f t="shared" si="1"/>
        <v>5600.6439470340947</v>
      </c>
      <c r="J11">
        <v>3.16</v>
      </c>
      <c r="K11">
        <v>5.5124448297579676E-2</v>
      </c>
    </row>
    <row r="12" spans="5:11" x14ac:dyDescent="0.3">
      <c r="E12">
        <v>3.6</v>
      </c>
      <c r="F12">
        <f t="shared" si="0"/>
        <v>6.3795167841782379E-7</v>
      </c>
      <c r="G12">
        <f t="shared" si="1"/>
        <v>6379.5167841782377</v>
      </c>
      <c r="J12">
        <v>3.6</v>
      </c>
      <c r="K12">
        <v>6.2790519529313374E-2</v>
      </c>
    </row>
    <row r="13" spans="5:11" x14ac:dyDescent="0.3">
      <c r="E13">
        <v>3.81</v>
      </c>
      <c r="F13">
        <f t="shared" si="0"/>
        <v>6.7511217376315838E-7</v>
      </c>
      <c r="G13">
        <f t="shared" si="1"/>
        <v>6751.1217376315835</v>
      </c>
      <c r="J13">
        <v>3.81</v>
      </c>
      <c r="K13">
        <v>6.644804859873607E-2</v>
      </c>
    </row>
    <row r="24" spans="5:11" x14ac:dyDescent="0.3">
      <c r="E24" t="s">
        <v>4</v>
      </c>
      <c r="F24" t="s">
        <v>0</v>
      </c>
      <c r="G24" t="s">
        <v>1</v>
      </c>
      <c r="J24" t="s">
        <v>6</v>
      </c>
      <c r="K24" t="s">
        <v>5</v>
      </c>
    </row>
    <row r="25" spans="5:11" x14ac:dyDescent="0.3">
      <c r="E25">
        <v>4.99</v>
      </c>
      <c r="F25">
        <f>25.4/2500*0.001*(SIN(RADIANS(E25) ))/2</f>
        <v>4.418679130434931E-7</v>
      </c>
      <c r="G25">
        <f>F25*10^10</f>
        <v>4418.6791304349308</v>
      </c>
      <c r="J25">
        <v>4.99</v>
      </c>
      <c r="K25">
        <f>SIN(RADIANS(J25))</f>
        <v>8.6981872646356914E-2</v>
      </c>
    </row>
    <row r="26" spans="5:11" x14ac:dyDescent="0.3">
      <c r="E26">
        <v>5.23</v>
      </c>
      <c r="F26">
        <f t="shared" ref="F26:F30" si="2">25.4/2500*0.001*(SIN(RADIANS(E26) ))/2</f>
        <v>4.6306237893810335E-7</v>
      </c>
      <c r="G26">
        <f t="shared" ref="G26:G30" si="3">F26*10^10</f>
        <v>4630.6237893810339</v>
      </c>
      <c r="J26">
        <v>5.23</v>
      </c>
      <c r="K26">
        <f t="shared" ref="K26:K30" si="4">SIN(RADIANS(J26))</f>
        <v>9.1154011601988855E-2</v>
      </c>
    </row>
    <row r="27" spans="5:11" x14ac:dyDescent="0.3">
      <c r="E27">
        <v>5.49</v>
      </c>
      <c r="F27">
        <f t="shared" si="2"/>
        <v>4.8601386998737614E-7</v>
      </c>
      <c r="G27">
        <f t="shared" si="3"/>
        <v>4860.1386998737617</v>
      </c>
      <c r="J27">
        <v>5.49</v>
      </c>
      <c r="K27">
        <f t="shared" si="4"/>
        <v>9.56720216510583E-2</v>
      </c>
    </row>
    <row r="28" spans="5:11" x14ac:dyDescent="0.3">
      <c r="E28">
        <v>5.6</v>
      </c>
      <c r="F28">
        <f t="shared" si="2"/>
        <v>4.957211307764793E-7</v>
      </c>
      <c r="G28">
        <f t="shared" si="3"/>
        <v>4957.2113077647928</v>
      </c>
      <c r="J28">
        <v>5.6</v>
      </c>
      <c r="K28">
        <f t="shared" si="4"/>
        <v>9.7582899759149466E-2</v>
      </c>
    </row>
    <row r="29" spans="5:11" x14ac:dyDescent="0.3">
      <c r="E29">
        <v>6.58</v>
      </c>
      <c r="F29">
        <f t="shared" si="2"/>
        <v>5.8211918622081518E-7</v>
      </c>
      <c r="G29">
        <f t="shared" si="3"/>
        <v>5821.1918622081521</v>
      </c>
      <c r="J29">
        <v>6.58</v>
      </c>
      <c r="K29">
        <f t="shared" si="4"/>
        <v>0.11459039098834944</v>
      </c>
    </row>
    <row r="30" spans="5:11" x14ac:dyDescent="0.3">
      <c r="E30">
        <v>7.48</v>
      </c>
      <c r="F30">
        <f t="shared" si="2"/>
        <v>6.6131493203505677E-7</v>
      </c>
      <c r="G30">
        <f t="shared" si="3"/>
        <v>6613.1493203505679</v>
      </c>
      <c r="J30">
        <v>7.48</v>
      </c>
      <c r="K30">
        <f t="shared" si="4"/>
        <v>0.13018010473131039</v>
      </c>
    </row>
    <row r="43" spans="5:11" x14ac:dyDescent="0.3">
      <c r="E43" t="s">
        <v>4</v>
      </c>
      <c r="F43" t="s">
        <v>0</v>
      </c>
      <c r="G43" t="s">
        <v>1</v>
      </c>
      <c r="J43" t="s">
        <v>6</v>
      </c>
      <c r="K43" t="s">
        <v>5</v>
      </c>
    </row>
    <row r="44" spans="5:11" x14ac:dyDescent="0.3">
      <c r="E44">
        <v>7.57</v>
      </c>
      <c r="F44">
        <f>25.4/2500*0.001*(SIN(RADIANS(E44) ))/3</f>
        <v>4.4615056958239466E-7</v>
      </c>
      <c r="G44">
        <f>F44*10^10</f>
        <v>4461.5056958239466</v>
      </c>
      <c r="J44">
        <v>7.57</v>
      </c>
      <c r="K44">
        <f>SIN(RADIANS(J44))</f>
        <v>0.13173737290818741</v>
      </c>
    </row>
    <row r="45" spans="5:11" x14ac:dyDescent="0.3">
      <c r="E45">
        <v>7.97</v>
      </c>
      <c r="F45">
        <f t="shared" ref="F45:F49" si="5">25.4/2500*0.001*(SIN(RADIANS(E45) ))/3</f>
        <v>4.6957684006009659E-7</v>
      </c>
      <c r="G45">
        <f t="shared" ref="G45:G49" si="6">F45*10^10</f>
        <v>4695.7684006009658</v>
      </c>
      <c r="J45">
        <v>7.97</v>
      </c>
      <c r="K45">
        <f t="shared" ref="K45:K49" si="7">SIN(RADIANS(J45))</f>
        <v>0.13865457875790255</v>
      </c>
    </row>
    <row r="46" spans="5:11" x14ac:dyDescent="0.3">
      <c r="E46">
        <v>8.33</v>
      </c>
      <c r="F46">
        <f t="shared" si="5"/>
        <v>4.9064094803912181E-7</v>
      </c>
      <c r="G46">
        <f t="shared" si="6"/>
        <v>4906.4094803912185</v>
      </c>
      <c r="J46">
        <v>8.33</v>
      </c>
      <c r="K46">
        <f t="shared" si="7"/>
        <v>0.14487429568084306</v>
      </c>
    </row>
    <row r="47" spans="5:11" x14ac:dyDescent="0.3">
      <c r="E47">
        <v>8.49</v>
      </c>
      <c r="F47">
        <f t="shared" si="5"/>
        <v>4.9999660578759998E-7</v>
      </c>
      <c r="G47">
        <f t="shared" si="6"/>
        <v>4999.9660578759995</v>
      </c>
      <c r="J47">
        <v>8.49</v>
      </c>
      <c r="K47">
        <f t="shared" si="7"/>
        <v>0.1476367930475197</v>
      </c>
    </row>
    <row r="48" spans="5:11" x14ac:dyDescent="0.3">
      <c r="E48">
        <v>9.99</v>
      </c>
      <c r="F48">
        <f t="shared" si="5"/>
        <v>5.8750638114473077E-7</v>
      </c>
      <c r="G48">
        <f t="shared" si="6"/>
        <v>5875.0638114473077</v>
      </c>
      <c r="J48">
        <v>9.99</v>
      </c>
      <c r="K48">
        <f t="shared" si="7"/>
        <v>0.1734762936450977</v>
      </c>
    </row>
    <row r="49" spans="5:11" x14ac:dyDescent="0.3">
      <c r="E49">
        <v>11.37</v>
      </c>
      <c r="F49">
        <f t="shared" si="5"/>
        <v>6.6766116411231215E-7</v>
      </c>
      <c r="G49">
        <f t="shared" si="6"/>
        <v>6676.6116411231214</v>
      </c>
      <c r="J49">
        <v>11.37</v>
      </c>
      <c r="K49">
        <f t="shared" si="7"/>
        <v>0.19714404452135204</v>
      </c>
    </row>
    <row r="64" spans="5:11" x14ac:dyDescent="0.3">
      <c r="E64" t="s">
        <v>3</v>
      </c>
      <c r="F64" t="s">
        <v>0</v>
      </c>
      <c r="G64" t="s">
        <v>1</v>
      </c>
      <c r="J64" t="s">
        <v>6</v>
      </c>
      <c r="K64" t="s">
        <v>5</v>
      </c>
    </row>
    <row r="65" spans="5:11" x14ac:dyDescent="0.3">
      <c r="E65">
        <v>2.5</v>
      </c>
      <c r="F65">
        <f>25.4/2500*0.001*(SIN(RADIANS(E65) ))</f>
        <v>4.4317297563181374E-7</v>
      </c>
      <c r="G65">
        <f>F65*10^10</f>
        <v>4431.7297563181373</v>
      </c>
      <c r="J65">
        <v>2.5</v>
      </c>
      <c r="K65">
        <f>SIN(RADIANS(J65))</f>
        <v>4.3619387365336E-2</v>
      </c>
    </row>
    <row r="66" spans="5:11" x14ac:dyDescent="0.3">
      <c r="E66">
        <v>2.76</v>
      </c>
      <c r="F66">
        <f>25.4/2500*0.001*(SIN(RADIANS(E66) ))</f>
        <v>4.8922899075961071E-7</v>
      </c>
      <c r="G66">
        <f>F66*10^10</f>
        <v>4892.2899075961068</v>
      </c>
      <c r="J66">
        <v>2.76</v>
      </c>
      <c r="K66">
        <f t="shared" ref="K66" si="8">SIN(RADIANS(J66))</f>
        <v>4.8152459720434131E-2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1860-A477-42B7-831C-9922A653F9AC}">
  <dimension ref="C4:O51"/>
  <sheetViews>
    <sheetView topLeftCell="B1" workbookViewId="0">
      <selection activeCell="E3" sqref="E3"/>
    </sheetView>
  </sheetViews>
  <sheetFormatPr defaultRowHeight="14.4" x14ac:dyDescent="0.3"/>
  <cols>
    <col min="15" max="16" width="12" bestFit="1" customWidth="1"/>
  </cols>
  <sheetData>
    <row r="4" spans="3:15" x14ac:dyDescent="0.3">
      <c r="E4" t="s">
        <v>2</v>
      </c>
    </row>
    <row r="5" spans="3:15" x14ac:dyDescent="0.3">
      <c r="M5" t="s">
        <v>10</v>
      </c>
    </row>
    <row r="6" spans="3:15" x14ac:dyDescent="0.3">
      <c r="C6" t="s">
        <v>7</v>
      </c>
      <c r="E6" t="s">
        <v>8</v>
      </c>
      <c r="G6" t="s">
        <v>9</v>
      </c>
      <c r="L6" t="s">
        <v>7</v>
      </c>
      <c r="M6" t="s">
        <v>11</v>
      </c>
      <c r="N6" t="s">
        <v>9</v>
      </c>
      <c r="O6" t="s">
        <v>14</v>
      </c>
    </row>
    <row r="7" spans="3:15" x14ac:dyDescent="0.3">
      <c r="C7">
        <v>2</v>
      </c>
      <c r="D7">
        <v>24</v>
      </c>
      <c r="E7">
        <v>2</v>
      </c>
      <c r="F7">
        <v>23</v>
      </c>
      <c r="G7">
        <v>2</v>
      </c>
      <c r="H7">
        <v>24</v>
      </c>
      <c r="L7">
        <f>C7 + D7/60</f>
        <v>2.4</v>
      </c>
      <c r="M7">
        <f>E7+F7/60</f>
        <v>2.3833333333333333</v>
      </c>
      <c r="N7">
        <f>G7+H7/60</f>
        <v>2.4</v>
      </c>
      <c r="O7">
        <f>_xlfn.STDEV.P(L7:N7)</f>
        <v>7.8567420131838341E-3</v>
      </c>
    </row>
    <row r="8" spans="3:15" x14ac:dyDescent="0.3">
      <c r="C8">
        <v>2</v>
      </c>
      <c r="D8">
        <v>29</v>
      </c>
      <c r="E8">
        <v>2</v>
      </c>
      <c r="F8">
        <v>30</v>
      </c>
      <c r="G8">
        <v>2</v>
      </c>
      <c r="H8">
        <v>29</v>
      </c>
      <c r="L8">
        <f t="shared" ref="L8:L13" si="0">C8 + D8/60</f>
        <v>2.4833333333333334</v>
      </c>
      <c r="M8">
        <f t="shared" ref="M8:M13" si="1">E8+F8/60</f>
        <v>2.5</v>
      </c>
      <c r="N8">
        <f t="shared" ref="N8:N13" si="2">G8+H8/60</f>
        <v>2.4833333333333334</v>
      </c>
      <c r="O8">
        <f t="shared" ref="O8:O13" si="3">_xlfn.STDEV.P(L8:N8)</f>
        <v>7.8567420131838341E-3</v>
      </c>
    </row>
    <row r="9" spans="3:15" x14ac:dyDescent="0.3">
      <c r="C9">
        <v>2</v>
      </c>
      <c r="D9">
        <v>35</v>
      </c>
      <c r="E9">
        <v>2</v>
      </c>
      <c r="F9">
        <v>37</v>
      </c>
      <c r="G9">
        <v>2</v>
      </c>
      <c r="H9">
        <v>35</v>
      </c>
      <c r="L9">
        <f t="shared" si="0"/>
        <v>2.5833333333333335</v>
      </c>
      <c r="M9">
        <f t="shared" si="1"/>
        <v>2.6166666666666667</v>
      </c>
      <c r="N9">
        <f t="shared" si="2"/>
        <v>2.5833333333333335</v>
      </c>
      <c r="O9">
        <f t="shared" si="3"/>
        <v>1.5713484026367668E-2</v>
      </c>
    </row>
    <row r="10" spans="3:15" x14ac:dyDescent="0.3">
      <c r="C10">
        <v>2</v>
      </c>
      <c r="D10">
        <v>41</v>
      </c>
      <c r="E10">
        <v>2</v>
      </c>
      <c r="F10">
        <v>41</v>
      </c>
      <c r="G10">
        <v>2</v>
      </c>
      <c r="H10">
        <v>40</v>
      </c>
      <c r="L10">
        <f t="shared" si="0"/>
        <v>2.6833333333333336</v>
      </c>
      <c r="M10">
        <f t="shared" si="1"/>
        <v>2.6833333333333336</v>
      </c>
      <c r="N10">
        <f t="shared" si="2"/>
        <v>2.6666666666666665</v>
      </c>
      <c r="O10">
        <f t="shared" si="3"/>
        <v>7.856742013184044E-3</v>
      </c>
    </row>
    <row r="11" spans="3:15" x14ac:dyDescent="0.3">
      <c r="C11">
        <v>3</v>
      </c>
      <c r="D11">
        <v>9</v>
      </c>
      <c r="E11">
        <v>3</v>
      </c>
      <c r="F11">
        <v>11</v>
      </c>
      <c r="G11">
        <v>3</v>
      </c>
      <c r="H11">
        <v>9</v>
      </c>
      <c r="L11">
        <f t="shared" si="0"/>
        <v>3.15</v>
      </c>
      <c r="M11">
        <f t="shared" si="1"/>
        <v>3.1833333333333331</v>
      </c>
      <c r="N11">
        <f t="shared" si="2"/>
        <v>3.15</v>
      </c>
      <c r="O11">
        <f t="shared" si="3"/>
        <v>1.5713484026367668E-2</v>
      </c>
    </row>
    <row r="12" spans="3:15" x14ac:dyDescent="0.3">
      <c r="C12">
        <v>3</v>
      </c>
      <c r="D12">
        <v>36</v>
      </c>
      <c r="E12">
        <v>3</v>
      </c>
      <c r="F12">
        <v>35</v>
      </c>
      <c r="G12">
        <v>3</v>
      </c>
      <c r="H12">
        <v>37</v>
      </c>
      <c r="L12">
        <f t="shared" si="0"/>
        <v>3.6</v>
      </c>
      <c r="M12">
        <f t="shared" si="1"/>
        <v>3.5833333333333335</v>
      </c>
      <c r="N12">
        <f t="shared" si="2"/>
        <v>3.6166666666666667</v>
      </c>
      <c r="O12">
        <f t="shared" si="3"/>
        <v>1.3608276348795386E-2</v>
      </c>
    </row>
    <row r="13" spans="3:15" x14ac:dyDescent="0.3">
      <c r="C13">
        <v>3</v>
      </c>
      <c r="D13">
        <v>48</v>
      </c>
      <c r="E13">
        <v>3</v>
      </c>
      <c r="F13">
        <v>48</v>
      </c>
      <c r="G13">
        <v>3</v>
      </c>
      <c r="H13">
        <v>49</v>
      </c>
      <c r="L13">
        <f t="shared" si="0"/>
        <v>3.8</v>
      </c>
      <c r="M13">
        <f t="shared" si="1"/>
        <v>3.8</v>
      </c>
      <c r="N13">
        <f t="shared" si="2"/>
        <v>3.8166666666666664</v>
      </c>
      <c r="O13">
        <f t="shared" si="3"/>
        <v>7.8567420131838341E-3</v>
      </c>
    </row>
    <row r="19" spans="3:15" x14ac:dyDescent="0.3">
      <c r="E19" t="s">
        <v>12</v>
      </c>
    </row>
    <row r="20" spans="3:15" x14ac:dyDescent="0.3">
      <c r="M20" t="s">
        <v>10</v>
      </c>
    </row>
    <row r="21" spans="3:15" x14ac:dyDescent="0.3">
      <c r="C21" t="s">
        <v>7</v>
      </c>
      <c r="E21" t="s">
        <v>8</v>
      </c>
      <c r="G21" t="s">
        <v>9</v>
      </c>
      <c r="L21" t="s">
        <v>7</v>
      </c>
      <c r="M21" t="s">
        <v>11</v>
      </c>
      <c r="N21" t="s">
        <v>9</v>
      </c>
      <c r="O21" t="s">
        <v>14</v>
      </c>
    </row>
    <row r="22" spans="3:15" x14ac:dyDescent="0.3">
      <c r="C22">
        <v>4</v>
      </c>
      <c r="D22">
        <v>59</v>
      </c>
      <c r="E22">
        <v>5</v>
      </c>
      <c r="F22">
        <v>0</v>
      </c>
      <c r="G22">
        <v>4</v>
      </c>
      <c r="H22">
        <v>59</v>
      </c>
      <c r="L22">
        <f>C22 + D22/60</f>
        <v>4.9833333333333334</v>
      </c>
      <c r="M22">
        <f>E22+F22/60</f>
        <v>5</v>
      </c>
      <c r="N22">
        <f>G22+H22/60</f>
        <v>4.9833333333333334</v>
      </c>
      <c r="O22">
        <f>_xlfn.STDEV.P(L22:N22)</f>
        <v>7.8567420131838324E-3</v>
      </c>
    </row>
    <row r="23" spans="3:15" x14ac:dyDescent="0.3">
      <c r="C23">
        <v>5</v>
      </c>
      <c r="D23">
        <v>13</v>
      </c>
      <c r="E23">
        <v>5</v>
      </c>
      <c r="F23">
        <v>15</v>
      </c>
      <c r="G23">
        <v>5</v>
      </c>
      <c r="H23">
        <v>14</v>
      </c>
      <c r="L23">
        <f t="shared" ref="L23:L27" si="4">C23 + D23/60</f>
        <v>5.2166666666666668</v>
      </c>
      <c r="M23">
        <f t="shared" ref="M23:M27" si="5">E23+F23/60</f>
        <v>5.25</v>
      </c>
      <c r="N23">
        <f t="shared" ref="N23:N27" si="6">G23+H23/60</f>
        <v>5.2333333333333334</v>
      </c>
      <c r="O23">
        <f t="shared" ref="O23:O27" si="7">_xlfn.STDEV.P(L23:N23)</f>
        <v>1.3608276348795386E-2</v>
      </c>
    </row>
    <row r="24" spans="3:15" x14ac:dyDescent="0.3">
      <c r="C24">
        <v>5</v>
      </c>
      <c r="D24">
        <v>30</v>
      </c>
      <c r="E24">
        <v>5</v>
      </c>
      <c r="F24">
        <v>28</v>
      </c>
      <c r="G24">
        <v>5</v>
      </c>
      <c r="H24">
        <v>30</v>
      </c>
      <c r="L24">
        <f t="shared" si="4"/>
        <v>5.5</v>
      </c>
      <c r="M24">
        <f t="shared" si="5"/>
        <v>5.4666666666666668</v>
      </c>
      <c r="N24">
        <f t="shared" si="6"/>
        <v>5.5</v>
      </c>
      <c r="O24">
        <f t="shared" si="7"/>
        <v>1.5713484026367668E-2</v>
      </c>
    </row>
    <row r="25" spans="3:15" x14ac:dyDescent="0.3">
      <c r="C25">
        <v>5</v>
      </c>
      <c r="D25">
        <v>34</v>
      </c>
      <c r="E25">
        <v>5</v>
      </c>
      <c r="F25">
        <v>37</v>
      </c>
      <c r="G25">
        <v>5</v>
      </c>
      <c r="H25">
        <v>37</v>
      </c>
      <c r="L25">
        <f t="shared" si="4"/>
        <v>5.5666666666666664</v>
      </c>
      <c r="M25">
        <f t="shared" si="5"/>
        <v>5.6166666666666671</v>
      </c>
      <c r="N25">
        <f t="shared" si="6"/>
        <v>5.6166666666666671</v>
      </c>
      <c r="O25">
        <f t="shared" si="7"/>
        <v>2.357022603955192E-2</v>
      </c>
    </row>
    <row r="26" spans="3:15" x14ac:dyDescent="0.3">
      <c r="C26">
        <v>6</v>
      </c>
      <c r="D26">
        <v>33</v>
      </c>
      <c r="E26">
        <v>6</v>
      </c>
      <c r="F26">
        <v>35</v>
      </c>
      <c r="G26">
        <v>6</v>
      </c>
      <c r="H26">
        <v>38</v>
      </c>
      <c r="L26">
        <f t="shared" si="4"/>
        <v>6.55</v>
      </c>
      <c r="M26">
        <f t="shared" si="5"/>
        <v>6.583333333333333</v>
      </c>
      <c r="N26">
        <f t="shared" si="6"/>
        <v>6.6333333333333329</v>
      </c>
      <c r="O26">
        <f t="shared" si="7"/>
        <v>3.4246744460938637E-2</v>
      </c>
    </row>
    <row r="27" spans="3:15" x14ac:dyDescent="0.3">
      <c r="C27">
        <v>7</v>
      </c>
      <c r="D27">
        <v>29</v>
      </c>
      <c r="E27">
        <v>7</v>
      </c>
      <c r="F27">
        <v>28</v>
      </c>
      <c r="G27">
        <v>7</v>
      </c>
      <c r="H27">
        <v>30</v>
      </c>
      <c r="L27">
        <f t="shared" si="4"/>
        <v>7.4833333333333334</v>
      </c>
      <c r="M27">
        <f t="shared" si="5"/>
        <v>7.4666666666666668</v>
      </c>
      <c r="N27">
        <f t="shared" si="6"/>
        <v>7.5</v>
      </c>
      <c r="O27">
        <f t="shared" si="7"/>
        <v>1.3608276348795386E-2</v>
      </c>
    </row>
    <row r="33" spans="3:15" x14ac:dyDescent="0.3">
      <c r="E33" t="s">
        <v>4</v>
      </c>
    </row>
    <row r="34" spans="3:15" x14ac:dyDescent="0.3">
      <c r="M34" t="s">
        <v>10</v>
      </c>
    </row>
    <row r="35" spans="3:15" x14ac:dyDescent="0.3">
      <c r="C35" t="s">
        <v>7</v>
      </c>
      <c r="E35" t="s">
        <v>8</v>
      </c>
      <c r="G35" t="s">
        <v>9</v>
      </c>
      <c r="L35" t="s">
        <v>7</v>
      </c>
      <c r="M35" t="s">
        <v>11</v>
      </c>
      <c r="N35" t="s">
        <v>9</v>
      </c>
      <c r="O35" t="s">
        <v>14</v>
      </c>
    </row>
    <row r="36" spans="3:15" x14ac:dyDescent="0.3">
      <c r="C36">
        <v>7</v>
      </c>
      <c r="D36">
        <v>34</v>
      </c>
      <c r="E36">
        <v>7</v>
      </c>
      <c r="F36">
        <v>35</v>
      </c>
      <c r="G36">
        <v>7</v>
      </c>
      <c r="H36">
        <v>33</v>
      </c>
      <c r="L36">
        <f>C36 + D36/60</f>
        <v>7.5666666666666664</v>
      </c>
      <c r="M36">
        <f>E36+F36/60</f>
        <v>7.583333333333333</v>
      </c>
      <c r="N36">
        <f>G36+H36/60</f>
        <v>7.55</v>
      </c>
      <c r="O36">
        <f>_xlfn.STDEV.P(L36:N36)</f>
        <v>1.3608276348795386E-2</v>
      </c>
    </row>
    <row r="37" spans="3:15" x14ac:dyDescent="0.3">
      <c r="C37">
        <v>7</v>
      </c>
      <c r="D37">
        <v>59</v>
      </c>
      <c r="E37">
        <v>7</v>
      </c>
      <c r="F37">
        <v>58</v>
      </c>
      <c r="G37">
        <v>7</v>
      </c>
      <c r="H37">
        <v>59</v>
      </c>
      <c r="L37">
        <f t="shared" ref="L37:L41" si="8">C37 + D37/60</f>
        <v>7.9833333333333334</v>
      </c>
      <c r="M37">
        <f t="shared" ref="M37:M41" si="9">E37+F37/60</f>
        <v>7.9666666666666668</v>
      </c>
      <c r="N37">
        <f t="shared" ref="N37:N41" si="10">G37+H37/60</f>
        <v>7.9833333333333334</v>
      </c>
      <c r="O37">
        <f t="shared" ref="O37:O41" si="11">_xlfn.STDEV.P(L37:N37)</f>
        <v>7.8567420131838341E-3</v>
      </c>
    </row>
    <row r="38" spans="3:15" x14ac:dyDescent="0.3">
      <c r="C38">
        <v>8</v>
      </c>
      <c r="D38">
        <v>18</v>
      </c>
      <c r="E38">
        <v>8</v>
      </c>
      <c r="F38">
        <v>21</v>
      </c>
      <c r="G38">
        <v>8</v>
      </c>
      <c r="H38">
        <v>21</v>
      </c>
      <c r="L38">
        <f t="shared" si="8"/>
        <v>8.3000000000000007</v>
      </c>
      <c r="M38">
        <f t="shared" si="9"/>
        <v>8.35</v>
      </c>
      <c r="N38">
        <f t="shared" si="10"/>
        <v>8.35</v>
      </c>
      <c r="O38">
        <f t="shared" si="11"/>
        <v>2.3570226039551084E-2</v>
      </c>
    </row>
    <row r="39" spans="3:15" x14ac:dyDescent="0.3">
      <c r="C39">
        <v>8</v>
      </c>
      <c r="D39">
        <v>30</v>
      </c>
      <c r="E39">
        <v>8</v>
      </c>
      <c r="F39">
        <v>29</v>
      </c>
      <c r="G39">
        <v>8</v>
      </c>
      <c r="H39">
        <v>30</v>
      </c>
      <c r="L39">
        <f t="shared" si="8"/>
        <v>8.5</v>
      </c>
      <c r="M39">
        <f t="shared" si="9"/>
        <v>8.4833333333333325</v>
      </c>
      <c r="N39">
        <f t="shared" si="10"/>
        <v>8.5</v>
      </c>
      <c r="O39">
        <f t="shared" si="11"/>
        <v>7.8567420131842522E-3</v>
      </c>
    </row>
    <row r="40" spans="3:15" x14ac:dyDescent="0.3">
      <c r="C40">
        <v>9</v>
      </c>
      <c r="D40">
        <v>59</v>
      </c>
      <c r="E40">
        <v>9</v>
      </c>
      <c r="F40">
        <v>59</v>
      </c>
      <c r="G40">
        <v>10</v>
      </c>
      <c r="H40">
        <v>0</v>
      </c>
      <c r="L40">
        <f t="shared" si="8"/>
        <v>9.9833333333333325</v>
      </c>
      <c r="M40">
        <f t="shared" si="9"/>
        <v>9.9833333333333325</v>
      </c>
      <c r="N40">
        <f t="shared" si="10"/>
        <v>10</v>
      </c>
      <c r="O40">
        <f t="shared" si="11"/>
        <v>7.8567420131842522E-3</v>
      </c>
    </row>
    <row r="41" spans="3:15" x14ac:dyDescent="0.3">
      <c r="C41">
        <v>11</v>
      </c>
      <c r="D41">
        <v>21</v>
      </c>
      <c r="E41">
        <v>11</v>
      </c>
      <c r="F41">
        <v>21</v>
      </c>
      <c r="G41">
        <v>11</v>
      </c>
      <c r="H41">
        <v>23</v>
      </c>
      <c r="L41">
        <f t="shared" si="8"/>
        <v>11.35</v>
      </c>
      <c r="M41">
        <f t="shared" si="9"/>
        <v>11.35</v>
      </c>
      <c r="N41">
        <f t="shared" si="10"/>
        <v>11.383333333333333</v>
      </c>
      <c r="O41">
        <f t="shared" si="11"/>
        <v>1.5713484026367668E-2</v>
      </c>
    </row>
    <row r="47" spans="3:15" x14ac:dyDescent="0.3">
      <c r="E47" t="s">
        <v>13</v>
      </c>
    </row>
    <row r="48" spans="3:15" x14ac:dyDescent="0.3">
      <c r="M48" t="s">
        <v>10</v>
      </c>
    </row>
    <row r="49" spans="3:15" x14ac:dyDescent="0.3">
      <c r="C49" t="s">
        <v>7</v>
      </c>
      <c r="E49" t="s">
        <v>8</v>
      </c>
      <c r="G49" t="s">
        <v>9</v>
      </c>
      <c r="L49" t="s">
        <v>7</v>
      </c>
      <c r="M49" t="s">
        <v>11</v>
      </c>
      <c r="N49" t="s">
        <v>9</v>
      </c>
      <c r="O49" t="s">
        <v>14</v>
      </c>
    </row>
    <row r="50" spans="3:15" x14ac:dyDescent="0.3">
      <c r="C50">
        <v>2</v>
      </c>
      <c r="D50">
        <v>30</v>
      </c>
      <c r="E50">
        <v>2</v>
      </c>
      <c r="F50">
        <v>30</v>
      </c>
      <c r="G50">
        <v>2</v>
      </c>
      <c r="H50">
        <v>30</v>
      </c>
      <c r="L50">
        <f>C50 + D50/60</f>
        <v>2.5</v>
      </c>
      <c r="M50">
        <f>E50+F50/60</f>
        <v>2.5</v>
      </c>
      <c r="N50">
        <f>G50+H50/60</f>
        <v>2.5</v>
      </c>
      <c r="O50">
        <f>_xlfn.STDEV.P(L50:N50)</f>
        <v>0</v>
      </c>
    </row>
    <row r="51" spans="3:15" x14ac:dyDescent="0.3">
      <c r="C51">
        <v>2</v>
      </c>
      <c r="D51">
        <v>45</v>
      </c>
      <c r="E51">
        <v>2</v>
      </c>
      <c r="F51">
        <v>46</v>
      </c>
      <c r="G51">
        <v>2</v>
      </c>
      <c r="H51">
        <v>45</v>
      </c>
      <c r="L51">
        <f t="shared" ref="L51" si="12">C51 + D51/60</f>
        <v>2.75</v>
      </c>
      <c r="M51">
        <f t="shared" ref="M51" si="13">E51+F51/60</f>
        <v>2.7666666666666666</v>
      </c>
      <c r="N51">
        <f t="shared" ref="N51" si="14">G51+H51/60</f>
        <v>2.75</v>
      </c>
      <c r="O51">
        <f t="shared" ref="O51" si="15">_xlfn.STDEV.P(L51:N51)</f>
        <v>7.8567420131838341E-3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 Intlct</dc:creator>
  <cp:lastModifiedBy>Blk Intlct</cp:lastModifiedBy>
  <dcterms:created xsi:type="dcterms:W3CDTF">2015-06-05T18:17:20Z</dcterms:created>
  <dcterms:modified xsi:type="dcterms:W3CDTF">2021-03-07T20:36:19Z</dcterms:modified>
</cp:coreProperties>
</file>