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MehrSystem\Desktop\Studies\Term VIII\Optics\Optic Worksheet\7\"/>
    </mc:Choice>
  </mc:AlternateContent>
  <xr:revisionPtr revIDLastSave="0" documentId="13_ncr:1_{8C17CF06-7AB7-4A93-B20D-12D6B9C83922}" xr6:coauthVersionLast="46" xr6:coauthVersionMax="46" xr10:uidLastSave="{00000000-0000-0000-0000-000000000000}"/>
  <bookViews>
    <workbookView xWindow="0" yWindow="2208" windowWidth="8244" windowHeight="8484" xr2:uid="{00000000-000D-0000-FFFF-FFFF00000000}"/>
  </bookViews>
  <sheets>
    <sheet name="Exp I" sheetId="1" r:id="rId1"/>
    <sheet name="Exp II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10" i="2"/>
  <c r="I11" i="2"/>
  <c r="I12" i="2"/>
  <c r="I13" i="2"/>
  <c r="I14" i="2"/>
  <c r="I15" i="2"/>
  <c r="I5" i="2"/>
  <c r="F8" i="1"/>
  <c r="F7" i="1"/>
  <c r="F5" i="1"/>
  <c r="G5" i="1" s="1"/>
  <c r="F6" i="1"/>
  <c r="G6" i="1" s="1"/>
  <c r="F4" i="1"/>
  <c r="G5" i="2"/>
  <c r="G6" i="2"/>
  <c r="G7" i="2"/>
  <c r="G8" i="2"/>
  <c r="G9" i="2"/>
  <c r="G10" i="2"/>
  <c r="G11" i="2"/>
  <c r="G12" i="2"/>
  <c r="G13" i="2"/>
  <c r="G14" i="2"/>
  <c r="G15" i="2"/>
  <c r="F14" i="2"/>
  <c r="H4" i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E15" i="2"/>
  <c r="F15" i="2" s="1"/>
  <c r="E5" i="2"/>
  <c r="F5" i="2" s="1"/>
  <c r="G4" i="1"/>
  <c r="H6" i="1" l="1"/>
  <c r="H8" i="1"/>
  <c r="H5" i="1"/>
  <c r="G8" i="1"/>
  <c r="H7" i="1"/>
  <c r="G7" i="1"/>
</calcChain>
</file>

<file path=xl/sharedStrings.xml><?xml version="1.0" encoding="utf-8"?>
<sst xmlns="http://schemas.openxmlformats.org/spreadsheetml/2006/main" count="8" uniqueCount="8">
  <si>
    <t>دفعات</t>
  </si>
  <si>
    <t>n</t>
  </si>
  <si>
    <t>زاویه تابش</t>
  </si>
  <si>
    <t>آزمایش</t>
  </si>
  <si>
    <t>محاسبه</t>
  </si>
  <si>
    <t>میانگین</t>
  </si>
  <si>
    <t>خطا</t>
  </si>
  <si>
    <t>خطای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</si>
</sst>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ترسیم تانژانت زاویه آلفا بر حسب تتا در</a:t>
            </a:r>
            <a:r>
              <a:rPr lang="fa-IR" baseline="0"/>
              <a:t> هر دو روش آزمایش و محاسبه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روش محاسبه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II'!$B$5:$B$15</c:f>
              <c:numCache>
                <c:formatCode>General</c:formatCode>
                <c:ptCount val="11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62.5</c:v>
                </c:pt>
                <c:pt idx="9">
                  <c:v>65</c:v>
                </c:pt>
                <c:pt idx="10">
                  <c:v>70</c:v>
                </c:pt>
              </c:numCache>
            </c:numRef>
          </c:xVal>
          <c:yVal>
            <c:numRef>
              <c:f>'Exp II'!$G$5:$G$15</c:f>
              <c:numCache>
                <c:formatCode>General</c:formatCode>
                <c:ptCount val="11"/>
                <c:pt idx="0">
                  <c:v>-0.43721412514315028</c:v>
                </c:pt>
                <c:pt idx="1">
                  <c:v>-0.31101954917383451</c:v>
                </c:pt>
                <c:pt idx="2">
                  <c:v>-0.17967315375453027</c:v>
                </c:pt>
                <c:pt idx="3">
                  <c:v>-4.5103951737128799E-2</c:v>
                </c:pt>
                <c:pt idx="4">
                  <c:v>9.2812479810722489E-3</c:v>
                </c:pt>
                <c:pt idx="5">
                  <c:v>3.6556703679184441E-2</c:v>
                </c:pt>
                <c:pt idx="6">
                  <c:v>6.3878735558211247E-2</c:v>
                </c:pt>
                <c:pt idx="7">
                  <c:v>9.1242527971975268E-2</c:v>
                </c:pt>
                <c:pt idx="8">
                  <c:v>0.15981644661988673</c:v>
                </c:pt>
                <c:pt idx="9">
                  <c:v>0.22862622485919243</c:v>
                </c:pt>
                <c:pt idx="10">
                  <c:v>0.36728456554504824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2-4385-AFB2-A58CE510DDB3}"/>
            </c:ext>
          </c:extLst>
        </c:ser>
        <c:ser>
          <c:idx val="1"/>
          <c:order val="1"/>
          <c:tx>
            <c:v>روش آزمایش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'Exp II'!$B$5:$B$15</c:f>
              <c:numCache>
                <c:formatCode>General</c:formatCode>
                <c:ptCount val="11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62.5</c:v>
                </c:pt>
                <c:pt idx="9">
                  <c:v>65</c:v>
                </c:pt>
                <c:pt idx="10">
                  <c:v>70</c:v>
                </c:pt>
              </c:numCache>
            </c:numRef>
          </c:xVal>
          <c:yVal>
            <c:numRef>
              <c:f>'Exp II'!$F$5:$F$15</c:f>
              <c:numCache>
                <c:formatCode>General</c:formatCode>
                <c:ptCount val="11"/>
                <c:pt idx="0">
                  <c:v>-0.42447481620960476</c:v>
                </c:pt>
                <c:pt idx="1">
                  <c:v>-0.32491969623290629</c:v>
                </c:pt>
                <c:pt idx="2">
                  <c:v>-0.15838444032453627</c:v>
                </c:pt>
                <c:pt idx="3">
                  <c:v>-5.240777928304121E-2</c:v>
                </c:pt>
                <c:pt idx="4">
                  <c:v>-3.492076949174773E-2</c:v>
                </c:pt>
                <c:pt idx="5">
                  <c:v>3.492076949174773E-2</c:v>
                </c:pt>
                <c:pt idx="6">
                  <c:v>5.240777928304121E-2</c:v>
                </c:pt>
                <c:pt idx="7">
                  <c:v>0.10510423526567647</c:v>
                </c:pt>
                <c:pt idx="8">
                  <c:v>0.17632698070846498</c:v>
                </c:pt>
                <c:pt idx="9">
                  <c:v>0.21255656167002213</c:v>
                </c:pt>
                <c:pt idx="10">
                  <c:v>0.32491969623290629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C2-4385-AFB2-A58CE510D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912047"/>
        <c:axId val="1829912463"/>
      </c:scatterChart>
      <c:valAx>
        <c:axId val="182991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زاویه تابش (تتا) بر حسب درجه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912463"/>
        <c:crosses val="autoZero"/>
        <c:crossBetween val="midCat"/>
      </c:valAx>
      <c:valAx>
        <c:axId val="182991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تانژانت آلفا (بر حسب درجه)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912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243840</xdr:colOff>
      <xdr:row>1</xdr:row>
      <xdr:rowOff>163830</xdr:rowOff>
    </xdr:from>
    <xdr:ext cx="1312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BA7E3C1-19C2-43A6-97C5-00BAD6DCF564}"/>
                </a:ext>
              </a:extLst>
            </xdr:cNvPr>
            <xdr:cNvSpPr txBox="1"/>
          </xdr:nvSpPr>
          <xdr:spPr>
            <a:xfrm>
              <a:off x="1463040" y="346710"/>
              <a:ext cx="1312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𝜙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BA7E3C1-19C2-43A6-97C5-00BAD6DCF564}"/>
                </a:ext>
              </a:extLst>
            </xdr:cNvPr>
            <xdr:cNvSpPr txBox="1"/>
          </xdr:nvSpPr>
          <xdr:spPr>
            <a:xfrm>
              <a:off x="1463040" y="346710"/>
              <a:ext cx="1312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𝜙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106680</xdr:colOff>
      <xdr:row>1</xdr:row>
      <xdr:rowOff>167640</xdr:rowOff>
    </xdr:from>
    <xdr:ext cx="3604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E0E1EDF-0FB7-47C1-A451-50A9A87F5BA6}"/>
                </a:ext>
              </a:extLst>
            </xdr:cNvPr>
            <xdr:cNvSpPr txBox="1"/>
          </xdr:nvSpPr>
          <xdr:spPr>
            <a:xfrm>
              <a:off x="1935480" y="350520"/>
              <a:ext cx="3604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a-IR" sz="1100" b="0" i="1">
                            <a:latin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E0E1EDF-0FB7-47C1-A451-50A9A87F5BA6}"/>
                </a:ext>
              </a:extLst>
            </xdr:cNvPr>
            <xdr:cNvSpPr txBox="1"/>
          </xdr:nvSpPr>
          <xdr:spPr>
            <a:xfrm>
              <a:off x="1935480" y="350520"/>
              <a:ext cx="3604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a-IR" sz="1100" b="0" i="0">
                  <a:latin typeface="Cambria Math" panose="02040503050406030204" pitchFamily="18" charset="0"/>
                </a:rPr>
                <a:t>𝜙</a:t>
              </a:r>
              <a:r>
                <a:rPr lang="en-US" sz="1100" b="0" i="0">
                  <a:latin typeface="Cambria Math" panose="02040503050406030204" pitchFamily="18" charset="0"/>
                </a:rPr>
                <a:t>_1 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°)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91440</xdr:colOff>
      <xdr:row>2</xdr:row>
      <xdr:rowOff>0</xdr:rowOff>
    </xdr:from>
    <xdr:ext cx="34387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5BCAFA7-3F16-4790-8A88-BA4A715443AC}"/>
                </a:ext>
              </a:extLst>
            </xdr:cNvPr>
            <xdr:cNvSpPr txBox="1"/>
          </xdr:nvSpPr>
          <xdr:spPr>
            <a:xfrm>
              <a:off x="2529840" y="365760"/>
              <a:ext cx="3438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′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5BCAFA7-3F16-4790-8A88-BA4A715443AC}"/>
                </a:ext>
              </a:extLst>
            </xdr:cNvPr>
            <xdr:cNvSpPr txBox="1"/>
          </xdr:nvSpPr>
          <xdr:spPr>
            <a:xfrm>
              <a:off x="2529840" y="365760"/>
              <a:ext cx="3438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𝜙_1 (′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228600</xdr:colOff>
      <xdr:row>2</xdr:row>
      <xdr:rowOff>0</xdr:rowOff>
    </xdr:from>
    <xdr:ext cx="1153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A89E31E-30D8-4D98-B699-C8EA89988A76}"/>
                </a:ext>
              </a:extLst>
            </xdr:cNvPr>
            <xdr:cNvSpPr txBox="1"/>
          </xdr:nvSpPr>
          <xdr:spPr>
            <a:xfrm>
              <a:off x="3276600" y="365760"/>
              <a:ext cx="1153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A89E31E-30D8-4D98-B699-C8EA89988A76}"/>
                </a:ext>
              </a:extLst>
            </xdr:cNvPr>
            <xdr:cNvSpPr txBox="1"/>
          </xdr:nvSpPr>
          <xdr:spPr>
            <a:xfrm>
              <a:off x="3276600" y="365760"/>
              <a:ext cx="1153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205740</xdr:colOff>
      <xdr:row>2</xdr:row>
      <xdr:rowOff>15240</xdr:rowOff>
    </xdr:from>
    <xdr:ext cx="1847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256C8B2-F4B5-4E01-A6CB-B4EE52CEFACF}"/>
                </a:ext>
              </a:extLst>
            </xdr:cNvPr>
            <xdr:cNvSpPr txBox="1"/>
          </xdr:nvSpPr>
          <xdr:spPr>
            <a:xfrm>
              <a:off x="4472940" y="381000"/>
              <a:ext cx="1847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256C8B2-F4B5-4E01-A6CB-B4EE52CEFACF}"/>
                </a:ext>
              </a:extLst>
            </xdr:cNvPr>
            <xdr:cNvSpPr txBox="1"/>
          </xdr:nvSpPr>
          <xdr:spPr>
            <a:xfrm>
              <a:off x="4472940" y="381000"/>
              <a:ext cx="1847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𝜃_𝐵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156210</xdr:rowOff>
    </xdr:from>
    <xdr:to>
      <xdr:col>22</xdr:col>
      <xdr:colOff>472440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6D923E-F699-4BAF-9B8B-B6EA11E5A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196463</xdr:colOff>
      <xdr:row>3</xdr:row>
      <xdr:rowOff>2816</xdr:rowOff>
    </xdr:from>
    <xdr:ext cx="1818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7C2DA6F-1D03-49B7-866A-817E3D298D74}"/>
                </a:ext>
              </a:extLst>
            </xdr:cNvPr>
            <xdr:cNvSpPr txBox="1"/>
          </xdr:nvSpPr>
          <xdr:spPr>
            <a:xfrm>
              <a:off x="1415663" y="559407"/>
              <a:ext cx="1818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a-IR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7C2DA6F-1D03-49B7-866A-817E3D298D74}"/>
                </a:ext>
              </a:extLst>
            </xdr:cNvPr>
            <xdr:cNvSpPr txBox="1"/>
          </xdr:nvSpPr>
          <xdr:spPr>
            <a:xfrm>
              <a:off x="1415663" y="559407"/>
              <a:ext cx="1818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a-IR" sz="1100" b="0" i="0">
                  <a:latin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</a:rPr>
                <a:t>_0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212034</xdr:colOff>
      <xdr:row>2</xdr:row>
      <xdr:rowOff>168965</xdr:rowOff>
    </xdr:from>
    <xdr:ext cx="1785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CADCF00-5D0E-4DCC-85FE-68A6B844D8D8}"/>
                </a:ext>
              </a:extLst>
            </xdr:cNvPr>
            <xdr:cNvSpPr txBox="1"/>
          </xdr:nvSpPr>
          <xdr:spPr>
            <a:xfrm>
              <a:off x="2040834" y="540026"/>
              <a:ext cx="1785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CADCF00-5D0E-4DCC-85FE-68A6B844D8D8}"/>
                </a:ext>
              </a:extLst>
            </xdr:cNvPr>
            <xdr:cNvSpPr txBox="1"/>
          </xdr:nvSpPr>
          <xdr:spPr>
            <a:xfrm>
              <a:off x="2040834" y="540026"/>
              <a:ext cx="1785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𝛼_1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271669</xdr:colOff>
      <xdr:row>2</xdr:row>
      <xdr:rowOff>175591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35D71B3-4DA7-4BBE-8F9A-314F196BDAE0}"/>
                </a:ext>
              </a:extLst>
            </xdr:cNvPr>
            <xdr:cNvSpPr txBox="1"/>
          </xdr:nvSpPr>
          <xdr:spPr>
            <a:xfrm>
              <a:off x="2710069" y="546652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35D71B3-4DA7-4BBE-8F9A-314F196BDAE0}"/>
                </a:ext>
              </a:extLst>
            </xdr:cNvPr>
            <xdr:cNvSpPr txBox="1"/>
          </xdr:nvSpPr>
          <xdr:spPr>
            <a:xfrm>
              <a:off x="2710069" y="546652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𝛼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132521</xdr:colOff>
      <xdr:row>3</xdr:row>
      <xdr:rowOff>16566</xdr:rowOff>
    </xdr:from>
    <xdr:ext cx="4331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009C744-C39A-4B09-A005-519BB3F0653A}"/>
                </a:ext>
              </a:extLst>
            </xdr:cNvPr>
            <xdr:cNvSpPr txBox="1"/>
          </xdr:nvSpPr>
          <xdr:spPr>
            <a:xfrm>
              <a:off x="3180521" y="573157"/>
              <a:ext cx="4331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tan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009C744-C39A-4B09-A005-519BB3F0653A}"/>
                </a:ext>
              </a:extLst>
            </xdr:cNvPr>
            <xdr:cNvSpPr txBox="1"/>
          </xdr:nvSpPr>
          <xdr:spPr>
            <a:xfrm>
              <a:off x="3180521" y="573157"/>
              <a:ext cx="4331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tan⁡〖(𝛼)〗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72886</xdr:colOff>
      <xdr:row>3</xdr:row>
      <xdr:rowOff>3314</xdr:rowOff>
    </xdr:from>
    <xdr:ext cx="4331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A0AC9B6-B207-438C-A3A9-415BBCAC860A}"/>
                </a:ext>
              </a:extLst>
            </xdr:cNvPr>
            <xdr:cNvSpPr txBox="1"/>
          </xdr:nvSpPr>
          <xdr:spPr>
            <a:xfrm>
              <a:off x="3730486" y="559905"/>
              <a:ext cx="4331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tan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A0AC9B6-B207-438C-A3A9-415BBCAC860A}"/>
                </a:ext>
              </a:extLst>
            </xdr:cNvPr>
            <xdr:cNvSpPr txBox="1"/>
          </xdr:nvSpPr>
          <xdr:spPr>
            <a:xfrm>
              <a:off x="3730486" y="559905"/>
              <a:ext cx="4331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tan⁡〖(𝛼)〗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91440</xdr:colOff>
      <xdr:row>3</xdr:row>
      <xdr:rowOff>7620</xdr:rowOff>
    </xdr:from>
    <xdr:ext cx="4331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89C832D-7050-407B-8381-E9648D173681}"/>
                </a:ext>
              </a:extLst>
            </xdr:cNvPr>
            <xdr:cNvSpPr txBox="1"/>
          </xdr:nvSpPr>
          <xdr:spPr>
            <a:xfrm>
              <a:off x="4968240" y="556260"/>
              <a:ext cx="4331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tan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89C832D-7050-407B-8381-E9648D173681}"/>
                </a:ext>
              </a:extLst>
            </xdr:cNvPr>
            <xdr:cNvSpPr txBox="1"/>
          </xdr:nvSpPr>
          <xdr:spPr>
            <a:xfrm>
              <a:off x="4968240" y="556260"/>
              <a:ext cx="4331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tan⁡〖(𝛼)〗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8"/>
  <sheetViews>
    <sheetView tabSelected="1" zoomScaleNormal="100" workbookViewId="0"/>
  </sheetViews>
  <sheetFormatPr defaultRowHeight="14.4" x14ac:dyDescent="0.3"/>
  <sheetData>
    <row r="3" spans="2:8" x14ac:dyDescent="0.3">
      <c r="B3" t="s">
        <v>0</v>
      </c>
      <c r="H3" t="s">
        <v>1</v>
      </c>
    </row>
    <row r="4" spans="2:8" x14ac:dyDescent="0.3">
      <c r="B4">
        <v>1</v>
      </c>
      <c r="C4">
        <v>0</v>
      </c>
      <c r="D4">
        <v>60</v>
      </c>
      <c r="E4">
        <v>57</v>
      </c>
      <c r="F4">
        <f>(180-(D4+E4/60 -C4))/2</f>
        <v>59.524999999999999</v>
      </c>
      <c r="G4">
        <f>F4</f>
        <v>59.524999999999999</v>
      </c>
      <c r="H4">
        <f>TAN(RADIANS(F4))</f>
        <v>1.6993582433368786</v>
      </c>
    </row>
    <row r="5" spans="2:8" x14ac:dyDescent="0.3">
      <c r="B5">
        <v>2</v>
      </c>
      <c r="C5">
        <v>0</v>
      </c>
      <c r="D5">
        <v>60</v>
      </c>
      <c r="E5">
        <v>48</v>
      </c>
      <c r="F5">
        <f t="shared" ref="F5:F6" si="0">(180-(D5+E5/60 -C5))/2</f>
        <v>59.6</v>
      </c>
      <c r="G5">
        <f>F5</f>
        <v>59.6</v>
      </c>
      <c r="H5">
        <f>TAN(RADIANS(F5))</f>
        <v>1.7044587344980777</v>
      </c>
    </row>
    <row r="6" spans="2:8" x14ac:dyDescent="0.3">
      <c r="B6">
        <v>3</v>
      </c>
      <c r="C6">
        <v>0</v>
      </c>
      <c r="D6">
        <v>60</v>
      </c>
      <c r="E6">
        <v>56</v>
      </c>
      <c r="F6">
        <f t="shared" si="0"/>
        <v>59.533333333333331</v>
      </c>
      <c r="G6">
        <f>F6</f>
        <v>59.533333333333331</v>
      </c>
      <c r="H6">
        <f>TAN(RADIANS(F6))</f>
        <v>1.6999238434062041</v>
      </c>
    </row>
    <row r="7" spans="2:8" x14ac:dyDescent="0.3">
      <c r="E7" t="s">
        <v>5</v>
      </c>
      <c r="F7">
        <f>AVERAGE(F4:F6)</f>
        <v>59.552777777777777</v>
      </c>
      <c r="G7">
        <f t="shared" ref="G7:H7" si="1">AVERAGE(G4:G6)</f>
        <v>59.552777777777777</v>
      </c>
      <c r="H7">
        <f t="shared" si="1"/>
        <v>1.7012469404137203</v>
      </c>
    </row>
    <row r="8" spans="2:8" x14ac:dyDescent="0.3">
      <c r="E8" t="s">
        <v>6</v>
      </c>
      <c r="F8">
        <f>_xlfn.STDEV.S(F4:F6)</f>
        <v>4.1107357185970472E-2</v>
      </c>
      <c r="G8">
        <f t="shared" ref="G8:H8" si="2">_xlfn.STDEV.S(G4:G6)</f>
        <v>4.1107357185970472E-2</v>
      </c>
      <c r="H8">
        <f t="shared" si="2"/>
        <v>2.7958347214814259E-3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C0A41-3E6B-459F-86BE-13100A47CE0E}">
  <dimension ref="B3:I15"/>
  <sheetViews>
    <sheetView zoomScaleNormal="100" workbookViewId="0"/>
  </sheetViews>
  <sheetFormatPr defaultRowHeight="14.4" x14ac:dyDescent="0.3"/>
  <sheetData>
    <row r="3" spans="2:9" x14ac:dyDescent="0.3">
      <c r="F3" s="1" t="s">
        <v>3</v>
      </c>
      <c r="G3" s="1" t="s">
        <v>4</v>
      </c>
      <c r="I3" s="1" t="s">
        <v>7</v>
      </c>
    </row>
    <row r="4" spans="2:9" x14ac:dyDescent="0.3">
      <c r="B4" t="s">
        <v>2</v>
      </c>
    </row>
    <row r="5" spans="2:9" x14ac:dyDescent="0.3">
      <c r="B5">
        <v>40</v>
      </c>
      <c r="C5">
        <v>63</v>
      </c>
      <c r="D5">
        <v>86</v>
      </c>
      <c r="E5">
        <f>C5-D5</f>
        <v>-23</v>
      </c>
      <c r="F5">
        <f>TAN(RADIANS(E5))</f>
        <v>-0.42447481620960476</v>
      </c>
      <c r="G5">
        <f t="shared" ref="G5:G14" si="0">(SIN(RADIANS(B5))^2-COS(RADIANS(B5))*(1.52^2-SIN(RADIANS(B5))^2)^0.5)/(SIN(RADIANS(B5))^2+COS(RADIANS(B5))*(1.52^2-(SIN(RADIANS(B5))^2))^0.5)</f>
        <v>-0.43721412514315028</v>
      </c>
      <c r="I5">
        <f>1.4142*3.1415/(COS(RADIANS(E5))^2)/180</f>
        <v>2.9128842442324585E-2</v>
      </c>
    </row>
    <row r="6" spans="2:9" x14ac:dyDescent="0.3">
      <c r="B6">
        <v>45</v>
      </c>
      <c r="C6">
        <v>63</v>
      </c>
      <c r="D6">
        <v>81</v>
      </c>
      <c r="E6">
        <f t="shared" ref="E6:E15" si="1">C6-D6</f>
        <v>-18</v>
      </c>
      <c r="F6">
        <f t="shared" ref="F6:F15" si="2">TAN(RADIANS(E6))</f>
        <v>-0.32491969623290629</v>
      </c>
      <c r="G6">
        <f t="shared" si="0"/>
        <v>-0.31101954917383451</v>
      </c>
      <c r="I6">
        <f t="shared" ref="I6:I15" si="3">1.4142*3.1415/(COS(RADIANS(E6))^2)/180</f>
        <v>2.7287436668732207E-2</v>
      </c>
    </row>
    <row r="7" spans="2:9" x14ac:dyDescent="0.3">
      <c r="B7">
        <v>50</v>
      </c>
      <c r="C7">
        <v>63</v>
      </c>
      <c r="D7">
        <v>72</v>
      </c>
      <c r="E7">
        <f t="shared" si="1"/>
        <v>-9</v>
      </c>
      <c r="F7">
        <f t="shared" si="2"/>
        <v>-0.15838444032453627</v>
      </c>
      <c r="G7">
        <f t="shared" si="0"/>
        <v>-0.17967315375453027</v>
      </c>
      <c r="I7">
        <f t="shared" si="3"/>
        <v>2.5300874810332261E-2</v>
      </c>
    </row>
    <row r="8" spans="2:9" x14ac:dyDescent="0.3">
      <c r="B8">
        <v>55</v>
      </c>
      <c r="C8">
        <v>63</v>
      </c>
      <c r="D8">
        <v>66</v>
      </c>
      <c r="E8">
        <f t="shared" si="1"/>
        <v>-3</v>
      </c>
      <c r="F8">
        <f t="shared" si="2"/>
        <v>-5.240777928304121E-2</v>
      </c>
      <c r="G8">
        <f t="shared" si="0"/>
        <v>-4.5103951737128799E-2</v>
      </c>
      <c r="I8">
        <f t="shared" si="3"/>
        <v>2.4749508531994376E-2</v>
      </c>
    </row>
    <row r="9" spans="2:9" x14ac:dyDescent="0.3">
      <c r="B9">
        <v>57</v>
      </c>
      <c r="C9">
        <v>63</v>
      </c>
      <c r="D9">
        <v>65</v>
      </c>
      <c r="E9">
        <f t="shared" si="1"/>
        <v>-2</v>
      </c>
      <c r="F9">
        <f t="shared" si="2"/>
        <v>-3.492076949174773E-2</v>
      </c>
      <c r="G9">
        <f t="shared" si="0"/>
        <v>9.2812479810722489E-3</v>
      </c>
      <c r="I9">
        <f t="shared" si="3"/>
        <v>2.4711816705074326E-2</v>
      </c>
    </row>
    <row r="10" spans="2:9" x14ac:dyDescent="0.3">
      <c r="B10">
        <v>58</v>
      </c>
      <c r="C10">
        <v>63</v>
      </c>
      <c r="D10">
        <v>61</v>
      </c>
      <c r="E10">
        <f t="shared" si="1"/>
        <v>2</v>
      </c>
      <c r="F10">
        <f t="shared" si="2"/>
        <v>3.492076949174773E-2</v>
      </c>
      <c r="G10">
        <f t="shared" si="0"/>
        <v>3.6556703679184441E-2</v>
      </c>
      <c r="I10">
        <f t="shared" si="3"/>
        <v>2.4711816705074326E-2</v>
      </c>
    </row>
    <row r="11" spans="2:9" x14ac:dyDescent="0.3">
      <c r="B11">
        <v>59</v>
      </c>
      <c r="C11">
        <v>63</v>
      </c>
      <c r="D11">
        <v>60</v>
      </c>
      <c r="E11">
        <f t="shared" si="1"/>
        <v>3</v>
      </c>
      <c r="F11">
        <f t="shared" si="2"/>
        <v>5.240777928304121E-2</v>
      </c>
      <c r="G11">
        <f t="shared" si="0"/>
        <v>6.3878735558211247E-2</v>
      </c>
      <c r="I11">
        <f t="shared" si="3"/>
        <v>2.4749508531994376E-2</v>
      </c>
    </row>
    <row r="12" spans="2:9" x14ac:dyDescent="0.3">
      <c r="B12">
        <v>60</v>
      </c>
      <c r="C12">
        <v>63</v>
      </c>
      <c r="D12">
        <v>57</v>
      </c>
      <c r="E12">
        <f t="shared" si="1"/>
        <v>6</v>
      </c>
      <c r="F12">
        <f t="shared" si="2"/>
        <v>0.10510423526567647</v>
      </c>
      <c r="G12">
        <f t="shared" si="0"/>
        <v>9.1242527971975268E-2</v>
      </c>
      <c r="I12">
        <f t="shared" si="3"/>
        <v>2.4954374814273213E-2</v>
      </c>
    </row>
    <row r="13" spans="2:9" x14ac:dyDescent="0.3">
      <c r="B13">
        <v>62.5</v>
      </c>
      <c r="C13">
        <v>63</v>
      </c>
      <c r="D13">
        <v>53</v>
      </c>
      <c r="E13">
        <f t="shared" si="1"/>
        <v>10</v>
      </c>
      <c r="F13">
        <f t="shared" si="2"/>
        <v>0.17632698070846498</v>
      </c>
      <c r="G13">
        <f t="shared" si="0"/>
        <v>0.15981644661988673</v>
      </c>
      <c r="I13">
        <f t="shared" si="3"/>
        <v>2.54491026762096E-2</v>
      </c>
    </row>
    <row r="14" spans="2:9" x14ac:dyDescent="0.3">
      <c r="B14">
        <v>65</v>
      </c>
      <c r="C14">
        <v>63</v>
      </c>
      <c r="D14">
        <v>51</v>
      </c>
      <c r="E14">
        <f t="shared" si="1"/>
        <v>12</v>
      </c>
      <c r="F14">
        <f t="shared" si="2"/>
        <v>0.21255656167002213</v>
      </c>
      <c r="G14">
        <f t="shared" si="0"/>
        <v>0.22862622485919243</v>
      </c>
      <c r="I14">
        <f t="shared" si="3"/>
        <v>2.5796845572448598E-2</v>
      </c>
    </row>
    <row r="15" spans="2:9" x14ac:dyDescent="0.3">
      <c r="B15">
        <v>70</v>
      </c>
      <c r="C15">
        <v>63</v>
      </c>
      <c r="D15">
        <v>45</v>
      </c>
      <c r="E15">
        <f t="shared" si="1"/>
        <v>18</v>
      </c>
      <c r="F15">
        <f t="shared" si="2"/>
        <v>0.32491969623290629</v>
      </c>
      <c r="G15">
        <f>(SIN(RADIANS(B15))^2-COS(RADIANS(B15))*(1.52^2-SIN(RADIANS(B15))^2)^0.5)/(SIN(RADIANS(B15))^2+COS(RADIANS(B15))*(1.52^2-(SIN(RADIANS(B15))^2))^0.5)</f>
        <v>0.36728456554504824</v>
      </c>
      <c r="I15">
        <f t="shared" si="3"/>
        <v>2.7287436668732207E-2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 I</vt:lpstr>
      <vt:lpstr>Exp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Blk Intlct</dc:creator>
  <cp:lastModifiedBy>Blk Intlct</cp:lastModifiedBy>
  <dcterms:created xsi:type="dcterms:W3CDTF">2015-06-05T18:17:20Z</dcterms:created>
  <dcterms:modified xsi:type="dcterms:W3CDTF">2021-04-26T06:47:41Z</dcterms:modified>
</cp:coreProperties>
</file>