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9\"/>
    </mc:Choice>
  </mc:AlternateContent>
  <xr:revisionPtr revIDLastSave="0" documentId="13_ncr:1_{D67B56E1-B1C6-445D-8044-FC1714D7C2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 I" sheetId="1" r:id="rId1"/>
    <sheet name="Exp II" sheetId="2" r:id="rId2"/>
    <sheet name="Exp III" sheetId="3" r:id="rId3"/>
    <sheet name="Exp IV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H15" i="2"/>
  <c r="H11" i="2"/>
  <c r="J6" i="4"/>
  <c r="J7" i="4"/>
  <c r="J8" i="4"/>
  <c r="J9" i="4"/>
  <c r="J4" i="4"/>
  <c r="J5" i="4"/>
  <c r="I5" i="2"/>
  <c r="H5" i="4"/>
  <c r="H6" i="4"/>
  <c r="H7" i="4"/>
  <c r="H8" i="4"/>
  <c r="H9" i="4"/>
  <c r="H4" i="4"/>
  <c r="F6" i="4"/>
  <c r="F7" i="4"/>
  <c r="F8" i="4"/>
  <c r="F9" i="4"/>
  <c r="F5" i="4"/>
  <c r="F4" i="4"/>
  <c r="E4" i="2"/>
  <c r="G5" i="3"/>
  <c r="G6" i="3"/>
  <c r="G4" i="3"/>
  <c r="E6" i="3"/>
  <c r="E5" i="3"/>
  <c r="E4" i="3"/>
  <c r="I6" i="2"/>
  <c r="I7" i="2"/>
  <c r="I8" i="2"/>
  <c r="I9" i="2"/>
  <c r="I4" i="2"/>
  <c r="H4" i="2"/>
  <c r="G4" i="2"/>
  <c r="G5" i="2"/>
  <c r="G6" i="2"/>
  <c r="G7" i="2"/>
  <c r="G8" i="2"/>
  <c r="G9" i="2"/>
  <c r="E5" i="2"/>
  <c r="E6" i="2"/>
  <c r="E7" i="2"/>
  <c r="E8" i="2"/>
  <c r="E9" i="2"/>
  <c r="H8" i="1"/>
  <c r="I4" i="1"/>
  <c r="I6" i="1"/>
  <c r="I5" i="1"/>
  <c r="I4" i="4"/>
  <c r="G5" i="4"/>
  <c r="I5" i="4" s="1"/>
  <c r="G6" i="4"/>
  <c r="I6" i="4" s="1"/>
  <c r="G7" i="4"/>
  <c r="I7" i="4" s="1"/>
  <c r="G8" i="4"/>
  <c r="I8" i="4" s="1"/>
  <c r="G9" i="4"/>
  <c r="I9" i="4" s="1"/>
  <c r="G4" i="4"/>
  <c r="E4" i="4"/>
  <c r="E6" i="4"/>
  <c r="E7" i="4"/>
  <c r="E8" i="4"/>
  <c r="E9" i="4"/>
  <c r="E5" i="4"/>
  <c r="D4" i="2"/>
  <c r="D5" i="3"/>
  <c r="F5" i="3" s="1"/>
  <c r="D6" i="3"/>
  <c r="F6" i="3" s="1"/>
  <c r="D4" i="3"/>
  <c r="F4" i="3" s="1"/>
  <c r="F6" i="2"/>
  <c r="F5" i="2"/>
  <c r="F7" i="2"/>
  <c r="F8" i="2"/>
  <c r="F9" i="2"/>
  <c r="F4" i="2"/>
  <c r="D6" i="2"/>
  <c r="H6" i="2" s="1"/>
  <c r="D7" i="2"/>
  <c r="D8" i="2"/>
  <c r="H8" i="2" s="1"/>
  <c r="D9" i="2"/>
  <c r="H9" i="2" s="1"/>
  <c r="D5" i="2"/>
  <c r="H5" i="2" s="1"/>
  <c r="H7" i="1"/>
  <c r="H5" i="1"/>
  <c r="H6" i="1"/>
  <c r="H4" i="1"/>
  <c r="G5" i="1"/>
  <c r="G6" i="1"/>
  <c r="G4" i="1"/>
  <c r="F4" i="1"/>
  <c r="F5" i="1"/>
  <c r="F6" i="1"/>
  <c r="I10" i="4" l="1"/>
  <c r="I11" i="4"/>
  <c r="F7" i="3"/>
  <c r="F8" i="3"/>
  <c r="H7" i="2"/>
  <c r="H10" i="2" l="1"/>
</calcChain>
</file>

<file path=xl/sharedStrings.xml><?xml version="1.0" encoding="utf-8"?>
<sst xmlns="http://schemas.openxmlformats.org/spreadsheetml/2006/main" count="20" uniqueCount="8">
  <si>
    <t>دفعات</t>
  </si>
  <si>
    <t>n</t>
  </si>
  <si>
    <t>میانگین</t>
  </si>
  <si>
    <t>i</t>
  </si>
  <si>
    <t xml:space="preserve">r </t>
  </si>
  <si>
    <t xml:space="preserve">دفعات </t>
  </si>
  <si>
    <t>خطای پراکندگی</t>
  </si>
  <si>
    <t>خطای گراف برای ضریب شکست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</si>
</sst>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ترسیم نمودار سینوس</a:t>
            </a:r>
            <a:r>
              <a:rPr lang="fa-IR" sz="1200" baseline="0"/>
              <a:t> زاویه شکست بر حسب سینوس زاویه تابش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II'!$D$4:$D$9</c:f>
              <c:numCache>
                <c:formatCode>General</c:formatCode>
                <c:ptCount val="6"/>
                <c:pt idx="0">
                  <c:v>0.17364817766693033</c:v>
                </c:pt>
                <c:pt idx="1">
                  <c:v>0.34202014332566871</c:v>
                </c:pt>
                <c:pt idx="2">
                  <c:v>0.49999999999999994</c:v>
                </c:pt>
                <c:pt idx="3">
                  <c:v>0.64278760968653925</c:v>
                </c:pt>
                <c:pt idx="4">
                  <c:v>0.76604444311897801</c:v>
                </c:pt>
                <c:pt idx="5">
                  <c:v>0.8660254037844386</c:v>
                </c:pt>
              </c:numCache>
            </c:numRef>
          </c:xVal>
          <c:yVal>
            <c:numRef>
              <c:f>'Exp II'!$F$4:$F$9</c:f>
              <c:numCache>
                <c:formatCode>General</c:formatCode>
                <c:ptCount val="6"/>
                <c:pt idx="0">
                  <c:v>0.12186934340514748</c:v>
                </c:pt>
                <c:pt idx="1">
                  <c:v>0.224951054343865</c:v>
                </c:pt>
                <c:pt idx="2">
                  <c:v>0.34202014332566871</c:v>
                </c:pt>
                <c:pt idx="3">
                  <c:v>0.4383711467890774</c:v>
                </c:pt>
                <c:pt idx="4">
                  <c:v>0.51503807491005416</c:v>
                </c:pt>
                <c:pt idx="5">
                  <c:v>0.57357643635104605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4-46C4-881B-E996672D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2624"/>
        <c:axId val="119689712"/>
      </c:scatterChart>
      <c:valAx>
        <c:axId val="1196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9712"/>
        <c:crosses val="autoZero"/>
        <c:crossBetween val="midCat"/>
      </c:valAx>
      <c:valAx>
        <c:axId val="119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ترسیم</a:t>
            </a:r>
            <a:r>
              <a:rPr lang="fa-IR" baseline="0"/>
              <a:t> نمودار سینوس زاویه شکست به سینوس زاویه تابش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IV'!$E$4:$E$9</c:f>
              <c:numCache>
                <c:formatCode>General</c:formatCode>
                <c:ptCount val="6"/>
                <c:pt idx="0">
                  <c:v>0.17364817766693033</c:v>
                </c:pt>
                <c:pt idx="1">
                  <c:v>0.34202014332566871</c:v>
                </c:pt>
                <c:pt idx="2">
                  <c:v>0.49999999999999994</c:v>
                </c:pt>
                <c:pt idx="3">
                  <c:v>0.64278760968653925</c:v>
                </c:pt>
                <c:pt idx="4">
                  <c:v>0.76604444311897801</c:v>
                </c:pt>
                <c:pt idx="5">
                  <c:v>0.8660254037844386</c:v>
                </c:pt>
              </c:numCache>
            </c:numRef>
          </c:xVal>
          <c:yVal>
            <c:numRef>
              <c:f>'Exp IV'!$G$4:$G$9</c:f>
              <c:numCache>
                <c:formatCode>General</c:formatCode>
                <c:ptCount val="6"/>
                <c:pt idx="0">
                  <c:v>0.13917310096006544</c:v>
                </c:pt>
                <c:pt idx="1">
                  <c:v>0.3090169943749474</c:v>
                </c:pt>
                <c:pt idx="2">
                  <c:v>0.42261826174069944</c:v>
                </c:pt>
                <c:pt idx="3">
                  <c:v>0.5299192642332049</c:v>
                </c:pt>
                <c:pt idx="4">
                  <c:v>0.64278760968653925</c:v>
                </c:pt>
                <c:pt idx="5">
                  <c:v>0.73135370161917046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F36-BAC3-E7B73D0C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080"/>
        <c:axId val="130393328"/>
      </c:scatterChart>
      <c:valAx>
        <c:axId val="1303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سینوس</a:t>
                </a:r>
                <a:r>
                  <a:rPr lang="fa-IR" baseline="0"/>
                  <a:t> زاویه تابش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3328"/>
        <c:crosses val="autoZero"/>
        <c:crossBetween val="midCat"/>
      </c:valAx>
      <c:valAx>
        <c:axId val="130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سینوس زاویه شکست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243840</xdr:colOff>
      <xdr:row>1</xdr:row>
      <xdr:rowOff>163830</xdr:rowOff>
    </xdr:from>
    <xdr:ext cx="162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E4904E-9FB3-4E38-A1E2-EC85870DDE34}"/>
                </a:ext>
              </a:extLst>
            </xdr:cNvPr>
            <xdr:cNvSpPr txBox="1"/>
          </xdr:nvSpPr>
          <xdr:spPr>
            <a:xfrm>
              <a:off x="1463040" y="346710"/>
              <a:ext cx="162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E4904E-9FB3-4E38-A1E2-EC85870DDE34}"/>
                </a:ext>
              </a:extLst>
            </xdr:cNvPr>
            <xdr:cNvSpPr txBox="1"/>
          </xdr:nvSpPr>
          <xdr:spPr>
            <a:xfrm>
              <a:off x="1463040" y="346710"/>
              <a:ext cx="162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220980</xdr:colOff>
      <xdr:row>1</xdr:row>
      <xdr:rowOff>171450</xdr:rowOff>
    </xdr:from>
    <xdr:ext cx="165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A9AEA0-8672-45BB-ABBB-FEBB6F536C66}"/>
                </a:ext>
              </a:extLst>
            </xdr:cNvPr>
            <xdr:cNvSpPr txBox="1"/>
          </xdr:nvSpPr>
          <xdr:spPr>
            <a:xfrm>
              <a:off x="2049780" y="35433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A9AEA0-8672-45BB-ABBB-FEBB6F536C66}"/>
                </a:ext>
              </a:extLst>
            </xdr:cNvPr>
            <xdr:cNvSpPr txBox="1"/>
          </xdr:nvSpPr>
          <xdr:spPr>
            <a:xfrm>
              <a:off x="2049780" y="35433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1</xdr:row>
      <xdr:rowOff>179070</xdr:rowOff>
    </xdr:from>
    <xdr:ext cx="165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836A60-1E85-4CB6-8B2E-FDC5E76F57D8}"/>
                </a:ext>
              </a:extLst>
            </xdr:cNvPr>
            <xdr:cNvSpPr txBox="1"/>
          </xdr:nvSpPr>
          <xdr:spPr>
            <a:xfrm>
              <a:off x="2682240" y="36195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836A60-1E85-4CB6-8B2E-FDC5E76F57D8}"/>
                </a:ext>
              </a:extLst>
            </xdr:cNvPr>
            <xdr:cNvSpPr txBox="1"/>
          </xdr:nvSpPr>
          <xdr:spPr>
            <a:xfrm>
              <a:off x="2682240" y="36195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83820</xdr:colOff>
      <xdr:row>2</xdr:row>
      <xdr:rowOff>3810</xdr:rowOff>
    </xdr:from>
    <xdr:ext cx="467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36B3FEA-BC74-403D-9F21-5D81AD007D77}"/>
                </a:ext>
              </a:extLst>
            </xdr:cNvPr>
            <xdr:cNvSpPr txBox="1"/>
          </xdr:nvSpPr>
          <xdr:spPr>
            <a:xfrm>
              <a:off x="3741420" y="369570"/>
              <a:ext cx="467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36B3FEA-BC74-403D-9F21-5D81AD007D77}"/>
                </a:ext>
              </a:extLst>
            </xdr:cNvPr>
            <xdr:cNvSpPr txBox="1"/>
          </xdr:nvSpPr>
          <xdr:spPr>
            <a:xfrm>
              <a:off x="3741420" y="369570"/>
              <a:ext cx="467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𝑆_3−𝑆_1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1</xdr:row>
      <xdr:rowOff>179070</xdr:rowOff>
    </xdr:from>
    <xdr:ext cx="467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664CE5-5D37-48A0-AE1B-FB1E90A17511}"/>
                </a:ext>
              </a:extLst>
            </xdr:cNvPr>
            <xdr:cNvSpPr txBox="1"/>
          </xdr:nvSpPr>
          <xdr:spPr>
            <a:xfrm>
              <a:off x="3124200" y="361950"/>
              <a:ext cx="467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664CE5-5D37-48A0-AE1B-FB1E90A17511}"/>
                </a:ext>
              </a:extLst>
            </xdr:cNvPr>
            <xdr:cNvSpPr txBox="1"/>
          </xdr:nvSpPr>
          <xdr:spPr>
            <a:xfrm>
              <a:off x="3124200" y="361950"/>
              <a:ext cx="467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𝑆_3−𝑆_2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217170</xdr:colOff>
      <xdr:row>2</xdr:row>
      <xdr:rowOff>11430</xdr:rowOff>
    </xdr:from>
    <xdr:ext cx="1946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7FB62B-15E9-4145-A061-929A2C22F00B}"/>
                </a:ext>
              </a:extLst>
            </xdr:cNvPr>
            <xdr:cNvSpPr txBox="1"/>
          </xdr:nvSpPr>
          <xdr:spPr>
            <a:xfrm>
              <a:off x="5093970" y="37719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Δn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7FB62B-15E9-4145-A061-929A2C22F00B}"/>
                </a:ext>
              </a:extLst>
            </xdr:cNvPr>
            <xdr:cNvSpPr txBox="1"/>
          </xdr:nvSpPr>
          <xdr:spPr>
            <a:xfrm>
              <a:off x="5093970" y="37719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Δn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175260</xdr:colOff>
      <xdr:row>2</xdr:row>
      <xdr:rowOff>11430</xdr:rowOff>
    </xdr:from>
    <xdr:ext cx="2830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245E98E-E56D-4503-8441-BD8B4A832D7D}"/>
                </a:ext>
              </a:extLst>
            </xdr:cNvPr>
            <xdr:cNvSpPr txBox="1"/>
          </xdr:nvSpPr>
          <xdr:spPr>
            <a:xfrm>
              <a:off x="2004060" y="377190"/>
              <a:ext cx="283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245E98E-E56D-4503-8441-BD8B4A832D7D}"/>
                </a:ext>
              </a:extLst>
            </xdr:cNvPr>
            <xdr:cNvSpPr txBox="1"/>
          </xdr:nvSpPr>
          <xdr:spPr>
            <a:xfrm>
              <a:off x="2004060" y="377190"/>
              <a:ext cx="283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sin⁡𝑖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160020</xdr:colOff>
      <xdr:row>2</xdr:row>
      <xdr:rowOff>3810</xdr:rowOff>
    </xdr:from>
    <xdr:ext cx="3040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97585B-585D-4BC0-BFB5-48104436B930}"/>
                </a:ext>
              </a:extLst>
            </xdr:cNvPr>
            <xdr:cNvSpPr txBox="1"/>
          </xdr:nvSpPr>
          <xdr:spPr>
            <a:xfrm>
              <a:off x="2598420" y="369570"/>
              <a:ext cx="304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97585B-585D-4BC0-BFB5-48104436B930}"/>
                </a:ext>
              </a:extLst>
            </xdr:cNvPr>
            <xdr:cNvSpPr txBox="1"/>
          </xdr:nvSpPr>
          <xdr:spPr>
            <a:xfrm>
              <a:off x="2598420" y="369570"/>
              <a:ext cx="304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sin⁡𝑟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2</xdr:row>
      <xdr:rowOff>11430</xdr:rowOff>
    </xdr:from>
    <xdr:ext cx="390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9E8677A-38CA-43EB-9998-482EB286F859}"/>
                </a:ext>
              </a:extLst>
            </xdr:cNvPr>
            <xdr:cNvSpPr txBox="1"/>
          </xdr:nvSpPr>
          <xdr:spPr>
            <a:xfrm>
              <a:off x="2552700" y="377190"/>
              <a:ext cx="390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0">
                        <a:latin typeface="Cambria Math" panose="02040503050406030204" pitchFamily="18" charset="0"/>
                      </a:rPr>
                      <m:t>Δ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9E8677A-38CA-43EB-9998-482EB286F859}"/>
                </a:ext>
              </a:extLst>
            </xdr:cNvPr>
            <xdr:cNvSpPr txBox="1"/>
          </xdr:nvSpPr>
          <xdr:spPr>
            <a:xfrm>
              <a:off x="2552700" y="377190"/>
              <a:ext cx="390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 sin⁡𝑖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114300</xdr:colOff>
      <xdr:row>2</xdr:row>
      <xdr:rowOff>0</xdr:rowOff>
    </xdr:from>
    <xdr:ext cx="4116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3E2F9B3-64F5-4EE9-A55A-D7E9E3918EAB}"/>
                </a:ext>
              </a:extLst>
            </xdr:cNvPr>
            <xdr:cNvSpPr txBox="1"/>
          </xdr:nvSpPr>
          <xdr:spPr>
            <a:xfrm>
              <a:off x="3771900" y="365760"/>
              <a:ext cx="4116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0">
                        <a:latin typeface="Cambria Math" panose="02040503050406030204" pitchFamily="18" charset="0"/>
                      </a:rPr>
                      <m:t>Δ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3E2F9B3-64F5-4EE9-A55A-D7E9E3918EAB}"/>
                </a:ext>
              </a:extLst>
            </xdr:cNvPr>
            <xdr:cNvSpPr txBox="1"/>
          </xdr:nvSpPr>
          <xdr:spPr>
            <a:xfrm>
              <a:off x="3771900" y="365760"/>
              <a:ext cx="4116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 sin⁡𝑟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205740</xdr:colOff>
      <xdr:row>2</xdr:row>
      <xdr:rowOff>7620</xdr:rowOff>
    </xdr:from>
    <xdr:ext cx="1946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F75E104-D590-47E9-90DA-487EF7DFEE22}"/>
                </a:ext>
              </a:extLst>
            </xdr:cNvPr>
            <xdr:cNvSpPr txBox="1"/>
          </xdr:nvSpPr>
          <xdr:spPr>
            <a:xfrm>
              <a:off x="5082540" y="37338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Δn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F75E104-D590-47E9-90DA-487EF7DFEE22}"/>
                </a:ext>
              </a:extLst>
            </xdr:cNvPr>
            <xdr:cNvSpPr txBox="1"/>
          </xdr:nvSpPr>
          <xdr:spPr>
            <a:xfrm>
              <a:off x="5082540" y="37338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Δn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121920</xdr:colOff>
      <xdr:row>3</xdr:row>
      <xdr:rowOff>3810</xdr:rowOff>
    </xdr:from>
    <xdr:to>
      <xdr:col>18</xdr:col>
      <xdr:colOff>426720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40A47-B918-43F0-A333-F6EC656F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3810</xdr:rowOff>
    </xdr:from>
    <xdr:ext cx="137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849C44-26DC-40B1-9E7B-AE30C7A5055E}"/>
                </a:ext>
              </a:extLst>
            </xdr:cNvPr>
            <xdr:cNvSpPr txBox="1"/>
          </xdr:nvSpPr>
          <xdr:spPr>
            <a:xfrm>
              <a:off x="1466850" y="369570"/>
              <a:ext cx="13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849C44-26DC-40B1-9E7B-AE30C7A5055E}"/>
                </a:ext>
              </a:extLst>
            </xdr:cNvPr>
            <xdr:cNvSpPr txBox="1"/>
          </xdr:nvSpPr>
          <xdr:spPr>
            <a:xfrm>
              <a:off x="1466850" y="369570"/>
              <a:ext cx="13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72390</xdr:colOff>
      <xdr:row>1</xdr:row>
      <xdr:rowOff>179070</xdr:rowOff>
    </xdr:from>
    <xdr:ext cx="4397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758370E-9D93-41DC-B79E-8FFF35DC3E20}"/>
                </a:ext>
              </a:extLst>
            </xdr:cNvPr>
            <xdr:cNvSpPr txBox="1"/>
          </xdr:nvSpPr>
          <xdr:spPr>
            <a:xfrm>
              <a:off x="1901190" y="361950"/>
              <a:ext cx="439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758370E-9D93-41DC-B79E-8FFF35DC3E20}"/>
                </a:ext>
              </a:extLst>
            </xdr:cNvPr>
            <xdr:cNvSpPr txBox="1"/>
          </xdr:nvSpPr>
          <xdr:spPr>
            <a:xfrm>
              <a:off x="1901190" y="361950"/>
              <a:ext cx="439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sin⁡(𝑖_𝑐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182880</xdr:colOff>
      <xdr:row>2</xdr:row>
      <xdr:rowOff>0</xdr:rowOff>
    </xdr:from>
    <xdr:ext cx="1946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33CBD1-E8D4-46C5-9EED-3A047B37CF56}"/>
                </a:ext>
              </a:extLst>
            </xdr:cNvPr>
            <xdr:cNvSpPr txBox="1"/>
          </xdr:nvSpPr>
          <xdr:spPr>
            <a:xfrm>
              <a:off x="3230880" y="36576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Δn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33CBD1-E8D4-46C5-9EED-3A047B37CF56}"/>
                </a:ext>
              </a:extLst>
            </xdr:cNvPr>
            <xdr:cNvSpPr txBox="1"/>
          </xdr:nvSpPr>
          <xdr:spPr>
            <a:xfrm>
              <a:off x="3230880" y="36576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Δn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2</xdr:row>
      <xdr:rowOff>15240</xdr:rowOff>
    </xdr:from>
    <xdr:ext cx="517321" cy="19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3E3C76-4089-4BE6-BB81-1E359E835E1E}"/>
                </a:ext>
              </a:extLst>
            </xdr:cNvPr>
            <xdr:cNvSpPr txBox="1"/>
          </xdr:nvSpPr>
          <xdr:spPr>
            <a:xfrm>
              <a:off x="2476500" y="381000"/>
              <a:ext cx="517321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3E3C76-4089-4BE6-BB81-1E359E835E1E}"/>
                </a:ext>
              </a:extLst>
            </xdr:cNvPr>
            <xdr:cNvSpPr txBox="1"/>
          </xdr:nvSpPr>
          <xdr:spPr>
            <a:xfrm>
              <a:off x="2476500" y="381000"/>
              <a:ext cx="517321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Δsin⁡(𝑖_𝑐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175260</xdr:colOff>
      <xdr:row>2</xdr:row>
      <xdr:rowOff>11430</xdr:rowOff>
    </xdr:from>
    <xdr:ext cx="2830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370BCB-F38A-4709-A0BA-011B04639E38}"/>
                </a:ext>
              </a:extLst>
            </xdr:cNvPr>
            <xdr:cNvSpPr txBox="1"/>
          </xdr:nvSpPr>
          <xdr:spPr>
            <a:xfrm>
              <a:off x="2004060" y="377190"/>
              <a:ext cx="283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370BCB-F38A-4709-A0BA-011B04639E38}"/>
                </a:ext>
              </a:extLst>
            </xdr:cNvPr>
            <xdr:cNvSpPr txBox="1"/>
          </xdr:nvSpPr>
          <xdr:spPr>
            <a:xfrm>
              <a:off x="2004060" y="377190"/>
              <a:ext cx="283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sin⁡𝑖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160020</xdr:colOff>
      <xdr:row>2</xdr:row>
      <xdr:rowOff>3810</xdr:rowOff>
    </xdr:from>
    <xdr:ext cx="3040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09C07D-61DC-4D1B-A283-7904DCE9F49A}"/>
                </a:ext>
              </a:extLst>
            </xdr:cNvPr>
            <xdr:cNvSpPr txBox="1"/>
          </xdr:nvSpPr>
          <xdr:spPr>
            <a:xfrm>
              <a:off x="2598420" y="369570"/>
              <a:ext cx="304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09C07D-61DC-4D1B-A283-7904DCE9F49A}"/>
                </a:ext>
              </a:extLst>
            </xdr:cNvPr>
            <xdr:cNvSpPr txBox="1"/>
          </xdr:nvSpPr>
          <xdr:spPr>
            <a:xfrm>
              <a:off x="2598420" y="369570"/>
              <a:ext cx="304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sin⁡𝑟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114300</xdr:colOff>
      <xdr:row>2</xdr:row>
      <xdr:rowOff>15240</xdr:rowOff>
    </xdr:from>
    <xdr:ext cx="390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2AC5AD-5233-4A4D-B77F-8282E18DBB09}"/>
                </a:ext>
              </a:extLst>
            </xdr:cNvPr>
            <xdr:cNvSpPr txBox="1"/>
          </xdr:nvSpPr>
          <xdr:spPr>
            <a:xfrm>
              <a:off x="3162300" y="381000"/>
              <a:ext cx="390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0">
                        <a:latin typeface="Cambria Math" panose="02040503050406030204" pitchFamily="18" charset="0"/>
                      </a:rPr>
                      <m:t>Δ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2AC5AD-5233-4A4D-B77F-8282E18DBB09}"/>
                </a:ext>
              </a:extLst>
            </xdr:cNvPr>
            <xdr:cNvSpPr txBox="1"/>
          </xdr:nvSpPr>
          <xdr:spPr>
            <a:xfrm>
              <a:off x="3162300" y="381000"/>
              <a:ext cx="390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 sin⁡𝑖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99060</xdr:colOff>
      <xdr:row>2</xdr:row>
      <xdr:rowOff>0</xdr:rowOff>
    </xdr:from>
    <xdr:ext cx="4116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9E0C885-8399-477D-AC1F-6DB30415DD47}"/>
                </a:ext>
              </a:extLst>
            </xdr:cNvPr>
            <xdr:cNvSpPr txBox="1"/>
          </xdr:nvSpPr>
          <xdr:spPr>
            <a:xfrm>
              <a:off x="4366260" y="365760"/>
              <a:ext cx="4116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0">
                        <a:latin typeface="Cambria Math" panose="02040503050406030204" pitchFamily="18" charset="0"/>
                      </a:rPr>
                      <m:t>Δ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9E0C885-8399-477D-AC1F-6DB30415DD47}"/>
                </a:ext>
              </a:extLst>
            </xdr:cNvPr>
            <xdr:cNvSpPr txBox="1"/>
          </xdr:nvSpPr>
          <xdr:spPr>
            <a:xfrm>
              <a:off x="4366260" y="365760"/>
              <a:ext cx="4116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 sin⁡𝑟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205740</xdr:colOff>
      <xdr:row>2</xdr:row>
      <xdr:rowOff>0</xdr:rowOff>
    </xdr:from>
    <xdr:ext cx="1946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ED4E74B-249B-4448-8086-7B7535DA6D29}"/>
                </a:ext>
              </a:extLst>
            </xdr:cNvPr>
            <xdr:cNvSpPr txBox="1"/>
          </xdr:nvSpPr>
          <xdr:spPr>
            <a:xfrm>
              <a:off x="5692140" y="36576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Δn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ED4E74B-249B-4448-8086-7B7535DA6D29}"/>
                </a:ext>
              </a:extLst>
            </xdr:cNvPr>
            <xdr:cNvSpPr txBox="1"/>
          </xdr:nvSpPr>
          <xdr:spPr>
            <a:xfrm>
              <a:off x="5692140" y="365760"/>
              <a:ext cx="194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Δn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266700</xdr:colOff>
      <xdr:row>9</xdr:row>
      <xdr:rowOff>156210</xdr:rowOff>
    </xdr:from>
    <xdr:to>
      <xdr:col>17</xdr:col>
      <xdr:colOff>571500</xdr:colOff>
      <xdr:row>24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5C6EFD-2AC7-4866-B5A8-B596EC89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"/>
  <sheetViews>
    <sheetView tabSelected="1" workbookViewId="0"/>
  </sheetViews>
  <sheetFormatPr defaultRowHeight="14.4" x14ac:dyDescent="0.3"/>
  <sheetData>
    <row r="3" spans="2:9" x14ac:dyDescent="0.3">
      <c r="B3" s="1" t="s">
        <v>0</v>
      </c>
      <c r="H3" s="1" t="s">
        <v>1</v>
      </c>
    </row>
    <row r="4" spans="2:9" x14ac:dyDescent="0.3">
      <c r="B4" s="1">
        <v>1</v>
      </c>
      <c r="C4">
        <v>-0.51</v>
      </c>
      <c r="D4">
        <v>-8.69</v>
      </c>
      <c r="E4">
        <v>-20.04</v>
      </c>
      <c r="F4">
        <f>ABS(E4-D4)</f>
        <v>11.35</v>
      </c>
      <c r="G4">
        <f>ABS(E4-C4)</f>
        <v>19.529999999999998</v>
      </c>
      <c r="H4">
        <f>G4/F4</f>
        <v>1.7207048458149778</v>
      </c>
      <c r="I4">
        <f>((0.01/G4)^2+ (F4/G4^2*0.01)^2 )^0.5</f>
        <v>5.9222155642301333E-4</v>
      </c>
    </row>
    <row r="5" spans="2:9" x14ac:dyDescent="0.3">
      <c r="B5" s="1">
        <v>2</v>
      </c>
      <c r="C5">
        <v>-0.51</v>
      </c>
      <c r="D5">
        <v>-7.48</v>
      </c>
      <c r="E5">
        <v>-20.83</v>
      </c>
      <c r="F5">
        <f t="shared" ref="F5:F6" si="0">ABS(E5-D5)</f>
        <v>13.349999999999998</v>
      </c>
      <c r="G5">
        <f t="shared" ref="G5:G6" si="1">ABS(E5-C5)</f>
        <v>20.319999999999997</v>
      </c>
      <c r="H5">
        <f t="shared" ref="H5:H6" si="2">G5/F5</f>
        <v>1.5220973782771536</v>
      </c>
      <c r="I5">
        <f>((0.01/G5)^2+ (F5/G5^2*0.01)^2 )^0.5</f>
        <v>5.8883310623335271E-4</v>
      </c>
    </row>
    <row r="6" spans="2:9" x14ac:dyDescent="0.3">
      <c r="B6" s="1">
        <v>3</v>
      </c>
      <c r="C6">
        <v>-0.66</v>
      </c>
      <c r="D6">
        <v>-7.12</v>
      </c>
      <c r="E6">
        <v>-20.239999999999998</v>
      </c>
      <c r="F6">
        <f t="shared" si="0"/>
        <v>13.119999999999997</v>
      </c>
      <c r="G6">
        <f t="shared" si="1"/>
        <v>19.579999999999998</v>
      </c>
      <c r="H6">
        <f t="shared" si="2"/>
        <v>1.4923780487804881</v>
      </c>
      <c r="I6">
        <f>((0.01/G6)^2+ (F6/G6^2*0.01)^2 )^0.5</f>
        <v>6.1478162483984014E-4</v>
      </c>
    </row>
    <row r="7" spans="2:9" x14ac:dyDescent="0.3">
      <c r="G7" t="s">
        <v>2</v>
      </c>
      <c r="H7">
        <f>AVERAGE(H4:H6)</f>
        <v>1.5783934242908735</v>
      </c>
    </row>
    <row r="8" spans="2:9" x14ac:dyDescent="0.3">
      <c r="G8" t="s">
        <v>6</v>
      </c>
      <c r="H8">
        <f>_xlfn.STDEV.S(H4:H6)</f>
        <v>0.12413788768378248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369B-0F26-4158-9671-C9C5566201CA}">
  <dimension ref="B3:I15"/>
  <sheetViews>
    <sheetView workbookViewId="0"/>
  </sheetViews>
  <sheetFormatPr defaultRowHeight="14.4" x14ac:dyDescent="0.3"/>
  <sheetData>
    <row r="3" spans="2:9" x14ac:dyDescent="0.3">
      <c r="B3" s="1" t="s">
        <v>3</v>
      </c>
      <c r="C3" s="1" t="s">
        <v>4</v>
      </c>
      <c r="H3" s="1" t="s">
        <v>1</v>
      </c>
    </row>
    <row r="4" spans="2:9" x14ac:dyDescent="0.3">
      <c r="B4" s="1">
        <v>10</v>
      </c>
      <c r="C4" s="1">
        <v>7</v>
      </c>
      <c r="D4">
        <f t="shared" ref="D4:D9" si="0">SIN(RADIANS(B4))</f>
        <v>0.17364817766693033</v>
      </c>
      <c r="E4">
        <f>COS(RADIANS(B4))*1*3.14/180</f>
        <v>1.7179424135879629E-2</v>
      </c>
      <c r="F4">
        <f t="shared" ref="F4:F9" si="1">SIN(RADIANS(C4))</f>
        <v>0.12186934340514748</v>
      </c>
      <c r="G4">
        <f>COS(RADIANS(C4))*1*3.14/180</f>
        <v>1.7314416200854173E-2</v>
      </c>
      <c r="H4">
        <f t="shared" ref="H4:H9" si="2">D4/F4</f>
        <v>1.424871693036428</v>
      </c>
      <c r="I4">
        <f>((E4/F4)^2 + (G4*D4/F4^2)^2)^0.5</f>
        <v>0.24668195640717072</v>
      </c>
    </row>
    <row r="5" spans="2:9" x14ac:dyDescent="0.3">
      <c r="B5" s="1">
        <v>20</v>
      </c>
      <c r="C5" s="1">
        <v>13</v>
      </c>
      <c r="D5">
        <f t="shared" si="0"/>
        <v>0.34202014332566871</v>
      </c>
      <c r="E5">
        <f>COS(RADIANS(B5))*1*3.14/180</f>
        <v>1.6392415718154182E-2</v>
      </c>
      <c r="F5">
        <f t="shared" si="1"/>
        <v>0.224951054343865</v>
      </c>
      <c r="G5">
        <f t="shared" ref="G5:G9" si="3">COS(RADIANS(C5))*1*3.14/180</f>
        <v>1.6997344463475769E-2</v>
      </c>
      <c r="H5">
        <f t="shared" si="2"/>
        <v>1.5204202724155691</v>
      </c>
      <c r="I5">
        <f>((E5/F5)^2 + (G5*D5/F5^2)^2)^0.5</f>
        <v>0.13604538746904921</v>
      </c>
    </row>
    <row r="6" spans="2:9" x14ac:dyDescent="0.3">
      <c r="B6" s="1">
        <v>30</v>
      </c>
      <c r="C6" s="1">
        <v>20</v>
      </c>
      <c r="D6">
        <f t="shared" si="0"/>
        <v>0.49999999999999994</v>
      </c>
      <c r="E6">
        <f t="shared" ref="E6:E9" si="4">COS(RADIANS(B6))*1*3.14/180</f>
        <v>1.5107332043795208E-2</v>
      </c>
      <c r="F6">
        <f t="shared" si="1"/>
        <v>0.34202014332566871</v>
      </c>
      <c r="G6">
        <f t="shared" si="3"/>
        <v>1.6392415718154182E-2</v>
      </c>
      <c r="H6">
        <f t="shared" si="2"/>
        <v>1.4619022000815436</v>
      </c>
      <c r="I6">
        <f t="shared" ref="I6:I9" si="5">((E6/F6)^2 + (G6*D6/F6^2)^2)^0.5</f>
        <v>8.2827306212946428E-2</v>
      </c>
    </row>
    <row r="7" spans="2:9" x14ac:dyDescent="0.3">
      <c r="B7" s="1">
        <v>40</v>
      </c>
      <c r="C7" s="1">
        <v>26</v>
      </c>
      <c r="D7">
        <f t="shared" si="0"/>
        <v>0.64278760968653925</v>
      </c>
      <c r="E7">
        <f t="shared" si="4"/>
        <v>1.3363219729964395E-2</v>
      </c>
      <c r="F7">
        <f t="shared" si="1"/>
        <v>0.4383711467890774</v>
      </c>
      <c r="G7">
        <f t="shared" si="3"/>
        <v>1.5678962807663246E-2</v>
      </c>
      <c r="H7">
        <f t="shared" si="2"/>
        <v>1.4663091181861405</v>
      </c>
      <c r="I7">
        <f t="shared" si="5"/>
        <v>6.0660530171721287E-2</v>
      </c>
    </row>
    <row r="8" spans="2:9" x14ac:dyDescent="0.3">
      <c r="B8" s="1">
        <v>50</v>
      </c>
      <c r="C8" s="1">
        <v>31</v>
      </c>
      <c r="D8">
        <f t="shared" si="0"/>
        <v>0.76604444311897801</v>
      </c>
      <c r="E8">
        <f t="shared" si="4"/>
        <v>1.1213072746754076E-2</v>
      </c>
      <c r="F8">
        <f t="shared" si="1"/>
        <v>0.51503807491005416</v>
      </c>
      <c r="G8">
        <f t="shared" si="3"/>
        <v>1.4952807356692403E-2</v>
      </c>
      <c r="H8">
        <f t="shared" si="2"/>
        <v>1.4873549751690871</v>
      </c>
      <c r="I8">
        <f t="shared" si="5"/>
        <v>4.8359447343903628E-2</v>
      </c>
    </row>
    <row r="9" spans="2:9" x14ac:dyDescent="0.3">
      <c r="B9" s="1">
        <v>60</v>
      </c>
      <c r="C9" s="1">
        <v>35</v>
      </c>
      <c r="D9">
        <f t="shared" si="0"/>
        <v>0.8660254037844386</v>
      </c>
      <c r="E9">
        <f t="shared" si="4"/>
        <v>8.722222222222225E-3</v>
      </c>
      <c r="F9">
        <f t="shared" si="1"/>
        <v>0.57357643635104605</v>
      </c>
      <c r="G9">
        <f t="shared" si="3"/>
        <v>1.4289652328152411E-2</v>
      </c>
      <c r="H9">
        <f t="shared" si="2"/>
        <v>1.5098692151544471</v>
      </c>
      <c r="I9">
        <f t="shared" si="5"/>
        <v>4.057325566618273E-2</v>
      </c>
    </row>
    <row r="10" spans="2:9" x14ac:dyDescent="0.3">
      <c r="G10" t="s">
        <v>2</v>
      </c>
      <c r="H10">
        <f>AVERAGE(H4:H9)</f>
        <v>1.4784545790072026</v>
      </c>
    </row>
    <row r="11" spans="2:9" x14ac:dyDescent="0.3">
      <c r="G11" t="s">
        <v>6</v>
      </c>
      <c r="H11">
        <f>_xlfn.STDEV.S(H4:H9)</f>
        <v>3.4985239673207463E-2</v>
      </c>
    </row>
    <row r="15" spans="2:9" x14ac:dyDescent="0.3">
      <c r="G15" t="s">
        <v>7</v>
      </c>
      <c r="H15">
        <f t="shared" ref="F15:H15" si="6">LINEST(G4:G9,I4:I9,TRUE,TRUE)</f>
        <v>1.2697521428757507E-2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D793-5420-4B47-BF29-1E5B1E7B9CC3}">
  <dimension ref="B3:G8"/>
  <sheetViews>
    <sheetView workbookViewId="0"/>
  </sheetViews>
  <sheetFormatPr defaultRowHeight="14.4" x14ac:dyDescent="0.3"/>
  <sheetData>
    <row r="3" spans="2:7" x14ac:dyDescent="0.3">
      <c r="B3" s="1" t="s">
        <v>5</v>
      </c>
      <c r="F3" s="1" t="s">
        <v>1</v>
      </c>
    </row>
    <row r="4" spans="2:7" x14ac:dyDescent="0.3">
      <c r="B4" s="1">
        <v>1</v>
      </c>
      <c r="C4">
        <v>43</v>
      </c>
      <c r="D4">
        <f>SIN(RADIANS(C4))</f>
        <v>0.68199836006249848</v>
      </c>
      <c r="E4">
        <f>COS(RADIANS(C4))*3.14/180</f>
        <v>1.2758059017134419E-2</v>
      </c>
      <c r="F4">
        <f>1/ D4</f>
        <v>1.4662791856396249</v>
      </c>
      <c r="G4">
        <f>E4/D4^2</f>
        <v>2.7429503473104876E-2</v>
      </c>
    </row>
    <row r="5" spans="2:7" x14ac:dyDescent="0.3">
      <c r="B5" s="1">
        <v>2</v>
      </c>
      <c r="C5">
        <v>43</v>
      </c>
      <c r="D5">
        <f t="shared" ref="D5:D6" si="0">SIN(RADIANS(C5))</f>
        <v>0.68199836006249848</v>
      </c>
      <c r="E5">
        <f>COS(RADIANS(C5))*3.14/180</f>
        <v>1.2758059017134419E-2</v>
      </c>
      <c r="F5">
        <f>1/ D5</f>
        <v>1.4662791856396249</v>
      </c>
      <c r="G5">
        <f t="shared" ref="G5:G6" si="1">E5/D5^2</f>
        <v>2.7429503473104876E-2</v>
      </c>
    </row>
    <row r="6" spans="2:7" x14ac:dyDescent="0.3">
      <c r="B6" s="1">
        <v>3</v>
      </c>
      <c r="C6">
        <v>44</v>
      </c>
      <c r="D6">
        <f t="shared" si="0"/>
        <v>0.69465837045899725</v>
      </c>
      <c r="E6">
        <f>COS(RADIANS(C6))*3.14/180</f>
        <v>1.2548483183685359E-2</v>
      </c>
      <c r="F6">
        <f>1/ D6</f>
        <v>1.4395565396257264</v>
      </c>
      <c r="G6">
        <f t="shared" si="1"/>
        <v>2.600451070289661E-2</v>
      </c>
    </row>
    <row r="7" spans="2:7" x14ac:dyDescent="0.3">
      <c r="E7" t="s">
        <v>2</v>
      </c>
      <c r="F7">
        <f>AVERAGE(F4:F6)</f>
        <v>1.4573716369683254</v>
      </c>
    </row>
    <row r="8" spans="2:7" x14ac:dyDescent="0.3">
      <c r="E8" t="s">
        <v>6</v>
      </c>
      <c r="F8">
        <f>_xlfn.STDEV.S(F4:F6)</f>
        <v>1.5428326869583385E-2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2793-CC71-4931-89EB-85E9DCE33EDC}">
  <dimension ref="C3:J17"/>
  <sheetViews>
    <sheetView workbookViewId="0"/>
  </sheetViews>
  <sheetFormatPr defaultRowHeight="14.4" x14ac:dyDescent="0.3"/>
  <sheetData>
    <row r="3" spans="3:10" x14ac:dyDescent="0.3">
      <c r="C3" s="1" t="s">
        <v>3</v>
      </c>
      <c r="D3" s="1" t="s">
        <v>4</v>
      </c>
      <c r="I3" s="1" t="s">
        <v>1</v>
      </c>
    </row>
    <row r="4" spans="3:10" x14ac:dyDescent="0.3">
      <c r="C4" s="1">
        <v>10</v>
      </c>
      <c r="D4" s="1">
        <v>8</v>
      </c>
      <c r="E4">
        <f>SIN(RADIANS(C4))</f>
        <v>0.17364817766693033</v>
      </c>
      <c r="F4">
        <f>COS(RADIANS(C4))*1*3.14/180</f>
        <v>1.7179424135879629E-2</v>
      </c>
      <c r="G4">
        <f t="shared" ref="G4:G9" si="0">SIN(RADIANS(D4))</f>
        <v>0.13917310096006544</v>
      </c>
      <c r="H4">
        <f>COS(RADIANS(D4))*1*3.14/180</f>
        <v>1.7274676310269615E-2</v>
      </c>
      <c r="I4">
        <f t="shared" ref="I4:I9" si="1">G4/E4</f>
        <v>0.80146594585639386</v>
      </c>
      <c r="J4">
        <f>((H4/E4)^2 + (F4*G4/E4^2)^2)^0.5</f>
        <v>0.12721437950463443</v>
      </c>
    </row>
    <row r="5" spans="3:10" x14ac:dyDescent="0.3">
      <c r="C5" s="1">
        <v>20</v>
      </c>
      <c r="D5" s="1">
        <v>18</v>
      </c>
      <c r="E5">
        <f>SIN(RADIANS(C5))</f>
        <v>0.34202014332566871</v>
      </c>
      <c r="F5">
        <f>COS(RADIANS(C5))*1*3.14/180</f>
        <v>1.6392415718154182E-2</v>
      </c>
      <c r="G5">
        <f t="shared" si="0"/>
        <v>0.3090169943749474</v>
      </c>
      <c r="H5">
        <f t="shared" ref="H5:H9" si="2">COS(RADIANS(D5))*1*3.14/180</f>
        <v>1.6590652562037678E-2</v>
      </c>
      <c r="I5">
        <f t="shared" si="1"/>
        <v>0.90350524787864328</v>
      </c>
      <c r="J5">
        <f>((H5/E5)^2 + (F5*G5/E5^2)^2)^0.5</f>
        <v>6.5024556696082092E-2</v>
      </c>
    </row>
    <row r="6" spans="3:10" x14ac:dyDescent="0.3">
      <c r="C6" s="1">
        <v>30</v>
      </c>
      <c r="D6" s="1">
        <v>25</v>
      </c>
      <c r="E6">
        <f t="shared" ref="E6:E9" si="3">SIN(RADIANS(C6))</f>
        <v>0.49999999999999994</v>
      </c>
      <c r="F6">
        <f t="shared" ref="F6:F9" si="4">COS(RADIANS(C6))*1*3.14/180</f>
        <v>1.5107332043795208E-2</v>
      </c>
      <c r="G6">
        <f t="shared" si="0"/>
        <v>0.42261826174069944</v>
      </c>
      <c r="H6">
        <f t="shared" si="2"/>
        <v>1.5810035840528227E-2</v>
      </c>
      <c r="I6">
        <f t="shared" si="1"/>
        <v>0.84523652348139899</v>
      </c>
      <c r="J6">
        <f t="shared" ref="J6:J9" si="5">((H6/E6)^2 + (F6*G6/E6^2)^2)^0.5</f>
        <v>4.0645366740545072E-2</v>
      </c>
    </row>
    <row r="7" spans="3:10" x14ac:dyDescent="0.3">
      <c r="C7" s="1">
        <v>40</v>
      </c>
      <c r="D7" s="1">
        <v>32</v>
      </c>
      <c r="E7">
        <f t="shared" si="3"/>
        <v>0.64278760968653925</v>
      </c>
      <c r="F7">
        <f t="shared" si="4"/>
        <v>1.3363219729964395E-2</v>
      </c>
      <c r="G7">
        <f t="shared" si="0"/>
        <v>0.5299192642332049</v>
      </c>
      <c r="H7">
        <f t="shared" si="2"/>
        <v>1.4793727899617654E-2</v>
      </c>
      <c r="I7">
        <f t="shared" si="1"/>
        <v>0.82440802567993565</v>
      </c>
      <c r="J7">
        <f t="shared" si="5"/>
        <v>2.8695538686609439E-2</v>
      </c>
    </row>
    <row r="8" spans="3:10" x14ac:dyDescent="0.3">
      <c r="C8" s="1">
        <v>50</v>
      </c>
      <c r="D8" s="1">
        <v>40</v>
      </c>
      <c r="E8">
        <f t="shared" si="3"/>
        <v>0.76604444311897801</v>
      </c>
      <c r="F8">
        <f t="shared" si="4"/>
        <v>1.1213072746754076E-2</v>
      </c>
      <c r="G8">
        <f t="shared" si="0"/>
        <v>0.64278760968653925</v>
      </c>
      <c r="H8">
        <f t="shared" si="2"/>
        <v>1.3363219729964395E-2</v>
      </c>
      <c r="I8">
        <f t="shared" si="1"/>
        <v>0.83909963117727993</v>
      </c>
      <c r="J8">
        <f t="shared" si="5"/>
        <v>2.1334635294665161E-2</v>
      </c>
    </row>
    <row r="9" spans="3:10" x14ac:dyDescent="0.3">
      <c r="C9" s="1">
        <v>60</v>
      </c>
      <c r="D9" s="1">
        <v>47</v>
      </c>
      <c r="E9">
        <f t="shared" si="3"/>
        <v>0.8660254037844386</v>
      </c>
      <c r="F9">
        <f t="shared" si="4"/>
        <v>8.722222222222225E-3</v>
      </c>
      <c r="G9">
        <f t="shared" si="0"/>
        <v>0.73135370161917046</v>
      </c>
      <c r="H9">
        <f t="shared" si="2"/>
        <v>1.1897082503312473E-2</v>
      </c>
      <c r="I9">
        <f t="shared" si="1"/>
        <v>0.84449451300531464</v>
      </c>
      <c r="J9">
        <f t="shared" si="5"/>
        <v>1.6157417094965758E-2</v>
      </c>
    </row>
    <row r="10" spans="3:10" x14ac:dyDescent="0.3">
      <c r="H10" t="s">
        <v>2</v>
      </c>
      <c r="I10">
        <f>AVERAGE(I4:I9)</f>
        <v>0.84303498117982778</v>
      </c>
    </row>
    <row r="11" spans="3:10" x14ac:dyDescent="0.3">
      <c r="H11" t="s">
        <v>6</v>
      </c>
      <c r="I11">
        <f>_xlfn.STDEV.S(I4:I9)</f>
        <v>3.392363578639384E-2</v>
      </c>
    </row>
    <row r="17" spans="7:8" x14ac:dyDescent="0.3">
      <c r="G17" t="s">
        <v>7</v>
      </c>
      <c r="H17">
        <f>LINEST(I4:I9,G4:G9,1,1)</f>
        <v>1.0453211084543036E-2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I</vt:lpstr>
      <vt:lpstr>Exp II</vt:lpstr>
      <vt:lpstr>Exp III</vt:lpstr>
      <vt:lpstr>Exp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2021-05-11T12:04:14Z</dcterms:modified>
</cp:coreProperties>
</file>