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ehrSystem\Desktop\Studies\Term VIII\Lab IV\6\"/>
    </mc:Choice>
  </mc:AlternateContent>
  <xr:revisionPtr revIDLastSave="0" documentId="13_ncr:1_{145F2697-00E4-48E3-A8BF-CEB22EBFE297}" xr6:coauthVersionLast="47" xr6:coauthVersionMax="47" xr10:uidLastSave="{00000000-0000-0000-0000-000000000000}"/>
  <bookViews>
    <workbookView xWindow="228" yWindow="180" windowWidth="10992" windowHeight="854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E36" i="1" s="1"/>
  <c r="D15" i="1"/>
  <c r="E15" i="1" s="1"/>
  <c r="E33" i="1"/>
  <c r="F33" i="1" s="1"/>
  <c r="G33" i="1" s="1"/>
  <c r="H33" i="1" s="1"/>
  <c r="B33" i="1"/>
  <c r="A33" i="1" s="1"/>
  <c r="E32" i="1"/>
  <c r="F32" i="1" s="1"/>
  <c r="G32" i="1" s="1"/>
  <c r="H32" i="1" s="1"/>
  <c r="B32" i="1"/>
  <c r="A32" i="1" s="1"/>
  <c r="E31" i="1"/>
  <c r="F31" i="1" s="1"/>
  <c r="G31" i="1" s="1"/>
  <c r="H31" i="1" s="1"/>
  <c r="B31" i="1"/>
  <c r="A31" i="1" s="1"/>
  <c r="E30" i="1"/>
  <c r="F30" i="1" s="1"/>
  <c r="G30" i="1" s="1"/>
  <c r="H30" i="1" s="1"/>
  <c r="B30" i="1"/>
  <c r="A30" i="1" s="1"/>
  <c r="E29" i="1"/>
  <c r="F29" i="1" s="1"/>
  <c r="G29" i="1" s="1"/>
  <c r="H29" i="1" s="1"/>
  <c r="B29" i="1"/>
  <c r="A29" i="1"/>
  <c r="F28" i="1"/>
  <c r="G28" i="1" s="1"/>
  <c r="H28" i="1" s="1"/>
  <c r="E28" i="1"/>
  <c r="B28" i="1"/>
  <c r="A28" i="1" s="1"/>
  <c r="E27" i="1"/>
  <c r="F27" i="1" s="1"/>
  <c r="G27" i="1" s="1"/>
  <c r="H27" i="1" s="1"/>
  <c r="B27" i="1"/>
  <c r="A27" i="1" s="1"/>
  <c r="E26" i="1"/>
  <c r="F26" i="1" s="1"/>
  <c r="G26" i="1" s="1"/>
  <c r="H26" i="1" s="1"/>
  <c r="B26" i="1"/>
  <c r="A26" i="1" s="1"/>
  <c r="E25" i="1"/>
  <c r="F25" i="1" s="1"/>
  <c r="G25" i="1" s="1"/>
  <c r="H25" i="1" s="1"/>
  <c r="B25" i="1"/>
  <c r="A25" i="1" s="1"/>
  <c r="E24" i="1"/>
  <c r="F24" i="1" s="1"/>
  <c r="G24" i="1" s="1"/>
  <c r="H24" i="1" s="1"/>
  <c r="B24" i="1"/>
  <c r="A24" i="1" s="1"/>
  <c r="G5" i="1"/>
  <c r="H5" i="1" s="1"/>
  <c r="G13" i="1"/>
  <c r="H13" i="1" s="1"/>
  <c r="F5" i="1"/>
  <c r="F10" i="1"/>
  <c r="G10" i="1" s="1"/>
  <c r="H10" i="1" s="1"/>
  <c r="F11" i="1"/>
  <c r="G11" i="1" s="1"/>
  <c r="H11" i="1" s="1"/>
  <c r="F12" i="1"/>
  <c r="G12" i="1" s="1"/>
  <c r="H12" i="1" s="1"/>
  <c r="F13" i="1"/>
  <c r="B5" i="1"/>
  <c r="A5" i="1" s="1"/>
  <c r="B6" i="1"/>
  <c r="A6" i="1" s="1"/>
  <c r="B7" i="1"/>
  <c r="A7" i="1" s="1"/>
  <c r="B8" i="1"/>
  <c r="A8" i="1" s="1"/>
  <c r="B9" i="1"/>
  <c r="A9" i="1" s="1"/>
  <c r="B10" i="1"/>
  <c r="A10" i="1" s="1"/>
  <c r="B11" i="1"/>
  <c r="A11" i="1" s="1"/>
  <c r="B12" i="1"/>
  <c r="A12" i="1" s="1"/>
  <c r="B13" i="1"/>
  <c r="A13" i="1" s="1"/>
  <c r="B4" i="1"/>
  <c r="A4" i="1" s="1"/>
  <c r="E5" i="1"/>
  <c r="E6" i="1"/>
  <c r="F6" i="1" s="1"/>
  <c r="G6" i="1" s="1"/>
  <c r="H6" i="1" s="1"/>
  <c r="E7" i="1"/>
  <c r="F7" i="1" s="1"/>
  <c r="G7" i="1" s="1"/>
  <c r="H7" i="1" s="1"/>
  <c r="E8" i="1"/>
  <c r="F8" i="1" s="1"/>
  <c r="G8" i="1" s="1"/>
  <c r="H8" i="1" s="1"/>
  <c r="E9" i="1"/>
  <c r="F9" i="1" s="1"/>
  <c r="G9" i="1" s="1"/>
  <c r="H9" i="1" s="1"/>
  <c r="E10" i="1"/>
  <c r="E11" i="1"/>
  <c r="E12" i="1"/>
  <c r="E13" i="1"/>
  <c r="E4" i="1"/>
  <c r="F4" i="1" s="1"/>
  <c r="G4" i="1" s="1"/>
  <c r="H4" i="1" s="1"/>
</calcChain>
</file>

<file path=xl/sharedStrings.xml><?xml version="1.0" encoding="utf-8"?>
<sst xmlns="http://schemas.openxmlformats.org/spreadsheetml/2006/main" count="21" uniqueCount="11">
  <si>
    <t>ولتاژ آند (kV)</t>
  </si>
  <si>
    <t>شعاع اولین دایره (mm)</t>
  </si>
  <si>
    <t>شعاع دومین دایره (mm)</t>
  </si>
  <si>
    <t>sin(\alpha)</t>
  </si>
  <si>
    <t>ولتاژ آند (V)</t>
  </si>
  <si>
    <t>tan(2\theta)</t>
  </si>
  <si>
    <t>\theta</t>
  </si>
  <si>
    <t>sin(\theta)</t>
  </si>
  <si>
    <t>V^-0.5</t>
  </si>
  <si>
    <t xml:space="preserve">d_1 </t>
  </si>
  <si>
    <t>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</si>
</sst>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sin(\theta)</a:t>
            </a:r>
            <a:r>
              <a:rPr lang="en-US" sz="1100" baseline="0"/>
              <a:t> versus V^(-1/2) for first ring on </a:t>
            </a:r>
            <a:r>
              <a:rPr lang="en-US" sz="1100" b="0" i="0">
                <a:effectLst/>
              </a:rPr>
              <a:t>Fluorescence</a:t>
            </a:r>
            <a:r>
              <a:rPr lang="fa-IR" sz="1100" b="0" i="0" baseline="0">
                <a:effectLst/>
              </a:rPr>
              <a:t> </a:t>
            </a:r>
            <a:r>
              <a:rPr lang="en-US" sz="1100" b="0" i="0" baseline="0">
                <a:effectLst/>
              </a:rPr>
              <a:t>plane</a:t>
            </a:r>
            <a:endParaRPr lang="en-US" sz="1100" b="0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sin(\theta)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2.4618298195866545E-2</c:v>
                </c:pt>
                <c:pt idx="1">
                  <c:v>2.2360679774997897E-2</c:v>
                </c:pt>
                <c:pt idx="2">
                  <c:v>2.0412414523193152E-2</c:v>
                </c:pt>
                <c:pt idx="3">
                  <c:v>1.8898223650461361E-2</c:v>
                </c:pt>
                <c:pt idx="4">
                  <c:v>1.7677669529663688E-2</c:v>
                </c:pt>
                <c:pt idx="5">
                  <c:v>1.6666666666666666E-2</c:v>
                </c:pt>
                <c:pt idx="6">
                  <c:v>1.5811388300841896E-2</c:v>
                </c:pt>
                <c:pt idx="7">
                  <c:v>1.4907119849998599E-2</c:v>
                </c:pt>
                <c:pt idx="8">
                  <c:v>1.4142135623730951E-2</c:v>
                </c:pt>
                <c:pt idx="9">
                  <c:v>1.3363062095621218E-2</c:v>
                </c:pt>
              </c:numCache>
            </c:numRef>
          </c:xVal>
          <c:yVal>
            <c:numRef>
              <c:f>Sheet1!$H$4:$H$13</c:f>
              <c:numCache>
                <c:formatCode>General</c:formatCode>
                <c:ptCount val="10"/>
                <c:pt idx="0">
                  <c:v>7.127393347261525E-2</c:v>
                </c:pt>
                <c:pt idx="1">
                  <c:v>6.7431991072578551E-2</c:v>
                </c:pt>
                <c:pt idx="2">
                  <c:v>5.9793020819235432E-2</c:v>
                </c:pt>
                <c:pt idx="3">
                  <c:v>5.5993971833291689E-2</c:v>
                </c:pt>
                <c:pt idx="4">
                  <c:v>5.2207252139657399E-2</c:v>
                </c:pt>
                <c:pt idx="5">
                  <c:v>4.843192590671775E-2</c:v>
                </c:pt>
                <c:pt idx="6">
                  <c:v>4.843192590671775E-2</c:v>
                </c:pt>
                <c:pt idx="7">
                  <c:v>4.4667082429318175E-2</c:v>
                </c:pt>
                <c:pt idx="8">
                  <c:v>4.0911833748418454E-2</c:v>
                </c:pt>
                <c:pt idx="9">
                  <c:v>4.0911833748418454E-2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D-4E25-854E-165F76375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73679"/>
        <c:axId val="190786575"/>
      </c:scatterChart>
      <c:valAx>
        <c:axId val="19077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V^(-1/2)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86575"/>
        <c:crosses val="autoZero"/>
        <c:crossBetween val="midCat"/>
      </c:valAx>
      <c:valAx>
        <c:axId val="19078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sin(\theta)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7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sin(\theta) versus V^(-1/2) for second ring on Fluorescence</a:t>
            </a:r>
            <a:r>
              <a:rPr lang="fa-IR" sz="1200" b="0" i="0" baseline="0">
                <a:effectLst/>
              </a:rPr>
              <a:t> </a:t>
            </a:r>
            <a:r>
              <a:rPr lang="en-US" sz="1200" b="0" i="0" baseline="0">
                <a:effectLst/>
              </a:rPr>
              <a:t>plane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Sheet1!$A$24:$A$33</c:f>
              <c:numCache>
                <c:formatCode>General</c:formatCode>
                <c:ptCount val="10"/>
                <c:pt idx="0">
                  <c:v>2.4618298195866545E-2</c:v>
                </c:pt>
                <c:pt idx="1">
                  <c:v>2.2360679774997897E-2</c:v>
                </c:pt>
                <c:pt idx="2">
                  <c:v>2.0412414523193152E-2</c:v>
                </c:pt>
                <c:pt idx="3">
                  <c:v>1.8898223650461361E-2</c:v>
                </c:pt>
                <c:pt idx="4">
                  <c:v>1.7677669529663688E-2</c:v>
                </c:pt>
                <c:pt idx="5">
                  <c:v>1.6666666666666666E-2</c:v>
                </c:pt>
                <c:pt idx="6">
                  <c:v>1.5811388300841896E-2</c:v>
                </c:pt>
                <c:pt idx="7">
                  <c:v>1.4907119849998599E-2</c:v>
                </c:pt>
                <c:pt idx="8">
                  <c:v>1.4142135623730951E-2</c:v>
                </c:pt>
                <c:pt idx="9">
                  <c:v>1.3363062095621218E-2</c:v>
                </c:pt>
              </c:numCache>
            </c:numRef>
          </c:xVal>
          <c:yVal>
            <c:numRef>
              <c:f>Sheet1!$H$24:$H$33</c:f>
              <c:numCache>
                <c:formatCode>General</c:formatCode>
                <c:ptCount val="10"/>
                <c:pt idx="0">
                  <c:v>0.12735707593961063</c:v>
                </c:pt>
                <c:pt idx="1">
                  <c:v>0.11488427040440195</c:v>
                </c:pt>
                <c:pt idx="2">
                  <c:v>0.10673113363318455</c:v>
                </c:pt>
                <c:pt idx="3">
                  <c:v>9.8691206514276902E-2</c:v>
                </c:pt>
                <c:pt idx="4">
                  <c:v>9.0752063763009816E-2</c:v>
                </c:pt>
                <c:pt idx="5">
                  <c:v>8.6816738870440016E-2</c:v>
                </c:pt>
                <c:pt idx="6">
                  <c:v>8.2902485020092814E-2</c:v>
                </c:pt>
                <c:pt idx="7">
                  <c:v>7.9008054936780481E-2</c:v>
                </c:pt>
                <c:pt idx="8">
                  <c:v>7.5132253535876464E-2</c:v>
                </c:pt>
                <c:pt idx="9">
                  <c:v>6.7431991072578551E-2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E-4431-B46D-FFA4F45C9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25231"/>
        <c:axId val="236224399"/>
      </c:scatterChart>
      <c:valAx>
        <c:axId val="2362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24399"/>
        <c:crosses val="autoZero"/>
        <c:crossBetween val="midCat"/>
      </c:valAx>
      <c:valAx>
        <c:axId val="23622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2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430530</xdr:colOff>
      <xdr:row>0</xdr:row>
      <xdr:rowOff>45720</xdr:rowOff>
    </xdr:from>
    <xdr:to>
      <xdr:col>19</xdr:col>
      <xdr:colOff>125730</xdr:colOff>
      <xdr:row>15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F7371-317B-4770-BF1E-470BA8B0E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487680</xdr:colOff>
      <xdr:row>21</xdr:row>
      <xdr:rowOff>80010</xdr:rowOff>
    </xdr:from>
    <xdr:to>
      <xdr:col>19</xdr:col>
      <xdr:colOff>182880</xdr:colOff>
      <xdr:row>36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0303B3-6D47-46A6-8E66-693C814EE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53"/>
  <sheetViews>
    <sheetView tabSelected="1" topLeftCell="A22" workbookViewId="0">
      <selection activeCell="D24" sqref="D24"/>
    </sheetView>
  </sheetViews>
  <sheetFormatPr defaultRowHeight="14.4" x14ac:dyDescent="0.3"/>
  <cols>
    <col min="4" max="4" width="12" bestFit="1" customWidth="1"/>
  </cols>
  <sheetData>
    <row r="3" spans="1:8" x14ac:dyDescent="0.3">
      <c r="A3" t="s">
        <v>8</v>
      </c>
      <c r="B3" t="s">
        <v>4</v>
      </c>
      <c r="C3" t="s">
        <v>0</v>
      </c>
      <c r="D3" t="s">
        <v>1</v>
      </c>
      <c r="E3" t="s">
        <v>3</v>
      </c>
      <c r="F3" t="s">
        <v>5</v>
      </c>
      <c r="G3" t="s">
        <v>6</v>
      </c>
      <c r="H3" t="s">
        <v>7</v>
      </c>
    </row>
    <row r="4" spans="1:8" x14ac:dyDescent="0.3">
      <c r="A4">
        <f>B4^(-0.5)</f>
        <v>2.4618298195866545E-2</v>
      </c>
      <c r="B4">
        <f>C4*1000</f>
        <v>1650</v>
      </c>
      <c r="C4">
        <v>1.65</v>
      </c>
      <c r="D4">
        <v>19</v>
      </c>
      <c r="E4">
        <f>D4/67.5</f>
        <v>0.2814814814814815</v>
      </c>
      <c r="F4">
        <f>(E4)/(135/67.5+(1-E4^2)^0.5-1)</f>
        <v>0.14364475941666335</v>
      </c>
      <c r="G4">
        <f>0.5*ATAN(F4)</f>
        <v>7.1334416789008107E-2</v>
      </c>
      <c r="H4">
        <f>SIN(G4)</f>
        <v>7.127393347261525E-2</v>
      </c>
    </row>
    <row r="5" spans="1:8" x14ac:dyDescent="0.3">
      <c r="A5">
        <f t="shared" ref="A5:A13" si="0">B5^(-0.5)</f>
        <v>2.2360679774997897E-2</v>
      </c>
      <c r="B5">
        <f t="shared" ref="B5:B13" si="1">C5*1000</f>
        <v>2000</v>
      </c>
      <c r="C5">
        <v>2</v>
      </c>
      <c r="D5">
        <v>18</v>
      </c>
      <c r="E5">
        <f t="shared" ref="E5:E13" si="2">D5/67.5</f>
        <v>0.26666666666666666</v>
      </c>
      <c r="F5">
        <f t="shared" ref="F5:F13" si="3">(E5)/(135/67.5+(1-E5^2)^0.5-1)</f>
        <v>0.13579192629975992</v>
      </c>
      <c r="G5">
        <f t="shared" ref="G5:G13" si="4">0.5*ATAN(F5)</f>
        <v>6.7483198958350865E-2</v>
      </c>
      <c r="H5">
        <f t="shared" ref="H5:H13" si="5">SIN(G5)</f>
        <v>6.7431991072578551E-2</v>
      </c>
    </row>
    <row r="6" spans="1:8" x14ac:dyDescent="0.3">
      <c r="A6">
        <f t="shared" si="0"/>
        <v>2.0412414523193152E-2</v>
      </c>
      <c r="B6">
        <f t="shared" si="1"/>
        <v>2400</v>
      </c>
      <c r="C6">
        <v>2.4</v>
      </c>
      <c r="D6">
        <v>16</v>
      </c>
      <c r="E6">
        <f t="shared" si="2"/>
        <v>0.23703703703703705</v>
      </c>
      <c r="F6">
        <f t="shared" si="3"/>
        <v>0.12023178453480581</v>
      </c>
      <c r="G6">
        <f t="shared" si="4"/>
        <v>5.9828706983723383E-2</v>
      </c>
      <c r="H6">
        <f t="shared" si="5"/>
        <v>5.9793020819235432E-2</v>
      </c>
    </row>
    <row r="7" spans="1:8" x14ac:dyDescent="0.3">
      <c r="A7">
        <f t="shared" si="0"/>
        <v>1.8898223650461361E-2</v>
      </c>
      <c r="B7">
        <f t="shared" si="1"/>
        <v>2800</v>
      </c>
      <c r="C7">
        <v>2.8</v>
      </c>
      <c r="D7">
        <v>15</v>
      </c>
      <c r="E7">
        <f t="shared" si="2"/>
        <v>0.22222222222222221</v>
      </c>
      <c r="F7">
        <f t="shared" si="3"/>
        <v>0.11251780630393897</v>
      </c>
      <c r="G7">
        <f t="shared" si="4"/>
        <v>5.602327307534271E-2</v>
      </c>
      <c r="H7">
        <f t="shared" si="5"/>
        <v>5.5993971833291689E-2</v>
      </c>
    </row>
    <row r="8" spans="1:8" x14ac:dyDescent="0.3">
      <c r="A8">
        <f t="shared" si="0"/>
        <v>1.7677669529663688E-2</v>
      </c>
      <c r="B8">
        <f t="shared" si="1"/>
        <v>3200</v>
      </c>
      <c r="C8">
        <v>3.2</v>
      </c>
      <c r="D8">
        <v>14</v>
      </c>
      <c r="E8">
        <f t="shared" si="2"/>
        <v>0.2074074074074074</v>
      </c>
      <c r="F8">
        <f t="shared" si="3"/>
        <v>0.10484363427459761</v>
      </c>
      <c r="G8">
        <f t="shared" si="4"/>
        <v>5.223099726487563E-2</v>
      </c>
      <c r="H8">
        <f t="shared" si="5"/>
        <v>5.2207252139657399E-2</v>
      </c>
    </row>
    <row r="9" spans="1:8" x14ac:dyDescent="0.3">
      <c r="A9">
        <f t="shared" si="0"/>
        <v>1.6666666666666666E-2</v>
      </c>
      <c r="B9">
        <f t="shared" si="1"/>
        <v>3600</v>
      </c>
      <c r="C9">
        <v>3.6</v>
      </c>
      <c r="D9">
        <v>13</v>
      </c>
      <c r="E9">
        <f t="shared" si="2"/>
        <v>0.19259259259259259</v>
      </c>
      <c r="F9">
        <f t="shared" si="3"/>
        <v>9.7206204447255862E-2</v>
      </c>
      <c r="G9">
        <f t="shared" si="4"/>
        <v>4.8450879989908553E-2</v>
      </c>
      <c r="H9">
        <f t="shared" si="5"/>
        <v>4.843192590671775E-2</v>
      </c>
    </row>
    <row r="10" spans="1:8" x14ac:dyDescent="0.3">
      <c r="A10">
        <f t="shared" si="0"/>
        <v>1.5811388300841896E-2</v>
      </c>
      <c r="B10">
        <f t="shared" si="1"/>
        <v>4000</v>
      </c>
      <c r="C10">
        <v>4</v>
      </c>
      <c r="D10">
        <v>13</v>
      </c>
      <c r="E10">
        <f t="shared" si="2"/>
        <v>0.19259259259259259</v>
      </c>
      <c r="F10">
        <f t="shared" si="3"/>
        <v>9.7206204447255862E-2</v>
      </c>
      <c r="G10">
        <f t="shared" si="4"/>
        <v>4.8450879989908553E-2</v>
      </c>
      <c r="H10">
        <f t="shared" si="5"/>
        <v>4.843192590671775E-2</v>
      </c>
    </row>
    <row r="11" spans="1:8" x14ac:dyDescent="0.3">
      <c r="A11">
        <f t="shared" si="0"/>
        <v>1.4907119849998599E-2</v>
      </c>
      <c r="B11">
        <f t="shared" si="1"/>
        <v>4500</v>
      </c>
      <c r="C11">
        <v>4.5</v>
      </c>
      <c r="D11">
        <v>12</v>
      </c>
      <c r="E11">
        <f t="shared" si="2"/>
        <v>0.17777777777777778</v>
      </c>
      <c r="F11">
        <f t="shared" si="3"/>
        <v>8.960254362886784E-2</v>
      </c>
      <c r="G11">
        <f t="shared" si="4"/>
        <v>4.468194868894336E-2</v>
      </c>
      <c r="H11">
        <f t="shared" si="5"/>
        <v>4.4667082429318175E-2</v>
      </c>
    </row>
    <row r="12" spans="1:8" x14ac:dyDescent="0.3">
      <c r="A12">
        <f t="shared" si="0"/>
        <v>1.4142135623730951E-2</v>
      </c>
      <c r="B12">
        <f t="shared" si="1"/>
        <v>5000</v>
      </c>
      <c r="C12">
        <v>5</v>
      </c>
      <c r="D12">
        <v>11</v>
      </c>
      <c r="E12">
        <f t="shared" si="2"/>
        <v>0.16296296296296298</v>
      </c>
      <c r="F12">
        <f t="shared" si="3"/>
        <v>8.2029760726618745E-2</v>
      </c>
      <c r="G12">
        <f t="shared" si="4"/>
        <v>4.0923255242019368E-2</v>
      </c>
      <c r="H12">
        <f t="shared" si="5"/>
        <v>4.0911833748418454E-2</v>
      </c>
    </row>
    <row r="13" spans="1:8" x14ac:dyDescent="0.3">
      <c r="A13">
        <f t="shared" si="0"/>
        <v>1.3363062095621218E-2</v>
      </c>
      <c r="B13">
        <f t="shared" si="1"/>
        <v>5600</v>
      </c>
      <c r="C13">
        <v>5.6</v>
      </c>
      <c r="D13">
        <v>11</v>
      </c>
      <c r="E13">
        <f t="shared" si="2"/>
        <v>0.16296296296296298</v>
      </c>
      <c r="F13">
        <f t="shared" si="3"/>
        <v>8.2029760726618745E-2</v>
      </c>
      <c r="G13">
        <f t="shared" si="4"/>
        <v>4.0923255242019368E-2</v>
      </c>
      <c r="H13">
        <f t="shared" si="5"/>
        <v>4.0911833748418454E-2</v>
      </c>
    </row>
    <row r="15" spans="1:8" x14ac:dyDescent="0.3">
      <c r="C15" t="s">
        <v>9</v>
      </c>
      <c r="D15">
        <f>6.626E-34/(8*9.109*1E-31 *1.602E-19)^0.5/2.85202</f>
        <v>2.1502416231320962E-10</v>
      </c>
      <c r="E15">
        <f>D15*10^10</f>
        <v>2.1502416231320964</v>
      </c>
    </row>
    <row r="23" spans="1:8" x14ac:dyDescent="0.3">
      <c r="A23" t="s">
        <v>8</v>
      </c>
      <c r="B23" t="s">
        <v>4</v>
      </c>
      <c r="C23" t="s">
        <v>0</v>
      </c>
      <c r="D23" t="s">
        <v>2</v>
      </c>
      <c r="E23" t="s">
        <v>3</v>
      </c>
      <c r="F23" t="s">
        <v>5</v>
      </c>
      <c r="G23" t="s">
        <v>6</v>
      </c>
      <c r="H23" t="s">
        <v>7</v>
      </c>
    </row>
    <row r="24" spans="1:8" x14ac:dyDescent="0.3">
      <c r="A24">
        <f>B24^(-0.5)</f>
        <v>2.4618298195866545E-2</v>
      </c>
      <c r="B24">
        <f>C24*1000</f>
        <v>1650</v>
      </c>
      <c r="C24">
        <v>1.65</v>
      </c>
      <c r="D24">
        <v>33</v>
      </c>
      <c r="E24">
        <f>D24/67.5</f>
        <v>0.48888888888888887</v>
      </c>
      <c r="F24">
        <f>(E24)/(135/67.5+(1-E24^2)^0.5-1)</f>
        <v>0.26111032487358893</v>
      </c>
      <c r="G24">
        <f>0.5*ATAN(F24)</f>
        <v>0.12770389828996345</v>
      </c>
      <c r="H24">
        <f>SIN(G24)</f>
        <v>0.12735707593961063</v>
      </c>
    </row>
    <row r="25" spans="1:8" x14ac:dyDescent="0.3">
      <c r="A25">
        <f t="shared" ref="A25:A33" si="6">B25^(-0.5)</f>
        <v>2.2360679774997897E-2</v>
      </c>
      <c r="B25">
        <f t="shared" ref="B25:B33" si="7">C25*1000</f>
        <v>2000</v>
      </c>
      <c r="C25">
        <v>2</v>
      </c>
      <c r="D25">
        <v>30</v>
      </c>
      <c r="E25">
        <f t="shared" ref="E25:E33" si="8">D25/67.5</f>
        <v>0.44444444444444442</v>
      </c>
      <c r="F25">
        <f t="shared" ref="F25:F33" si="9">(E25)/(135/67.5+(1-E25^2)^0.5-1)</f>
        <v>0.23443556292536255</v>
      </c>
      <c r="G25">
        <f t="shared" ref="G25:G33" si="10">0.5*ATAN(F25)</f>
        <v>0.11513849792033058</v>
      </c>
      <c r="H25">
        <f t="shared" ref="H25:H33" si="11">SIN(G25)</f>
        <v>0.11488427040440195</v>
      </c>
    </row>
    <row r="26" spans="1:8" x14ac:dyDescent="0.3">
      <c r="A26">
        <f t="shared" si="6"/>
        <v>2.0412414523193152E-2</v>
      </c>
      <c r="B26">
        <f t="shared" si="7"/>
        <v>2400</v>
      </c>
      <c r="C26">
        <v>2.4</v>
      </c>
      <c r="D26">
        <v>28</v>
      </c>
      <c r="E26">
        <f t="shared" si="8"/>
        <v>0.4148148148148148</v>
      </c>
      <c r="F26">
        <f t="shared" si="9"/>
        <v>0.21719123651992203</v>
      </c>
      <c r="G26">
        <f t="shared" si="10"/>
        <v>0.10693481806778199</v>
      </c>
      <c r="H26">
        <f t="shared" si="11"/>
        <v>0.10673113363318455</v>
      </c>
    </row>
    <row r="27" spans="1:8" x14ac:dyDescent="0.3">
      <c r="A27">
        <f t="shared" si="6"/>
        <v>1.8898223650461361E-2</v>
      </c>
      <c r="B27">
        <f t="shared" si="7"/>
        <v>2800</v>
      </c>
      <c r="C27">
        <v>2.8</v>
      </c>
      <c r="D27">
        <v>26</v>
      </c>
      <c r="E27">
        <f t="shared" si="8"/>
        <v>0.38518518518518519</v>
      </c>
      <c r="F27">
        <f t="shared" si="9"/>
        <v>0.200321048795189</v>
      </c>
      <c r="G27">
        <f t="shared" si="10"/>
        <v>9.8852120773312804E-2</v>
      </c>
      <c r="H27">
        <f t="shared" si="11"/>
        <v>9.8691206514276902E-2</v>
      </c>
    </row>
    <row r="28" spans="1:8" x14ac:dyDescent="0.3">
      <c r="A28">
        <f t="shared" si="6"/>
        <v>1.7677669529663688E-2</v>
      </c>
      <c r="B28">
        <f t="shared" si="7"/>
        <v>3200</v>
      </c>
      <c r="C28">
        <v>3.2</v>
      </c>
      <c r="D28">
        <v>24</v>
      </c>
      <c r="E28">
        <f t="shared" si="8"/>
        <v>0.35555555555555557</v>
      </c>
      <c r="F28">
        <f t="shared" si="9"/>
        <v>0.18378239439836369</v>
      </c>
      <c r="G28">
        <f t="shared" si="10"/>
        <v>9.0877099103157374E-2</v>
      </c>
      <c r="H28">
        <f t="shared" si="11"/>
        <v>9.0752063763009816E-2</v>
      </c>
    </row>
    <row r="29" spans="1:8" x14ac:dyDescent="0.3">
      <c r="A29">
        <f t="shared" si="6"/>
        <v>1.6666666666666666E-2</v>
      </c>
      <c r="B29">
        <f t="shared" si="7"/>
        <v>3600</v>
      </c>
      <c r="C29">
        <v>3.6</v>
      </c>
      <c r="D29">
        <v>23</v>
      </c>
      <c r="E29">
        <f t="shared" si="8"/>
        <v>0.34074074074074073</v>
      </c>
      <c r="F29">
        <f t="shared" si="9"/>
        <v>0.17562531700268719</v>
      </c>
      <c r="G29">
        <f t="shared" si="10"/>
        <v>8.6926168841779769E-2</v>
      </c>
      <c r="H29">
        <f t="shared" si="11"/>
        <v>8.6816738870440016E-2</v>
      </c>
    </row>
    <row r="30" spans="1:8" x14ac:dyDescent="0.3">
      <c r="A30">
        <f t="shared" si="6"/>
        <v>1.5811388300841896E-2</v>
      </c>
      <c r="B30">
        <f t="shared" si="7"/>
        <v>4000</v>
      </c>
      <c r="C30">
        <v>4</v>
      </c>
      <c r="D30">
        <v>22</v>
      </c>
      <c r="E30">
        <f t="shared" si="8"/>
        <v>0.32592592592592595</v>
      </c>
      <c r="F30">
        <f t="shared" si="9"/>
        <v>0.16753711925340797</v>
      </c>
      <c r="G30">
        <f t="shared" si="10"/>
        <v>8.2997742261365137E-2</v>
      </c>
      <c r="H30">
        <f t="shared" si="11"/>
        <v>8.2902485020092814E-2</v>
      </c>
    </row>
    <row r="31" spans="1:8" x14ac:dyDescent="0.3">
      <c r="A31">
        <f t="shared" si="6"/>
        <v>1.4907119849998599E-2</v>
      </c>
      <c r="B31">
        <f t="shared" si="7"/>
        <v>4500</v>
      </c>
      <c r="C31">
        <v>4.5</v>
      </c>
      <c r="D31">
        <v>21</v>
      </c>
      <c r="E31">
        <f t="shared" si="8"/>
        <v>0.31111111111111112</v>
      </c>
      <c r="F31">
        <f t="shared" si="9"/>
        <v>0.15951360280812904</v>
      </c>
      <c r="G31">
        <f t="shared" si="10"/>
        <v>7.909048499993783E-2</v>
      </c>
      <c r="H31">
        <f t="shared" si="11"/>
        <v>7.9008054936780481E-2</v>
      </c>
    </row>
    <row r="32" spans="1:8" x14ac:dyDescent="0.3">
      <c r="A32">
        <f t="shared" si="6"/>
        <v>1.4142135623730951E-2</v>
      </c>
      <c r="B32">
        <f t="shared" si="7"/>
        <v>5000</v>
      </c>
      <c r="C32">
        <v>5</v>
      </c>
      <c r="D32">
        <v>20</v>
      </c>
      <c r="E32">
        <f t="shared" si="8"/>
        <v>0.29629629629629628</v>
      </c>
      <c r="F32">
        <f t="shared" si="9"/>
        <v>0.15155076044309332</v>
      </c>
      <c r="G32">
        <f t="shared" si="10"/>
        <v>7.5203118814155229E-2</v>
      </c>
      <c r="H32">
        <f t="shared" si="11"/>
        <v>7.5132253535876464E-2</v>
      </c>
    </row>
    <row r="33" spans="1:9" x14ac:dyDescent="0.3">
      <c r="A33">
        <f t="shared" si="6"/>
        <v>1.3363062095621218E-2</v>
      </c>
      <c r="B33">
        <f t="shared" si="7"/>
        <v>5600</v>
      </c>
      <c r="C33">
        <v>5.6</v>
      </c>
      <c r="D33">
        <v>18</v>
      </c>
      <c r="E33">
        <f t="shared" si="8"/>
        <v>0.26666666666666666</v>
      </c>
      <c r="F33">
        <f t="shared" si="9"/>
        <v>0.13579192629975992</v>
      </c>
      <c r="G33">
        <f t="shared" si="10"/>
        <v>6.7483198958350865E-2</v>
      </c>
      <c r="H33">
        <f t="shared" si="11"/>
        <v>6.7431991072578551E-2</v>
      </c>
    </row>
    <row r="36" spans="1:9" x14ac:dyDescent="0.3">
      <c r="C36" t="s">
        <v>10</v>
      </c>
      <c r="D36">
        <f>6.626E-34/(8*9.109*1E-31 *1.602E-19)^0.5/5.10805</f>
        <v>1.2005622721009389E-10</v>
      </c>
      <c r="E36">
        <f>D36*10^10</f>
        <v>1.200562272100939</v>
      </c>
    </row>
    <row r="43" spans="1:9" x14ac:dyDescent="0.3">
      <c r="G43" t="s">
        <v>0</v>
      </c>
      <c r="H43" t="s">
        <v>1</v>
      </c>
      <c r="I43" t="s">
        <v>2</v>
      </c>
    </row>
    <row r="44" spans="1:9" x14ac:dyDescent="0.3">
      <c r="G44">
        <v>1.65</v>
      </c>
      <c r="H44">
        <v>19</v>
      </c>
      <c r="I44">
        <v>33</v>
      </c>
    </row>
    <row r="45" spans="1:9" x14ac:dyDescent="0.3">
      <c r="G45">
        <v>2</v>
      </c>
      <c r="H45">
        <v>18</v>
      </c>
      <c r="I45">
        <v>30</v>
      </c>
    </row>
    <row r="46" spans="1:9" x14ac:dyDescent="0.3">
      <c r="G46">
        <v>2.4</v>
      </c>
      <c r="H46">
        <v>16</v>
      </c>
      <c r="I46">
        <v>28</v>
      </c>
    </row>
    <row r="47" spans="1:9" x14ac:dyDescent="0.3">
      <c r="G47">
        <v>2.8</v>
      </c>
      <c r="H47">
        <v>15</v>
      </c>
      <c r="I47">
        <v>26</v>
      </c>
    </row>
    <row r="48" spans="1:9" x14ac:dyDescent="0.3">
      <c r="G48">
        <v>3.2</v>
      </c>
      <c r="H48">
        <v>14</v>
      </c>
      <c r="I48">
        <v>24</v>
      </c>
    </row>
    <row r="49" spans="7:9" x14ac:dyDescent="0.3">
      <c r="G49">
        <v>3.6</v>
      </c>
      <c r="H49">
        <v>13</v>
      </c>
      <c r="I49">
        <v>23</v>
      </c>
    </row>
    <row r="50" spans="7:9" x14ac:dyDescent="0.3">
      <c r="G50">
        <v>4</v>
      </c>
      <c r="H50">
        <v>13</v>
      </c>
      <c r="I50">
        <v>22</v>
      </c>
    </row>
    <row r="51" spans="7:9" x14ac:dyDescent="0.3">
      <c r="G51">
        <v>4.5</v>
      </c>
      <c r="H51">
        <v>12</v>
      </c>
      <c r="I51">
        <v>21</v>
      </c>
    </row>
    <row r="52" spans="7:9" x14ac:dyDescent="0.3">
      <c r="G52">
        <v>5</v>
      </c>
      <c r="H52">
        <v>11</v>
      </c>
      <c r="I52">
        <v>20</v>
      </c>
    </row>
    <row r="53" spans="7:9" x14ac:dyDescent="0.3">
      <c r="G53">
        <v>5.6</v>
      </c>
      <c r="H53">
        <v>11</v>
      </c>
      <c r="I53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Blk Intlct</dc:creator>
  <cp:lastModifiedBy>Blk Intlct</cp:lastModifiedBy>
  <dcterms:created xsi:type="dcterms:W3CDTF">2015-06-05T18:17:20Z</dcterms:created>
  <dcterms:modified xsi:type="dcterms:W3CDTF">2021-09-16T16:22:01Z</dcterms:modified>
</cp:coreProperties>
</file>