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ehrSystem\Desktop\Studies\Term VIII\Lab IV\8\"/>
    </mc:Choice>
  </mc:AlternateContent>
  <xr:revisionPtr revIDLastSave="0" documentId="13_ncr:1_{A591B2C1-0281-4594-886E-2D0998DAFFC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Exp I" sheetId="1" r:id="rId1"/>
    <sheet name="Exp II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H16" i="2"/>
  <c r="H17" i="2"/>
  <c r="H18" i="2"/>
  <c r="H19" i="2"/>
  <c r="H20" i="2"/>
  <c r="H3" i="2"/>
  <c r="H4" i="2"/>
  <c r="H5" i="2"/>
  <c r="H6" i="2"/>
  <c r="H7" i="2"/>
  <c r="H8" i="2"/>
  <c r="H2" i="2"/>
  <c r="H14" i="2"/>
  <c r="G15" i="2"/>
  <c r="G16" i="2"/>
  <c r="G17" i="2"/>
  <c r="G18" i="2"/>
  <c r="G19" i="2"/>
  <c r="G20" i="2"/>
  <c r="G14" i="2"/>
  <c r="F16" i="2"/>
  <c r="F15" i="2"/>
  <c r="F14" i="2"/>
  <c r="G3" i="2"/>
  <c r="G4" i="2"/>
  <c r="G5" i="2"/>
  <c r="G6" i="2"/>
  <c r="G7" i="2"/>
  <c r="G8" i="2"/>
  <c r="G2" i="2"/>
  <c r="F4" i="2"/>
  <c r="F3" i="2"/>
  <c r="F2" i="2"/>
  <c r="B3" i="1"/>
  <c r="B4" i="1"/>
  <c r="B5" i="1"/>
  <c r="B6" i="1"/>
  <c r="B7" i="1"/>
  <c r="B8" i="1"/>
  <c r="B2" i="1"/>
  <c r="I4" i="1"/>
  <c r="I5" i="1"/>
  <c r="I8" i="1"/>
  <c r="I2" i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2" i="1"/>
  <c r="J2" i="1" s="1"/>
  <c r="F3" i="1"/>
  <c r="I3" i="1" s="1"/>
  <c r="F4" i="1"/>
  <c r="F5" i="1"/>
  <c r="F6" i="1"/>
  <c r="I6" i="1" s="1"/>
  <c r="F7" i="1"/>
  <c r="I7" i="1" s="1"/>
  <c r="F8" i="1"/>
  <c r="F2" i="1"/>
</calcChain>
</file>

<file path=xl/sharedStrings.xml><?xml version="1.0" encoding="utf-8"?>
<sst xmlns="http://schemas.openxmlformats.org/spreadsheetml/2006/main" count="30" uniqueCount="19">
  <si>
    <t>عدد اتمی / شدت</t>
  </si>
  <si>
    <t>d(mm)</t>
  </si>
  <si>
    <t>I with Zr</t>
  </si>
  <si>
    <t>I without Zr</t>
  </si>
  <si>
    <t xml:space="preserve">none </t>
  </si>
  <si>
    <t xml:space="preserve">C </t>
  </si>
  <si>
    <t>Al</t>
  </si>
  <si>
    <t>Fe</t>
  </si>
  <si>
    <t>Cu</t>
  </si>
  <si>
    <t xml:space="preserve">Zr </t>
  </si>
  <si>
    <t>Ag</t>
  </si>
  <si>
    <t>I(mA)</t>
  </si>
  <si>
    <t>I/I0 Zr</t>
  </si>
  <si>
    <t xml:space="preserve">I/I0 </t>
  </si>
  <si>
    <t>ln(I/I0)  Zr</t>
  </si>
  <si>
    <t>ln(I/I0)</t>
  </si>
  <si>
    <t>d(cm)</t>
  </si>
  <si>
    <t>Intensity (1/s)</t>
  </si>
  <si>
    <t>T(I/I0)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</si>
</sst>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شدت فوتون بر حسب ضخامت</a:t>
            </a:r>
            <a:r>
              <a:rPr lang="fa-IR" baseline="0"/>
              <a:t> ورقه آلومینیوم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بدون  Zr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984251968503937E-2"/>
                  <c:y val="-0.22819918343540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I'!$B$2:$B$8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</c:numCache>
            </c:numRef>
          </c:xVal>
          <c:yVal>
            <c:numRef>
              <c:f>'Exp I'!$J$2:$J$8</c:f>
              <c:numCache>
                <c:formatCode>General</c:formatCode>
                <c:ptCount val="7"/>
                <c:pt idx="0">
                  <c:v>0</c:v>
                </c:pt>
                <c:pt idx="1">
                  <c:v>-0.82488333227875277</c:v>
                </c:pt>
                <c:pt idx="2">
                  <c:v>-1.5378238074672748</c:v>
                </c:pt>
                <c:pt idx="3">
                  <c:v>-2.2143558602166253</c:v>
                </c:pt>
                <c:pt idx="4">
                  <c:v>-2.9915483805177545</c:v>
                </c:pt>
                <c:pt idx="5">
                  <c:v>-3.4660427297006251</c:v>
                </c:pt>
                <c:pt idx="6">
                  <c:v>-4.1059672181293463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3-4C47-A4C1-4F34DA6C0CA1}"/>
            </c:ext>
          </c:extLst>
        </c:ser>
        <c:ser>
          <c:idx val="1"/>
          <c:order val="1"/>
          <c:tx>
            <c:v>در حضور فیلتر Zr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804330708661417"/>
                  <c:y val="-9.8870662000583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I'!$B$2:$B$8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</c:numCache>
            </c:numRef>
          </c:xVal>
          <c:yVal>
            <c:numRef>
              <c:f>'Exp I'!$I$2:$I$8</c:f>
              <c:numCache>
                <c:formatCode>General</c:formatCode>
                <c:ptCount val="7"/>
                <c:pt idx="0">
                  <c:v>0</c:v>
                </c:pt>
                <c:pt idx="1">
                  <c:v>-0.82200326290540915</c:v>
                </c:pt>
                <c:pt idx="2">
                  <c:v>-1.5919519103827058</c:v>
                </c:pt>
                <c:pt idx="3">
                  <c:v>-2.4424140894018849</c:v>
                </c:pt>
                <c:pt idx="4">
                  <c:v>-3.1751284661966763</c:v>
                </c:pt>
                <c:pt idx="5">
                  <c:v>-3.9072890251968864</c:v>
                </c:pt>
                <c:pt idx="6">
                  <c:v>-4.6232824746080015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53-4C47-A4C1-4F34DA6C0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346448"/>
        <c:axId val="2041346864"/>
      </c:scatterChart>
      <c:valAx>
        <c:axId val="204134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ضخامت ورقه بر حسب سانتی متر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346864"/>
        <c:crosses val="autoZero"/>
        <c:crossBetween val="midCat"/>
      </c:valAx>
      <c:valAx>
        <c:axId val="20413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نسبت</a:t>
                </a:r>
                <a:r>
                  <a:rPr lang="fa-IR" baseline="0"/>
                  <a:t> شدت فوتون فرودی به شدت اولیه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34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شدت</a:t>
            </a:r>
            <a:r>
              <a:rPr lang="fa-IR" sz="1200" baseline="0"/>
              <a:t> فوتون بر حسب ضخامت ورقه آلومینیوم با مقیاس نیم لگاریتمی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در حضور فیلتر Zr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9965879265091863E-2"/>
                  <c:y val="-0.24921988918051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I'!$B$2:$B$8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</c:numCache>
            </c:numRef>
          </c:xVal>
          <c:yVal>
            <c:numRef>
              <c:f>'Exp I'!$F$2:$F$8</c:f>
              <c:numCache>
                <c:formatCode>General</c:formatCode>
                <c:ptCount val="7"/>
                <c:pt idx="0">
                  <c:v>1</c:v>
                </c:pt>
                <c:pt idx="1">
                  <c:v>0.43955023726016096</c:v>
                </c:pt>
                <c:pt idx="2">
                  <c:v>0.20352795543635241</c:v>
                </c:pt>
                <c:pt idx="3">
                  <c:v>8.6950691149164441E-2</c:v>
                </c:pt>
                <c:pt idx="4">
                  <c:v>4.1788735300185682E-2</c:v>
                </c:pt>
                <c:pt idx="5">
                  <c:v>2.0094904064369715E-2</c:v>
                </c:pt>
                <c:pt idx="6">
                  <c:v>9.8205075304311946E-3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8-4812-B451-78925993B912}"/>
            </c:ext>
          </c:extLst>
        </c:ser>
        <c:ser>
          <c:idx val="1"/>
          <c:order val="1"/>
          <c:tx>
            <c:v>بدون Zr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0231846019247595E-2"/>
                  <c:y val="-4.712015164771070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0.4136e</a:t>
                    </a:r>
                    <a:r>
                      <a:rPr lang="en-US" baseline="30000"/>
                      <a:t>-13.</a:t>
                    </a:r>
                    <a:r>
                      <a:rPr lang="fa-IR" baseline="30000"/>
                      <a:t>61</a:t>
                    </a:r>
                    <a:r>
                      <a:rPr lang="en-US" baseline="30000"/>
                      <a:t>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 I'!$B$2:$B$8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</c:numCache>
            </c:numRef>
          </c:xVal>
          <c:yVal>
            <c:numRef>
              <c:f>'Exp I'!$G$3:$G$8</c:f>
              <c:numCache>
                <c:formatCode>General</c:formatCode>
                <c:ptCount val="6"/>
                <c:pt idx="0">
                  <c:v>0.43828612332549344</c:v>
                </c:pt>
                <c:pt idx="1">
                  <c:v>0.21484814398200225</c:v>
                </c:pt>
                <c:pt idx="2">
                  <c:v>0.10922384701912262</c:v>
                </c:pt>
                <c:pt idx="3">
                  <c:v>5.0209632886798243E-2</c:v>
                </c:pt>
                <c:pt idx="4">
                  <c:v>3.1240413130176913E-2</c:v>
                </c:pt>
                <c:pt idx="5">
                  <c:v>1.6474077103998362E-2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A8-4812-B451-78925993B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359760"/>
        <c:axId val="2041358096"/>
      </c:scatterChart>
      <c:valAx>
        <c:axId val="204135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ضخامت</a:t>
                </a:r>
                <a:r>
                  <a:rPr lang="fa-IR" baseline="0"/>
                  <a:t> ورقه بر حسب سانتی متر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358096"/>
        <c:crosses val="autoZero"/>
        <c:crossBetween val="midCat"/>
      </c:valAx>
      <c:valAx>
        <c:axId val="2041358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نبست</a:t>
                </a:r>
                <a:r>
                  <a:rPr lang="fa-IR" baseline="0"/>
                  <a:t> شدت فوتون فرودی به شدت اولیه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35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ضریب جذب بر حسب عدد اتمی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0341181180865E-2"/>
          <c:y val="0.11186490455212925"/>
          <c:w val="0.74054647082374925"/>
          <c:h val="0.76066576479702153"/>
        </c:manualLayout>
      </c:layout>
      <c:scatterChart>
        <c:scatterStyle val="lineMarker"/>
        <c:varyColors val="0"/>
        <c:ser>
          <c:idx val="0"/>
          <c:order val="0"/>
          <c:tx>
            <c:v>در حضور فیلتر Zr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'Exp II'!$C$14:$C$20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26</c:v>
                </c:pt>
                <c:pt idx="4">
                  <c:v>29</c:v>
                </c:pt>
                <c:pt idx="5">
                  <c:v>40</c:v>
                </c:pt>
                <c:pt idx="6">
                  <c:v>47</c:v>
                </c:pt>
              </c:numCache>
            </c:numRef>
          </c:xVal>
          <c:yVal>
            <c:numRef>
              <c:f>'Exp II'!$H$14:$H$20</c:f>
              <c:numCache>
                <c:formatCode>General</c:formatCode>
                <c:ptCount val="7"/>
                <c:pt idx="0">
                  <c:v>0</c:v>
                </c:pt>
                <c:pt idx="1">
                  <c:v>5.6190609110726895E-2</c:v>
                </c:pt>
                <c:pt idx="2">
                  <c:v>1.1405757487770078</c:v>
                </c:pt>
                <c:pt idx="3">
                  <c:v>14.226745359254648</c:v>
                </c:pt>
                <c:pt idx="4">
                  <c:v>17.388975455722726</c:v>
                </c:pt>
                <c:pt idx="5">
                  <c:v>11.507178888111531</c:v>
                </c:pt>
                <c:pt idx="6">
                  <c:v>14.578842406881783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4-48ED-8255-23A3DC4E0A8D}"/>
            </c:ext>
          </c:extLst>
        </c:ser>
        <c:ser>
          <c:idx val="1"/>
          <c:order val="1"/>
          <c:tx>
            <c:v>عدم حضور فیلتر Zr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589237536733629E-3"/>
                  <c:y val="-6.01836114098073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None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03D4-48ED-8255-23A3DC4E0A8D}"/>
                </c:ext>
              </c:extLst>
            </c:dLbl>
            <c:dLbl>
              <c:idx val="1"/>
              <c:layout>
                <c:manualLayout>
                  <c:x val="-1.977401129943503E-2"/>
                  <c:y val="-5.72467538473991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03D4-48ED-8255-23A3DC4E0A8D}"/>
                </c:ext>
              </c:extLst>
            </c:dLbl>
            <c:dLbl>
              <c:idx val="2"/>
              <c:layout>
                <c:manualLayout>
                  <c:x val="-2.0168758815417267E-2"/>
                  <c:y val="-5.7246753847399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03D4-48ED-8255-23A3DC4E0A8D}"/>
                </c:ext>
              </c:extLst>
            </c:dLbl>
            <c:dLbl>
              <c:idx val="3"/>
              <c:layout>
                <c:manualLayout>
                  <c:x val="-6.2824126047055687E-2"/>
                  <c:y val="-4.843618116017436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3D4-48ED-8255-23A3DC4E0A8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D4-48ED-8255-23A3DC4E0A8D}"/>
                </c:ext>
              </c:extLst>
            </c:dLbl>
            <c:dLbl>
              <c:idx val="5"/>
              <c:layout>
                <c:manualLayout>
                  <c:x val="-1.3588499593084264E-2"/>
                  <c:y val="-7.19310416594401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Zr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03D4-48ED-8255-23A3DC4E0A8D}"/>
                </c:ext>
              </c:extLst>
            </c:dLbl>
            <c:dLbl>
              <c:idx val="6"/>
              <c:layout>
                <c:manualLayout>
                  <c:x val="-3.111086687444229E-2"/>
                  <c:y val="7.491183646097096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Ag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296378580793051E-2"/>
                      <c:h val="4.694578375940892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03D4-48ED-8255-23A3DC4E0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'Exp II'!$C$2:$C$8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26</c:v>
                </c:pt>
                <c:pt idx="4">
                  <c:v>29</c:v>
                </c:pt>
                <c:pt idx="5">
                  <c:v>40</c:v>
                </c:pt>
                <c:pt idx="6">
                  <c:v>47</c:v>
                </c:pt>
              </c:numCache>
            </c:numRef>
          </c:xVal>
          <c:yVal>
            <c:numRef>
              <c:f>'Exp II'!$H$2:$H$8</c:f>
              <c:numCache>
                <c:formatCode>General</c:formatCode>
                <c:ptCount val="7"/>
                <c:pt idx="0">
                  <c:v>0</c:v>
                </c:pt>
                <c:pt idx="1">
                  <c:v>4.3933672114243545E-2</c:v>
                </c:pt>
                <c:pt idx="2">
                  <c:v>0.91689310588338935</c:v>
                </c:pt>
                <c:pt idx="3">
                  <c:v>13.788534157615851</c:v>
                </c:pt>
                <c:pt idx="4">
                  <c:v>17.237757786912777</c:v>
                </c:pt>
                <c:pt idx="5">
                  <c:v>12.321367660555659</c:v>
                </c:pt>
                <c:pt idx="6">
                  <c:v>13.533296185098314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D4-48ED-8255-23A3DC4E0A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41360176"/>
        <c:axId val="2041360592"/>
      </c:scatterChart>
      <c:valAx>
        <c:axId val="20413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عدد</a:t>
                </a:r>
                <a:r>
                  <a:rPr lang="fa-IR" baseline="0"/>
                  <a:t> اتمی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360592"/>
        <c:crosses val="autoZero"/>
        <c:crossBetween val="midCat"/>
      </c:valAx>
      <c:valAx>
        <c:axId val="20413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ضریب جذب</a:t>
                </a:r>
                <a:r>
                  <a:rPr lang="fa-IR" baseline="0"/>
                  <a:t> بر حسب یک تقسیم بر سانتی متر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36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0</xdr:row>
      <xdr:rowOff>64770</xdr:rowOff>
    </xdr:from>
    <xdr:to>
      <xdr:col>17</xdr:col>
      <xdr:colOff>548640</xdr:colOff>
      <xdr:row>15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B4495F-D8D3-4978-A34A-5893BF75D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15</xdr:row>
      <xdr:rowOff>156210</xdr:rowOff>
    </xdr:from>
    <xdr:to>
      <xdr:col>18</xdr:col>
      <xdr:colOff>38100</xdr:colOff>
      <xdr:row>30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DCBB56-6353-4DF8-9443-1A392B32B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160020</xdr:colOff>
      <xdr:row>12</xdr:row>
      <xdr:rowOff>3810</xdr:rowOff>
    </xdr:from>
    <xdr:ext cx="3601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BB136C7-09A5-4DFE-9C5D-5537026ACE1C}"/>
                </a:ext>
              </a:extLst>
            </xdr:cNvPr>
            <xdr:cNvSpPr txBox="1"/>
          </xdr:nvSpPr>
          <xdr:spPr>
            <a:xfrm>
              <a:off x="2674620" y="3810"/>
              <a:ext cx="3601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BB136C7-09A5-4DFE-9C5D-5537026ACE1C}"/>
                </a:ext>
              </a:extLst>
            </xdr:cNvPr>
            <xdr:cNvSpPr txBox="1"/>
          </xdr:nvSpPr>
          <xdr:spPr>
            <a:xfrm>
              <a:off x="2674620" y="3810"/>
              <a:ext cx="3601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Δ𝑡(𝑠)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160020</xdr:colOff>
      <xdr:row>0</xdr:row>
      <xdr:rowOff>3810</xdr:rowOff>
    </xdr:from>
    <xdr:ext cx="3601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CE86443-51E1-4861-8987-E0DCC5DBBDF5}"/>
                </a:ext>
              </a:extLst>
            </xdr:cNvPr>
            <xdr:cNvSpPr txBox="1"/>
          </xdr:nvSpPr>
          <xdr:spPr>
            <a:xfrm>
              <a:off x="2674620" y="2198370"/>
              <a:ext cx="3601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CE86443-51E1-4861-8987-E0DCC5DBBDF5}"/>
                </a:ext>
              </a:extLst>
            </xdr:cNvPr>
            <xdr:cNvSpPr txBox="1"/>
          </xdr:nvSpPr>
          <xdr:spPr>
            <a:xfrm>
              <a:off x="2674620" y="2198370"/>
              <a:ext cx="3601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Δ𝑡(𝑠)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171450</xdr:colOff>
      <xdr:row>0</xdr:row>
      <xdr:rowOff>7620</xdr:rowOff>
    </xdr:from>
    <xdr:ext cx="2171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C02925A-2E97-4403-9AF2-EBEDDA3CD3DF}"/>
                </a:ext>
              </a:extLst>
            </xdr:cNvPr>
            <xdr:cNvSpPr txBox="1"/>
          </xdr:nvSpPr>
          <xdr:spPr>
            <a:xfrm>
              <a:off x="4514850" y="7620"/>
              <a:ext cx="2171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C02925A-2E97-4403-9AF2-EBEDDA3CD3DF}"/>
                </a:ext>
              </a:extLst>
            </xdr:cNvPr>
            <xdr:cNvSpPr txBox="1"/>
          </xdr:nvSpPr>
          <xdr:spPr>
            <a:xfrm>
              <a:off x="4514850" y="7620"/>
              <a:ext cx="2171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220980</xdr:colOff>
      <xdr:row>12</xdr:row>
      <xdr:rowOff>0</xdr:rowOff>
    </xdr:from>
    <xdr:ext cx="2171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E27B595-1D55-41CF-BBF9-8B116256012D}"/>
                </a:ext>
              </a:extLst>
            </xdr:cNvPr>
            <xdr:cNvSpPr txBox="1"/>
          </xdr:nvSpPr>
          <xdr:spPr>
            <a:xfrm>
              <a:off x="4564380" y="2194560"/>
              <a:ext cx="2171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E27B595-1D55-41CF-BBF9-8B116256012D}"/>
                </a:ext>
              </a:extLst>
            </xdr:cNvPr>
            <xdr:cNvSpPr txBox="1"/>
          </xdr:nvSpPr>
          <xdr:spPr>
            <a:xfrm>
              <a:off x="4564380" y="2194560"/>
              <a:ext cx="2171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𝜇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243840</xdr:colOff>
      <xdr:row>0</xdr:row>
      <xdr:rowOff>72390</xdr:rowOff>
    </xdr:from>
    <xdr:to>
      <xdr:col>21</xdr:col>
      <xdr:colOff>571500</xdr:colOff>
      <xdr:row>24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21CC1C-B2DC-471B-9F14-7D7C65AF3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G8" sqref="B1:G8"/>
    </sheetView>
  </sheetViews>
  <sheetFormatPr defaultRowHeight="14.4" x14ac:dyDescent="0.3"/>
  <sheetData>
    <row r="1" spans="1:10" x14ac:dyDescent="0.3">
      <c r="A1" t="s">
        <v>1</v>
      </c>
      <c r="B1" t="s">
        <v>16</v>
      </c>
      <c r="C1" t="s">
        <v>2</v>
      </c>
      <c r="D1" t="s">
        <v>3</v>
      </c>
      <c r="F1" t="s">
        <v>12</v>
      </c>
      <c r="G1" t="s">
        <v>13</v>
      </c>
      <c r="I1" t="s">
        <v>14</v>
      </c>
      <c r="J1" t="s">
        <v>15</v>
      </c>
    </row>
    <row r="2" spans="1:10" x14ac:dyDescent="0.3">
      <c r="A2">
        <v>0</v>
      </c>
      <c r="B2">
        <f>A2*0.1</f>
        <v>0</v>
      </c>
      <c r="C2">
        <v>969.4</v>
      </c>
      <c r="D2">
        <v>977.9</v>
      </c>
      <c r="F2">
        <f>C2/969.4</f>
        <v>1</v>
      </c>
      <c r="G2">
        <f>D2/977.9</f>
        <v>1</v>
      </c>
      <c r="I2">
        <f>LN(F2)</f>
        <v>0</v>
      </c>
      <c r="J2">
        <f>LN(G2)</f>
        <v>0</v>
      </c>
    </row>
    <row r="3" spans="1:10" x14ac:dyDescent="0.3">
      <c r="A3">
        <v>0.5</v>
      </c>
      <c r="B3">
        <f t="shared" ref="B3:B8" si="0">A3*0.1</f>
        <v>0.05</v>
      </c>
      <c r="C3">
        <v>426.1</v>
      </c>
      <c r="D3">
        <v>428.6</v>
      </c>
      <c r="F3">
        <f t="shared" ref="F3:F8" si="1">C3/969.4</f>
        <v>0.43955023726016096</v>
      </c>
      <c r="G3">
        <f t="shared" ref="G3:G8" si="2">D3/977.9</f>
        <v>0.43828612332549344</v>
      </c>
      <c r="I3">
        <f t="shared" ref="I3:I8" si="3">LN(F3)</f>
        <v>-0.82200326290540915</v>
      </c>
      <c r="J3">
        <f t="shared" ref="J3:J8" si="4">LN(G3)</f>
        <v>-0.82488333227875277</v>
      </c>
    </row>
    <row r="4" spans="1:10" x14ac:dyDescent="0.3">
      <c r="A4">
        <v>1</v>
      </c>
      <c r="B4">
        <f t="shared" si="0"/>
        <v>0.1</v>
      </c>
      <c r="C4">
        <v>197.3</v>
      </c>
      <c r="D4">
        <v>210.1</v>
      </c>
      <c r="F4">
        <f t="shared" si="1"/>
        <v>0.20352795543635241</v>
      </c>
      <c r="G4">
        <f t="shared" si="2"/>
        <v>0.21484814398200225</v>
      </c>
      <c r="I4">
        <f t="shared" si="3"/>
        <v>-1.5919519103827058</v>
      </c>
      <c r="J4">
        <f t="shared" si="4"/>
        <v>-1.5378238074672748</v>
      </c>
    </row>
    <row r="5" spans="1:10" x14ac:dyDescent="0.3">
      <c r="A5">
        <v>1.5</v>
      </c>
      <c r="B5">
        <f t="shared" si="0"/>
        <v>0.15000000000000002</v>
      </c>
      <c r="C5">
        <v>84.29</v>
      </c>
      <c r="D5">
        <v>106.81</v>
      </c>
      <c r="F5">
        <f t="shared" si="1"/>
        <v>8.6950691149164441E-2</v>
      </c>
      <c r="G5">
        <f t="shared" si="2"/>
        <v>0.10922384701912262</v>
      </c>
      <c r="I5">
        <f t="shared" si="3"/>
        <v>-2.4424140894018849</v>
      </c>
      <c r="J5">
        <f t="shared" si="4"/>
        <v>-2.2143558602166253</v>
      </c>
    </row>
    <row r="6" spans="1:10" x14ac:dyDescent="0.3">
      <c r="A6">
        <v>2</v>
      </c>
      <c r="B6">
        <f t="shared" si="0"/>
        <v>0.2</v>
      </c>
      <c r="C6">
        <v>40.51</v>
      </c>
      <c r="D6">
        <v>49.1</v>
      </c>
      <c r="F6">
        <f t="shared" si="1"/>
        <v>4.1788735300185682E-2</v>
      </c>
      <c r="G6">
        <f t="shared" si="2"/>
        <v>5.0209632886798243E-2</v>
      </c>
      <c r="I6">
        <f t="shared" si="3"/>
        <v>-3.1751284661966763</v>
      </c>
      <c r="J6">
        <f t="shared" si="4"/>
        <v>-2.9915483805177545</v>
      </c>
    </row>
    <row r="7" spans="1:10" x14ac:dyDescent="0.3">
      <c r="A7">
        <v>2.5</v>
      </c>
      <c r="B7">
        <f t="shared" si="0"/>
        <v>0.25</v>
      </c>
      <c r="C7">
        <v>19.48</v>
      </c>
      <c r="D7">
        <v>30.55</v>
      </c>
      <c r="F7">
        <f t="shared" si="1"/>
        <v>2.0094904064369715E-2</v>
      </c>
      <c r="G7">
        <f t="shared" si="2"/>
        <v>3.1240413130176913E-2</v>
      </c>
      <c r="I7">
        <f t="shared" si="3"/>
        <v>-3.9072890251968864</v>
      </c>
      <c r="J7">
        <f t="shared" si="4"/>
        <v>-3.4660427297006251</v>
      </c>
    </row>
    <row r="8" spans="1:10" x14ac:dyDescent="0.3">
      <c r="A8">
        <v>3</v>
      </c>
      <c r="B8">
        <f t="shared" si="0"/>
        <v>0.30000000000000004</v>
      </c>
      <c r="C8">
        <v>9.52</v>
      </c>
      <c r="D8">
        <v>16.11</v>
      </c>
      <c r="F8">
        <f t="shared" si="1"/>
        <v>9.8205075304311946E-3</v>
      </c>
      <c r="G8">
        <f t="shared" si="2"/>
        <v>1.6474077103998362E-2</v>
      </c>
      <c r="I8">
        <f t="shared" si="3"/>
        <v>-4.6232824746080015</v>
      </c>
      <c r="J8">
        <f t="shared" si="4"/>
        <v>-4.1059672181293463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ACA8-0BA4-402A-AA40-927DDC7FBD8E}">
  <dimension ref="B1:H20"/>
  <sheetViews>
    <sheetView workbookViewId="0">
      <selection activeCell="H20" sqref="B13:H20"/>
    </sheetView>
  </sheetViews>
  <sheetFormatPr defaultRowHeight="14.4" x14ac:dyDescent="0.3"/>
  <cols>
    <col min="4" max="4" width="10" bestFit="1" customWidth="1"/>
  </cols>
  <sheetData>
    <row r="1" spans="2:8" x14ac:dyDescent="0.3">
      <c r="C1" t="s">
        <v>0</v>
      </c>
      <c r="D1" t="s">
        <v>11</v>
      </c>
      <c r="F1" t="s">
        <v>17</v>
      </c>
      <c r="G1" t="s">
        <v>18</v>
      </c>
    </row>
    <row r="2" spans="2:8" x14ac:dyDescent="0.3">
      <c r="B2" t="s">
        <v>4</v>
      </c>
      <c r="C2">
        <v>0</v>
      </c>
      <c r="D2">
        <v>0.02</v>
      </c>
      <c r="E2">
        <v>30</v>
      </c>
      <c r="F2">
        <f>1841*50</f>
        <v>92050</v>
      </c>
      <c r="G2">
        <f>F2/92050</f>
        <v>1</v>
      </c>
      <c r="H2">
        <f>-LN(G2)/0.5</f>
        <v>0</v>
      </c>
    </row>
    <row r="3" spans="2:8" x14ac:dyDescent="0.3">
      <c r="B3" t="s">
        <v>5</v>
      </c>
      <c r="C3">
        <v>6</v>
      </c>
      <c r="D3">
        <v>0.02</v>
      </c>
      <c r="E3">
        <v>30</v>
      </c>
      <c r="F3">
        <f>50*1801</f>
        <v>90050</v>
      </c>
      <c r="G3">
        <f t="shared" ref="G3:G8" si="0">F3/92050</f>
        <v>0.97827267789244976</v>
      </c>
      <c r="H3">
        <f t="shared" ref="H3:H8" si="1">-LN(G3)/0.5</f>
        <v>4.3933672114243545E-2</v>
      </c>
    </row>
    <row r="4" spans="2:8" x14ac:dyDescent="0.3">
      <c r="B4" t="s">
        <v>6</v>
      </c>
      <c r="C4">
        <v>13</v>
      </c>
      <c r="D4">
        <v>0.02</v>
      </c>
      <c r="E4">
        <v>30</v>
      </c>
      <c r="F4">
        <f>50*1164</f>
        <v>58200</v>
      </c>
      <c r="G4">
        <f t="shared" si="0"/>
        <v>0.63226507332971216</v>
      </c>
      <c r="H4">
        <f t="shared" si="1"/>
        <v>0.91689310588338935</v>
      </c>
    </row>
    <row r="5" spans="2:8" x14ac:dyDescent="0.3">
      <c r="B5" t="s">
        <v>7</v>
      </c>
      <c r="C5">
        <v>26</v>
      </c>
      <c r="D5">
        <v>1</v>
      </c>
      <c r="E5">
        <v>300</v>
      </c>
      <c r="F5">
        <v>93.3</v>
      </c>
      <c r="G5">
        <f t="shared" si="0"/>
        <v>1.0135795763172189E-3</v>
      </c>
      <c r="H5">
        <f t="shared" si="1"/>
        <v>13.788534157615851</v>
      </c>
    </row>
    <row r="6" spans="2:8" x14ac:dyDescent="0.3">
      <c r="B6" t="s">
        <v>8</v>
      </c>
      <c r="C6">
        <v>29</v>
      </c>
      <c r="D6">
        <v>1</v>
      </c>
      <c r="E6">
        <v>300</v>
      </c>
      <c r="F6">
        <v>16.63</v>
      </c>
      <c r="G6">
        <f t="shared" si="0"/>
        <v>1.8066268332428027E-4</v>
      </c>
      <c r="H6">
        <f t="shared" si="1"/>
        <v>17.237757786912777</v>
      </c>
    </row>
    <row r="7" spans="2:8" x14ac:dyDescent="0.3">
      <c r="B7" t="s">
        <v>9</v>
      </c>
      <c r="C7">
        <v>40</v>
      </c>
      <c r="D7">
        <v>1</v>
      </c>
      <c r="E7">
        <v>300</v>
      </c>
      <c r="F7">
        <v>194.3</v>
      </c>
      <c r="G7">
        <f t="shared" si="0"/>
        <v>2.1108093427485062E-3</v>
      </c>
      <c r="H7">
        <f t="shared" si="1"/>
        <v>12.321367660555659</v>
      </c>
    </row>
    <row r="8" spans="2:8" x14ac:dyDescent="0.3">
      <c r="B8" t="s">
        <v>10</v>
      </c>
      <c r="C8">
        <v>47</v>
      </c>
      <c r="D8">
        <v>1</v>
      </c>
      <c r="E8">
        <v>300</v>
      </c>
      <c r="F8">
        <v>106</v>
      </c>
      <c r="G8">
        <f t="shared" si="0"/>
        <v>1.151548071700163E-3</v>
      </c>
      <c r="H8">
        <f t="shared" si="1"/>
        <v>13.533296185098314</v>
      </c>
    </row>
    <row r="13" spans="2:8" x14ac:dyDescent="0.3">
      <c r="C13" t="s">
        <v>0</v>
      </c>
      <c r="D13" t="s">
        <v>11</v>
      </c>
      <c r="F13" t="s">
        <v>17</v>
      </c>
      <c r="G13" t="s">
        <v>18</v>
      </c>
    </row>
    <row r="14" spans="2:8" x14ac:dyDescent="0.3">
      <c r="B14" t="s">
        <v>4</v>
      </c>
      <c r="C14">
        <v>0</v>
      </c>
      <c r="D14">
        <v>0.02</v>
      </c>
      <c r="E14">
        <v>30</v>
      </c>
      <c r="F14">
        <f>50*718.3</f>
        <v>35915</v>
      </c>
      <c r="G14">
        <f>F14/35915</f>
        <v>1</v>
      </c>
      <c r="H14">
        <f>-LN(G14)/0.5</f>
        <v>0</v>
      </c>
    </row>
    <row r="15" spans="2:8" x14ac:dyDescent="0.3">
      <c r="B15" t="s">
        <v>5</v>
      </c>
      <c r="C15">
        <v>6</v>
      </c>
      <c r="D15">
        <v>0.02</v>
      </c>
      <c r="E15">
        <v>30</v>
      </c>
      <c r="F15">
        <f>50*698.4</f>
        <v>34920</v>
      </c>
      <c r="G15">
        <f t="shared" ref="G15:G20" si="2">F15/35915</f>
        <v>0.9722956981762495</v>
      </c>
      <c r="H15">
        <f t="shared" ref="H15:H20" si="3">-LN(G15)/0.5</f>
        <v>5.6190609110726895E-2</v>
      </c>
    </row>
    <row r="16" spans="2:8" x14ac:dyDescent="0.3">
      <c r="B16" t="s">
        <v>6</v>
      </c>
      <c r="C16">
        <v>13</v>
      </c>
      <c r="D16">
        <v>0.02</v>
      </c>
      <c r="E16">
        <v>30</v>
      </c>
      <c r="F16">
        <f>50*406.1</f>
        <v>20305</v>
      </c>
      <c r="G16">
        <f t="shared" si="2"/>
        <v>0.56536266184045658</v>
      </c>
      <c r="H16">
        <f t="shared" si="3"/>
        <v>1.1405757487770078</v>
      </c>
    </row>
    <row r="17" spans="2:8" x14ac:dyDescent="0.3">
      <c r="B17" t="s">
        <v>7</v>
      </c>
      <c r="C17">
        <v>26</v>
      </c>
      <c r="D17">
        <v>1</v>
      </c>
      <c r="E17">
        <v>300</v>
      </c>
      <c r="F17">
        <v>29.24</v>
      </c>
      <c r="G17">
        <f t="shared" si="2"/>
        <v>8.1414450786579417E-4</v>
      </c>
      <c r="H17">
        <f t="shared" si="3"/>
        <v>14.226745359254648</v>
      </c>
    </row>
    <row r="18" spans="2:8" x14ac:dyDescent="0.3">
      <c r="B18" t="s">
        <v>8</v>
      </c>
      <c r="C18">
        <v>29</v>
      </c>
      <c r="D18">
        <v>1</v>
      </c>
      <c r="E18">
        <v>300</v>
      </c>
      <c r="F18">
        <v>6.016</v>
      </c>
      <c r="G18">
        <f t="shared" si="2"/>
        <v>1.6750661283586245E-4</v>
      </c>
      <c r="H18">
        <f t="shared" si="3"/>
        <v>17.388975455722726</v>
      </c>
    </row>
    <row r="19" spans="2:8" x14ac:dyDescent="0.3">
      <c r="B19" t="s">
        <v>9</v>
      </c>
      <c r="C19">
        <v>40</v>
      </c>
      <c r="D19">
        <v>1</v>
      </c>
      <c r="E19">
        <v>300</v>
      </c>
      <c r="F19">
        <v>113.9</v>
      </c>
      <c r="G19">
        <f t="shared" si="2"/>
        <v>3.1713768620353616E-3</v>
      </c>
      <c r="H19">
        <f t="shared" si="3"/>
        <v>11.507178888111531</v>
      </c>
    </row>
    <row r="20" spans="2:8" x14ac:dyDescent="0.3">
      <c r="B20" t="s">
        <v>10</v>
      </c>
      <c r="C20">
        <v>47</v>
      </c>
      <c r="D20">
        <v>1</v>
      </c>
      <c r="E20">
        <v>300</v>
      </c>
      <c r="F20">
        <v>24.52</v>
      </c>
      <c r="G20">
        <f t="shared" si="2"/>
        <v>6.8272309619935956E-4</v>
      </c>
      <c r="H20">
        <f t="shared" si="3"/>
        <v>14.578842406881783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 I</vt:lpstr>
      <vt:lpstr>Exp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Blk Intlct</dc:creator>
  <cp:lastModifiedBy>Blk Intlct</cp:lastModifiedBy>
  <dcterms:created xsi:type="dcterms:W3CDTF">2015-06-05T18:17:20Z</dcterms:created>
  <dcterms:modified xsi:type="dcterms:W3CDTF">2021-04-29T10:13:45Z</dcterms:modified>
</cp:coreProperties>
</file>