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ehrSystem\Desktop\Studies\Term VIII\Lab IV\9\"/>
    </mc:Choice>
  </mc:AlternateContent>
  <xr:revisionPtr revIDLastSave="0" documentId="13_ncr:1_{57349B8C-8E95-404F-B2D7-4691E9808208}" xr6:coauthVersionLast="47" xr6:coauthVersionMax="47" xr10:uidLastSave="{00000000-0000-0000-0000-000000000000}"/>
  <bookViews>
    <workbookView minimized="1" xWindow="10836" yWindow="1896" windowWidth="12204" windowHeight="10224" activeTab="1" xr2:uid="{00000000-000D-0000-FFFF-FFFF00000000}"/>
  </bookViews>
  <sheets>
    <sheet name="Table I" sheetId="1" r:id="rId1"/>
    <sheet name="Table II" sheetId="2" r:id="rId2"/>
    <sheet name="Table III" sheetId="3" r:id="rId3"/>
    <sheet name="Table IV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F3" i="4" s="1"/>
  <c r="G4" i="3"/>
  <c r="G5" i="3"/>
  <c r="G6" i="3"/>
  <c r="G7" i="3"/>
  <c r="G8" i="3"/>
  <c r="G9" i="3"/>
  <c r="G10" i="3"/>
  <c r="G11" i="3"/>
  <c r="G12" i="3"/>
  <c r="G13" i="3"/>
  <c r="G14" i="3"/>
  <c r="G3" i="3"/>
  <c r="F3" i="2"/>
  <c r="G42" i="2"/>
  <c r="F4" i="2"/>
  <c r="F5" i="2"/>
  <c r="F6" i="2"/>
  <c r="F7" i="2"/>
  <c r="F8" i="2"/>
  <c r="F9" i="2"/>
  <c r="F10" i="2"/>
  <c r="F11" i="2"/>
  <c r="F12" i="2"/>
  <c r="F13" i="2"/>
  <c r="F14" i="2"/>
  <c r="B4" i="1"/>
  <c r="D10" i="4"/>
  <c r="C10" i="4"/>
  <c r="B10" i="4"/>
  <c r="F10" i="4" s="1"/>
  <c r="E10" i="4"/>
  <c r="E3" i="3"/>
  <c r="E4" i="3"/>
  <c r="E5" i="3"/>
  <c r="E6" i="3"/>
  <c r="E7" i="3"/>
  <c r="E8" i="3"/>
  <c r="E9" i="3"/>
  <c r="E10" i="3"/>
  <c r="E11" i="3"/>
  <c r="E12" i="3"/>
  <c r="E13" i="3"/>
  <c r="E14" i="3"/>
  <c r="A3" i="2"/>
  <c r="F4" i="3"/>
  <c r="F5" i="3"/>
  <c r="F6" i="3"/>
  <c r="F7" i="3"/>
  <c r="F8" i="3"/>
  <c r="F9" i="3"/>
  <c r="F10" i="3"/>
  <c r="F11" i="3"/>
  <c r="F12" i="3"/>
  <c r="F13" i="3"/>
  <c r="F14" i="3"/>
  <c r="F3" i="3"/>
  <c r="D29" i="2"/>
  <c r="D23" i="2"/>
  <c r="D17" i="2"/>
  <c r="E37" i="2"/>
  <c r="F37" i="2" s="1"/>
  <c r="E38" i="2"/>
  <c r="F38" i="2" s="1"/>
  <c r="E36" i="2"/>
  <c r="F36" i="2" s="1"/>
  <c r="A4" i="2"/>
  <c r="A5" i="2"/>
  <c r="A6" i="2"/>
  <c r="A7" i="2"/>
  <c r="A8" i="2"/>
  <c r="A9" i="2"/>
  <c r="A10" i="2"/>
  <c r="A11" i="2"/>
  <c r="A12" i="2"/>
  <c r="A13" i="2"/>
  <c r="A14" i="2"/>
  <c r="E3" i="4" l="1"/>
  <c r="G3" i="4" s="1"/>
  <c r="G10" i="4"/>
</calcChain>
</file>

<file path=xl/sharedStrings.xml><?xml version="1.0" encoding="utf-8"?>
<sst xmlns="http://schemas.openxmlformats.org/spreadsheetml/2006/main" count="14" uniqueCount="11">
  <si>
    <t xml:space="preserve">متوسط </t>
  </si>
  <si>
    <t>دفعه سوم</t>
  </si>
  <si>
    <t>دفعه دوم</t>
  </si>
  <si>
    <t>دفعه اول</t>
  </si>
  <si>
    <t>N</t>
  </si>
  <si>
    <t>M</t>
  </si>
  <si>
    <t xml:space="preserve">V </t>
  </si>
  <si>
    <t>V</t>
  </si>
  <si>
    <t>1/V</t>
  </si>
  <si>
    <t>\lambda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</si>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</sst>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شدت بر حسب طول موج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 = 17.58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II'!$A$3:$A$14</c:f>
              <c:numCache>
                <c:formatCode>General</c:formatCode>
                <c:ptCount val="12"/>
                <c:pt idx="0">
                  <c:v>0.28042102445138367</c:v>
                </c:pt>
                <c:pt idx="1">
                  <c:v>0.35036608584558582</c:v>
                </c:pt>
                <c:pt idx="2">
                  <c:v>0.42020442233596689</c:v>
                </c:pt>
                <c:pt idx="3">
                  <c:v>0.48991476048869281</c:v>
                </c:pt>
                <c:pt idx="4">
                  <c:v>0.55947586585946296</c:v>
                </c:pt>
                <c:pt idx="5">
                  <c:v>0.59419383274103466</c:v>
                </c:pt>
                <c:pt idx="6">
                  <c:v>0.62886654946172804</c:v>
                </c:pt>
                <c:pt idx="7">
                  <c:v>0.6634913755599241</c:v>
                </c:pt>
                <c:pt idx="8">
                  <c:v>0.69806567422105981</c:v>
                </c:pt>
                <c:pt idx="9">
                  <c:v>0.73258681247843271</c:v>
                </c:pt>
                <c:pt idx="10">
                  <c:v>0.76705216141371002</c:v>
                </c:pt>
                <c:pt idx="11">
                  <c:v>0.83580499708739242</c:v>
                </c:pt>
              </c:numCache>
            </c:numRef>
          </c:xVal>
          <c:yVal>
            <c:numRef>
              <c:f>'Table II'!$C$3:$C$14</c:f>
              <c:numCache>
                <c:formatCode>General</c:formatCode>
                <c:ptCount val="12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1.3</c:v>
                </c:pt>
                <c:pt idx="4">
                  <c:v>5</c:v>
                </c:pt>
                <c:pt idx="5">
                  <c:v>9.9</c:v>
                </c:pt>
                <c:pt idx="6">
                  <c:v>19.100000000000001</c:v>
                </c:pt>
                <c:pt idx="7">
                  <c:v>13.7</c:v>
                </c:pt>
                <c:pt idx="8">
                  <c:v>16.899999999999999</c:v>
                </c:pt>
                <c:pt idx="9">
                  <c:v>15.1</c:v>
                </c:pt>
                <c:pt idx="10">
                  <c:v>12.6</c:v>
                </c:pt>
                <c:pt idx="11">
                  <c:v>9.3000000000000007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14-4C3B-8C09-B4DAE9F54DB3}"/>
            </c:ext>
          </c:extLst>
        </c:ser>
        <c:ser>
          <c:idx val="1"/>
          <c:order val="1"/>
          <c:tx>
            <c:v>V = 23.33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'Table II'!$A$3:$A$14</c:f>
              <c:numCache>
                <c:formatCode>General</c:formatCode>
                <c:ptCount val="12"/>
                <c:pt idx="0">
                  <c:v>0.28042102445138367</c:v>
                </c:pt>
                <c:pt idx="1">
                  <c:v>0.35036608584558582</c:v>
                </c:pt>
                <c:pt idx="2">
                  <c:v>0.42020442233596689</c:v>
                </c:pt>
                <c:pt idx="3">
                  <c:v>0.48991476048869281</c:v>
                </c:pt>
                <c:pt idx="4">
                  <c:v>0.55947586585946296</c:v>
                </c:pt>
                <c:pt idx="5">
                  <c:v>0.59419383274103466</c:v>
                </c:pt>
                <c:pt idx="6">
                  <c:v>0.62886654946172804</c:v>
                </c:pt>
                <c:pt idx="7">
                  <c:v>0.6634913755599241</c:v>
                </c:pt>
                <c:pt idx="8">
                  <c:v>0.69806567422105981</c:v>
                </c:pt>
                <c:pt idx="9">
                  <c:v>0.73258681247843271</c:v>
                </c:pt>
                <c:pt idx="10">
                  <c:v>0.76705216141371002</c:v>
                </c:pt>
                <c:pt idx="11">
                  <c:v>0.83580499708739242</c:v>
                </c:pt>
              </c:numCache>
            </c:numRef>
          </c:xVal>
          <c:yVal>
            <c:numRef>
              <c:f>'Table II'!$D$3:$D$14</c:f>
              <c:numCache>
                <c:formatCode>General</c:formatCode>
                <c:ptCount val="12"/>
                <c:pt idx="0">
                  <c:v>4.7</c:v>
                </c:pt>
                <c:pt idx="1">
                  <c:v>5.2</c:v>
                </c:pt>
                <c:pt idx="2">
                  <c:v>18</c:v>
                </c:pt>
                <c:pt idx="3">
                  <c:v>34.6</c:v>
                </c:pt>
                <c:pt idx="4">
                  <c:v>41.8</c:v>
                </c:pt>
                <c:pt idx="5">
                  <c:v>42.3</c:v>
                </c:pt>
                <c:pt idx="6">
                  <c:v>92.1</c:v>
                </c:pt>
                <c:pt idx="7">
                  <c:v>43.5</c:v>
                </c:pt>
                <c:pt idx="8">
                  <c:v>100.9</c:v>
                </c:pt>
                <c:pt idx="9">
                  <c:v>35.6</c:v>
                </c:pt>
                <c:pt idx="10">
                  <c:v>26</c:v>
                </c:pt>
                <c:pt idx="11">
                  <c:v>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14-4C3B-8C09-B4DAE9F54DB3}"/>
            </c:ext>
          </c:extLst>
        </c:ser>
        <c:ser>
          <c:idx val="2"/>
          <c:order val="2"/>
          <c:tx>
            <c:v>V = 25.33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'Table II'!$A$3:$A$14</c:f>
              <c:numCache>
                <c:formatCode>General</c:formatCode>
                <c:ptCount val="12"/>
                <c:pt idx="0">
                  <c:v>0.28042102445138367</c:v>
                </c:pt>
                <c:pt idx="1">
                  <c:v>0.35036608584558582</c:v>
                </c:pt>
                <c:pt idx="2">
                  <c:v>0.42020442233596689</c:v>
                </c:pt>
                <c:pt idx="3">
                  <c:v>0.48991476048869281</c:v>
                </c:pt>
                <c:pt idx="4">
                  <c:v>0.55947586585946296</c:v>
                </c:pt>
                <c:pt idx="5">
                  <c:v>0.59419383274103466</c:v>
                </c:pt>
                <c:pt idx="6">
                  <c:v>0.62886654946172804</c:v>
                </c:pt>
                <c:pt idx="7">
                  <c:v>0.6634913755599241</c:v>
                </c:pt>
                <c:pt idx="8">
                  <c:v>0.69806567422105981</c:v>
                </c:pt>
                <c:pt idx="9">
                  <c:v>0.73258681247843271</c:v>
                </c:pt>
                <c:pt idx="10">
                  <c:v>0.76705216141371002</c:v>
                </c:pt>
                <c:pt idx="11">
                  <c:v>0.83580499708739242</c:v>
                </c:pt>
              </c:numCache>
            </c:numRef>
          </c:xVal>
          <c:yVal>
            <c:numRef>
              <c:f>'Table II'!$E$3:$E$14</c:f>
              <c:numCache>
                <c:formatCode>General</c:formatCode>
                <c:ptCount val="12"/>
                <c:pt idx="0">
                  <c:v>6.2</c:v>
                </c:pt>
                <c:pt idx="1">
                  <c:v>10.1</c:v>
                </c:pt>
                <c:pt idx="2">
                  <c:v>35.299999999999997</c:v>
                </c:pt>
                <c:pt idx="3">
                  <c:v>50.9</c:v>
                </c:pt>
                <c:pt idx="4">
                  <c:v>51.9</c:v>
                </c:pt>
                <c:pt idx="5">
                  <c:v>53.6</c:v>
                </c:pt>
                <c:pt idx="6">
                  <c:v>125.8</c:v>
                </c:pt>
                <c:pt idx="7">
                  <c:v>49.6</c:v>
                </c:pt>
                <c:pt idx="8">
                  <c:v>161.1</c:v>
                </c:pt>
                <c:pt idx="9">
                  <c:v>39.299999999999997</c:v>
                </c:pt>
                <c:pt idx="10">
                  <c:v>35.5</c:v>
                </c:pt>
                <c:pt idx="11">
                  <c:v>25.4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14-4C3B-8C09-B4DAE9F54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417919"/>
        <c:axId val="866423743"/>
      </c:scatterChart>
      <c:valAx>
        <c:axId val="86641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طول</a:t>
                </a:r>
                <a:r>
                  <a:rPr lang="fa-IR" baseline="0"/>
                  <a:t> موج بر حسب آنگستروم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23743"/>
        <c:crosses val="autoZero"/>
        <c:crossBetween val="midCat"/>
      </c:valAx>
      <c:valAx>
        <c:axId val="86642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</a:t>
                </a:r>
                <a:r>
                  <a:rPr lang="fa-IR" baseline="0"/>
                  <a:t> بر حسب معکوس ثانیه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200"/>
              <a:t>شدت</a:t>
            </a:r>
            <a:r>
              <a:rPr lang="fa-IR" sz="1200" baseline="0"/>
              <a:t> بر حسب طول موج برای داده های ۲ تا ۵ در ولتاژ های مختلف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 = 17.58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II'!$A$17:$A$20</c:f>
              <c:numCache>
                <c:formatCode>General</c:formatCode>
                <c:ptCount val="4"/>
                <c:pt idx="0">
                  <c:v>0.35036608584558582</c:v>
                </c:pt>
                <c:pt idx="1">
                  <c:v>0.42020442233596689</c:v>
                </c:pt>
                <c:pt idx="2">
                  <c:v>0.48991476048869281</c:v>
                </c:pt>
                <c:pt idx="3">
                  <c:v>0.55947586585946296</c:v>
                </c:pt>
              </c:numCache>
            </c:numRef>
          </c:xVal>
          <c:yVal>
            <c:numRef>
              <c:f>'Table II'!$B$17:$B$20</c:f>
              <c:numCache>
                <c:formatCode>General</c:formatCode>
                <c:ptCount val="4"/>
                <c:pt idx="0">
                  <c:v>0.7</c:v>
                </c:pt>
                <c:pt idx="1">
                  <c:v>0.9</c:v>
                </c:pt>
                <c:pt idx="2">
                  <c:v>1.3</c:v>
                </c:pt>
                <c:pt idx="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8-4CF9-85B8-CF4CA6A6E06E}"/>
            </c:ext>
          </c:extLst>
        </c:ser>
        <c:ser>
          <c:idx val="1"/>
          <c:order val="1"/>
          <c:tx>
            <c:v>V = 23.33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II'!$A$23:$A$26</c:f>
              <c:numCache>
                <c:formatCode>General</c:formatCode>
                <c:ptCount val="4"/>
                <c:pt idx="0">
                  <c:v>0.35036608584558582</c:v>
                </c:pt>
                <c:pt idx="1">
                  <c:v>0.42020442233596689</c:v>
                </c:pt>
                <c:pt idx="2">
                  <c:v>0.48991476048869281</c:v>
                </c:pt>
                <c:pt idx="3">
                  <c:v>0.55947586585946296</c:v>
                </c:pt>
              </c:numCache>
            </c:numRef>
          </c:xVal>
          <c:yVal>
            <c:numRef>
              <c:f>'Table II'!$B$23:$B$26</c:f>
              <c:numCache>
                <c:formatCode>General</c:formatCode>
                <c:ptCount val="4"/>
                <c:pt idx="0">
                  <c:v>5.2</c:v>
                </c:pt>
                <c:pt idx="1">
                  <c:v>18</c:v>
                </c:pt>
                <c:pt idx="2">
                  <c:v>34.6</c:v>
                </c:pt>
                <c:pt idx="3">
                  <c:v>41.8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8-4CF9-85B8-CF4CA6A6E06E}"/>
            </c:ext>
          </c:extLst>
        </c:ser>
        <c:ser>
          <c:idx val="2"/>
          <c:order val="2"/>
          <c:tx>
            <c:v>V = 25.33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II'!$A$29:$A$32</c:f>
              <c:numCache>
                <c:formatCode>General</c:formatCode>
                <c:ptCount val="4"/>
                <c:pt idx="0">
                  <c:v>0.35036608584558582</c:v>
                </c:pt>
                <c:pt idx="1">
                  <c:v>0.42020442233596689</c:v>
                </c:pt>
                <c:pt idx="2">
                  <c:v>0.48991476048869281</c:v>
                </c:pt>
                <c:pt idx="3">
                  <c:v>0.55947586585946296</c:v>
                </c:pt>
              </c:numCache>
            </c:numRef>
          </c:xVal>
          <c:yVal>
            <c:numRef>
              <c:f>'Table II'!$B$29:$B$32</c:f>
              <c:numCache>
                <c:formatCode>General</c:formatCode>
                <c:ptCount val="4"/>
                <c:pt idx="0">
                  <c:v>10.1</c:v>
                </c:pt>
                <c:pt idx="1">
                  <c:v>35.299999999999997</c:v>
                </c:pt>
                <c:pt idx="2">
                  <c:v>50.9</c:v>
                </c:pt>
                <c:pt idx="3">
                  <c:v>51.9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8-4CF9-85B8-CF4CA6A6E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00671"/>
        <c:axId val="1040723967"/>
      </c:scatterChart>
      <c:valAx>
        <c:axId val="104070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طول موج بر حسب انگستروم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3967"/>
        <c:crosses val="autoZero"/>
        <c:crossBetween val="midCat"/>
      </c:valAx>
      <c:valAx>
        <c:axId val="10407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شدت بر حسب معکوس</a:t>
                </a:r>
                <a:r>
                  <a:rPr lang="fa-IR" baseline="0"/>
                  <a:t> ثانیه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طول</a:t>
            </a:r>
            <a:r>
              <a:rPr lang="fa-IR" baseline="0"/>
              <a:t> موج کمینه بر حسب معکوس ولتاژ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'Table II'!$F$36:$F$38</c:f>
              <c:numCache>
                <c:formatCode>General</c:formatCode>
                <c:ptCount val="3"/>
                <c:pt idx="0">
                  <c:v>4.0222614473158569E-5</c:v>
                </c:pt>
                <c:pt idx="1">
                  <c:v>3.030919684689788E-5</c:v>
                </c:pt>
                <c:pt idx="2">
                  <c:v>2.7916050629219409E-5</c:v>
                </c:pt>
              </c:numCache>
            </c:numRef>
          </c:xVal>
          <c:yVal>
            <c:numRef>
              <c:f>'Table II'!$G$36:$G$38</c:f>
              <c:numCache>
                <c:formatCode>0.00E+00</c:formatCode>
                <c:ptCount val="3"/>
                <c:pt idx="0">
                  <c:v>3.5140000000000001E-11</c:v>
                </c:pt>
                <c:pt idx="1">
                  <c:v>3.1769999999999997E-11</c:v>
                </c:pt>
                <c:pt idx="2">
                  <c:v>2.7189999999999999E-11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F-41D9-B810-8BA677D7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28127"/>
        <c:axId val="1040751007"/>
      </c:scatterChart>
      <c:valAx>
        <c:axId val="104072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معکوس</a:t>
                </a:r>
                <a:r>
                  <a:rPr lang="fa-IR" baseline="0"/>
                  <a:t> ولتاژ در واحد معکوس ولت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51007"/>
        <c:crosses val="autoZero"/>
        <c:crossBetween val="midCat"/>
      </c:valAx>
      <c:valAx>
        <c:axId val="10407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طول موج</a:t>
                </a:r>
                <a:r>
                  <a:rPr lang="fa-IR" baseline="0"/>
                  <a:t> کمینه بر حسب آنگستروم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2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نسبت</a:t>
            </a:r>
            <a:r>
              <a:rPr lang="fa-IR" baseline="0"/>
              <a:t> جذب اشعه ایکس بر حسب طول موج برای ورقه مسی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III'!$E$3:$E$14</c:f>
              <c:numCache>
                <c:formatCode>General</c:formatCode>
                <c:ptCount val="12"/>
                <c:pt idx="0">
                  <c:v>0.28042102445138367</c:v>
                </c:pt>
                <c:pt idx="1">
                  <c:v>0.35036608584558582</c:v>
                </c:pt>
                <c:pt idx="2">
                  <c:v>0.42020442233596689</c:v>
                </c:pt>
                <c:pt idx="3">
                  <c:v>0.48991476048869281</c:v>
                </c:pt>
                <c:pt idx="4">
                  <c:v>0.55947586585946296</c:v>
                </c:pt>
                <c:pt idx="5">
                  <c:v>0.59419383274103466</c:v>
                </c:pt>
                <c:pt idx="6">
                  <c:v>0.62886654946172804</c:v>
                </c:pt>
                <c:pt idx="7">
                  <c:v>0.6634913755599241</c:v>
                </c:pt>
                <c:pt idx="8">
                  <c:v>0.69806567422105981</c:v>
                </c:pt>
                <c:pt idx="9">
                  <c:v>0.73258681247843271</c:v>
                </c:pt>
                <c:pt idx="10">
                  <c:v>0.76705216141371002</c:v>
                </c:pt>
                <c:pt idx="11">
                  <c:v>0.83580499708739242</c:v>
                </c:pt>
              </c:numCache>
            </c:numRef>
          </c:xVal>
          <c:yVal>
            <c:numRef>
              <c:f>'Table III'!$F$3:$F$14</c:f>
              <c:numCache>
                <c:formatCode>General</c:formatCode>
                <c:ptCount val="12"/>
                <c:pt idx="0">
                  <c:v>0.34354838709677415</c:v>
                </c:pt>
                <c:pt idx="1">
                  <c:v>0.37920792079207921</c:v>
                </c:pt>
                <c:pt idx="2">
                  <c:v>0.57025495750708222</c:v>
                </c:pt>
                <c:pt idx="3">
                  <c:v>0.43477406679764241</c:v>
                </c:pt>
                <c:pt idx="4">
                  <c:v>0.30308285163776494</c:v>
                </c:pt>
                <c:pt idx="5">
                  <c:v>0.27294776119402986</c:v>
                </c:pt>
                <c:pt idx="6">
                  <c:v>0.2251987281399046</c:v>
                </c:pt>
                <c:pt idx="7">
                  <c:v>0.21229838709677418</c:v>
                </c:pt>
                <c:pt idx="8">
                  <c:v>0.18330229671011794</c:v>
                </c:pt>
                <c:pt idx="9">
                  <c:v>0.20178117048346056</c:v>
                </c:pt>
                <c:pt idx="10">
                  <c:v>0.19239436619718311</c:v>
                </c:pt>
                <c:pt idx="11">
                  <c:v>0.20984251968503939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A-4D04-9C2D-256E3A3EF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706495"/>
        <c:axId val="1040706911"/>
      </c:scatterChart>
      <c:valAx>
        <c:axId val="104070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طول موج بر حسب آنگستروم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6911"/>
        <c:crosses val="autoZero"/>
        <c:crossBetween val="midCat"/>
      </c:valAx>
      <c:valAx>
        <c:axId val="10407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a-IR"/>
                  <a:t>نسبت پرتوهای فرودی</a:t>
                </a:r>
                <a:r>
                  <a:rPr lang="fa-IR" baseline="0"/>
                  <a:t> به جذب شده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0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167640</xdr:colOff>
      <xdr:row>1</xdr:row>
      <xdr:rowOff>0</xdr:rowOff>
    </xdr:from>
    <xdr:ext cx="310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C6FED3-4942-4A33-9C6A-B1EABE09ACCD}"/>
                </a:ext>
              </a:extLst>
            </xdr:cNvPr>
            <xdr:cNvSpPr txBox="1"/>
          </xdr:nvSpPr>
          <xdr:spPr>
            <a:xfrm>
              <a:off x="777240" y="182880"/>
              <a:ext cx="310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1">
                        <a:latin typeface="Cambria Math" panose="02040503050406030204" pitchFamily="18" charset="0"/>
                      </a:rPr>
                      <m:t>θ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5C6FED3-4942-4A33-9C6A-B1EABE09ACCD}"/>
                </a:ext>
              </a:extLst>
            </xdr:cNvPr>
            <xdr:cNvSpPr txBox="1"/>
          </xdr:nvSpPr>
          <xdr:spPr>
            <a:xfrm>
              <a:off x="777240" y="182880"/>
              <a:ext cx="310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θ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0</xdr:col>
      <xdr:colOff>194310</xdr:colOff>
      <xdr:row>1</xdr:row>
      <xdr:rowOff>7620</xdr:rowOff>
    </xdr:from>
    <xdr:ext cx="27051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A4D38A-011C-4ED5-BF6D-7DC5A9317ABF}"/>
                </a:ext>
              </a:extLst>
            </xdr:cNvPr>
            <xdr:cNvSpPr txBox="1"/>
          </xdr:nvSpPr>
          <xdr:spPr>
            <a:xfrm>
              <a:off x="194310" y="190500"/>
              <a:ext cx="270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A4D38A-011C-4ED5-BF6D-7DC5A9317ABF}"/>
                </a:ext>
              </a:extLst>
            </xdr:cNvPr>
            <xdr:cNvSpPr txBox="1"/>
          </xdr:nvSpPr>
          <xdr:spPr>
            <a:xfrm>
              <a:off x="194310" y="190500"/>
              <a:ext cx="27051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𝜆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521970</xdr:colOff>
      <xdr:row>2</xdr:row>
      <xdr:rowOff>114300</xdr:rowOff>
    </xdr:from>
    <xdr:to>
      <xdr:col>20</xdr:col>
      <xdr:colOff>495300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5DCD0-CA13-489B-B8D6-98E629EEF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25</xdr:row>
      <xdr:rowOff>60960</xdr:rowOff>
    </xdr:from>
    <xdr:to>
      <xdr:col>17</xdr:col>
      <xdr:colOff>525780</xdr:colOff>
      <xdr:row>40</xdr:row>
      <xdr:rowOff>64770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10C8B6-9EEB-4F55-94B7-CF7042EC0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</xdr:colOff>
      <xdr:row>40</xdr:row>
      <xdr:rowOff>34290</xdr:rowOff>
    </xdr:from>
    <xdr:to>
      <xdr:col>17</xdr:col>
      <xdr:colOff>548640</xdr:colOff>
      <xdr:row>55</xdr:row>
      <xdr:rowOff>34290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205C2C0-9214-48D3-B70A-D7066BDC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327660</xdr:colOff>
      <xdr:row>0</xdr:row>
      <xdr:rowOff>179070</xdr:rowOff>
    </xdr:from>
    <xdr:ext cx="1831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11EFCC-7CBA-4DD9-B329-BEFB7B3ABB53}"/>
                </a:ext>
              </a:extLst>
            </xdr:cNvPr>
            <xdr:cNvSpPr txBox="1"/>
          </xdr:nvSpPr>
          <xdr:spPr>
            <a:xfrm>
              <a:off x="3589020" y="179070"/>
              <a:ext cx="1831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𝛿𝜆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11EFCC-7CBA-4DD9-B329-BEFB7B3ABB53}"/>
                </a:ext>
              </a:extLst>
            </xdr:cNvPr>
            <xdr:cNvSpPr txBox="1"/>
          </xdr:nvSpPr>
          <xdr:spPr>
            <a:xfrm>
              <a:off x="3589020" y="179070"/>
              <a:ext cx="1831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𝛿𝜆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</xdr:rowOff>
    </xdr:from>
    <xdr:ext cx="3109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121269-18A7-4E4E-A6B3-5D9770A0ED3D}"/>
                </a:ext>
              </a:extLst>
            </xdr:cNvPr>
            <xdr:cNvSpPr txBox="1"/>
          </xdr:nvSpPr>
          <xdr:spPr>
            <a:xfrm>
              <a:off x="762000" y="190500"/>
              <a:ext cx="310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fa-IR" sz="1100" b="0" i="1">
                        <a:latin typeface="Cambria Math" panose="02040503050406030204" pitchFamily="18" charset="0"/>
                      </a:rPr>
                      <m:t>θ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1121269-18A7-4E4E-A6B3-5D9770A0ED3D}"/>
                </a:ext>
              </a:extLst>
            </xdr:cNvPr>
            <xdr:cNvSpPr txBox="1"/>
          </xdr:nvSpPr>
          <xdr:spPr>
            <a:xfrm>
              <a:off x="762000" y="190500"/>
              <a:ext cx="3109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fa-IR" sz="1100" b="0" i="0">
                  <a:latin typeface="Cambria Math" panose="02040503050406030204" pitchFamily="18" charset="0"/>
                </a:rPr>
                <a:t>θ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5</xdr:col>
      <xdr:colOff>87630</xdr:colOff>
      <xdr:row>0</xdr:row>
      <xdr:rowOff>53340</xdr:rowOff>
    </xdr:from>
    <xdr:ext cx="409278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EFA078-AA2B-4015-B30F-2D311353ADA9}"/>
                </a:ext>
              </a:extLst>
            </xdr:cNvPr>
            <xdr:cNvSpPr txBox="1"/>
          </xdr:nvSpPr>
          <xdr:spPr>
            <a:xfrm>
              <a:off x="2526030" y="53340"/>
              <a:ext cx="409278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9EFA078-AA2B-4015-B30F-2D311353ADA9}"/>
                </a:ext>
              </a:extLst>
            </xdr:cNvPr>
            <xdr:cNvSpPr txBox="1"/>
          </xdr:nvSpPr>
          <xdr:spPr>
            <a:xfrm>
              <a:off x="2526030" y="53340"/>
              <a:ext cx="409278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𝑟=𝑀/𝑁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163830</xdr:colOff>
      <xdr:row>1</xdr:row>
      <xdr:rowOff>45720</xdr:rowOff>
    </xdr:from>
    <xdr:ext cx="3009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07FC44-F9C3-4FFA-8338-6A5298441E7B}"/>
                </a:ext>
              </a:extLst>
            </xdr:cNvPr>
            <xdr:cNvSpPr txBox="1"/>
          </xdr:nvSpPr>
          <xdr:spPr>
            <a:xfrm>
              <a:off x="3211830" y="228600"/>
              <a:ext cx="300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F07FC44-F9C3-4FFA-8338-6A5298441E7B}"/>
                </a:ext>
              </a:extLst>
            </xdr:cNvPr>
            <xdr:cNvSpPr txBox="1"/>
          </xdr:nvSpPr>
          <xdr:spPr>
            <a:xfrm>
              <a:off x="3211830" y="228600"/>
              <a:ext cx="3009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𝜆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7</xdr:col>
      <xdr:colOff>480060</xdr:colOff>
      <xdr:row>1</xdr:row>
      <xdr:rowOff>11430</xdr:rowOff>
    </xdr:from>
    <xdr:to>
      <xdr:col>15</xdr:col>
      <xdr:colOff>175260</xdr:colOff>
      <xdr:row>16</xdr:row>
      <xdr:rowOff>11430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A0FAB3C1-51BB-4594-A06E-97FF45B86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182880</xdr:colOff>
      <xdr:row>0</xdr:row>
      <xdr:rowOff>175260</xdr:rowOff>
    </xdr:from>
    <xdr:ext cx="18319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A6BB251-BE9E-48E8-99C1-1A83B784E968}"/>
                </a:ext>
              </a:extLst>
            </xdr:cNvPr>
            <xdr:cNvSpPr txBox="1"/>
          </xdr:nvSpPr>
          <xdr:spPr>
            <a:xfrm>
              <a:off x="3840480" y="175260"/>
              <a:ext cx="1831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𝛿𝜆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A6BB251-BE9E-48E8-99C1-1A83B784E968}"/>
                </a:ext>
              </a:extLst>
            </xdr:cNvPr>
            <xdr:cNvSpPr txBox="1"/>
          </xdr:nvSpPr>
          <xdr:spPr>
            <a:xfrm>
              <a:off x="3840480" y="175260"/>
              <a:ext cx="1831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𝛿𝜆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224790</xdr:colOff>
      <xdr:row>0</xdr:row>
      <xdr:rowOff>175260</xdr:rowOff>
    </xdr:from>
    <xdr:ext cx="1855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4343708-AD53-48DF-819C-FB01BEA90DB6}"/>
                </a:ext>
              </a:extLst>
            </xdr:cNvPr>
            <xdr:cNvSpPr txBox="1"/>
          </xdr:nvSpPr>
          <xdr:spPr>
            <a:xfrm>
              <a:off x="834390" y="175260"/>
              <a:ext cx="185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4343708-AD53-48DF-819C-FB01BEA90DB6}"/>
                </a:ext>
              </a:extLst>
            </xdr:cNvPr>
            <xdr:cNvSpPr txBox="1"/>
          </xdr:nvSpPr>
          <xdr:spPr>
            <a:xfrm>
              <a:off x="834390" y="175260"/>
              <a:ext cx="185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228600</xdr:colOff>
      <xdr:row>1</xdr:row>
      <xdr:rowOff>7620</xdr:rowOff>
    </xdr:from>
    <xdr:ext cx="188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749A7D-1A89-4CF5-92F6-470C174BCD5B}"/>
                </a:ext>
              </a:extLst>
            </xdr:cNvPr>
            <xdr:cNvSpPr txBox="1"/>
          </xdr:nvSpPr>
          <xdr:spPr>
            <a:xfrm>
              <a:off x="1447800" y="190500"/>
              <a:ext cx="18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7749A7D-1A89-4CF5-92F6-470C174BCD5B}"/>
                </a:ext>
              </a:extLst>
            </xdr:cNvPr>
            <xdr:cNvSpPr txBox="1"/>
          </xdr:nvSpPr>
          <xdr:spPr>
            <a:xfrm>
              <a:off x="1447800" y="190500"/>
              <a:ext cx="18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1</xdr:row>
      <xdr:rowOff>15240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DFBD42-36F7-4DE6-B979-C9EB61ABB4E0}"/>
                </a:ext>
              </a:extLst>
            </xdr:cNvPr>
            <xdr:cNvSpPr txBox="1"/>
          </xdr:nvSpPr>
          <xdr:spPr>
            <a:xfrm>
              <a:off x="2034540" y="19812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DFBD42-36F7-4DE6-B979-C9EB61ABB4E0}"/>
                </a:ext>
              </a:extLst>
            </xdr:cNvPr>
            <xdr:cNvSpPr txBox="1"/>
          </xdr:nvSpPr>
          <xdr:spPr>
            <a:xfrm>
              <a:off x="2034540" y="19812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49530</xdr:colOff>
      <xdr:row>0</xdr:row>
      <xdr:rowOff>22860</xdr:rowOff>
    </xdr:from>
    <xdr:ext cx="50353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33E2858-5978-4956-B7FA-5894C0178124}"/>
                </a:ext>
              </a:extLst>
            </xdr:cNvPr>
            <xdr:cNvSpPr txBox="1"/>
          </xdr:nvSpPr>
          <xdr:spPr>
            <a:xfrm>
              <a:off x="2487930" y="2286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133E2858-5978-4956-B7FA-5894C0178124}"/>
                </a:ext>
              </a:extLst>
            </xdr:cNvPr>
            <xdr:cNvSpPr txBox="1"/>
          </xdr:nvSpPr>
          <xdr:spPr>
            <a:xfrm>
              <a:off x="2487930" y="2286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𝑇_1=𝑁_2/𝑁_1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53340</xdr:colOff>
      <xdr:row>0</xdr:row>
      <xdr:rowOff>7620</xdr:rowOff>
    </xdr:from>
    <xdr:ext cx="50353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C80278-31C4-452C-B846-D42EFF0C73EA}"/>
                </a:ext>
              </a:extLst>
            </xdr:cNvPr>
            <xdr:cNvSpPr txBox="1"/>
          </xdr:nvSpPr>
          <xdr:spPr>
            <a:xfrm>
              <a:off x="3101340" y="762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6C80278-31C4-452C-B846-D42EFF0C73EA}"/>
                </a:ext>
              </a:extLst>
            </xdr:cNvPr>
            <xdr:cNvSpPr txBox="1"/>
          </xdr:nvSpPr>
          <xdr:spPr>
            <a:xfrm>
              <a:off x="3101340" y="762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𝑇_2=𝑁_3/𝑁_1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22860</xdr:colOff>
      <xdr:row>0</xdr:row>
      <xdr:rowOff>15240</xdr:rowOff>
    </xdr:from>
    <xdr:ext cx="86119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374D6D-A992-4E96-9B72-DF95437F5E53}"/>
                </a:ext>
              </a:extLst>
            </xdr:cNvPr>
            <xdr:cNvSpPr txBox="1"/>
          </xdr:nvSpPr>
          <xdr:spPr>
            <a:xfrm>
              <a:off x="3680460" y="15240"/>
              <a:ext cx="86119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1D374D6D-A992-4E96-9B72-DF95437F5E53}"/>
                </a:ext>
              </a:extLst>
            </xdr:cNvPr>
            <xdr:cNvSpPr txBox="1"/>
          </xdr:nvSpPr>
          <xdr:spPr>
            <a:xfrm>
              <a:off x="3680460" y="15240"/>
              <a:ext cx="86119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𝑇_2^′=(3𝑇_2−𝑇_1)/2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224790</xdr:colOff>
      <xdr:row>7</xdr:row>
      <xdr:rowOff>175260</xdr:rowOff>
    </xdr:from>
    <xdr:ext cx="1855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F8EB7F-DD6A-4A50-AD93-5152B70B95B7}"/>
                </a:ext>
              </a:extLst>
            </xdr:cNvPr>
            <xdr:cNvSpPr txBox="1"/>
          </xdr:nvSpPr>
          <xdr:spPr>
            <a:xfrm>
              <a:off x="834390" y="175260"/>
              <a:ext cx="185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8F8EB7F-DD6A-4A50-AD93-5152B70B95B7}"/>
                </a:ext>
              </a:extLst>
            </xdr:cNvPr>
            <xdr:cNvSpPr txBox="1"/>
          </xdr:nvSpPr>
          <xdr:spPr>
            <a:xfrm>
              <a:off x="834390" y="175260"/>
              <a:ext cx="1855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228600</xdr:colOff>
      <xdr:row>8</xdr:row>
      <xdr:rowOff>7620</xdr:rowOff>
    </xdr:from>
    <xdr:ext cx="1888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547F0A-5799-462C-B187-AA0CA2288A92}"/>
                </a:ext>
              </a:extLst>
            </xdr:cNvPr>
            <xdr:cNvSpPr txBox="1"/>
          </xdr:nvSpPr>
          <xdr:spPr>
            <a:xfrm>
              <a:off x="1447800" y="190500"/>
              <a:ext cx="18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F547F0A-5799-462C-B187-AA0CA2288A92}"/>
                </a:ext>
              </a:extLst>
            </xdr:cNvPr>
            <xdr:cNvSpPr txBox="1"/>
          </xdr:nvSpPr>
          <xdr:spPr>
            <a:xfrm>
              <a:off x="1447800" y="190500"/>
              <a:ext cx="1888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205740</xdr:colOff>
      <xdr:row>8</xdr:row>
      <xdr:rowOff>15240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11E809A-7D7F-4DA8-9EB4-EF805ED0EE18}"/>
                </a:ext>
              </a:extLst>
            </xdr:cNvPr>
            <xdr:cNvSpPr txBox="1"/>
          </xdr:nvSpPr>
          <xdr:spPr>
            <a:xfrm>
              <a:off x="2034540" y="19812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11E809A-7D7F-4DA8-9EB4-EF805ED0EE18}"/>
                </a:ext>
              </a:extLst>
            </xdr:cNvPr>
            <xdr:cNvSpPr txBox="1"/>
          </xdr:nvSpPr>
          <xdr:spPr>
            <a:xfrm>
              <a:off x="2034540" y="19812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49530</xdr:colOff>
      <xdr:row>7</xdr:row>
      <xdr:rowOff>22860</xdr:rowOff>
    </xdr:from>
    <xdr:ext cx="50353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77DB103-9F23-4EDF-8BAB-3E65D97BE5B8}"/>
                </a:ext>
              </a:extLst>
            </xdr:cNvPr>
            <xdr:cNvSpPr txBox="1"/>
          </xdr:nvSpPr>
          <xdr:spPr>
            <a:xfrm>
              <a:off x="2487930" y="2286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77DB103-9F23-4EDF-8BAB-3E65D97BE5B8}"/>
                </a:ext>
              </a:extLst>
            </xdr:cNvPr>
            <xdr:cNvSpPr txBox="1"/>
          </xdr:nvSpPr>
          <xdr:spPr>
            <a:xfrm>
              <a:off x="2487930" y="2286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𝑇_1=𝑁_2/𝑁_1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53340</xdr:colOff>
      <xdr:row>7</xdr:row>
      <xdr:rowOff>7620</xdr:rowOff>
    </xdr:from>
    <xdr:ext cx="503536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27C9FBB-69FB-47AB-BF6A-59F18ECCB3AE}"/>
                </a:ext>
              </a:extLst>
            </xdr:cNvPr>
            <xdr:cNvSpPr txBox="1"/>
          </xdr:nvSpPr>
          <xdr:spPr>
            <a:xfrm>
              <a:off x="3101340" y="762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A27C9FBB-69FB-47AB-BF6A-59F18ECCB3AE}"/>
                </a:ext>
              </a:extLst>
            </xdr:cNvPr>
            <xdr:cNvSpPr txBox="1"/>
          </xdr:nvSpPr>
          <xdr:spPr>
            <a:xfrm>
              <a:off x="3101340" y="7620"/>
              <a:ext cx="503536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𝑇_2=𝑁_3/𝑁_1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22860</xdr:colOff>
      <xdr:row>7</xdr:row>
      <xdr:rowOff>15240</xdr:rowOff>
    </xdr:from>
    <xdr:ext cx="86119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D7F7A9B-4AAC-4A10-9555-FEA5FF02E253}"/>
                </a:ext>
              </a:extLst>
            </xdr:cNvPr>
            <xdr:cNvSpPr txBox="1"/>
          </xdr:nvSpPr>
          <xdr:spPr>
            <a:xfrm>
              <a:off x="3680460" y="15240"/>
              <a:ext cx="86119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DD7F7A9B-4AAC-4A10-9555-FEA5FF02E253}"/>
                </a:ext>
              </a:extLst>
            </xdr:cNvPr>
            <xdr:cNvSpPr txBox="1"/>
          </xdr:nvSpPr>
          <xdr:spPr>
            <a:xfrm>
              <a:off x="3680460" y="15240"/>
              <a:ext cx="86119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𝑇_2^′=(3𝑇_2−𝑇_1)/2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4"/>
  <sheetViews>
    <sheetView workbookViewId="0"/>
  </sheetViews>
  <sheetFormatPr defaultRowHeight="14.4" x14ac:dyDescent="0.3"/>
  <sheetData>
    <row r="3" spans="2:5" x14ac:dyDescent="0.3">
      <c r="B3" t="s">
        <v>0</v>
      </c>
      <c r="C3" t="s">
        <v>1</v>
      </c>
      <c r="D3" t="s">
        <v>2</v>
      </c>
      <c r="E3" t="s">
        <v>3</v>
      </c>
    </row>
    <row r="4" spans="2:5" x14ac:dyDescent="0.3">
      <c r="B4">
        <f>AVERAGE(C4:E4)</f>
        <v>0.26666666666666666</v>
      </c>
      <c r="C4">
        <v>0.25</v>
      </c>
      <c r="D4">
        <v>0.31</v>
      </c>
      <c r="E4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597E-2C8C-4943-ABEF-0D9512044E02}">
  <dimension ref="A2:G42"/>
  <sheetViews>
    <sheetView tabSelected="1" zoomScaleNormal="100" workbookViewId="0">
      <selection activeCell="F4" sqref="F4"/>
    </sheetView>
  </sheetViews>
  <sheetFormatPr defaultRowHeight="14.4" x14ac:dyDescent="0.3"/>
  <cols>
    <col min="5" max="7" width="12" bestFit="1" customWidth="1"/>
  </cols>
  <sheetData>
    <row r="2" spans="1:6" x14ac:dyDescent="0.3">
      <c r="C2" t="s">
        <v>10</v>
      </c>
      <c r="D2" t="s">
        <v>10</v>
      </c>
      <c r="E2" t="s">
        <v>10</v>
      </c>
    </row>
    <row r="3" spans="1:6" x14ac:dyDescent="0.3">
      <c r="A3">
        <f>2*2.01*SIN(RADIANS(B3))</f>
        <v>0.28042102445138367</v>
      </c>
      <c r="B3">
        <v>4</v>
      </c>
      <c r="C3">
        <v>0.5</v>
      </c>
      <c r="D3">
        <v>4.7</v>
      </c>
      <c r="E3">
        <v>6.2</v>
      </c>
      <c r="F3">
        <f>(4*0.01^2*SIN(RADIANS(B3))^2+4*2.01^2*COS(RADIANS(B3))^2* (3.14/180)^2)^0.5</f>
        <v>6.9969751783067691E-2</v>
      </c>
    </row>
    <row r="4" spans="1:6" x14ac:dyDescent="0.3">
      <c r="A4">
        <f t="shared" ref="A4:A14" si="0">2*2.01*SIN(RADIANS(B4))</f>
        <v>0.35036608584558582</v>
      </c>
      <c r="B4">
        <v>5</v>
      </c>
      <c r="C4">
        <v>0.7</v>
      </c>
      <c r="D4">
        <v>5.2</v>
      </c>
      <c r="E4">
        <v>10.1</v>
      </c>
      <c r="F4">
        <f t="shared" ref="F4:F14" si="1">(4*0.01^2*SIN(RADIANS(B4))^2+4*2.01^2*COS(RADIANS(B4))^2* (3.14/180)^2)^0.5</f>
        <v>6.988155690587973E-2</v>
      </c>
    </row>
    <row r="5" spans="1:6" x14ac:dyDescent="0.3">
      <c r="A5">
        <f t="shared" si="0"/>
        <v>0.42020442233596689</v>
      </c>
      <c r="B5">
        <v>6</v>
      </c>
      <c r="C5">
        <v>0.9</v>
      </c>
      <c r="D5">
        <v>18</v>
      </c>
      <c r="E5">
        <v>35.299999999999997</v>
      </c>
      <c r="F5">
        <f t="shared" si="1"/>
        <v>6.977383138529715E-2</v>
      </c>
    </row>
    <row r="6" spans="1:6" x14ac:dyDescent="0.3">
      <c r="A6">
        <f t="shared" si="0"/>
        <v>0.48991476048869281</v>
      </c>
      <c r="B6">
        <v>7</v>
      </c>
      <c r="C6">
        <v>1.3</v>
      </c>
      <c r="D6">
        <v>34.6</v>
      </c>
      <c r="E6">
        <v>50.9</v>
      </c>
      <c r="F6">
        <f t="shared" si="1"/>
        <v>6.9646616182775165E-2</v>
      </c>
    </row>
    <row r="7" spans="1:6" x14ac:dyDescent="0.3">
      <c r="A7">
        <f t="shared" si="0"/>
        <v>0.55947586585946296</v>
      </c>
      <c r="B7">
        <v>8</v>
      </c>
      <c r="C7">
        <v>5</v>
      </c>
      <c r="D7">
        <v>41.8</v>
      </c>
      <c r="E7">
        <v>51.9</v>
      </c>
      <c r="F7">
        <f t="shared" si="1"/>
        <v>6.9499959735544917E-2</v>
      </c>
    </row>
    <row r="8" spans="1:6" x14ac:dyDescent="0.3">
      <c r="A8">
        <f t="shared" si="0"/>
        <v>0.59419383274103466</v>
      </c>
      <c r="B8">
        <v>8.5</v>
      </c>
      <c r="C8">
        <v>9.9</v>
      </c>
      <c r="D8">
        <v>42.3</v>
      </c>
      <c r="E8">
        <v>53.6</v>
      </c>
      <c r="F8">
        <f t="shared" si="1"/>
        <v>6.9419358229515893E-2</v>
      </c>
    </row>
    <row r="9" spans="1:6" x14ac:dyDescent="0.3">
      <c r="A9">
        <f t="shared" si="0"/>
        <v>0.62886654946172804</v>
      </c>
      <c r="B9">
        <v>9</v>
      </c>
      <c r="C9">
        <v>19.100000000000001</v>
      </c>
      <c r="D9">
        <v>92.1</v>
      </c>
      <c r="E9">
        <v>125.8</v>
      </c>
      <c r="F9">
        <f t="shared" si="1"/>
        <v>6.9333917971299258E-2</v>
      </c>
    </row>
    <row r="10" spans="1:6" x14ac:dyDescent="0.3">
      <c r="A10">
        <f t="shared" si="0"/>
        <v>0.6634913755599241</v>
      </c>
      <c r="B10">
        <v>9.5</v>
      </c>
      <c r="C10">
        <v>13.7</v>
      </c>
      <c r="D10">
        <v>43.5</v>
      </c>
      <c r="E10">
        <v>49.6</v>
      </c>
      <c r="F10">
        <f t="shared" si="1"/>
        <v>6.9243647125093441E-2</v>
      </c>
    </row>
    <row r="11" spans="1:6" x14ac:dyDescent="0.3">
      <c r="A11">
        <f t="shared" si="0"/>
        <v>0.69806567422105981</v>
      </c>
      <c r="B11">
        <v>10</v>
      </c>
      <c r="C11">
        <v>16.899999999999999</v>
      </c>
      <c r="D11">
        <v>100.9</v>
      </c>
      <c r="E11">
        <v>161.1</v>
      </c>
      <c r="F11">
        <f t="shared" si="1"/>
        <v>6.9148554325581105E-2</v>
      </c>
    </row>
    <row r="12" spans="1:6" x14ac:dyDescent="0.3">
      <c r="A12">
        <f t="shared" si="0"/>
        <v>0.73258681247843271</v>
      </c>
      <c r="B12">
        <v>10.5</v>
      </c>
      <c r="C12">
        <v>15.1</v>
      </c>
      <c r="D12">
        <v>35.6</v>
      </c>
      <c r="E12">
        <v>39.299999999999997</v>
      </c>
      <c r="F12">
        <f t="shared" si="1"/>
        <v>6.9048648678634625E-2</v>
      </c>
    </row>
    <row r="13" spans="1:6" x14ac:dyDescent="0.3">
      <c r="A13">
        <f t="shared" si="0"/>
        <v>0.76705216141371002</v>
      </c>
      <c r="B13">
        <v>11</v>
      </c>
      <c r="C13">
        <v>12.6</v>
      </c>
      <c r="D13">
        <v>26</v>
      </c>
      <c r="E13">
        <v>35.5</v>
      </c>
      <c r="F13">
        <f t="shared" si="1"/>
        <v>6.8943939762072207E-2</v>
      </c>
    </row>
    <row r="14" spans="1:6" x14ac:dyDescent="0.3">
      <c r="A14">
        <f t="shared" si="0"/>
        <v>0.83580499708739242</v>
      </c>
      <c r="B14">
        <v>12</v>
      </c>
      <c r="C14">
        <v>9.3000000000000007</v>
      </c>
      <c r="D14">
        <v>20.7</v>
      </c>
      <c r="E14">
        <v>25.4</v>
      </c>
      <c r="F14">
        <f t="shared" si="1"/>
        <v>6.8720152796011583E-2</v>
      </c>
    </row>
    <row r="15" spans="1:6" x14ac:dyDescent="0.3">
      <c r="B15" t="s">
        <v>7</v>
      </c>
      <c r="C15">
        <v>17.579999999999998</v>
      </c>
      <c r="D15">
        <v>23.33</v>
      </c>
      <c r="E15">
        <v>25.33</v>
      </c>
    </row>
    <row r="17" spans="1:4" x14ac:dyDescent="0.3">
      <c r="A17">
        <v>0.35036608584558582</v>
      </c>
      <c r="B17">
        <v>0.7</v>
      </c>
      <c r="D17">
        <f>6.7019/19.071</f>
        <v>0.35141838393372132</v>
      </c>
    </row>
    <row r="18" spans="1:4" x14ac:dyDescent="0.3">
      <c r="A18">
        <v>0.42020442233596689</v>
      </c>
      <c r="B18">
        <v>0.9</v>
      </c>
    </row>
    <row r="19" spans="1:4" x14ac:dyDescent="0.3">
      <c r="A19">
        <v>0.48991476048869281</v>
      </c>
      <c r="B19">
        <v>1.3</v>
      </c>
    </row>
    <row r="20" spans="1:4" x14ac:dyDescent="0.3">
      <c r="A20">
        <v>0.55947586585946296</v>
      </c>
      <c r="B20">
        <v>5</v>
      </c>
    </row>
    <row r="23" spans="1:4" x14ac:dyDescent="0.3">
      <c r="A23">
        <v>0.35036608584558582</v>
      </c>
      <c r="B23">
        <v>5.2</v>
      </c>
      <c r="D23">
        <f>57.615/181.35</f>
        <v>0.31770057899090159</v>
      </c>
    </row>
    <row r="24" spans="1:4" x14ac:dyDescent="0.3">
      <c r="A24">
        <v>0.42020442233596689</v>
      </c>
      <c r="B24">
        <v>18</v>
      </c>
    </row>
    <row r="25" spans="1:4" x14ac:dyDescent="0.3">
      <c r="A25">
        <v>0.48991476048869281</v>
      </c>
      <c r="B25">
        <v>34.6</v>
      </c>
    </row>
    <row r="26" spans="1:4" x14ac:dyDescent="0.3">
      <c r="A26">
        <v>0.55947586585946296</v>
      </c>
      <c r="B26">
        <v>41.8</v>
      </c>
    </row>
    <row r="29" spans="1:4" x14ac:dyDescent="0.3">
      <c r="A29">
        <v>0.35036608584558582</v>
      </c>
      <c r="B29">
        <v>10.1</v>
      </c>
      <c r="D29">
        <f>55.019/202.35</f>
        <v>0.27190017296763036</v>
      </c>
    </row>
    <row r="30" spans="1:4" x14ac:dyDescent="0.3">
      <c r="A30">
        <v>0.42020442233596689</v>
      </c>
      <c r="B30">
        <v>35.299999999999997</v>
      </c>
    </row>
    <row r="31" spans="1:4" x14ac:dyDescent="0.3">
      <c r="A31">
        <v>0.48991476048869281</v>
      </c>
      <c r="B31">
        <v>50.9</v>
      </c>
    </row>
    <row r="32" spans="1:4" x14ac:dyDescent="0.3">
      <c r="A32">
        <v>0.55947586585946296</v>
      </c>
      <c r="B32">
        <v>51.9</v>
      </c>
    </row>
    <row r="35" spans="4:7" x14ac:dyDescent="0.3">
      <c r="D35" t="s">
        <v>6</v>
      </c>
      <c r="E35" t="s">
        <v>7</v>
      </c>
      <c r="F35" t="s">
        <v>8</v>
      </c>
      <c r="G35" t="s">
        <v>9</v>
      </c>
    </row>
    <row r="36" spans="4:7" x14ac:dyDescent="0.3">
      <c r="D36">
        <v>17.579999999999998</v>
      </c>
      <c r="E36">
        <f>D36*1.4142*1000</f>
        <v>24861.635999999999</v>
      </c>
      <c r="F36">
        <f>1/E36</f>
        <v>4.0222614473158569E-5</v>
      </c>
      <c r="G36" s="1">
        <v>3.5140000000000001E-11</v>
      </c>
    </row>
    <row r="37" spans="4:7" x14ac:dyDescent="0.3">
      <c r="D37">
        <v>23.33</v>
      </c>
      <c r="E37">
        <f t="shared" ref="E37:E38" si="2">D37*1.4142*1000</f>
        <v>32993.286</v>
      </c>
      <c r="F37">
        <f t="shared" ref="F37:F38" si="3">1/E37</f>
        <v>3.030919684689788E-5</v>
      </c>
      <c r="G37" s="1">
        <v>3.1769999999999997E-11</v>
      </c>
    </row>
    <row r="38" spans="4:7" x14ac:dyDescent="0.3">
      <c r="D38">
        <v>25.33</v>
      </c>
      <c r="E38">
        <f t="shared" si="2"/>
        <v>35821.685999999994</v>
      </c>
      <c r="F38">
        <f t="shared" si="3"/>
        <v>2.7916050629219409E-5</v>
      </c>
      <c r="G38" s="1">
        <v>2.7189999999999999E-11</v>
      </c>
    </row>
    <row r="42" spans="4:7" x14ac:dyDescent="0.3">
      <c r="G42">
        <f>0.000000556*1.602E-19/299792458</f>
        <v>2.9710954236213637E-34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23AA-CBE2-4CAC-95A8-42BA5F51B177}">
  <dimension ref="B2:G14"/>
  <sheetViews>
    <sheetView workbookViewId="0">
      <selection activeCell="P2" sqref="P2"/>
    </sheetView>
  </sheetViews>
  <sheetFormatPr defaultRowHeight="14.4" x14ac:dyDescent="0.3"/>
  <sheetData>
    <row r="2" spans="2:7" x14ac:dyDescent="0.3">
      <c r="C2" t="s">
        <v>4</v>
      </c>
      <c r="D2" t="s">
        <v>5</v>
      </c>
    </row>
    <row r="3" spans="2:7" x14ac:dyDescent="0.3">
      <c r="B3">
        <v>4</v>
      </c>
      <c r="C3">
        <v>6.2</v>
      </c>
      <c r="D3">
        <v>2.13</v>
      </c>
      <c r="E3">
        <f t="shared" ref="E3:E14" si="0">2*2.01*SIN(RADIANS(B3))</f>
        <v>0.28042102445138367</v>
      </c>
      <c r="F3">
        <f t="shared" ref="F3:F14" si="1">D3/C3</f>
        <v>0.34354838709677415</v>
      </c>
      <c r="G3">
        <f>(4*0.01^2*SIN(RADIANS(B3))^2+4*2.01^2*COS(RADIANS(B3))^2* (3.14/180)^2)^0.5</f>
        <v>6.9969751783067691E-2</v>
      </c>
    </row>
    <row r="4" spans="2:7" x14ac:dyDescent="0.3">
      <c r="B4">
        <v>5</v>
      </c>
      <c r="C4">
        <v>10.1</v>
      </c>
      <c r="D4">
        <v>3.83</v>
      </c>
      <c r="E4">
        <f t="shared" si="0"/>
        <v>0.35036608584558582</v>
      </c>
      <c r="F4">
        <f t="shared" si="1"/>
        <v>0.37920792079207921</v>
      </c>
      <c r="G4">
        <f t="shared" ref="G4:G14" si="2">(4*0.01^2*SIN(RADIANS(B4))^2+4*2.01^2*COS(RADIANS(B4))^2* (3.14/180)^2)^0.5</f>
        <v>6.988155690587973E-2</v>
      </c>
    </row>
    <row r="5" spans="2:7" x14ac:dyDescent="0.3">
      <c r="B5">
        <v>6</v>
      </c>
      <c r="C5">
        <v>35.299999999999997</v>
      </c>
      <c r="D5">
        <v>20.13</v>
      </c>
      <c r="E5">
        <f t="shared" si="0"/>
        <v>0.42020442233596689</v>
      </c>
      <c r="F5">
        <f t="shared" si="1"/>
        <v>0.57025495750708222</v>
      </c>
      <c r="G5">
        <f t="shared" si="2"/>
        <v>6.977383138529715E-2</v>
      </c>
    </row>
    <row r="6" spans="2:7" x14ac:dyDescent="0.3">
      <c r="B6">
        <v>7</v>
      </c>
      <c r="C6">
        <v>50.9</v>
      </c>
      <c r="D6">
        <v>22.13</v>
      </c>
      <c r="E6">
        <f t="shared" si="0"/>
        <v>0.48991476048869281</v>
      </c>
      <c r="F6">
        <f t="shared" si="1"/>
        <v>0.43477406679764241</v>
      </c>
      <c r="G6">
        <f t="shared" si="2"/>
        <v>6.9646616182775165E-2</v>
      </c>
    </row>
    <row r="7" spans="2:7" x14ac:dyDescent="0.3">
      <c r="B7">
        <v>8</v>
      </c>
      <c r="C7">
        <v>51.9</v>
      </c>
      <c r="D7">
        <v>15.73</v>
      </c>
      <c r="E7">
        <f t="shared" si="0"/>
        <v>0.55947586585946296</v>
      </c>
      <c r="F7">
        <f t="shared" si="1"/>
        <v>0.30308285163776494</v>
      </c>
      <c r="G7">
        <f t="shared" si="2"/>
        <v>6.9499959735544917E-2</v>
      </c>
    </row>
    <row r="8" spans="2:7" x14ac:dyDescent="0.3">
      <c r="B8">
        <v>8.5</v>
      </c>
      <c r="C8">
        <v>53.6</v>
      </c>
      <c r="D8">
        <v>14.63</v>
      </c>
      <c r="E8">
        <f t="shared" si="0"/>
        <v>0.59419383274103466</v>
      </c>
      <c r="F8">
        <f t="shared" si="1"/>
        <v>0.27294776119402986</v>
      </c>
      <c r="G8">
        <f t="shared" si="2"/>
        <v>6.9419358229515893E-2</v>
      </c>
    </row>
    <row r="9" spans="2:7" x14ac:dyDescent="0.3">
      <c r="B9">
        <v>9</v>
      </c>
      <c r="C9">
        <v>125.8</v>
      </c>
      <c r="D9">
        <v>28.33</v>
      </c>
      <c r="E9">
        <f t="shared" si="0"/>
        <v>0.62886654946172804</v>
      </c>
      <c r="F9">
        <f t="shared" si="1"/>
        <v>0.2251987281399046</v>
      </c>
      <c r="G9">
        <f t="shared" si="2"/>
        <v>6.9333917971299258E-2</v>
      </c>
    </row>
    <row r="10" spans="2:7" x14ac:dyDescent="0.3">
      <c r="B10">
        <v>9.5</v>
      </c>
      <c r="C10">
        <v>49.6</v>
      </c>
      <c r="D10">
        <v>10.53</v>
      </c>
      <c r="E10">
        <f t="shared" si="0"/>
        <v>0.6634913755599241</v>
      </c>
      <c r="F10">
        <f t="shared" si="1"/>
        <v>0.21229838709677418</v>
      </c>
      <c r="G10">
        <f t="shared" si="2"/>
        <v>6.9243647125093441E-2</v>
      </c>
    </row>
    <row r="11" spans="2:7" x14ac:dyDescent="0.3">
      <c r="B11">
        <v>10</v>
      </c>
      <c r="C11">
        <v>161.1</v>
      </c>
      <c r="D11">
        <v>29.53</v>
      </c>
      <c r="E11">
        <f t="shared" si="0"/>
        <v>0.69806567422105981</v>
      </c>
      <c r="F11">
        <f t="shared" si="1"/>
        <v>0.18330229671011794</v>
      </c>
      <c r="G11">
        <f t="shared" si="2"/>
        <v>6.9148554325581105E-2</v>
      </c>
    </row>
    <row r="12" spans="2:7" x14ac:dyDescent="0.3">
      <c r="B12">
        <v>10.5</v>
      </c>
      <c r="C12">
        <v>39.299999999999997</v>
      </c>
      <c r="D12">
        <v>7.93</v>
      </c>
      <c r="E12">
        <f t="shared" si="0"/>
        <v>0.73258681247843271</v>
      </c>
      <c r="F12">
        <f t="shared" si="1"/>
        <v>0.20178117048346056</v>
      </c>
      <c r="G12">
        <f t="shared" si="2"/>
        <v>6.9048648678634625E-2</v>
      </c>
    </row>
    <row r="13" spans="2:7" x14ac:dyDescent="0.3">
      <c r="B13">
        <v>11</v>
      </c>
      <c r="C13">
        <v>35.5</v>
      </c>
      <c r="D13">
        <v>6.83</v>
      </c>
      <c r="E13">
        <f t="shared" si="0"/>
        <v>0.76705216141371002</v>
      </c>
      <c r="F13">
        <f t="shared" si="1"/>
        <v>0.19239436619718311</v>
      </c>
      <c r="G13">
        <f t="shared" si="2"/>
        <v>6.8943939762072207E-2</v>
      </c>
    </row>
    <row r="14" spans="2:7" x14ac:dyDescent="0.3">
      <c r="B14">
        <v>12</v>
      </c>
      <c r="C14">
        <v>25.4</v>
      </c>
      <c r="D14">
        <v>5.33</v>
      </c>
      <c r="E14">
        <f t="shared" si="0"/>
        <v>0.83580499708739242</v>
      </c>
      <c r="F14">
        <f t="shared" si="1"/>
        <v>0.20984251968503939</v>
      </c>
      <c r="G14">
        <f t="shared" si="2"/>
        <v>6.8720152796011583E-2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B714-5139-41EB-8C4C-96EA94C58167}">
  <dimension ref="B3:G10"/>
  <sheetViews>
    <sheetView workbookViewId="0">
      <selection activeCell="B1" sqref="B1"/>
    </sheetView>
  </sheetViews>
  <sheetFormatPr defaultRowHeight="14.4" x14ac:dyDescent="0.3"/>
  <sheetData>
    <row r="3" spans="2:7" x14ac:dyDescent="0.3">
      <c r="B3">
        <f>1.54</f>
        <v>1.54</v>
      </c>
      <c r="C3">
        <f>0.31</f>
        <v>0.31</v>
      </c>
      <c r="D3">
        <f>0.18</f>
        <v>0.18</v>
      </c>
      <c r="E3">
        <f>C3/B3</f>
        <v>0.20129870129870128</v>
      </c>
      <c r="F3">
        <f>D3/B3</f>
        <v>0.11688311688311688</v>
      </c>
      <c r="G3">
        <f>(3*F3-E3)/2</f>
        <v>7.4675324675324686E-2</v>
      </c>
    </row>
    <row r="10" spans="2:7" x14ac:dyDescent="0.3">
      <c r="B10">
        <f>3.88-0.218</f>
        <v>3.6619999999999999</v>
      </c>
      <c r="C10">
        <f>0.669-0.218</f>
        <v>0.45100000000000007</v>
      </c>
      <c r="D10">
        <f>0.496-0.218</f>
        <v>0.27800000000000002</v>
      </c>
      <c r="E10">
        <f>C10/B10</f>
        <v>0.12315674494811581</v>
      </c>
      <c r="F10">
        <f>D10/B10</f>
        <v>7.5914800655379588E-2</v>
      </c>
      <c r="G10">
        <f>(3*F10-E10)/2</f>
        <v>5.2293828509011479E-2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I</vt:lpstr>
      <vt:lpstr>Table II</vt:lpstr>
      <vt:lpstr>Table III</vt:lpstr>
      <vt:lpstr>Table 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Blk Intlct</dc:creator>
  <cp:lastModifiedBy>Blk Intlct</cp:lastModifiedBy>
  <dcterms:created xsi:type="dcterms:W3CDTF">2015-06-05T18:17:20Z</dcterms:created>
  <dcterms:modified xsi:type="dcterms:W3CDTF">2021-05-06T11:18:51Z</dcterms:modified>
</cp:coreProperties>
</file>