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ehrSystem\Desktop\Studies\Term II - Master Degree\Advanced Lab\Exp  (3) - SC\"/>
    </mc:Choice>
  </mc:AlternateContent>
  <xr:revisionPtr revIDLastSave="0" documentId="13_ncr:1_{A24BAAAF-404E-4278-A2AC-1D74600CC978}" xr6:coauthVersionLast="47" xr6:coauthVersionMax="47" xr10:uidLastSave="{00000000-0000-0000-0000-000000000000}"/>
  <bookViews>
    <workbookView xWindow="-108" yWindow="-108" windowWidth="23256" windowHeight="12456" tabRatio="753" activeTab="1" xr2:uid="{00000000-000D-0000-FFFF-FFFF00000000}"/>
  </bookViews>
  <sheets>
    <sheet name="Exp I" sheetId="1" r:id="rId1"/>
    <sheet name="Exp I -corrected" sheetId="12" r:id="rId2"/>
    <sheet name="Exp II" sheetId="2" r:id="rId3"/>
    <sheet name="Exp III" sheetId="3" r:id="rId4"/>
    <sheet name="Exp IV" sheetId="4" r:id="rId5"/>
    <sheet name="Exp V" sheetId="5" r:id="rId6"/>
    <sheet name="Exp VI" sheetId="6" r:id="rId7"/>
    <sheet name="Exp VII" sheetId="7" r:id="rId8"/>
    <sheet name="Exp VIII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2" l="1"/>
  <c r="J16" i="12"/>
  <c r="I16" i="12"/>
  <c r="G16" i="12"/>
  <c r="O12" i="12"/>
  <c r="O17" i="12" s="1"/>
  <c r="N12" i="12"/>
  <c r="N17" i="12" s="1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P10" i="12"/>
  <c r="P16" i="12" s="1"/>
  <c r="O10" i="12"/>
  <c r="N10" i="12"/>
  <c r="N16" i="12" s="1"/>
  <c r="M10" i="12"/>
  <c r="M16" i="12" s="1"/>
  <c r="L10" i="12"/>
  <c r="L16" i="12" s="1"/>
  <c r="K10" i="12"/>
  <c r="K16" i="12" s="1"/>
  <c r="J10" i="12"/>
  <c r="I10" i="12"/>
  <c r="H10" i="12"/>
  <c r="H16" i="12" s="1"/>
  <c r="G10" i="12"/>
  <c r="F10" i="12"/>
  <c r="F16" i="12" s="1"/>
  <c r="E10" i="12"/>
  <c r="E16" i="12" s="1"/>
  <c r="D10" i="12"/>
  <c r="D16" i="12" s="1"/>
  <c r="P6" i="12"/>
  <c r="P12" i="12" s="1"/>
  <c r="P17" i="12" s="1"/>
  <c r="O6" i="12"/>
  <c r="N6" i="12"/>
  <c r="M6" i="12"/>
  <c r="M12" i="12" s="1"/>
  <c r="M17" i="12" s="1"/>
  <c r="L6" i="12"/>
  <c r="L12" i="12" s="1"/>
  <c r="L17" i="12" s="1"/>
  <c r="K6" i="12"/>
  <c r="K12" i="12" s="1"/>
  <c r="K17" i="12" s="1"/>
  <c r="J6" i="12"/>
  <c r="J12" i="12" s="1"/>
  <c r="J17" i="12" s="1"/>
  <c r="I6" i="12"/>
  <c r="I12" i="12" s="1"/>
  <c r="I17" i="12" s="1"/>
  <c r="H6" i="12"/>
  <c r="H12" i="12" s="1"/>
  <c r="H17" i="12" s="1"/>
  <c r="G6" i="12"/>
  <c r="G12" i="12" s="1"/>
  <c r="G17" i="12" s="1"/>
  <c r="F6" i="12"/>
  <c r="F12" i="12" s="1"/>
  <c r="F17" i="12" s="1"/>
  <c r="E6" i="12"/>
  <c r="E12" i="12" s="1"/>
  <c r="E17" i="12" s="1"/>
  <c r="D6" i="12"/>
  <c r="D12" i="12" s="1"/>
  <c r="D17" i="12" s="1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P4" i="7"/>
  <c r="AD4" i="6"/>
  <c r="AE4" i="6"/>
  <c r="AF4" i="6"/>
  <c r="AG4" i="6"/>
  <c r="AH4" i="6"/>
  <c r="AI4" i="6"/>
  <c r="AJ4" i="6"/>
  <c r="AK4" i="6"/>
  <c r="AL4" i="6"/>
  <c r="AC4" i="6"/>
  <c r="AD4" i="5"/>
  <c r="AE4" i="5"/>
  <c r="AF4" i="5"/>
  <c r="AG4" i="5"/>
  <c r="AH4" i="5"/>
  <c r="AI4" i="5"/>
  <c r="AJ4" i="5"/>
  <c r="AC4" i="5"/>
  <c r="E21" i="12" l="1" a="1"/>
  <c r="E21" i="12" s="1"/>
  <c r="C19" i="2"/>
  <c r="C18" i="2"/>
  <c r="C17" i="2"/>
  <c r="D11" i="2"/>
  <c r="E11" i="2"/>
  <c r="E17" i="2" s="1"/>
  <c r="F11" i="2"/>
  <c r="G11" i="2"/>
  <c r="H11" i="2"/>
  <c r="I11" i="2"/>
  <c r="I17" i="2" s="1"/>
  <c r="J11" i="2"/>
  <c r="K11" i="2"/>
  <c r="L11" i="2"/>
  <c r="M11" i="2"/>
  <c r="M17" i="2" s="1"/>
  <c r="N11" i="2"/>
  <c r="O11" i="2"/>
  <c r="C11" i="2"/>
  <c r="D13" i="2"/>
  <c r="E13" i="2"/>
  <c r="F13" i="2"/>
  <c r="G13" i="2"/>
  <c r="H13" i="2"/>
  <c r="I13" i="2"/>
  <c r="I19" i="2" s="1"/>
  <c r="J13" i="2"/>
  <c r="K13" i="2"/>
  <c r="K19" i="2" s="1"/>
  <c r="L13" i="2"/>
  <c r="M13" i="2"/>
  <c r="N13" i="2"/>
  <c r="O13" i="2"/>
  <c r="G19" i="2"/>
  <c r="H19" i="2"/>
  <c r="M19" i="2"/>
  <c r="C13" i="2"/>
  <c r="D12" i="2"/>
  <c r="E12" i="2"/>
  <c r="F12" i="2"/>
  <c r="G12" i="2"/>
  <c r="H12" i="2"/>
  <c r="I12" i="2"/>
  <c r="J12" i="2"/>
  <c r="K12" i="2"/>
  <c r="L12" i="2"/>
  <c r="M12" i="2"/>
  <c r="N12" i="2"/>
  <c r="O12" i="2"/>
  <c r="C12" i="2"/>
  <c r="C16" i="1"/>
  <c r="C15" i="1"/>
  <c r="D5" i="1"/>
  <c r="D11" i="1" s="1"/>
  <c r="D16" i="1" s="1"/>
  <c r="E5" i="1"/>
  <c r="E11" i="1" s="1"/>
  <c r="E16" i="1" s="1"/>
  <c r="F5" i="1"/>
  <c r="F11" i="1" s="1"/>
  <c r="F16" i="1" s="1"/>
  <c r="G5" i="1"/>
  <c r="H5" i="1"/>
  <c r="I5" i="1"/>
  <c r="J5" i="1"/>
  <c r="K5" i="1"/>
  <c r="L5" i="1"/>
  <c r="L11" i="1" s="1"/>
  <c r="L16" i="1" s="1"/>
  <c r="M5" i="1"/>
  <c r="M11" i="1" s="1"/>
  <c r="M16" i="1" s="1"/>
  <c r="N5" i="1"/>
  <c r="N11" i="1" s="1"/>
  <c r="N16" i="1" s="1"/>
  <c r="O5" i="1"/>
  <c r="C5" i="1"/>
  <c r="G11" i="1"/>
  <c r="H11" i="1"/>
  <c r="H16" i="1" s="1"/>
  <c r="I11" i="1"/>
  <c r="I16" i="1" s="1"/>
  <c r="J11" i="1"/>
  <c r="K11" i="1"/>
  <c r="K16" i="1" s="1"/>
  <c r="O11" i="1"/>
  <c r="C11" i="1"/>
  <c r="C13" i="3" a="1"/>
  <c r="C13" i="3" s="1"/>
  <c r="S11" i="2" a="1"/>
  <c r="S11" i="2" s="1"/>
  <c r="D4" i="7"/>
  <c r="E4" i="7"/>
  <c r="F4" i="7"/>
  <c r="G4" i="7"/>
  <c r="H4" i="7"/>
  <c r="I4" i="7"/>
  <c r="J4" i="7"/>
  <c r="K4" i="7"/>
  <c r="L4" i="7"/>
  <c r="M4" i="7"/>
  <c r="N4" i="7"/>
  <c r="O4" i="7"/>
  <c r="C4" i="7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C4" i="6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C4" i="5"/>
  <c r="AB4" i="4"/>
  <c r="AA4" i="4"/>
  <c r="Z4" i="4"/>
  <c r="Y4" i="4"/>
  <c r="X4" i="4"/>
  <c r="W4" i="4"/>
  <c r="V4" i="4"/>
  <c r="U4" i="4"/>
  <c r="T4" i="4"/>
  <c r="S4" i="4"/>
  <c r="R4" i="4"/>
  <c r="Q4" i="4"/>
  <c r="P4" i="4"/>
  <c r="D4" i="4"/>
  <c r="E4" i="4"/>
  <c r="F4" i="4"/>
  <c r="G4" i="4"/>
  <c r="H4" i="4"/>
  <c r="I4" i="4"/>
  <c r="J4" i="4"/>
  <c r="K4" i="4"/>
  <c r="L4" i="4"/>
  <c r="M4" i="4"/>
  <c r="N4" i="4"/>
  <c r="O4" i="4"/>
  <c r="C4" i="4"/>
  <c r="F19" i="2"/>
  <c r="J19" i="2"/>
  <c r="D18" i="2"/>
  <c r="E18" i="2"/>
  <c r="F18" i="2"/>
  <c r="G18" i="2"/>
  <c r="H18" i="2"/>
  <c r="I18" i="2"/>
  <c r="J18" i="2"/>
  <c r="K18" i="2"/>
  <c r="L18" i="2"/>
  <c r="M18" i="2"/>
  <c r="N18" i="2"/>
  <c r="O18" i="2"/>
  <c r="D17" i="2"/>
  <c r="F17" i="2"/>
  <c r="G17" i="2"/>
  <c r="H17" i="2"/>
  <c r="J17" i="2"/>
  <c r="K17" i="2"/>
  <c r="L17" i="2"/>
  <c r="N17" i="2"/>
  <c r="O17" i="2"/>
  <c r="D19" i="2"/>
  <c r="E19" i="2"/>
  <c r="L19" i="2"/>
  <c r="N19" i="2"/>
  <c r="O19" i="2"/>
  <c r="D10" i="2"/>
  <c r="E10" i="2"/>
  <c r="F10" i="2"/>
  <c r="G10" i="2"/>
  <c r="H10" i="2"/>
  <c r="I10" i="2"/>
  <c r="J10" i="2"/>
  <c r="K10" i="2"/>
  <c r="L10" i="2"/>
  <c r="M10" i="2"/>
  <c r="N10" i="2"/>
  <c r="O10" i="2"/>
  <c r="C10" i="2"/>
  <c r="D15" i="1"/>
  <c r="E15" i="1"/>
  <c r="F15" i="1"/>
  <c r="G15" i="1"/>
  <c r="H15" i="1"/>
  <c r="I15" i="1"/>
  <c r="J15" i="1"/>
  <c r="K15" i="1"/>
  <c r="L15" i="1"/>
  <c r="M15" i="1"/>
  <c r="N15" i="1"/>
  <c r="O15" i="1"/>
  <c r="G16" i="1"/>
  <c r="J16" i="1"/>
  <c r="O16" i="1"/>
  <c r="D10" i="1"/>
  <c r="E10" i="1"/>
  <c r="F10" i="1"/>
  <c r="G10" i="1"/>
  <c r="H10" i="1"/>
  <c r="I10" i="1"/>
  <c r="J10" i="1"/>
  <c r="K10" i="1"/>
  <c r="L10" i="1"/>
  <c r="M10" i="1"/>
  <c r="N10" i="1"/>
  <c r="O10" i="1"/>
  <c r="C10" i="1"/>
  <c r="N9" i="1"/>
  <c r="O9" i="1"/>
  <c r="D9" i="1"/>
  <c r="E9" i="1"/>
  <c r="F9" i="1"/>
  <c r="G9" i="1"/>
  <c r="H9" i="1"/>
  <c r="I9" i="1"/>
  <c r="J9" i="1"/>
  <c r="K9" i="1"/>
  <c r="L9" i="1"/>
  <c r="M9" i="1"/>
  <c r="C9" i="1"/>
  <c r="F21" i="12" l="1"/>
  <c r="E22" i="12"/>
  <c r="F22" i="12"/>
  <c r="D20" i="1" a="1"/>
  <c r="D20" i="1" s="1"/>
  <c r="D14" i="3"/>
  <c r="C14" i="3"/>
  <c r="D13" i="3"/>
  <c r="S12" i="2"/>
  <c r="T12" i="2"/>
  <c r="T11" i="2"/>
  <c r="E20" i="1" l="1"/>
  <c r="D21" i="1"/>
  <c r="E21" i="1"/>
</calcChain>
</file>

<file path=xl/sharedStrings.xml><?xml version="1.0" encoding="utf-8"?>
<sst xmlns="http://schemas.openxmlformats.org/spreadsheetml/2006/main" count="80" uniqueCount="34">
  <si>
    <t>d(cm)</t>
  </si>
  <si>
    <t>V(mV)</t>
  </si>
  <si>
    <t>I(W/m^2)</t>
  </si>
  <si>
    <t>J(W/m^2)</t>
  </si>
  <si>
    <t>V_nl (V)</t>
  </si>
  <si>
    <t>I_sc(mA)</t>
  </si>
  <si>
    <t>SI Units</t>
  </si>
  <si>
    <t>d(m)</t>
  </si>
  <si>
    <t>V(V)</t>
  </si>
  <si>
    <t>Logarithmic Plot</t>
  </si>
  <si>
    <t>I_sc(A)</t>
  </si>
  <si>
    <t>T( C)</t>
  </si>
  <si>
    <t>V(v)</t>
  </si>
  <si>
    <t>I(mA)</t>
  </si>
  <si>
    <t>P_R(mW)</t>
  </si>
  <si>
    <t>در فاصله 30 سانتی متری منبع</t>
  </si>
  <si>
    <t>شرایط</t>
  </si>
  <si>
    <t>دما</t>
  </si>
  <si>
    <t>توان مصرفی بیشینه</t>
  </si>
  <si>
    <t>بازده</t>
  </si>
  <si>
    <t>بدون خنک شدن</t>
  </si>
  <si>
    <t>با خنک شدن</t>
  </si>
  <si>
    <t>پوشش شیشه ای</t>
  </si>
  <si>
    <t>شیب</t>
  </si>
  <si>
    <t>خطای شیب</t>
  </si>
  <si>
    <t>عرض از مبدا</t>
  </si>
  <si>
    <t>خطای عرض از مبدا</t>
  </si>
  <si>
    <t>در فاصله ی 70 سانتی متری منبع</t>
  </si>
  <si>
    <t>دمای هوا 32.4 درجه سلیسیوس</t>
  </si>
  <si>
    <t>دمای هوا 23.9 درجه سلیسیوس</t>
  </si>
  <si>
    <t>دمای هوا  31.2 درجه سلیسیوس</t>
  </si>
  <si>
    <t>160.8 mW</t>
  </si>
  <si>
    <t>208.43 mW</t>
  </si>
  <si>
    <t>183.98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</si>
</sst>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نمودار لگاریتم شدت بر حسب لگاریتم فاصله از منبع نور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170949256342957"/>
                  <c:y val="-4.93890347039953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I'!$C$15:$O$15</c:f>
              <c:numCache>
                <c:formatCode>General</c:formatCode>
                <c:ptCount val="13"/>
                <c:pt idx="0">
                  <c:v>-0.69314718055994529</c:v>
                </c:pt>
                <c:pt idx="1">
                  <c:v>-0.59783700075562041</c:v>
                </c:pt>
                <c:pt idx="2">
                  <c:v>-0.51082562376599072</c:v>
                </c:pt>
                <c:pt idx="3">
                  <c:v>-0.41551544396166579</c:v>
                </c:pt>
                <c:pt idx="4">
                  <c:v>-0.3285040669720361</c:v>
                </c:pt>
                <c:pt idx="5">
                  <c:v>-0.23572233352106983</c:v>
                </c:pt>
                <c:pt idx="6">
                  <c:v>-0.14502577205025774</c:v>
                </c:pt>
                <c:pt idx="7">
                  <c:v>-5.129329438755046E-2</c:v>
                </c:pt>
                <c:pt idx="8">
                  <c:v>0</c:v>
                </c:pt>
                <c:pt idx="9">
                  <c:v>9.5310179804324935E-2</c:v>
                </c:pt>
                <c:pt idx="10">
                  <c:v>0.1906203596086497</c:v>
                </c:pt>
                <c:pt idx="11">
                  <c:v>0.28517894223366247</c:v>
                </c:pt>
                <c:pt idx="12">
                  <c:v>0.37156355643248301</c:v>
                </c:pt>
              </c:numCache>
            </c:numRef>
          </c:xVal>
          <c:yVal>
            <c:numRef>
              <c:f>'Exp I'!$C$16:$O$16</c:f>
              <c:numCache>
                <c:formatCode>General</c:formatCode>
                <c:ptCount val="13"/>
                <c:pt idx="0">
                  <c:v>3.9923280786808237</c:v>
                </c:pt>
                <c:pt idx="1">
                  <c:v>3.8526313232291911</c:v>
                </c:pt>
                <c:pt idx="2">
                  <c:v>3.7145920341654786</c:v>
                </c:pt>
                <c:pt idx="3">
                  <c:v>3.5052300160757879</c:v>
                </c:pt>
                <c:pt idx="4">
                  <c:v>3.3627003212757063</c:v>
                </c:pt>
                <c:pt idx="5">
                  <c:v>3.1920804951167843</c:v>
                </c:pt>
                <c:pt idx="6">
                  <c:v>3.0145363632617217</c:v>
                </c:pt>
                <c:pt idx="7">
                  <c:v>2.85252703984948</c:v>
                </c:pt>
                <c:pt idx="8">
                  <c:v>2.7563401767061322</c:v>
                </c:pt>
                <c:pt idx="9">
                  <c:v>2.5774679032388348</c:v>
                </c:pt>
                <c:pt idx="10">
                  <c:v>2.3990560533772984</c:v>
                </c:pt>
                <c:pt idx="11">
                  <c:v>2.2192969579470438</c:v>
                </c:pt>
                <c:pt idx="12">
                  <c:v>2.0457658265701228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1-41F5-BD91-DC6DA2E6D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526351"/>
        <c:axId val="382518191"/>
      </c:scatterChart>
      <c:valAx>
        <c:axId val="38252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18191"/>
        <c:crosses val="autoZero"/>
        <c:crossBetween val="midCat"/>
      </c:valAx>
      <c:valAx>
        <c:axId val="38251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 (W/m^2)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2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sz="1400" b="0" i="0" baseline="0">
                <a:effectLst/>
              </a:rPr>
              <a:t>نمودار لگاریتم شدت بر حسب لگاریتم فاصله از منبع نور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I -corrected'!$D$16:$P$16</c:f>
              <c:numCache>
                <c:formatCode>General</c:formatCode>
                <c:ptCount val="13"/>
                <c:pt idx="0">
                  <c:v>-0.69314718055994529</c:v>
                </c:pt>
                <c:pt idx="1">
                  <c:v>-0.59783700075562041</c:v>
                </c:pt>
                <c:pt idx="2">
                  <c:v>-0.51082562376599072</c:v>
                </c:pt>
                <c:pt idx="3">
                  <c:v>-0.41551544396166579</c:v>
                </c:pt>
                <c:pt idx="4">
                  <c:v>-0.3285040669720361</c:v>
                </c:pt>
                <c:pt idx="5">
                  <c:v>-0.23572233352106983</c:v>
                </c:pt>
                <c:pt idx="6">
                  <c:v>-0.14502577205025774</c:v>
                </c:pt>
                <c:pt idx="7">
                  <c:v>-5.129329438755046E-2</c:v>
                </c:pt>
                <c:pt idx="8">
                  <c:v>0</c:v>
                </c:pt>
                <c:pt idx="9">
                  <c:v>9.5310179804324935E-2</c:v>
                </c:pt>
                <c:pt idx="10">
                  <c:v>0.1906203596086497</c:v>
                </c:pt>
                <c:pt idx="11">
                  <c:v>0.28517894223366247</c:v>
                </c:pt>
                <c:pt idx="12">
                  <c:v>0.37156355643248301</c:v>
                </c:pt>
              </c:numCache>
            </c:numRef>
          </c:xVal>
          <c:yVal>
            <c:numRef>
              <c:f>'Exp I -corrected'!$D$17:$P$17</c:f>
              <c:numCache>
                <c:formatCode>General</c:formatCode>
                <c:ptCount val="13"/>
                <c:pt idx="0">
                  <c:v>6.5799842765859298</c:v>
                </c:pt>
                <c:pt idx="1">
                  <c:v>6.415155877239493</c:v>
                </c:pt>
                <c:pt idx="2">
                  <c:v>6.2385980251622879</c:v>
                </c:pt>
                <c:pt idx="3">
                  <c:v>6.0493560255237595</c:v>
                </c:pt>
                <c:pt idx="4">
                  <c:v>5.9253033768537806</c:v>
                </c:pt>
                <c:pt idx="5">
                  <c:v>5.6794993448829629</c:v>
                </c:pt>
                <c:pt idx="6">
                  <c:v>5.4665569021326794</c:v>
                </c:pt>
                <c:pt idx="7">
                  <c:v>5.2691974679741849</c:v>
                </c:pt>
                <c:pt idx="8">
                  <c:v>5.1738872881698592</c:v>
                </c:pt>
                <c:pt idx="9">
                  <c:v>5.0230643984352756</c:v>
                </c:pt>
                <c:pt idx="10">
                  <c:v>4.8172123442311277</c:v>
                </c:pt>
                <c:pt idx="11">
                  <c:v>4.6117683700163186</c:v>
                </c:pt>
                <c:pt idx="12">
                  <c:v>4.4767320862123761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BB-400E-8B7D-5C5C312C9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682576"/>
        <c:axId val="617702736"/>
      </c:scatterChart>
      <c:valAx>
        <c:axId val="61768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02736"/>
        <c:crosses val="autoZero"/>
        <c:crossBetween val="midCat"/>
      </c:valAx>
      <c:valAx>
        <c:axId val="61770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en-US" baseline="0"/>
                  <a:t> (W/m^2)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8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نمودار</a:t>
            </a:r>
            <a:r>
              <a:rPr lang="fa-IR" baseline="0"/>
              <a:t>لگاریتم ولتاژ قطع بر حسب لگاریتم  شدت نور یک سلول خورشیدی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5916229221347335E-2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II'!$C$17:$O$17</c:f>
              <c:numCache>
                <c:formatCode>General</c:formatCode>
                <c:ptCount val="13"/>
                <c:pt idx="0">
                  <c:v>3.9923280786808237</c:v>
                </c:pt>
                <c:pt idx="1">
                  <c:v>3.8526313232291911</c:v>
                </c:pt>
                <c:pt idx="2">
                  <c:v>3.7145920341654786</c:v>
                </c:pt>
                <c:pt idx="3">
                  <c:v>3.5052300160757879</c:v>
                </c:pt>
                <c:pt idx="4">
                  <c:v>3.3627003212757063</c:v>
                </c:pt>
                <c:pt idx="5">
                  <c:v>3.1920804951167843</c:v>
                </c:pt>
                <c:pt idx="6">
                  <c:v>3.0145363632617217</c:v>
                </c:pt>
                <c:pt idx="7">
                  <c:v>2.85252703984948</c:v>
                </c:pt>
                <c:pt idx="8">
                  <c:v>2.7563401767061322</c:v>
                </c:pt>
                <c:pt idx="9">
                  <c:v>2.5774679032388348</c:v>
                </c:pt>
                <c:pt idx="10">
                  <c:v>2.3990560533772984</c:v>
                </c:pt>
                <c:pt idx="11">
                  <c:v>2.2192969579470438</c:v>
                </c:pt>
                <c:pt idx="12">
                  <c:v>2.0457658265701228</c:v>
                </c:pt>
              </c:numCache>
            </c:numRef>
          </c:xVal>
          <c:yVal>
            <c:numRef>
              <c:f>'Exp II'!$C$18:$O$18</c:f>
              <c:numCache>
                <c:formatCode>General</c:formatCode>
                <c:ptCount val="13"/>
                <c:pt idx="0">
                  <c:v>0.74241342186286341</c:v>
                </c:pt>
                <c:pt idx="1">
                  <c:v>0.72947910980733555</c:v>
                </c:pt>
                <c:pt idx="2">
                  <c:v>0.71930213803679643</c:v>
                </c:pt>
                <c:pt idx="3">
                  <c:v>0.70606340582649152</c:v>
                </c:pt>
                <c:pt idx="4">
                  <c:v>0.69514518322261831</c:v>
                </c:pt>
                <c:pt idx="5">
                  <c:v>0.68158054418847991</c:v>
                </c:pt>
                <c:pt idx="6">
                  <c:v>0.66885448799090075</c:v>
                </c:pt>
                <c:pt idx="7">
                  <c:v>0.65492596773974754</c:v>
                </c:pt>
                <c:pt idx="8">
                  <c:v>0.64710324205853842</c:v>
                </c:pt>
                <c:pt idx="9">
                  <c:v>0.63127177684185776</c:v>
                </c:pt>
                <c:pt idx="10">
                  <c:v>0.61464495240498773</c:v>
                </c:pt>
                <c:pt idx="11">
                  <c:v>0.59718678941403414</c:v>
                </c:pt>
                <c:pt idx="12">
                  <c:v>0.58053823617729094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D-4EEF-AB70-334E4EE56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775295"/>
        <c:axId val="469766655"/>
      </c:scatterChart>
      <c:valAx>
        <c:axId val="46977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لگاریتم</a:t>
                </a:r>
                <a:r>
                  <a:rPr lang="fa-IR" baseline="0"/>
                  <a:t> شدت نور (</a:t>
                </a:r>
                <a:r>
                  <a:rPr lang="en-US" baseline="0"/>
                  <a:t>W/m^2)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66655"/>
        <c:crosses val="autoZero"/>
        <c:crossBetween val="midCat"/>
      </c:valAx>
      <c:valAx>
        <c:axId val="46976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لگاریتم</a:t>
                </a:r>
                <a:r>
                  <a:rPr lang="fa-IR" baseline="0"/>
                  <a:t> ولتاژ قطع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7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sz="1200" b="0" i="0" baseline="0">
                <a:effectLst/>
              </a:rPr>
              <a:t>نمودار  جریان اتصال کوتاه بر حسب شدت برای سلول خورشیدی</a:t>
            </a:r>
            <a:endParaRPr lang="en-US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II'!$C$4:$O$4</c:f>
              <c:numCache>
                <c:formatCode>General</c:formatCode>
                <c:ptCount val="13"/>
                <c:pt idx="0">
                  <c:v>54.180880000000002</c:v>
                </c:pt>
                <c:pt idx="1">
                  <c:v>47.116880000000002</c:v>
                </c:pt>
                <c:pt idx="2">
                  <c:v>41.041840000000001</c:v>
                </c:pt>
                <c:pt idx="3">
                  <c:v>33.289099999999998</c:v>
                </c:pt>
                <c:pt idx="4">
                  <c:v>28.867036000000002</c:v>
                </c:pt>
                <c:pt idx="5">
                  <c:v>24.339012</c:v>
                </c:pt>
                <c:pt idx="6">
                  <c:v>20.379639999999998</c:v>
                </c:pt>
                <c:pt idx="7">
                  <c:v>17.331524000000002</c:v>
                </c:pt>
                <c:pt idx="8">
                  <c:v>15.742124</c:v>
                </c:pt>
                <c:pt idx="9">
                  <c:v>13.163763999999999</c:v>
                </c:pt>
                <c:pt idx="10">
                  <c:v>11.012776000000001</c:v>
                </c:pt>
                <c:pt idx="11">
                  <c:v>9.2008600000000005</c:v>
                </c:pt>
                <c:pt idx="12">
                  <c:v>7.73508</c:v>
                </c:pt>
              </c:numCache>
            </c:numRef>
          </c:xVal>
          <c:yVal>
            <c:numRef>
              <c:f>'Exp II'!$C$6:$O$6</c:f>
              <c:numCache>
                <c:formatCode>General</c:formatCode>
                <c:ptCount val="13"/>
                <c:pt idx="0">
                  <c:v>66.599999999999994</c:v>
                </c:pt>
                <c:pt idx="1">
                  <c:v>58.2</c:v>
                </c:pt>
                <c:pt idx="2">
                  <c:v>51.2</c:v>
                </c:pt>
                <c:pt idx="3">
                  <c:v>44.3</c:v>
                </c:pt>
                <c:pt idx="4">
                  <c:v>38.9</c:v>
                </c:pt>
                <c:pt idx="5">
                  <c:v>33.5</c:v>
                </c:pt>
                <c:pt idx="6">
                  <c:v>28.9</c:v>
                </c:pt>
                <c:pt idx="7">
                  <c:v>24.8</c:v>
                </c:pt>
                <c:pt idx="8">
                  <c:v>22.8</c:v>
                </c:pt>
                <c:pt idx="9">
                  <c:v>19.3</c:v>
                </c:pt>
                <c:pt idx="10">
                  <c:v>16.399999999999999</c:v>
                </c:pt>
                <c:pt idx="11">
                  <c:v>13.9</c:v>
                </c:pt>
                <c:pt idx="12">
                  <c:v>11.9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62-4C59-9900-67C0FC88E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663567"/>
        <c:axId val="1801662607"/>
      </c:scatterChart>
      <c:valAx>
        <c:axId val="180166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شدت تابشی </a:t>
                </a:r>
                <a:r>
                  <a:rPr lang="en-US"/>
                  <a:t>(W/m^2)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662607"/>
        <c:crosses val="autoZero"/>
        <c:crossBetween val="midCat"/>
      </c:valAx>
      <c:valAx>
        <c:axId val="180166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جریان</a:t>
                </a:r>
                <a:r>
                  <a:rPr lang="fa-IR" baseline="0"/>
                  <a:t> </a:t>
                </a:r>
                <a:r>
                  <a:rPr lang="en-US" baseline="0"/>
                  <a:t>(mA)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66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sz="1400" b="0" i="0" baseline="0">
                <a:effectLst/>
              </a:rPr>
              <a:t>نمودار تغییرات ولتاژ بدون بار بر حسب دما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III'!$C$2:$F$2</c:f>
              <c:numCache>
                <c:formatCode>General</c:formatCode>
                <c:ptCount val="4"/>
                <c:pt idx="0">
                  <c:v>44.5</c:v>
                </c:pt>
                <c:pt idx="1">
                  <c:v>55.2</c:v>
                </c:pt>
                <c:pt idx="2">
                  <c:v>32.200000000000003</c:v>
                </c:pt>
                <c:pt idx="3">
                  <c:v>28.9</c:v>
                </c:pt>
              </c:numCache>
            </c:numRef>
          </c:xVal>
          <c:yVal>
            <c:numRef>
              <c:f>'Exp III'!$C$3:$F$3</c:f>
              <c:numCache>
                <c:formatCode>General</c:formatCode>
                <c:ptCount val="4"/>
                <c:pt idx="0">
                  <c:v>1.91</c:v>
                </c:pt>
                <c:pt idx="1">
                  <c:v>1.849</c:v>
                </c:pt>
                <c:pt idx="2">
                  <c:v>2.0499999999999998</c:v>
                </c:pt>
                <c:pt idx="3">
                  <c:v>2.0830000000000002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46-424A-A6F0-C75770FA1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0028559"/>
        <c:axId val="1940003119"/>
      </c:scatterChart>
      <c:valAx>
        <c:axId val="194002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دما بر حسب سلیسوس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003119"/>
        <c:crosses val="autoZero"/>
        <c:crossBetween val="midCat"/>
      </c:valAx>
      <c:valAx>
        <c:axId val="194000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ولتاژ برحسب ولت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02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نمودار جریان</a:t>
            </a:r>
            <a:r>
              <a:rPr lang="fa-IR" baseline="0"/>
              <a:t> بر حسب ولتاژ به ازای بارهای مختلف مصرفی و در فاصله ی </a:t>
            </a:r>
            <a:r>
              <a:rPr lang="en-US" baseline="0"/>
              <a:t>70</a:t>
            </a:r>
            <a:r>
              <a:rPr lang="fa-IR" baseline="0"/>
              <a:t> سانتی متری از منبع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1099-4D2A-A929-D2CB400FC6B3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C7-47CF-9912-0A19D9727E97}"/>
              </c:ext>
            </c:extLst>
          </c:dPt>
          <c:xVal>
            <c:numRef>
              <c:f>'Exp IV'!$C$2:$AB$2</c:f>
              <c:numCache>
                <c:formatCode>General</c:formatCode>
                <c:ptCount val="26"/>
                <c:pt idx="0">
                  <c:v>1.43</c:v>
                </c:pt>
                <c:pt idx="1">
                  <c:v>1.7849999999999999</c:v>
                </c:pt>
                <c:pt idx="2">
                  <c:v>1.8620000000000001</c:v>
                </c:pt>
                <c:pt idx="3">
                  <c:v>1.8959999999999999</c:v>
                </c:pt>
                <c:pt idx="4">
                  <c:v>1.9139999999999999</c:v>
                </c:pt>
                <c:pt idx="5">
                  <c:v>1.927</c:v>
                </c:pt>
                <c:pt idx="6">
                  <c:v>1.9350000000000001</c:v>
                </c:pt>
                <c:pt idx="7">
                  <c:v>1.9390000000000001</c:v>
                </c:pt>
                <c:pt idx="8">
                  <c:v>1.9430000000000001</c:v>
                </c:pt>
                <c:pt idx="9">
                  <c:v>1.9470000000000001</c:v>
                </c:pt>
                <c:pt idx="10">
                  <c:v>1.9510000000000001</c:v>
                </c:pt>
                <c:pt idx="11">
                  <c:v>1.9530000000000001</c:v>
                </c:pt>
                <c:pt idx="12">
                  <c:v>1.96</c:v>
                </c:pt>
                <c:pt idx="13">
                  <c:v>1.109</c:v>
                </c:pt>
                <c:pt idx="14">
                  <c:v>1.33</c:v>
                </c:pt>
                <c:pt idx="15">
                  <c:v>1.56</c:v>
                </c:pt>
                <c:pt idx="16">
                  <c:v>1.7050000000000001</c:v>
                </c:pt>
                <c:pt idx="17">
                  <c:v>1.804</c:v>
                </c:pt>
                <c:pt idx="18">
                  <c:v>1.8520000000000001</c:v>
                </c:pt>
                <c:pt idx="19">
                  <c:v>1.88</c:v>
                </c:pt>
                <c:pt idx="20">
                  <c:v>1.901</c:v>
                </c:pt>
                <c:pt idx="21">
                  <c:v>1.93</c:v>
                </c:pt>
                <c:pt idx="22">
                  <c:v>1.94</c:v>
                </c:pt>
                <c:pt idx="23">
                  <c:v>1.919</c:v>
                </c:pt>
                <c:pt idx="24">
                  <c:v>1.8879999999999999</c:v>
                </c:pt>
                <c:pt idx="25">
                  <c:v>0.86140000000000005</c:v>
                </c:pt>
              </c:numCache>
            </c:numRef>
          </c:xVal>
          <c:yVal>
            <c:numRef>
              <c:f>'Exp IV'!$C$3:$AB$3</c:f>
              <c:numCache>
                <c:formatCode>General</c:formatCode>
                <c:ptCount val="26"/>
                <c:pt idx="0">
                  <c:v>37.5</c:v>
                </c:pt>
                <c:pt idx="1">
                  <c:v>25.4</c:v>
                </c:pt>
                <c:pt idx="2">
                  <c:v>18.399999999999999</c:v>
                </c:pt>
                <c:pt idx="3">
                  <c:v>14.1</c:v>
                </c:pt>
                <c:pt idx="4">
                  <c:v>11.5</c:v>
                </c:pt>
                <c:pt idx="5">
                  <c:v>9.9</c:v>
                </c:pt>
                <c:pt idx="6">
                  <c:v>8.6999999999999993</c:v>
                </c:pt>
                <c:pt idx="7">
                  <c:v>7.9</c:v>
                </c:pt>
                <c:pt idx="8">
                  <c:v>7.1</c:v>
                </c:pt>
                <c:pt idx="9">
                  <c:v>6.5</c:v>
                </c:pt>
                <c:pt idx="10">
                  <c:v>6</c:v>
                </c:pt>
                <c:pt idx="11">
                  <c:v>5.6</c:v>
                </c:pt>
                <c:pt idx="12">
                  <c:v>5.2</c:v>
                </c:pt>
                <c:pt idx="13">
                  <c:v>39.799999999999997</c:v>
                </c:pt>
                <c:pt idx="14">
                  <c:v>39.1</c:v>
                </c:pt>
                <c:pt idx="15">
                  <c:v>36.299999999999997</c:v>
                </c:pt>
                <c:pt idx="16">
                  <c:v>31.6</c:v>
                </c:pt>
                <c:pt idx="17">
                  <c:v>25.3</c:v>
                </c:pt>
                <c:pt idx="18">
                  <c:v>20.9</c:v>
                </c:pt>
                <c:pt idx="19">
                  <c:v>17.8</c:v>
                </c:pt>
                <c:pt idx="20">
                  <c:v>15.2</c:v>
                </c:pt>
                <c:pt idx="21">
                  <c:v>10.9</c:v>
                </c:pt>
                <c:pt idx="22">
                  <c:v>9.6999999999999993</c:v>
                </c:pt>
                <c:pt idx="23">
                  <c:v>12.8</c:v>
                </c:pt>
                <c:pt idx="24">
                  <c:v>17.3</c:v>
                </c:pt>
                <c:pt idx="25">
                  <c:v>40.299999999999997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9-4D2A-A929-D2CB400FC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180303"/>
        <c:axId val="330190863"/>
      </c:scatterChart>
      <c:valAx>
        <c:axId val="33018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ولتاژ بر حسب ولت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190863"/>
        <c:crosses val="autoZero"/>
        <c:crossBetween val="midCat"/>
      </c:valAx>
      <c:valAx>
        <c:axId val="33019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جریان</a:t>
                </a:r>
                <a:r>
                  <a:rPr lang="fa-IR" baseline="0"/>
                  <a:t> بر حسب میلی آمپر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18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sz="1100" b="0" i="0" baseline="0">
                <a:effectLst/>
              </a:rPr>
              <a:t>نمودار جریان بر حسب ولتاژ به ازای بارهای مختلف مصرفی و در فاصله ی 30 سانتی متری از منبع در دمای </a:t>
            </a:r>
            <a:r>
              <a:rPr lang="en-US" sz="1100" b="0" i="0" baseline="0">
                <a:effectLst/>
              </a:rPr>
              <a:t>32.4</a:t>
            </a:r>
            <a:r>
              <a:rPr lang="fa-IR" sz="1100" b="0" i="0" baseline="0">
                <a:effectLst/>
              </a:rPr>
              <a:t> درجه سلسیوس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3B4-4F11-A758-DCFC3972E668}"/>
              </c:ext>
            </c:extLst>
          </c:dPt>
          <c:xVal>
            <c:numRef>
              <c:f>'Exp V'!$C$2:$AJ$2</c:f>
              <c:numCache>
                <c:formatCode>General</c:formatCode>
                <c:ptCount val="34"/>
                <c:pt idx="0">
                  <c:v>1.931</c:v>
                </c:pt>
                <c:pt idx="1">
                  <c:v>1.9419999999999999</c:v>
                </c:pt>
                <c:pt idx="2">
                  <c:v>1.9470000000000001</c:v>
                </c:pt>
                <c:pt idx="3">
                  <c:v>1.9530000000000001</c:v>
                </c:pt>
                <c:pt idx="4">
                  <c:v>1.956</c:v>
                </c:pt>
                <c:pt idx="5">
                  <c:v>1.9650000000000001</c:v>
                </c:pt>
                <c:pt idx="6">
                  <c:v>1.9670000000000001</c:v>
                </c:pt>
                <c:pt idx="7">
                  <c:v>1.9690000000000001</c:v>
                </c:pt>
                <c:pt idx="8">
                  <c:v>1.972</c:v>
                </c:pt>
                <c:pt idx="9">
                  <c:v>1.9730000000000001</c:v>
                </c:pt>
                <c:pt idx="10">
                  <c:v>1.976</c:v>
                </c:pt>
                <c:pt idx="11">
                  <c:v>1.978</c:v>
                </c:pt>
                <c:pt idx="12">
                  <c:v>1.9810000000000001</c:v>
                </c:pt>
                <c:pt idx="13">
                  <c:v>1.9830000000000001</c:v>
                </c:pt>
                <c:pt idx="14">
                  <c:v>1.984</c:v>
                </c:pt>
                <c:pt idx="15">
                  <c:v>1.9850000000000001</c:v>
                </c:pt>
                <c:pt idx="16">
                  <c:v>1.9890000000000001</c:v>
                </c:pt>
                <c:pt idx="17">
                  <c:v>1.99</c:v>
                </c:pt>
                <c:pt idx="18">
                  <c:v>1.994</c:v>
                </c:pt>
                <c:pt idx="19">
                  <c:v>1.9950000000000001</c:v>
                </c:pt>
                <c:pt idx="20">
                  <c:v>1.9970000000000001</c:v>
                </c:pt>
                <c:pt idx="21">
                  <c:v>1.9990000000000001</c:v>
                </c:pt>
                <c:pt idx="22">
                  <c:v>2</c:v>
                </c:pt>
                <c:pt idx="23">
                  <c:v>2.008</c:v>
                </c:pt>
                <c:pt idx="24">
                  <c:v>1.992</c:v>
                </c:pt>
                <c:pt idx="25">
                  <c:v>1.9139999999999999</c:v>
                </c:pt>
                <c:pt idx="26">
                  <c:v>1.9059999999999999</c:v>
                </c:pt>
                <c:pt idx="27">
                  <c:v>1.8859999999999999</c:v>
                </c:pt>
                <c:pt idx="28">
                  <c:v>1.8720000000000001</c:v>
                </c:pt>
                <c:pt idx="29">
                  <c:v>1.887</c:v>
                </c:pt>
                <c:pt idx="30">
                  <c:v>1.8</c:v>
                </c:pt>
                <c:pt idx="31">
                  <c:v>1.7529999999999999</c:v>
                </c:pt>
                <c:pt idx="32">
                  <c:v>1.677</c:v>
                </c:pt>
                <c:pt idx="33">
                  <c:v>1.621</c:v>
                </c:pt>
              </c:numCache>
            </c:numRef>
          </c:xVal>
          <c:yVal>
            <c:numRef>
              <c:f>'Exp V'!$C$3:$AJ$3</c:f>
              <c:numCache>
                <c:formatCode>General</c:formatCode>
                <c:ptCount val="34"/>
                <c:pt idx="0">
                  <c:v>42.9</c:v>
                </c:pt>
                <c:pt idx="1">
                  <c:v>37.200000000000003</c:v>
                </c:pt>
                <c:pt idx="2">
                  <c:v>34.9</c:v>
                </c:pt>
                <c:pt idx="3">
                  <c:v>32.5</c:v>
                </c:pt>
                <c:pt idx="4">
                  <c:v>30.5</c:v>
                </c:pt>
                <c:pt idx="5">
                  <c:v>26.3</c:v>
                </c:pt>
                <c:pt idx="6">
                  <c:v>24.4</c:v>
                </c:pt>
                <c:pt idx="7">
                  <c:v>23.1</c:v>
                </c:pt>
                <c:pt idx="8">
                  <c:v>21.9</c:v>
                </c:pt>
                <c:pt idx="9">
                  <c:v>20.9</c:v>
                </c:pt>
                <c:pt idx="10">
                  <c:v>19.899999999999999</c:v>
                </c:pt>
                <c:pt idx="11">
                  <c:v>18.8</c:v>
                </c:pt>
                <c:pt idx="12">
                  <c:v>17.399999999999999</c:v>
                </c:pt>
                <c:pt idx="13">
                  <c:v>16.399999999999999</c:v>
                </c:pt>
                <c:pt idx="14">
                  <c:v>15.4</c:v>
                </c:pt>
                <c:pt idx="15">
                  <c:v>14.2</c:v>
                </c:pt>
                <c:pt idx="16">
                  <c:v>12.8</c:v>
                </c:pt>
                <c:pt idx="17">
                  <c:v>12</c:v>
                </c:pt>
                <c:pt idx="18">
                  <c:v>11.2</c:v>
                </c:pt>
                <c:pt idx="19">
                  <c:v>9.6</c:v>
                </c:pt>
                <c:pt idx="20">
                  <c:v>9</c:v>
                </c:pt>
                <c:pt idx="21">
                  <c:v>8.3000000000000007</c:v>
                </c:pt>
                <c:pt idx="22">
                  <c:v>5.8</c:v>
                </c:pt>
                <c:pt idx="23">
                  <c:v>5.2</c:v>
                </c:pt>
                <c:pt idx="24">
                  <c:v>46.2</c:v>
                </c:pt>
                <c:pt idx="25">
                  <c:v>50.6</c:v>
                </c:pt>
                <c:pt idx="26">
                  <c:v>54.3</c:v>
                </c:pt>
                <c:pt idx="27">
                  <c:v>62.5</c:v>
                </c:pt>
                <c:pt idx="28">
                  <c:v>67.599999999999994</c:v>
                </c:pt>
                <c:pt idx="29">
                  <c:v>79.400000000000006</c:v>
                </c:pt>
                <c:pt idx="30">
                  <c:v>88.9</c:v>
                </c:pt>
                <c:pt idx="31">
                  <c:v>98.5</c:v>
                </c:pt>
                <c:pt idx="32">
                  <c:v>109</c:v>
                </c:pt>
                <c:pt idx="33">
                  <c:v>113.5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B4-4F11-A758-DCFC3972E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476944"/>
        <c:axId val="846446704"/>
      </c:scatterChart>
      <c:valAx>
        <c:axId val="84647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ولتاژ</a:t>
                </a:r>
                <a:r>
                  <a:rPr lang="fa-IR" baseline="0"/>
                  <a:t> بر حسب ولت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446704"/>
        <c:crosses val="autoZero"/>
        <c:crossBetween val="midCat"/>
      </c:valAx>
      <c:valAx>
        <c:axId val="84644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جریان بر حسب میلی آمپر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47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sz="1200" b="0" i="0" baseline="0">
                <a:effectLst/>
              </a:rPr>
              <a:t>نمودار جریان بر حسب ولتاژ به ازای بارهای مختلف مصرفی و در فاصله ی 30 سانتی متری از منبع و در دمای 23.9 درجه سلسیوس</a:t>
            </a:r>
            <a:endParaRPr lang="en-US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45C-4873-8C9F-6D9C0EFE84E0}"/>
              </c:ext>
            </c:extLst>
          </c:dPt>
          <c:xVal>
            <c:numRef>
              <c:f>'Exp VI'!$C$2:$AL$2</c:f>
              <c:numCache>
                <c:formatCode>General</c:formatCode>
                <c:ptCount val="36"/>
                <c:pt idx="0">
                  <c:v>2.157</c:v>
                </c:pt>
                <c:pt idx="1">
                  <c:v>2.1520000000000001</c:v>
                </c:pt>
                <c:pt idx="2">
                  <c:v>2.15</c:v>
                </c:pt>
                <c:pt idx="3">
                  <c:v>2.1469999999999998</c:v>
                </c:pt>
                <c:pt idx="4">
                  <c:v>2.1440000000000001</c:v>
                </c:pt>
                <c:pt idx="5">
                  <c:v>2.141</c:v>
                </c:pt>
                <c:pt idx="6">
                  <c:v>2.137</c:v>
                </c:pt>
                <c:pt idx="7">
                  <c:v>2.1349999999999998</c:v>
                </c:pt>
                <c:pt idx="8">
                  <c:v>2.1339999999999999</c:v>
                </c:pt>
                <c:pt idx="9">
                  <c:v>2.133</c:v>
                </c:pt>
                <c:pt idx="10">
                  <c:v>2.1320000000000001</c:v>
                </c:pt>
                <c:pt idx="11">
                  <c:v>2.13</c:v>
                </c:pt>
                <c:pt idx="12">
                  <c:v>2.129</c:v>
                </c:pt>
                <c:pt idx="13">
                  <c:v>2.1269999999999998</c:v>
                </c:pt>
                <c:pt idx="14">
                  <c:v>2.125</c:v>
                </c:pt>
                <c:pt idx="15">
                  <c:v>2.1230000000000002</c:v>
                </c:pt>
                <c:pt idx="16">
                  <c:v>2.1219999999999999</c:v>
                </c:pt>
                <c:pt idx="17">
                  <c:v>2.1190000000000002</c:v>
                </c:pt>
                <c:pt idx="18">
                  <c:v>2.1150000000000002</c:v>
                </c:pt>
                <c:pt idx="19">
                  <c:v>2.1110000000000002</c:v>
                </c:pt>
                <c:pt idx="20">
                  <c:v>2.1059999999999999</c:v>
                </c:pt>
                <c:pt idx="21">
                  <c:v>2.0990000000000002</c:v>
                </c:pt>
                <c:pt idx="22">
                  <c:v>2.0920000000000001</c:v>
                </c:pt>
                <c:pt idx="23">
                  <c:v>2.0819999999999999</c:v>
                </c:pt>
                <c:pt idx="24">
                  <c:v>2.069</c:v>
                </c:pt>
                <c:pt idx="25">
                  <c:v>2.0619999999999998</c:v>
                </c:pt>
                <c:pt idx="26">
                  <c:v>2.044</c:v>
                </c:pt>
                <c:pt idx="27">
                  <c:v>2.0139999999999998</c:v>
                </c:pt>
                <c:pt idx="28">
                  <c:v>1.98</c:v>
                </c:pt>
                <c:pt idx="29">
                  <c:v>1.917</c:v>
                </c:pt>
                <c:pt idx="30">
                  <c:v>1.8380000000000001</c:v>
                </c:pt>
                <c:pt idx="31">
                  <c:v>1.6850000000000001</c:v>
                </c:pt>
                <c:pt idx="32">
                  <c:v>1.238</c:v>
                </c:pt>
                <c:pt idx="33">
                  <c:v>0.83</c:v>
                </c:pt>
                <c:pt idx="34">
                  <c:v>0.77900000000000003</c:v>
                </c:pt>
                <c:pt idx="35">
                  <c:v>0.77800000000000002</c:v>
                </c:pt>
              </c:numCache>
            </c:numRef>
          </c:xVal>
          <c:yVal>
            <c:numRef>
              <c:f>'Exp VI'!$C$3:$AL$3</c:f>
              <c:numCache>
                <c:formatCode>General</c:formatCode>
                <c:ptCount val="36"/>
                <c:pt idx="0">
                  <c:v>5.6</c:v>
                </c:pt>
                <c:pt idx="1">
                  <c:v>6.5</c:v>
                </c:pt>
                <c:pt idx="2">
                  <c:v>6.8</c:v>
                </c:pt>
                <c:pt idx="3">
                  <c:v>7.2</c:v>
                </c:pt>
                <c:pt idx="4">
                  <c:v>7.9</c:v>
                </c:pt>
                <c:pt idx="5">
                  <c:v>8.5</c:v>
                </c:pt>
                <c:pt idx="6">
                  <c:v>9</c:v>
                </c:pt>
                <c:pt idx="7">
                  <c:v>9.5</c:v>
                </c:pt>
                <c:pt idx="8">
                  <c:v>10.5</c:v>
                </c:pt>
                <c:pt idx="9">
                  <c:v>11.4</c:v>
                </c:pt>
                <c:pt idx="10">
                  <c:v>12.2</c:v>
                </c:pt>
                <c:pt idx="11">
                  <c:v>13</c:v>
                </c:pt>
                <c:pt idx="12">
                  <c:v>13.6</c:v>
                </c:pt>
                <c:pt idx="13">
                  <c:v>14.3</c:v>
                </c:pt>
                <c:pt idx="14">
                  <c:v>15.1</c:v>
                </c:pt>
                <c:pt idx="15">
                  <c:v>16</c:v>
                </c:pt>
                <c:pt idx="16">
                  <c:v>16.8</c:v>
                </c:pt>
                <c:pt idx="17">
                  <c:v>18.3</c:v>
                </c:pt>
                <c:pt idx="18">
                  <c:v>20.8</c:v>
                </c:pt>
                <c:pt idx="19">
                  <c:v>22.7</c:v>
                </c:pt>
                <c:pt idx="20">
                  <c:v>25.6</c:v>
                </c:pt>
                <c:pt idx="21">
                  <c:v>29.2</c:v>
                </c:pt>
                <c:pt idx="22">
                  <c:v>32.799999999999997</c:v>
                </c:pt>
                <c:pt idx="23">
                  <c:v>37.4</c:v>
                </c:pt>
                <c:pt idx="24">
                  <c:v>43.6</c:v>
                </c:pt>
                <c:pt idx="25">
                  <c:v>47.1</c:v>
                </c:pt>
                <c:pt idx="26">
                  <c:v>54.1</c:v>
                </c:pt>
                <c:pt idx="27">
                  <c:v>65.900000000000006</c:v>
                </c:pt>
                <c:pt idx="28">
                  <c:v>76.900000000000006</c:v>
                </c:pt>
                <c:pt idx="29">
                  <c:v>91.8</c:v>
                </c:pt>
                <c:pt idx="30">
                  <c:v>113.4</c:v>
                </c:pt>
                <c:pt idx="31">
                  <c:v>113</c:v>
                </c:pt>
                <c:pt idx="32">
                  <c:v>116.1</c:v>
                </c:pt>
                <c:pt idx="33">
                  <c:v>116.8</c:v>
                </c:pt>
                <c:pt idx="34">
                  <c:v>116.9</c:v>
                </c:pt>
                <c:pt idx="35">
                  <c:v>115.9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C-4873-8C9F-6D9C0EFE8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703696"/>
        <c:axId val="617704656"/>
      </c:scatterChart>
      <c:valAx>
        <c:axId val="61770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ولتاژ بر حسب ولت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04656"/>
        <c:crosses val="autoZero"/>
        <c:crossBetween val="midCat"/>
      </c:valAx>
      <c:valAx>
        <c:axId val="6177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جریان بر حسب میلی آمپر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0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sz="1200" b="0" i="0" baseline="0">
                <a:effectLst/>
              </a:rPr>
              <a:t>نمودار جریان بر حسب ولتاژ به ازای بارهای مختلف مصرفی و در فاصله ی 30 سانتی متری از منبع و در دمای </a:t>
            </a:r>
            <a:r>
              <a:rPr lang="en-US" sz="1200" b="0" i="0" baseline="0">
                <a:effectLst/>
              </a:rPr>
              <a:t>31.2</a:t>
            </a:r>
            <a:r>
              <a:rPr lang="fa-IR" sz="1200" b="0" i="0" baseline="0">
                <a:effectLst/>
              </a:rPr>
              <a:t> درجه سلسیوس</a:t>
            </a:r>
            <a:endParaRPr lang="en-US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017-45B7-89E1-FB7692CF3BC8}"/>
              </c:ext>
            </c:extLst>
          </c:dPt>
          <c:xVal>
            <c:numRef>
              <c:f>'Exp VII'!$C$2:$AM$2</c:f>
              <c:numCache>
                <c:formatCode>General</c:formatCode>
                <c:ptCount val="37"/>
                <c:pt idx="0">
                  <c:v>2.0720000000000001</c:v>
                </c:pt>
                <c:pt idx="1">
                  <c:v>2.069</c:v>
                </c:pt>
                <c:pt idx="2">
                  <c:v>2.0659999999999998</c:v>
                </c:pt>
                <c:pt idx="3">
                  <c:v>2.0619999999999998</c:v>
                </c:pt>
                <c:pt idx="4">
                  <c:v>2.0590000000000002</c:v>
                </c:pt>
                <c:pt idx="5">
                  <c:v>2.056</c:v>
                </c:pt>
                <c:pt idx="6">
                  <c:v>2.052</c:v>
                </c:pt>
                <c:pt idx="7">
                  <c:v>2.048</c:v>
                </c:pt>
                <c:pt idx="8">
                  <c:v>2.0430000000000001</c:v>
                </c:pt>
                <c:pt idx="9">
                  <c:v>2.04</c:v>
                </c:pt>
                <c:pt idx="10">
                  <c:v>2.0369999999999999</c:v>
                </c:pt>
                <c:pt idx="11">
                  <c:v>2.0339999999999998</c:v>
                </c:pt>
                <c:pt idx="12">
                  <c:v>2.0299999999999998</c:v>
                </c:pt>
                <c:pt idx="13">
                  <c:v>2.0249999999999999</c:v>
                </c:pt>
                <c:pt idx="14">
                  <c:v>2.02</c:v>
                </c:pt>
                <c:pt idx="15">
                  <c:v>2.0129999999999999</c:v>
                </c:pt>
                <c:pt idx="16">
                  <c:v>2.004</c:v>
                </c:pt>
                <c:pt idx="17">
                  <c:v>1.9990000000000001</c:v>
                </c:pt>
                <c:pt idx="18">
                  <c:v>1.9930000000000001</c:v>
                </c:pt>
                <c:pt idx="19">
                  <c:v>1.988</c:v>
                </c:pt>
                <c:pt idx="20">
                  <c:v>1.9830000000000001</c:v>
                </c:pt>
                <c:pt idx="21">
                  <c:v>1.972</c:v>
                </c:pt>
                <c:pt idx="22">
                  <c:v>1.9610000000000001</c:v>
                </c:pt>
                <c:pt idx="23">
                  <c:v>1.9450000000000001</c:v>
                </c:pt>
                <c:pt idx="24">
                  <c:v>1.927</c:v>
                </c:pt>
                <c:pt idx="25">
                  <c:v>1.9079999999999999</c:v>
                </c:pt>
                <c:pt idx="26">
                  <c:v>1.881</c:v>
                </c:pt>
                <c:pt idx="27">
                  <c:v>1.855</c:v>
                </c:pt>
                <c:pt idx="28">
                  <c:v>1.843</c:v>
                </c:pt>
                <c:pt idx="29">
                  <c:v>1.788</c:v>
                </c:pt>
                <c:pt idx="30">
                  <c:v>1.748</c:v>
                </c:pt>
                <c:pt idx="31">
                  <c:v>1.6</c:v>
                </c:pt>
                <c:pt idx="32">
                  <c:v>1.524</c:v>
                </c:pt>
                <c:pt idx="33">
                  <c:v>1.081</c:v>
                </c:pt>
                <c:pt idx="34">
                  <c:v>0.89900000000000002</c:v>
                </c:pt>
                <c:pt idx="35">
                  <c:v>0.81</c:v>
                </c:pt>
                <c:pt idx="36">
                  <c:v>0.76300000000000001</c:v>
                </c:pt>
              </c:numCache>
            </c:numRef>
          </c:xVal>
          <c:yVal>
            <c:numRef>
              <c:f>'Exp VII'!$C$3:$AM$3</c:f>
              <c:numCache>
                <c:formatCode>General</c:formatCode>
                <c:ptCount val="37"/>
                <c:pt idx="0">
                  <c:v>5.4</c:v>
                </c:pt>
                <c:pt idx="1">
                  <c:v>6.5</c:v>
                </c:pt>
                <c:pt idx="2">
                  <c:v>7.5</c:v>
                </c:pt>
                <c:pt idx="3">
                  <c:v>8.4</c:v>
                </c:pt>
                <c:pt idx="4">
                  <c:v>9.1999999999999993</c:v>
                </c:pt>
                <c:pt idx="5">
                  <c:v>10</c:v>
                </c:pt>
                <c:pt idx="6">
                  <c:v>10.8</c:v>
                </c:pt>
                <c:pt idx="7">
                  <c:v>11.6</c:v>
                </c:pt>
                <c:pt idx="8">
                  <c:v>12.7</c:v>
                </c:pt>
                <c:pt idx="9">
                  <c:v>13.4</c:v>
                </c:pt>
                <c:pt idx="10">
                  <c:v>14.4</c:v>
                </c:pt>
                <c:pt idx="11">
                  <c:v>15.6</c:v>
                </c:pt>
                <c:pt idx="12">
                  <c:v>17.2</c:v>
                </c:pt>
                <c:pt idx="13">
                  <c:v>19</c:v>
                </c:pt>
                <c:pt idx="14">
                  <c:v>20.9</c:v>
                </c:pt>
                <c:pt idx="15">
                  <c:v>24.4</c:v>
                </c:pt>
                <c:pt idx="16">
                  <c:v>27.4</c:v>
                </c:pt>
                <c:pt idx="17">
                  <c:v>29.7</c:v>
                </c:pt>
                <c:pt idx="18">
                  <c:v>31.9</c:v>
                </c:pt>
                <c:pt idx="19">
                  <c:v>33.700000000000003</c:v>
                </c:pt>
                <c:pt idx="20">
                  <c:v>35.799999999999997</c:v>
                </c:pt>
                <c:pt idx="21">
                  <c:v>39.9</c:v>
                </c:pt>
                <c:pt idx="22">
                  <c:v>43.9</c:v>
                </c:pt>
                <c:pt idx="23">
                  <c:v>49.4</c:v>
                </c:pt>
                <c:pt idx="24">
                  <c:v>55.1</c:v>
                </c:pt>
                <c:pt idx="25">
                  <c:v>61</c:v>
                </c:pt>
                <c:pt idx="26">
                  <c:v>68</c:v>
                </c:pt>
                <c:pt idx="27">
                  <c:v>73.5</c:v>
                </c:pt>
                <c:pt idx="28">
                  <c:v>77</c:v>
                </c:pt>
                <c:pt idx="29">
                  <c:v>87</c:v>
                </c:pt>
                <c:pt idx="30">
                  <c:v>91.1</c:v>
                </c:pt>
                <c:pt idx="31">
                  <c:v>100.5</c:v>
                </c:pt>
                <c:pt idx="32">
                  <c:v>102.4</c:v>
                </c:pt>
                <c:pt idx="33">
                  <c:v>104.5</c:v>
                </c:pt>
                <c:pt idx="34">
                  <c:v>105</c:v>
                </c:pt>
                <c:pt idx="35">
                  <c:v>105.1</c:v>
                </c:pt>
                <c:pt idx="36">
                  <c:v>104.8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17-45B7-89E1-FB7692CF3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462064"/>
        <c:axId val="846469264"/>
      </c:scatterChart>
      <c:valAx>
        <c:axId val="84646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ولتاژ بر حسب ولت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469264"/>
        <c:crosses val="autoZero"/>
        <c:crossBetween val="midCat"/>
      </c:valAx>
      <c:valAx>
        <c:axId val="84646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جریان بر حسب میلی</a:t>
                </a:r>
                <a:r>
                  <a:rPr lang="fa-IR" baseline="0"/>
                  <a:t> آمپر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46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137160</xdr:colOff>
      <xdr:row>1</xdr:row>
      <xdr:rowOff>129540</xdr:rowOff>
    </xdr:from>
    <xdr:to>
      <xdr:col>22</xdr:col>
      <xdr:colOff>441960</xdr:colOff>
      <xdr:row>16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DB8AF1-5F3E-51C4-8C32-6969F0A0D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106680</xdr:colOff>
      <xdr:row>1</xdr:row>
      <xdr:rowOff>175260</xdr:rowOff>
    </xdr:from>
    <xdr:to>
      <xdr:col>23</xdr:col>
      <xdr:colOff>411480</xdr:colOff>
      <xdr:row>16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D1353E-B861-0CCF-9E2D-AB1119AD9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426720</xdr:colOff>
      <xdr:row>20</xdr:row>
      <xdr:rowOff>60960</xdr:rowOff>
    </xdr:from>
    <xdr:to>
      <xdr:col>8</xdr:col>
      <xdr:colOff>121920</xdr:colOff>
      <xdr:row>35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9406F9-6BBB-B46D-F3FC-E9C898804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426720</xdr:colOff>
      <xdr:row>19</xdr:row>
      <xdr:rowOff>175260</xdr:rowOff>
    </xdr:from>
    <xdr:to>
      <xdr:col>16</xdr:col>
      <xdr:colOff>266700</xdr:colOff>
      <xdr:row>35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0132C6-69B8-C0DE-9136-09DB07386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358140</xdr:colOff>
      <xdr:row>4</xdr:row>
      <xdr:rowOff>68580</xdr:rowOff>
    </xdr:from>
    <xdr:to>
      <xdr:col>13</xdr:col>
      <xdr:colOff>53340</xdr:colOff>
      <xdr:row>19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515F77-8229-220A-1611-18EA6EA60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316326</xdr:colOff>
      <xdr:row>8</xdr:row>
      <xdr:rowOff>4482</xdr:rowOff>
    </xdr:from>
    <xdr:to>
      <xdr:col>16</xdr:col>
      <xdr:colOff>464243</xdr:colOff>
      <xdr:row>27</xdr:row>
      <xdr:rowOff>143436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1E98B-934E-DEEC-5E86-EAE45BEDF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7620</xdr:rowOff>
    </xdr:from>
    <xdr:to>
      <xdr:col>16</xdr:col>
      <xdr:colOff>335280</xdr:colOff>
      <xdr:row>24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B1EAA6-185F-D897-8D3B-A4365A988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5</xdr:row>
      <xdr:rowOff>38100</xdr:rowOff>
    </xdr:from>
    <xdr:to>
      <xdr:col>14</xdr:col>
      <xdr:colOff>76200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CD963F-B2AB-6B8D-4BA8-EAA73C3CD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5</xdr:row>
      <xdr:rowOff>30480</xdr:rowOff>
    </xdr:from>
    <xdr:to>
      <xdr:col>16</xdr:col>
      <xdr:colOff>251460</xdr:colOff>
      <xdr:row>21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42C24C-F602-5737-CCDA-DE2CDD71D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1"/>
  <sheetViews>
    <sheetView workbookViewId="0">
      <selection activeCell="R24" sqref="R24"/>
    </sheetView>
  </sheetViews>
  <sheetFormatPr defaultRowHeight="14.4" x14ac:dyDescent="0.3"/>
  <sheetData>
    <row r="3" spans="2:15" x14ac:dyDescent="0.3">
      <c r="B3" s="1" t="s">
        <v>0</v>
      </c>
      <c r="C3" s="1">
        <v>50</v>
      </c>
      <c r="D3" s="1">
        <v>55</v>
      </c>
      <c r="E3" s="1">
        <v>60</v>
      </c>
      <c r="F3" s="1">
        <v>66</v>
      </c>
      <c r="G3" s="1">
        <v>72</v>
      </c>
      <c r="H3" s="1">
        <v>79</v>
      </c>
      <c r="I3" s="1">
        <v>86.5</v>
      </c>
      <c r="J3" s="1">
        <v>95</v>
      </c>
      <c r="K3" s="1">
        <v>100</v>
      </c>
      <c r="L3" s="1">
        <v>110</v>
      </c>
      <c r="M3" s="1">
        <v>121</v>
      </c>
      <c r="N3" s="1">
        <v>133</v>
      </c>
      <c r="O3" s="1">
        <v>145</v>
      </c>
    </row>
    <row r="4" spans="2:15" x14ac:dyDescent="0.3">
      <c r="B4" s="1" t="s">
        <v>1</v>
      </c>
      <c r="C4" s="1">
        <v>1.534</v>
      </c>
      <c r="D4" s="1">
        <v>1.3340000000000001</v>
      </c>
      <c r="E4" s="1">
        <v>1.1619999999999999</v>
      </c>
      <c r="F4" s="1">
        <v>0.9425</v>
      </c>
      <c r="G4" s="1">
        <v>0.81730000000000003</v>
      </c>
      <c r="H4" s="1">
        <v>0.68910000000000005</v>
      </c>
      <c r="I4" s="1">
        <v>0.57699999999999996</v>
      </c>
      <c r="J4" s="1">
        <v>0.49070000000000003</v>
      </c>
      <c r="K4" s="1">
        <v>0.44569999999999999</v>
      </c>
      <c r="L4" s="1">
        <v>0.37269999999999998</v>
      </c>
      <c r="M4" s="1">
        <v>0.31180000000000002</v>
      </c>
      <c r="N4" s="1">
        <v>0.26050000000000001</v>
      </c>
      <c r="O4" s="1">
        <v>0.219</v>
      </c>
    </row>
    <row r="5" spans="2:15" x14ac:dyDescent="0.3">
      <c r="B5" s="1" t="s">
        <v>2</v>
      </c>
      <c r="C5" s="1">
        <f>C4*35.32</f>
        <v>54.180880000000002</v>
      </c>
      <c r="D5" s="1">
        <f t="shared" ref="D5:O5" si="0">D4*35.32</f>
        <v>47.116880000000002</v>
      </c>
      <c r="E5" s="1">
        <f t="shared" si="0"/>
        <v>41.041840000000001</v>
      </c>
      <c r="F5" s="1">
        <f t="shared" si="0"/>
        <v>33.289099999999998</v>
      </c>
      <c r="G5" s="1">
        <f t="shared" si="0"/>
        <v>28.867036000000002</v>
      </c>
      <c r="H5" s="1">
        <f t="shared" si="0"/>
        <v>24.339012</v>
      </c>
      <c r="I5" s="1">
        <f t="shared" si="0"/>
        <v>20.379639999999998</v>
      </c>
      <c r="J5" s="1">
        <f t="shared" si="0"/>
        <v>17.331524000000002</v>
      </c>
      <c r="K5" s="1">
        <f t="shared" si="0"/>
        <v>15.742124</v>
      </c>
      <c r="L5" s="1">
        <f t="shared" si="0"/>
        <v>13.163763999999999</v>
      </c>
      <c r="M5" s="1">
        <f t="shared" si="0"/>
        <v>11.012776000000001</v>
      </c>
      <c r="N5" s="1">
        <f t="shared" si="0"/>
        <v>9.2008600000000005</v>
      </c>
      <c r="O5" s="1">
        <f t="shared" si="0"/>
        <v>7.73508</v>
      </c>
    </row>
    <row r="6" spans="2:15" ht="15" thickBot="1" x14ac:dyDescent="0.35"/>
    <row r="7" spans="2:15" ht="15" thickBot="1" x14ac:dyDescent="0.35">
      <c r="B7" s="6" t="s">
        <v>6</v>
      </c>
      <c r="C7" s="7"/>
    </row>
    <row r="9" spans="2:15" x14ac:dyDescent="0.3">
      <c r="B9" s="1" t="s">
        <v>7</v>
      </c>
      <c r="C9" s="1">
        <f>C3*0.01</f>
        <v>0.5</v>
      </c>
      <c r="D9" s="1">
        <f t="shared" ref="D9:O9" si="1">D3*0.01</f>
        <v>0.55000000000000004</v>
      </c>
      <c r="E9" s="1">
        <f t="shared" si="1"/>
        <v>0.6</v>
      </c>
      <c r="F9" s="1">
        <f t="shared" si="1"/>
        <v>0.66</v>
      </c>
      <c r="G9" s="1">
        <f t="shared" si="1"/>
        <v>0.72</v>
      </c>
      <c r="H9" s="1">
        <f t="shared" si="1"/>
        <v>0.79</v>
      </c>
      <c r="I9" s="1">
        <f t="shared" si="1"/>
        <v>0.86499999999999999</v>
      </c>
      <c r="J9" s="1">
        <f t="shared" si="1"/>
        <v>0.95000000000000007</v>
      </c>
      <c r="K9" s="1">
        <f t="shared" si="1"/>
        <v>1</v>
      </c>
      <c r="L9" s="1">
        <f t="shared" si="1"/>
        <v>1.1000000000000001</v>
      </c>
      <c r="M9" s="1">
        <f t="shared" si="1"/>
        <v>1.21</v>
      </c>
      <c r="N9" s="1">
        <f>N3*0.01</f>
        <v>1.33</v>
      </c>
      <c r="O9" s="1">
        <f t="shared" si="1"/>
        <v>1.45</v>
      </c>
    </row>
    <row r="10" spans="2:15" x14ac:dyDescent="0.3">
      <c r="B10" s="1" t="s">
        <v>8</v>
      </c>
      <c r="C10" s="1">
        <f>C4*0.001</f>
        <v>1.534E-3</v>
      </c>
      <c r="D10" s="1">
        <f t="shared" ref="D10:O10" si="2">D4*0.001</f>
        <v>1.3340000000000001E-3</v>
      </c>
      <c r="E10" s="1">
        <f t="shared" si="2"/>
        <v>1.1619999999999998E-3</v>
      </c>
      <c r="F10" s="1">
        <f t="shared" si="2"/>
        <v>9.4249999999999998E-4</v>
      </c>
      <c r="G10" s="1">
        <f t="shared" si="2"/>
        <v>8.1730000000000008E-4</v>
      </c>
      <c r="H10" s="1">
        <f t="shared" si="2"/>
        <v>6.8910000000000011E-4</v>
      </c>
      <c r="I10" s="1">
        <f t="shared" si="2"/>
        <v>5.7699999999999993E-4</v>
      </c>
      <c r="J10" s="1">
        <f t="shared" si="2"/>
        <v>4.9070000000000006E-4</v>
      </c>
      <c r="K10" s="1">
        <f t="shared" si="2"/>
        <v>4.4569999999999999E-4</v>
      </c>
      <c r="L10" s="1">
        <f t="shared" si="2"/>
        <v>3.7270000000000001E-4</v>
      </c>
      <c r="M10" s="1">
        <f t="shared" si="2"/>
        <v>3.1180000000000004E-4</v>
      </c>
      <c r="N10" s="1">
        <f t="shared" si="2"/>
        <v>2.6049999999999999E-4</v>
      </c>
      <c r="O10" s="1">
        <f t="shared" si="2"/>
        <v>2.1900000000000001E-4</v>
      </c>
    </row>
    <row r="11" spans="2:15" x14ac:dyDescent="0.3">
      <c r="B11" s="1" t="s">
        <v>2</v>
      </c>
      <c r="C11" s="1">
        <f>C5</f>
        <v>54.180880000000002</v>
      </c>
      <c r="D11" s="1">
        <f t="shared" ref="D11:O11" si="3">D5</f>
        <v>47.116880000000002</v>
      </c>
      <c r="E11" s="1">
        <f t="shared" si="3"/>
        <v>41.041840000000001</v>
      </c>
      <c r="F11" s="1">
        <f t="shared" si="3"/>
        <v>33.289099999999998</v>
      </c>
      <c r="G11" s="1">
        <f t="shared" si="3"/>
        <v>28.867036000000002</v>
      </c>
      <c r="H11" s="1">
        <f t="shared" si="3"/>
        <v>24.339012</v>
      </c>
      <c r="I11" s="1">
        <f t="shared" si="3"/>
        <v>20.379639999999998</v>
      </c>
      <c r="J11" s="1">
        <f t="shared" si="3"/>
        <v>17.331524000000002</v>
      </c>
      <c r="K11" s="1">
        <f t="shared" si="3"/>
        <v>15.742124</v>
      </c>
      <c r="L11" s="1">
        <f t="shared" si="3"/>
        <v>13.163763999999999</v>
      </c>
      <c r="M11" s="1">
        <f t="shared" si="3"/>
        <v>11.012776000000001</v>
      </c>
      <c r="N11" s="1">
        <f t="shared" si="3"/>
        <v>9.2008600000000005</v>
      </c>
      <c r="O11" s="1">
        <f t="shared" si="3"/>
        <v>7.73508</v>
      </c>
    </row>
    <row r="12" spans="2:15" ht="15" thickBot="1" x14ac:dyDescent="0.35"/>
    <row r="13" spans="2:15" ht="15" thickBot="1" x14ac:dyDescent="0.35">
      <c r="B13" s="6" t="s">
        <v>9</v>
      </c>
      <c r="C13" s="7"/>
    </row>
    <row r="15" spans="2:15" x14ac:dyDescent="0.3">
      <c r="B15" s="1" t="s">
        <v>7</v>
      </c>
      <c r="C15" s="1">
        <f>LN(C9)</f>
        <v>-0.69314718055994529</v>
      </c>
      <c r="D15" s="1">
        <f t="shared" ref="D15:O15" si="4">LN(D9)</f>
        <v>-0.59783700075562041</v>
      </c>
      <c r="E15" s="1">
        <f t="shared" si="4"/>
        <v>-0.51082562376599072</v>
      </c>
      <c r="F15" s="1">
        <f t="shared" si="4"/>
        <v>-0.41551544396166579</v>
      </c>
      <c r="G15" s="1">
        <f t="shared" si="4"/>
        <v>-0.3285040669720361</v>
      </c>
      <c r="H15" s="1">
        <f t="shared" si="4"/>
        <v>-0.23572233352106983</v>
      </c>
      <c r="I15" s="1">
        <f t="shared" si="4"/>
        <v>-0.14502577205025774</v>
      </c>
      <c r="J15" s="1">
        <f t="shared" si="4"/>
        <v>-5.129329438755046E-2</v>
      </c>
      <c r="K15" s="1">
        <f t="shared" si="4"/>
        <v>0</v>
      </c>
      <c r="L15" s="1">
        <f t="shared" si="4"/>
        <v>9.5310179804324935E-2</v>
      </c>
      <c r="M15" s="1">
        <f t="shared" si="4"/>
        <v>0.1906203596086497</v>
      </c>
      <c r="N15" s="1">
        <f t="shared" si="4"/>
        <v>0.28517894223366247</v>
      </c>
      <c r="O15" s="1">
        <f t="shared" si="4"/>
        <v>0.37156355643248301</v>
      </c>
    </row>
    <row r="16" spans="2:15" x14ac:dyDescent="0.3">
      <c r="B16" s="1" t="s">
        <v>2</v>
      </c>
      <c r="C16" s="1">
        <f>LN(C11)</f>
        <v>3.9923280786808237</v>
      </c>
      <c r="D16" s="1">
        <f t="shared" ref="D16:O16" si="5">LN(D11)</f>
        <v>3.8526313232291911</v>
      </c>
      <c r="E16" s="1">
        <f t="shared" si="5"/>
        <v>3.7145920341654786</v>
      </c>
      <c r="F16" s="1">
        <f t="shared" si="5"/>
        <v>3.5052300160757879</v>
      </c>
      <c r="G16" s="1">
        <f t="shared" si="5"/>
        <v>3.3627003212757063</v>
      </c>
      <c r="H16" s="1">
        <f t="shared" si="5"/>
        <v>3.1920804951167843</v>
      </c>
      <c r="I16" s="1">
        <f t="shared" si="5"/>
        <v>3.0145363632617217</v>
      </c>
      <c r="J16" s="1">
        <f t="shared" si="5"/>
        <v>2.85252703984948</v>
      </c>
      <c r="K16" s="1">
        <f t="shared" si="5"/>
        <v>2.7563401767061322</v>
      </c>
      <c r="L16" s="1">
        <f t="shared" si="5"/>
        <v>2.5774679032388348</v>
      </c>
      <c r="M16" s="1">
        <f t="shared" si="5"/>
        <v>2.3990560533772984</v>
      </c>
      <c r="N16" s="1">
        <f t="shared" si="5"/>
        <v>2.2192969579470438</v>
      </c>
      <c r="O16" s="1">
        <f t="shared" si="5"/>
        <v>2.0457658265701228</v>
      </c>
    </row>
    <row r="20" spans="3:6" x14ac:dyDescent="0.3">
      <c r="C20" t="s">
        <v>23</v>
      </c>
      <c r="D20">
        <f t="array" ref="D20:E21">LINEST(C16:O16,C15:O15,1,1)</f>
        <v>-1.842026180816928</v>
      </c>
      <c r="E20">
        <v>2.748897321821075</v>
      </c>
      <c r="F20" t="s">
        <v>25</v>
      </c>
    </row>
    <row r="21" spans="3:6" x14ac:dyDescent="0.3">
      <c r="C21" t="s">
        <v>24</v>
      </c>
      <c r="D21">
        <v>1.2714138611159489E-2</v>
      </c>
      <c r="E21">
        <v>4.6292360532646923E-3</v>
      </c>
      <c r="F21" t="s">
        <v>26</v>
      </c>
    </row>
  </sheetData>
  <mergeCells count="2">
    <mergeCell ref="B7:C7"/>
    <mergeCell ref="B13:C1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0AD2-B707-47B1-A66D-595B7BF71DD6}">
  <dimension ref="C4:P22"/>
  <sheetViews>
    <sheetView tabSelected="1" workbookViewId="0"/>
  </sheetViews>
  <sheetFormatPr defaultRowHeight="14.4" x14ac:dyDescent="0.3"/>
  <sheetData>
    <row r="4" spans="3:16" x14ac:dyDescent="0.3">
      <c r="C4" s="1" t="s">
        <v>0</v>
      </c>
      <c r="D4" s="1">
        <v>50</v>
      </c>
      <c r="E4" s="1">
        <v>55</v>
      </c>
      <c r="F4" s="1">
        <v>60</v>
      </c>
      <c r="G4" s="1">
        <v>66</v>
      </c>
      <c r="H4" s="1">
        <v>72</v>
      </c>
      <c r="I4" s="1">
        <v>79</v>
      </c>
      <c r="J4" s="1">
        <v>86.5</v>
      </c>
      <c r="K4" s="1">
        <v>95</v>
      </c>
      <c r="L4" s="1">
        <v>100</v>
      </c>
      <c r="M4" s="1">
        <v>110</v>
      </c>
      <c r="N4" s="1">
        <v>121</v>
      </c>
      <c r="O4" s="1">
        <v>133</v>
      </c>
      <c r="P4" s="1">
        <v>145</v>
      </c>
    </row>
    <row r="5" spans="3:16" x14ac:dyDescent="0.3">
      <c r="C5" s="1" t="s">
        <v>1</v>
      </c>
      <c r="D5" s="1">
        <v>20.399999999999999</v>
      </c>
      <c r="E5" s="1">
        <v>17.3</v>
      </c>
      <c r="F5" s="1">
        <v>14.5</v>
      </c>
      <c r="G5" s="1">
        <v>12</v>
      </c>
      <c r="H5" s="1">
        <v>10.6</v>
      </c>
      <c r="I5" s="1">
        <v>8.2899999999999991</v>
      </c>
      <c r="J5" s="1">
        <v>6.7</v>
      </c>
      <c r="K5" s="1">
        <v>5.5</v>
      </c>
      <c r="L5" s="1">
        <v>5</v>
      </c>
      <c r="M5" s="1">
        <v>4.3</v>
      </c>
      <c r="N5" s="1">
        <v>3.5</v>
      </c>
      <c r="O5" s="1">
        <v>2.85</v>
      </c>
      <c r="P5" s="1">
        <v>2.4900000000000002</v>
      </c>
    </row>
    <row r="6" spans="3:16" x14ac:dyDescent="0.3">
      <c r="C6" s="1" t="s">
        <v>2</v>
      </c>
      <c r="D6" s="1">
        <f>D5*35.32</f>
        <v>720.52799999999991</v>
      </c>
      <c r="E6" s="1">
        <f t="shared" ref="E6:P6" si="0">E5*35.32</f>
        <v>611.03600000000006</v>
      </c>
      <c r="F6" s="1">
        <f t="shared" si="0"/>
        <v>512.14</v>
      </c>
      <c r="G6" s="1">
        <f t="shared" si="0"/>
        <v>423.84000000000003</v>
      </c>
      <c r="H6" s="1">
        <f t="shared" si="0"/>
        <v>374.392</v>
      </c>
      <c r="I6" s="1">
        <f t="shared" si="0"/>
        <v>292.80279999999999</v>
      </c>
      <c r="J6" s="1">
        <f t="shared" si="0"/>
        <v>236.64400000000001</v>
      </c>
      <c r="K6" s="1">
        <f t="shared" si="0"/>
        <v>194.26</v>
      </c>
      <c r="L6" s="1">
        <f t="shared" si="0"/>
        <v>176.6</v>
      </c>
      <c r="M6" s="1">
        <f t="shared" si="0"/>
        <v>151.876</v>
      </c>
      <c r="N6" s="1">
        <f t="shared" si="0"/>
        <v>123.62</v>
      </c>
      <c r="O6" s="1">
        <f t="shared" si="0"/>
        <v>100.66200000000001</v>
      </c>
      <c r="P6" s="1">
        <f t="shared" si="0"/>
        <v>87.94680000000001</v>
      </c>
    </row>
    <row r="7" spans="3:16" ht="15" thickBot="1" x14ac:dyDescent="0.35"/>
    <row r="8" spans="3:16" ht="15" thickBot="1" x14ac:dyDescent="0.35">
      <c r="C8" s="6" t="s">
        <v>6</v>
      </c>
      <c r="D8" s="7"/>
    </row>
    <row r="10" spans="3:16" x14ac:dyDescent="0.3">
      <c r="C10" s="1" t="s">
        <v>7</v>
      </c>
      <c r="D10" s="1">
        <f>D4*0.01</f>
        <v>0.5</v>
      </c>
      <c r="E10" s="1">
        <f t="shared" ref="E10:P10" si="1">E4*0.01</f>
        <v>0.55000000000000004</v>
      </c>
      <c r="F10" s="1">
        <f t="shared" si="1"/>
        <v>0.6</v>
      </c>
      <c r="G10" s="1">
        <f t="shared" si="1"/>
        <v>0.66</v>
      </c>
      <c r="H10" s="1">
        <f t="shared" si="1"/>
        <v>0.72</v>
      </c>
      <c r="I10" s="1">
        <f t="shared" si="1"/>
        <v>0.79</v>
      </c>
      <c r="J10" s="1">
        <f t="shared" si="1"/>
        <v>0.86499999999999999</v>
      </c>
      <c r="K10" s="1">
        <f t="shared" si="1"/>
        <v>0.95000000000000007</v>
      </c>
      <c r="L10" s="1">
        <f t="shared" si="1"/>
        <v>1</v>
      </c>
      <c r="M10" s="1">
        <f t="shared" si="1"/>
        <v>1.1000000000000001</v>
      </c>
      <c r="N10" s="1">
        <f t="shared" si="1"/>
        <v>1.21</v>
      </c>
      <c r="O10" s="1">
        <f>O4*0.01</f>
        <v>1.33</v>
      </c>
      <c r="P10" s="1">
        <f t="shared" si="1"/>
        <v>1.45</v>
      </c>
    </row>
    <row r="11" spans="3:16" x14ac:dyDescent="0.3">
      <c r="C11" s="1" t="s">
        <v>8</v>
      </c>
      <c r="D11" s="1">
        <f>D5*0.001</f>
        <v>2.0399999999999998E-2</v>
      </c>
      <c r="E11" s="1">
        <f t="shared" ref="E11:P11" si="2">E5*0.001</f>
        <v>1.7299999999999999E-2</v>
      </c>
      <c r="F11" s="1">
        <f t="shared" si="2"/>
        <v>1.4500000000000001E-2</v>
      </c>
      <c r="G11" s="1">
        <f t="shared" si="2"/>
        <v>1.2E-2</v>
      </c>
      <c r="H11" s="1">
        <f t="shared" si="2"/>
        <v>1.06E-2</v>
      </c>
      <c r="I11" s="1">
        <f t="shared" si="2"/>
        <v>8.2899999999999988E-3</v>
      </c>
      <c r="J11" s="1">
        <f t="shared" si="2"/>
        <v>6.7000000000000002E-3</v>
      </c>
      <c r="K11" s="1">
        <f t="shared" si="2"/>
        <v>5.4999999999999997E-3</v>
      </c>
      <c r="L11" s="1">
        <f t="shared" si="2"/>
        <v>5.0000000000000001E-3</v>
      </c>
      <c r="M11" s="1">
        <f t="shared" si="2"/>
        <v>4.3E-3</v>
      </c>
      <c r="N11" s="1">
        <f t="shared" si="2"/>
        <v>3.5000000000000001E-3</v>
      </c>
      <c r="O11" s="1">
        <f t="shared" si="2"/>
        <v>2.8500000000000001E-3</v>
      </c>
      <c r="P11" s="1">
        <f t="shared" si="2"/>
        <v>2.4900000000000005E-3</v>
      </c>
    </row>
    <row r="12" spans="3:16" x14ac:dyDescent="0.3">
      <c r="C12" s="1" t="s">
        <v>2</v>
      </c>
      <c r="D12" s="1">
        <f>D6</f>
        <v>720.52799999999991</v>
      </c>
      <c r="E12" s="1">
        <f t="shared" ref="E12:P12" si="3">E6</f>
        <v>611.03600000000006</v>
      </c>
      <c r="F12" s="1">
        <f t="shared" si="3"/>
        <v>512.14</v>
      </c>
      <c r="G12" s="1">
        <f t="shared" si="3"/>
        <v>423.84000000000003</v>
      </c>
      <c r="H12" s="1">
        <f t="shared" si="3"/>
        <v>374.392</v>
      </c>
      <c r="I12" s="1">
        <f t="shared" si="3"/>
        <v>292.80279999999999</v>
      </c>
      <c r="J12" s="1">
        <f t="shared" si="3"/>
        <v>236.64400000000001</v>
      </c>
      <c r="K12" s="1">
        <f t="shared" si="3"/>
        <v>194.26</v>
      </c>
      <c r="L12" s="1">
        <f t="shared" si="3"/>
        <v>176.6</v>
      </c>
      <c r="M12" s="1">
        <f t="shared" si="3"/>
        <v>151.876</v>
      </c>
      <c r="N12" s="1">
        <f t="shared" si="3"/>
        <v>123.62</v>
      </c>
      <c r="O12" s="1">
        <f t="shared" si="3"/>
        <v>100.66200000000001</v>
      </c>
      <c r="P12" s="1">
        <f t="shared" si="3"/>
        <v>87.94680000000001</v>
      </c>
    </row>
    <row r="13" spans="3:16" ht="15" thickBot="1" x14ac:dyDescent="0.35"/>
    <row r="14" spans="3:16" ht="15" thickBot="1" x14ac:dyDescent="0.35">
      <c r="C14" s="6" t="s">
        <v>9</v>
      </c>
      <c r="D14" s="7"/>
    </row>
    <row r="16" spans="3:16" x14ac:dyDescent="0.3">
      <c r="C16" s="1" t="s">
        <v>7</v>
      </c>
      <c r="D16" s="1">
        <f>LN(D10)</f>
        <v>-0.69314718055994529</v>
      </c>
      <c r="E16" s="1">
        <f t="shared" ref="E16:P16" si="4">LN(E10)</f>
        <v>-0.59783700075562041</v>
      </c>
      <c r="F16" s="1">
        <f t="shared" si="4"/>
        <v>-0.51082562376599072</v>
      </c>
      <c r="G16" s="1">
        <f t="shared" si="4"/>
        <v>-0.41551544396166579</v>
      </c>
      <c r="H16" s="1">
        <f t="shared" si="4"/>
        <v>-0.3285040669720361</v>
      </c>
      <c r="I16" s="1">
        <f t="shared" si="4"/>
        <v>-0.23572233352106983</v>
      </c>
      <c r="J16" s="1">
        <f t="shared" si="4"/>
        <v>-0.14502577205025774</v>
      </c>
      <c r="K16" s="1">
        <f t="shared" si="4"/>
        <v>-5.129329438755046E-2</v>
      </c>
      <c r="L16" s="1">
        <f t="shared" si="4"/>
        <v>0</v>
      </c>
      <c r="M16" s="1">
        <f t="shared" si="4"/>
        <v>9.5310179804324935E-2</v>
      </c>
      <c r="N16" s="1">
        <f t="shared" si="4"/>
        <v>0.1906203596086497</v>
      </c>
      <c r="O16" s="1">
        <f t="shared" si="4"/>
        <v>0.28517894223366247</v>
      </c>
      <c r="P16" s="1">
        <f t="shared" si="4"/>
        <v>0.37156355643248301</v>
      </c>
    </row>
    <row r="17" spans="3:16" x14ac:dyDescent="0.3">
      <c r="C17" s="1" t="s">
        <v>2</v>
      </c>
      <c r="D17" s="1">
        <f>LN(D12)</f>
        <v>6.5799842765859298</v>
      </c>
      <c r="E17" s="1">
        <f t="shared" ref="E17:P17" si="5">LN(E12)</f>
        <v>6.415155877239493</v>
      </c>
      <c r="F17" s="1">
        <f t="shared" si="5"/>
        <v>6.2385980251622879</v>
      </c>
      <c r="G17" s="1">
        <f t="shared" si="5"/>
        <v>6.0493560255237595</v>
      </c>
      <c r="H17" s="1">
        <f t="shared" si="5"/>
        <v>5.9253033768537806</v>
      </c>
      <c r="I17" s="1">
        <f t="shared" si="5"/>
        <v>5.6794993448829629</v>
      </c>
      <c r="J17" s="1">
        <f t="shared" si="5"/>
        <v>5.4665569021326794</v>
      </c>
      <c r="K17" s="1">
        <f t="shared" si="5"/>
        <v>5.2691974679741849</v>
      </c>
      <c r="L17" s="1">
        <f t="shared" si="5"/>
        <v>5.1738872881698592</v>
      </c>
      <c r="M17" s="1">
        <f t="shared" si="5"/>
        <v>5.0230643984352756</v>
      </c>
      <c r="N17" s="1">
        <f t="shared" si="5"/>
        <v>4.8172123442311277</v>
      </c>
      <c r="O17" s="1">
        <f t="shared" si="5"/>
        <v>4.6117683700163186</v>
      </c>
      <c r="P17" s="1">
        <f t="shared" si="5"/>
        <v>4.4767320862123761</v>
      </c>
    </row>
    <row r="21" spans="3:16" x14ac:dyDescent="0.3">
      <c r="D21" t="s">
        <v>23</v>
      </c>
      <c r="E21">
        <f t="array" ref="E21:F22">LINEST(D17:P17,D16:P16,1,1)</f>
        <v>-2.0218628021078118</v>
      </c>
      <c r="F21">
        <v>5.2008788695036863</v>
      </c>
      <c r="G21" t="s">
        <v>25</v>
      </c>
    </row>
    <row r="22" spans="3:16" x14ac:dyDescent="0.3">
      <c r="D22" t="s">
        <v>24</v>
      </c>
      <c r="E22">
        <v>2.2911518661294865E-2</v>
      </c>
      <c r="F22">
        <v>8.3421167147587332E-3</v>
      </c>
      <c r="G22" t="s">
        <v>26</v>
      </c>
    </row>
  </sheetData>
  <mergeCells count="2">
    <mergeCell ref="C8:D8"/>
    <mergeCell ref="C14:D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5367-BD9B-41C4-82C0-5B748B2683C8}">
  <dimension ref="B3:U19"/>
  <sheetViews>
    <sheetView topLeftCell="L4" workbookViewId="0">
      <selection activeCell="S16" sqref="S16"/>
    </sheetView>
  </sheetViews>
  <sheetFormatPr defaultRowHeight="14.4" x14ac:dyDescent="0.3"/>
  <sheetData>
    <row r="3" spans="2:21" x14ac:dyDescent="0.3">
      <c r="B3" s="1" t="s">
        <v>0</v>
      </c>
      <c r="C3" s="1">
        <v>50</v>
      </c>
      <c r="D3" s="1">
        <v>55</v>
      </c>
      <c r="E3" s="1">
        <v>60</v>
      </c>
      <c r="F3" s="1">
        <v>66</v>
      </c>
      <c r="G3" s="1">
        <v>72</v>
      </c>
      <c r="H3" s="1">
        <v>79</v>
      </c>
      <c r="I3" s="1">
        <v>86.5</v>
      </c>
      <c r="J3" s="1">
        <v>95</v>
      </c>
      <c r="K3" s="1">
        <v>100</v>
      </c>
      <c r="L3" s="1">
        <v>110</v>
      </c>
      <c r="M3" s="1">
        <v>121</v>
      </c>
      <c r="N3" s="1">
        <v>133</v>
      </c>
      <c r="O3" s="1">
        <v>145</v>
      </c>
    </row>
    <row r="4" spans="2:21" x14ac:dyDescent="0.3">
      <c r="B4" s="1" t="s">
        <v>3</v>
      </c>
      <c r="C4" s="1">
        <v>54.180880000000002</v>
      </c>
      <c r="D4" s="1">
        <v>47.116880000000002</v>
      </c>
      <c r="E4" s="1">
        <v>41.041840000000001</v>
      </c>
      <c r="F4" s="1">
        <v>33.289099999999998</v>
      </c>
      <c r="G4" s="1">
        <v>28.867036000000002</v>
      </c>
      <c r="H4" s="1">
        <v>24.339012</v>
      </c>
      <c r="I4" s="1">
        <v>20.379639999999998</v>
      </c>
      <c r="J4" s="1">
        <v>17.331524000000002</v>
      </c>
      <c r="K4" s="1">
        <v>15.742124</v>
      </c>
      <c r="L4" s="1">
        <v>13.163763999999999</v>
      </c>
      <c r="M4" s="1">
        <v>11.012776000000001</v>
      </c>
      <c r="N4" s="1">
        <v>9.2008600000000005</v>
      </c>
      <c r="O4" s="1">
        <v>7.73508</v>
      </c>
    </row>
    <row r="5" spans="2:21" x14ac:dyDescent="0.3">
      <c r="B5" s="1" t="s">
        <v>4</v>
      </c>
      <c r="C5" s="1">
        <v>2.101</v>
      </c>
      <c r="D5" s="1">
        <v>2.0739999999999998</v>
      </c>
      <c r="E5" s="1">
        <v>2.0529999999999999</v>
      </c>
      <c r="F5" s="1">
        <v>2.0259999999999998</v>
      </c>
      <c r="G5" s="1">
        <v>2.004</v>
      </c>
      <c r="H5" s="1">
        <v>1.9770000000000001</v>
      </c>
      <c r="I5" s="1">
        <v>1.952</v>
      </c>
      <c r="J5" s="1">
        <v>1.925</v>
      </c>
      <c r="K5" s="1">
        <v>1.91</v>
      </c>
      <c r="L5" s="1">
        <v>1.88</v>
      </c>
      <c r="M5" s="1">
        <v>1.849</v>
      </c>
      <c r="N5" s="1">
        <v>1.8169999999999999</v>
      </c>
      <c r="O5" s="1">
        <v>1.7869999999999999</v>
      </c>
    </row>
    <row r="6" spans="2:21" x14ac:dyDescent="0.3">
      <c r="B6" s="1" t="s">
        <v>5</v>
      </c>
      <c r="C6" s="1">
        <v>66.599999999999994</v>
      </c>
      <c r="D6" s="1">
        <v>58.2</v>
      </c>
      <c r="E6" s="1">
        <v>51.2</v>
      </c>
      <c r="F6" s="1">
        <v>44.3</v>
      </c>
      <c r="G6" s="1">
        <v>38.9</v>
      </c>
      <c r="H6" s="1">
        <v>33.5</v>
      </c>
      <c r="I6" s="1">
        <v>28.9</v>
      </c>
      <c r="J6" s="1">
        <v>24.8</v>
      </c>
      <c r="K6" s="1">
        <v>22.8</v>
      </c>
      <c r="L6" s="1">
        <v>19.3</v>
      </c>
      <c r="M6" s="1">
        <v>16.399999999999999</v>
      </c>
      <c r="N6" s="1">
        <v>13.9</v>
      </c>
      <c r="O6" s="1">
        <v>11.9</v>
      </c>
    </row>
    <row r="7" spans="2:21" ht="15" thickBot="1" x14ac:dyDescent="0.35"/>
    <row r="8" spans="2:21" ht="15" thickBot="1" x14ac:dyDescent="0.35">
      <c r="B8" s="6" t="s">
        <v>6</v>
      </c>
      <c r="C8" s="7"/>
    </row>
    <row r="10" spans="2:21" x14ac:dyDescent="0.3">
      <c r="B10" s="1" t="s">
        <v>7</v>
      </c>
      <c r="C10" s="1">
        <f>C3*0.01</f>
        <v>0.5</v>
      </c>
      <c r="D10" s="1">
        <f t="shared" ref="D10:O10" si="0">D3*0.01</f>
        <v>0.55000000000000004</v>
      </c>
      <c r="E10" s="1">
        <f t="shared" si="0"/>
        <v>0.6</v>
      </c>
      <c r="F10" s="1">
        <f t="shared" si="0"/>
        <v>0.66</v>
      </c>
      <c r="G10" s="1">
        <f t="shared" si="0"/>
        <v>0.72</v>
      </c>
      <c r="H10" s="1">
        <f t="shared" si="0"/>
        <v>0.79</v>
      </c>
      <c r="I10" s="1">
        <f t="shared" si="0"/>
        <v>0.86499999999999999</v>
      </c>
      <c r="J10" s="1">
        <f t="shared" si="0"/>
        <v>0.95000000000000007</v>
      </c>
      <c r="K10" s="1">
        <f t="shared" si="0"/>
        <v>1</v>
      </c>
      <c r="L10" s="1">
        <f t="shared" si="0"/>
        <v>1.1000000000000001</v>
      </c>
      <c r="M10" s="1">
        <f t="shared" si="0"/>
        <v>1.21</v>
      </c>
      <c r="N10" s="1">
        <f t="shared" si="0"/>
        <v>1.33</v>
      </c>
      <c r="O10" s="1">
        <f t="shared" si="0"/>
        <v>1.45</v>
      </c>
    </row>
    <row r="11" spans="2:21" x14ac:dyDescent="0.3">
      <c r="B11" s="1" t="s">
        <v>3</v>
      </c>
      <c r="C11" s="1">
        <f>C4</f>
        <v>54.180880000000002</v>
      </c>
      <c r="D11" s="1">
        <f t="shared" ref="D11:O11" si="1">D4</f>
        <v>47.116880000000002</v>
      </c>
      <c r="E11" s="1">
        <f t="shared" si="1"/>
        <v>41.041840000000001</v>
      </c>
      <c r="F11" s="1">
        <f t="shared" si="1"/>
        <v>33.289099999999998</v>
      </c>
      <c r="G11" s="1">
        <f t="shared" si="1"/>
        <v>28.867036000000002</v>
      </c>
      <c r="H11" s="1">
        <f t="shared" si="1"/>
        <v>24.339012</v>
      </c>
      <c r="I11" s="1">
        <f t="shared" si="1"/>
        <v>20.379639999999998</v>
      </c>
      <c r="J11" s="1">
        <f t="shared" si="1"/>
        <v>17.331524000000002</v>
      </c>
      <c r="K11" s="1">
        <f t="shared" si="1"/>
        <v>15.742124</v>
      </c>
      <c r="L11" s="1">
        <f t="shared" si="1"/>
        <v>13.163763999999999</v>
      </c>
      <c r="M11" s="1">
        <f t="shared" si="1"/>
        <v>11.012776000000001</v>
      </c>
      <c r="N11" s="1">
        <f t="shared" si="1"/>
        <v>9.2008600000000005</v>
      </c>
      <c r="O11" s="1">
        <f t="shared" si="1"/>
        <v>7.73508</v>
      </c>
      <c r="R11" t="s">
        <v>23</v>
      </c>
      <c r="S11">
        <f t="array" ref="S11:T12">LINEST(C6:O6,C4:O4,1,1)</f>
        <v>1.1653417211669792</v>
      </c>
      <c r="T11">
        <v>4.1406066198669791</v>
      </c>
      <c r="U11" t="s">
        <v>25</v>
      </c>
    </row>
    <row r="12" spans="2:21" x14ac:dyDescent="0.3">
      <c r="B12" s="1" t="s">
        <v>4</v>
      </c>
      <c r="C12" s="1">
        <f>C5</f>
        <v>2.101</v>
      </c>
      <c r="D12" s="1">
        <f t="shared" ref="D12:O12" si="2">D5</f>
        <v>2.0739999999999998</v>
      </c>
      <c r="E12" s="1">
        <f t="shared" si="2"/>
        <v>2.0529999999999999</v>
      </c>
      <c r="F12" s="1">
        <f t="shared" si="2"/>
        <v>2.0259999999999998</v>
      </c>
      <c r="G12" s="1">
        <f t="shared" si="2"/>
        <v>2.004</v>
      </c>
      <c r="H12" s="1">
        <f t="shared" si="2"/>
        <v>1.9770000000000001</v>
      </c>
      <c r="I12" s="1">
        <f t="shared" si="2"/>
        <v>1.952</v>
      </c>
      <c r="J12" s="1">
        <f t="shared" si="2"/>
        <v>1.925</v>
      </c>
      <c r="K12" s="1">
        <f t="shared" si="2"/>
        <v>1.91</v>
      </c>
      <c r="L12" s="1">
        <f t="shared" si="2"/>
        <v>1.88</v>
      </c>
      <c r="M12" s="1">
        <f t="shared" si="2"/>
        <v>1.849</v>
      </c>
      <c r="N12" s="1">
        <f t="shared" si="2"/>
        <v>1.8169999999999999</v>
      </c>
      <c r="O12" s="1">
        <f t="shared" si="2"/>
        <v>1.7869999999999999</v>
      </c>
      <c r="R12" t="s">
        <v>24</v>
      </c>
      <c r="S12">
        <v>1.8316901844669185E-2</v>
      </c>
      <c r="T12">
        <v>0.52737306645766224</v>
      </c>
      <c r="U12" t="s">
        <v>26</v>
      </c>
    </row>
    <row r="13" spans="2:21" x14ac:dyDescent="0.3">
      <c r="B13" s="1" t="s">
        <v>10</v>
      </c>
      <c r="C13" s="1">
        <f>C6*0.001</f>
        <v>6.6599999999999993E-2</v>
      </c>
      <c r="D13" s="1">
        <f t="shared" ref="D13:O13" si="3">D6*0.001</f>
        <v>5.8200000000000002E-2</v>
      </c>
      <c r="E13" s="1">
        <f t="shared" si="3"/>
        <v>5.1200000000000002E-2</v>
      </c>
      <c r="F13" s="1">
        <f t="shared" si="3"/>
        <v>4.4299999999999999E-2</v>
      </c>
      <c r="G13" s="1">
        <f t="shared" si="3"/>
        <v>3.8899999999999997E-2</v>
      </c>
      <c r="H13" s="1">
        <f t="shared" si="3"/>
        <v>3.3500000000000002E-2</v>
      </c>
      <c r="I13" s="1">
        <f t="shared" si="3"/>
        <v>2.8899999999999999E-2</v>
      </c>
      <c r="J13" s="1">
        <f t="shared" si="3"/>
        <v>2.4800000000000003E-2</v>
      </c>
      <c r="K13" s="1">
        <f t="shared" si="3"/>
        <v>2.2800000000000001E-2</v>
      </c>
      <c r="L13" s="1">
        <f t="shared" si="3"/>
        <v>1.9300000000000001E-2</v>
      </c>
      <c r="M13" s="1">
        <f t="shared" si="3"/>
        <v>1.6399999999999998E-2</v>
      </c>
      <c r="N13" s="1">
        <f t="shared" si="3"/>
        <v>1.3900000000000001E-2</v>
      </c>
      <c r="O13" s="1">
        <f t="shared" si="3"/>
        <v>1.1900000000000001E-2</v>
      </c>
    </row>
    <row r="14" spans="2:21" ht="15" thickBot="1" x14ac:dyDescent="0.35"/>
    <row r="15" spans="2:21" ht="15" thickBot="1" x14ac:dyDescent="0.35">
      <c r="B15" s="6" t="s">
        <v>9</v>
      </c>
      <c r="C15" s="7"/>
    </row>
    <row r="17" spans="2:15" x14ac:dyDescent="0.3">
      <c r="B17" s="3" t="s">
        <v>3</v>
      </c>
      <c r="C17" s="3">
        <f>LN(C11)</f>
        <v>3.9923280786808237</v>
      </c>
      <c r="D17" s="3">
        <f t="shared" ref="D17:O17" si="4">LN(D11)</f>
        <v>3.8526313232291911</v>
      </c>
      <c r="E17" s="3">
        <f t="shared" si="4"/>
        <v>3.7145920341654786</v>
      </c>
      <c r="F17" s="3">
        <f t="shared" si="4"/>
        <v>3.5052300160757879</v>
      </c>
      <c r="G17" s="3">
        <f t="shared" si="4"/>
        <v>3.3627003212757063</v>
      </c>
      <c r="H17" s="3">
        <f t="shared" si="4"/>
        <v>3.1920804951167843</v>
      </c>
      <c r="I17" s="3">
        <f t="shared" si="4"/>
        <v>3.0145363632617217</v>
      </c>
      <c r="J17" s="3">
        <f t="shared" si="4"/>
        <v>2.85252703984948</v>
      </c>
      <c r="K17" s="3">
        <f t="shared" si="4"/>
        <v>2.7563401767061322</v>
      </c>
      <c r="L17" s="3">
        <f t="shared" si="4"/>
        <v>2.5774679032388348</v>
      </c>
      <c r="M17" s="3">
        <f t="shared" si="4"/>
        <v>2.3990560533772984</v>
      </c>
      <c r="N17" s="3">
        <f t="shared" si="4"/>
        <v>2.2192969579470438</v>
      </c>
      <c r="O17" s="3">
        <f t="shared" si="4"/>
        <v>2.0457658265701228</v>
      </c>
    </row>
    <row r="18" spans="2:15" x14ac:dyDescent="0.3">
      <c r="B18" s="3" t="s">
        <v>4</v>
      </c>
      <c r="C18" s="3">
        <f>LN(C12)</f>
        <v>0.74241342186286341</v>
      </c>
      <c r="D18" s="3">
        <f t="shared" ref="D18:O18" si="5">LN(D12)</f>
        <v>0.72947910980733555</v>
      </c>
      <c r="E18" s="3">
        <f t="shared" si="5"/>
        <v>0.71930213803679643</v>
      </c>
      <c r="F18" s="3">
        <f t="shared" si="5"/>
        <v>0.70606340582649152</v>
      </c>
      <c r="G18" s="3">
        <f t="shared" si="5"/>
        <v>0.69514518322261831</v>
      </c>
      <c r="H18" s="3">
        <f t="shared" si="5"/>
        <v>0.68158054418847991</v>
      </c>
      <c r="I18" s="3">
        <f t="shared" si="5"/>
        <v>0.66885448799090075</v>
      </c>
      <c r="J18" s="3">
        <f t="shared" si="5"/>
        <v>0.65492596773974754</v>
      </c>
      <c r="K18" s="3">
        <f t="shared" si="5"/>
        <v>0.64710324205853842</v>
      </c>
      <c r="L18" s="3">
        <f t="shared" si="5"/>
        <v>0.63127177684185776</v>
      </c>
      <c r="M18" s="3">
        <f t="shared" si="5"/>
        <v>0.61464495240498773</v>
      </c>
      <c r="N18" s="3">
        <f t="shared" si="5"/>
        <v>0.59718678941403414</v>
      </c>
      <c r="O18" s="3">
        <f t="shared" si="5"/>
        <v>0.58053823617729094</v>
      </c>
    </row>
    <row r="19" spans="2:15" x14ac:dyDescent="0.3">
      <c r="B19" s="3" t="s">
        <v>10</v>
      </c>
      <c r="C19" s="3">
        <f>LN(C13)</f>
        <v>-2.7090507014357939</v>
      </c>
      <c r="D19" s="3">
        <f t="shared" ref="D19:O19" si="6">LN(D13)</f>
        <v>-2.8438699242447449</v>
      </c>
      <c r="E19" s="3">
        <f t="shared" si="6"/>
        <v>-2.972015746936675</v>
      </c>
      <c r="F19" s="3">
        <f t="shared" si="6"/>
        <v>-3.116770601931047</v>
      </c>
      <c r="G19" s="3">
        <f t="shared" si="6"/>
        <v>-3.2467610283577364</v>
      </c>
      <c r="H19" s="3">
        <f t="shared" si="6"/>
        <v>-3.396209840151116</v>
      </c>
      <c r="I19" s="3">
        <f t="shared" si="6"/>
        <v>-3.5439136838637508</v>
      </c>
      <c r="J19" s="3">
        <f t="shared" si="6"/>
        <v>-3.6969116258112003</v>
      </c>
      <c r="K19" s="3">
        <f t="shared" si="6"/>
        <v>-3.7809947430217421</v>
      </c>
      <c r="L19" s="3">
        <f t="shared" si="6"/>
        <v>-3.9476501830712971</v>
      </c>
      <c r="M19" s="3">
        <f t="shared" si="6"/>
        <v>-4.1104739441519849</v>
      </c>
      <c r="N19" s="3">
        <f t="shared" si="6"/>
        <v>-4.2758664388454912</v>
      </c>
      <c r="O19" s="3">
        <f t="shared" si="6"/>
        <v>-4.4312168788646531</v>
      </c>
    </row>
  </sheetData>
  <mergeCells count="2">
    <mergeCell ref="B8:C8"/>
    <mergeCell ref="B15:C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8741-991D-4FB3-819E-4084D05B2B80}">
  <dimension ref="B2:F14"/>
  <sheetViews>
    <sheetView topLeftCell="C4" workbookViewId="0">
      <selection activeCell="C12" sqref="C12"/>
    </sheetView>
  </sheetViews>
  <sheetFormatPr defaultRowHeight="14.4" x14ac:dyDescent="0.3"/>
  <sheetData>
    <row r="2" spans="2:6" x14ac:dyDescent="0.3">
      <c r="B2" s="1" t="s">
        <v>11</v>
      </c>
      <c r="C2" s="1">
        <v>44.5</v>
      </c>
      <c r="D2" s="1">
        <v>55.2</v>
      </c>
      <c r="E2" s="1">
        <v>32.200000000000003</v>
      </c>
      <c r="F2" s="1">
        <v>28.9</v>
      </c>
    </row>
    <row r="3" spans="2:6" x14ac:dyDescent="0.3">
      <c r="B3" s="1" t="s">
        <v>4</v>
      </c>
      <c r="C3" s="1">
        <v>1.91</v>
      </c>
      <c r="D3" s="1">
        <v>1.849</v>
      </c>
      <c r="E3" s="1">
        <v>2.0499999999999998</v>
      </c>
      <c r="F3" s="1">
        <v>2.0830000000000002</v>
      </c>
    </row>
    <row r="13" spans="2:6" x14ac:dyDescent="0.3">
      <c r="B13" t="s">
        <v>23</v>
      </c>
      <c r="C13">
        <f t="array" ref="C13:D14">LINEST(C3:F3,C2:F2,1,1)</f>
        <v>-9.1683900914564121E-3</v>
      </c>
      <c r="D13">
        <v>2.3415692816765477</v>
      </c>
      <c r="E13" t="s">
        <v>25</v>
      </c>
    </row>
    <row r="14" spans="2:6" x14ac:dyDescent="0.3">
      <c r="B14" t="s">
        <v>24</v>
      </c>
      <c r="C14">
        <v>9.5454891265876112E-4</v>
      </c>
      <c r="D14">
        <v>3.9643497751670337E-2</v>
      </c>
      <c r="E14" t="s">
        <v>26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A4D2-1EB9-4FEE-9B97-4E2CC6797869}">
  <dimension ref="B2:AB6"/>
  <sheetViews>
    <sheetView zoomScaleNormal="100" workbookViewId="0">
      <selection activeCell="G13" sqref="G13"/>
    </sheetView>
  </sheetViews>
  <sheetFormatPr defaultRowHeight="14.4" x14ac:dyDescent="0.3"/>
  <sheetData>
    <row r="2" spans="2:28" x14ac:dyDescent="0.3">
      <c r="B2" s="1" t="s">
        <v>12</v>
      </c>
      <c r="C2" s="1">
        <v>1.43</v>
      </c>
      <c r="D2" s="1">
        <v>1.7849999999999999</v>
      </c>
      <c r="E2" s="1">
        <v>1.8620000000000001</v>
      </c>
      <c r="F2" s="1">
        <v>1.8959999999999999</v>
      </c>
      <c r="G2" s="1">
        <v>1.9139999999999999</v>
      </c>
      <c r="H2" s="1">
        <v>1.927</v>
      </c>
      <c r="I2" s="1">
        <v>1.9350000000000001</v>
      </c>
      <c r="J2" s="1">
        <v>1.9390000000000001</v>
      </c>
      <c r="K2" s="1">
        <v>1.9430000000000001</v>
      </c>
      <c r="L2" s="11">
        <v>1.9470000000000001</v>
      </c>
      <c r="M2" s="1">
        <v>1.9510000000000001</v>
      </c>
      <c r="N2" s="1">
        <v>1.9530000000000001</v>
      </c>
      <c r="O2" s="1">
        <v>1.96</v>
      </c>
      <c r="P2" s="1">
        <v>1.109</v>
      </c>
      <c r="Q2" s="1">
        <v>1.33</v>
      </c>
      <c r="R2" s="4">
        <v>1.56</v>
      </c>
      <c r="S2" s="1">
        <v>1.7050000000000001</v>
      </c>
      <c r="T2" s="1">
        <v>1.804</v>
      </c>
      <c r="U2" s="1">
        <v>1.8520000000000001</v>
      </c>
      <c r="V2" s="1">
        <v>1.88</v>
      </c>
      <c r="W2" s="1">
        <v>1.901</v>
      </c>
      <c r="X2" s="1">
        <v>1.93</v>
      </c>
      <c r="Y2" s="1">
        <v>1.94</v>
      </c>
      <c r="Z2" s="1">
        <v>1.919</v>
      </c>
      <c r="AA2" s="1">
        <v>1.8879999999999999</v>
      </c>
      <c r="AB2" s="1">
        <v>0.86140000000000005</v>
      </c>
    </row>
    <row r="3" spans="2:28" x14ac:dyDescent="0.3">
      <c r="B3" s="1" t="s">
        <v>13</v>
      </c>
      <c r="C3" s="1">
        <v>37.5</v>
      </c>
      <c r="D3" s="1">
        <v>25.4</v>
      </c>
      <c r="E3" s="1">
        <v>18.399999999999999</v>
      </c>
      <c r="F3" s="1">
        <v>14.1</v>
      </c>
      <c r="G3" s="1">
        <v>11.5</v>
      </c>
      <c r="H3" s="1">
        <v>9.9</v>
      </c>
      <c r="I3" s="1">
        <v>8.6999999999999993</v>
      </c>
      <c r="J3" s="1">
        <v>7.9</v>
      </c>
      <c r="K3" s="1">
        <v>7.1</v>
      </c>
      <c r="L3" s="11">
        <v>6.5</v>
      </c>
      <c r="M3" s="1">
        <v>6</v>
      </c>
      <c r="N3" s="1">
        <v>5.6</v>
      </c>
      <c r="O3" s="1">
        <v>5.2</v>
      </c>
      <c r="P3" s="1">
        <v>39.799999999999997</v>
      </c>
      <c r="Q3" s="1">
        <v>39.1</v>
      </c>
      <c r="R3" s="4">
        <v>36.299999999999997</v>
      </c>
      <c r="S3" s="1">
        <v>31.6</v>
      </c>
      <c r="T3" s="1">
        <v>25.3</v>
      </c>
      <c r="U3" s="1">
        <v>20.9</v>
      </c>
      <c r="V3" s="1">
        <v>17.8</v>
      </c>
      <c r="W3" s="1">
        <v>15.2</v>
      </c>
      <c r="X3" s="1">
        <v>10.9</v>
      </c>
      <c r="Y3" s="1">
        <v>9.6999999999999993</v>
      </c>
      <c r="Z3" s="1">
        <v>12.8</v>
      </c>
      <c r="AA3" s="1">
        <v>17.3</v>
      </c>
      <c r="AB3" s="1">
        <v>40.299999999999997</v>
      </c>
    </row>
    <row r="4" spans="2:28" x14ac:dyDescent="0.3">
      <c r="B4" s="1" t="s">
        <v>14</v>
      </c>
      <c r="C4" s="1">
        <f>C3*C2</f>
        <v>53.625</v>
      </c>
      <c r="D4" s="1">
        <f t="shared" ref="D4:O4" si="0">D3*D2</f>
        <v>45.338999999999999</v>
      </c>
      <c r="E4" s="1">
        <f t="shared" si="0"/>
        <v>34.260799999999996</v>
      </c>
      <c r="F4" s="1">
        <f t="shared" si="0"/>
        <v>26.733599999999999</v>
      </c>
      <c r="G4" s="1">
        <f t="shared" si="0"/>
        <v>22.010999999999999</v>
      </c>
      <c r="H4" s="1">
        <f t="shared" si="0"/>
        <v>19.077300000000001</v>
      </c>
      <c r="I4" s="1">
        <f t="shared" si="0"/>
        <v>16.834499999999998</v>
      </c>
      <c r="J4" s="1">
        <f t="shared" si="0"/>
        <v>15.318100000000001</v>
      </c>
      <c r="K4" s="1">
        <f t="shared" si="0"/>
        <v>13.795299999999999</v>
      </c>
      <c r="L4" s="11">
        <f t="shared" si="0"/>
        <v>12.6555</v>
      </c>
      <c r="M4" s="1">
        <f t="shared" si="0"/>
        <v>11.706</v>
      </c>
      <c r="N4" s="1">
        <f t="shared" si="0"/>
        <v>10.9368</v>
      </c>
      <c r="O4" s="1">
        <f t="shared" si="0"/>
        <v>10.192</v>
      </c>
      <c r="P4" s="2">
        <f>P3*P2</f>
        <v>44.138199999999998</v>
      </c>
      <c r="Q4" s="2">
        <f t="shared" ref="Q4" si="1">Q3*Q2</f>
        <v>52.003000000000007</v>
      </c>
      <c r="R4" s="5">
        <f t="shared" ref="R4" si="2">R3*R2</f>
        <v>56.628</v>
      </c>
      <c r="S4" s="2">
        <f t="shared" ref="S4" si="3">S3*S2</f>
        <v>53.878000000000007</v>
      </c>
      <c r="T4" s="2">
        <f t="shared" ref="T4" si="4">T3*T2</f>
        <v>45.641200000000005</v>
      </c>
      <c r="U4" s="2">
        <f t="shared" ref="U4" si="5">U3*U2</f>
        <v>38.706800000000001</v>
      </c>
      <c r="V4" s="2">
        <f t="shared" ref="V4" si="6">V3*V2</f>
        <v>33.463999999999999</v>
      </c>
      <c r="W4" s="2">
        <f t="shared" ref="W4" si="7">W3*W2</f>
        <v>28.895199999999999</v>
      </c>
      <c r="X4" s="2">
        <f t="shared" ref="X4" si="8">X3*X2</f>
        <v>21.036999999999999</v>
      </c>
      <c r="Y4" s="2">
        <f t="shared" ref="Y4" si="9">Y3*Y2</f>
        <v>18.817999999999998</v>
      </c>
      <c r="Z4" s="2">
        <f t="shared" ref="Z4" si="10">Z3*Z2</f>
        <v>24.563200000000002</v>
      </c>
      <c r="AA4" s="2">
        <f t="shared" ref="AA4" si="11">AA3*AA2</f>
        <v>32.662399999999998</v>
      </c>
      <c r="AB4" s="2">
        <f t="shared" ref="AB4" si="12">AB3*AB2</f>
        <v>34.714419999999997</v>
      </c>
    </row>
    <row r="6" spans="2:28" x14ac:dyDescent="0.3">
      <c r="B6" s="8" t="s">
        <v>27</v>
      </c>
      <c r="C6" s="8"/>
      <c r="D6" s="8"/>
      <c r="E6" s="8"/>
    </row>
  </sheetData>
  <mergeCells count="1">
    <mergeCell ref="B6:E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3063-40DD-444D-A5CB-DE6F579D4F87}">
  <dimension ref="B2:AJ7"/>
  <sheetViews>
    <sheetView zoomScaleNormal="100" workbookViewId="0">
      <selection activeCell="L4" sqref="L4"/>
    </sheetView>
  </sheetViews>
  <sheetFormatPr defaultRowHeight="14.4" x14ac:dyDescent="0.3"/>
  <sheetData>
    <row r="2" spans="2:36" x14ac:dyDescent="0.3">
      <c r="B2" s="1" t="s">
        <v>12</v>
      </c>
      <c r="C2" s="1">
        <v>1.931</v>
      </c>
      <c r="D2" s="1">
        <v>1.9419999999999999</v>
      </c>
      <c r="E2" s="1">
        <v>1.9470000000000001</v>
      </c>
      <c r="F2" s="11">
        <v>1.9530000000000001</v>
      </c>
      <c r="G2" s="1">
        <v>1.956</v>
      </c>
      <c r="H2" s="1">
        <v>1.9650000000000001</v>
      </c>
      <c r="I2" s="1">
        <v>1.9670000000000001</v>
      </c>
      <c r="J2" s="1">
        <v>1.9690000000000001</v>
      </c>
      <c r="K2" s="1">
        <v>1.972</v>
      </c>
      <c r="L2" s="1">
        <v>1.9730000000000001</v>
      </c>
      <c r="M2" s="1">
        <v>1.976</v>
      </c>
      <c r="N2" s="1">
        <v>1.978</v>
      </c>
      <c r="O2" s="1">
        <v>1.9810000000000001</v>
      </c>
      <c r="P2" s="1">
        <v>1.9830000000000001</v>
      </c>
      <c r="Q2" s="1">
        <v>1.984</v>
      </c>
      <c r="R2" s="1">
        <v>1.9850000000000001</v>
      </c>
      <c r="S2" s="1">
        <v>1.9890000000000001</v>
      </c>
      <c r="T2" s="1">
        <v>1.99</v>
      </c>
      <c r="U2" s="1">
        <v>1.994</v>
      </c>
      <c r="V2" s="1">
        <v>1.9950000000000001</v>
      </c>
      <c r="W2" s="1">
        <v>1.9970000000000001</v>
      </c>
      <c r="X2" s="1">
        <v>1.9990000000000001</v>
      </c>
      <c r="Y2" s="1">
        <v>2</v>
      </c>
      <c r="Z2" s="1">
        <v>2.008</v>
      </c>
      <c r="AA2" s="1">
        <v>1.992</v>
      </c>
      <c r="AB2" s="1">
        <v>1.9139999999999999</v>
      </c>
      <c r="AC2" s="13">
        <v>1.9059999999999999</v>
      </c>
      <c r="AD2" s="13">
        <v>1.8859999999999999</v>
      </c>
      <c r="AE2" s="13">
        <v>1.8720000000000001</v>
      </c>
      <c r="AF2" s="13">
        <v>1.887</v>
      </c>
      <c r="AG2" s="13">
        <v>1.8</v>
      </c>
      <c r="AH2" s="13">
        <v>1.7529999999999999</v>
      </c>
      <c r="AI2" s="13">
        <v>1.677</v>
      </c>
      <c r="AJ2" s="4">
        <v>1.621</v>
      </c>
    </row>
    <row r="3" spans="2:36" x14ac:dyDescent="0.3">
      <c r="B3" s="1" t="s">
        <v>13</v>
      </c>
      <c r="C3" s="1">
        <v>42.9</v>
      </c>
      <c r="D3" s="1">
        <v>37.200000000000003</v>
      </c>
      <c r="E3" s="1">
        <v>34.9</v>
      </c>
      <c r="F3" s="11">
        <v>32.5</v>
      </c>
      <c r="G3" s="1">
        <v>30.5</v>
      </c>
      <c r="H3" s="1">
        <v>26.3</v>
      </c>
      <c r="I3" s="1">
        <v>24.4</v>
      </c>
      <c r="J3" s="1">
        <v>23.1</v>
      </c>
      <c r="K3" s="1">
        <v>21.9</v>
      </c>
      <c r="L3" s="1">
        <v>20.9</v>
      </c>
      <c r="M3" s="1">
        <v>19.899999999999999</v>
      </c>
      <c r="N3" s="1">
        <v>18.8</v>
      </c>
      <c r="O3" s="1">
        <v>17.399999999999999</v>
      </c>
      <c r="P3" s="1">
        <v>16.399999999999999</v>
      </c>
      <c r="Q3" s="1">
        <v>15.4</v>
      </c>
      <c r="R3" s="1">
        <v>14.2</v>
      </c>
      <c r="S3" s="1">
        <v>12.8</v>
      </c>
      <c r="T3" s="1">
        <v>12</v>
      </c>
      <c r="U3" s="1">
        <v>11.2</v>
      </c>
      <c r="V3" s="1">
        <v>9.6</v>
      </c>
      <c r="W3" s="1">
        <v>9</v>
      </c>
      <c r="X3" s="1">
        <v>8.3000000000000007</v>
      </c>
      <c r="Y3" s="1">
        <v>5.8</v>
      </c>
      <c r="Z3" s="1">
        <v>5.2</v>
      </c>
      <c r="AA3" s="1">
        <v>46.2</v>
      </c>
      <c r="AB3" s="1">
        <v>50.6</v>
      </c>
      <c r="AC3" s="2">
        <v>54.3</v>
      </c>
      <c r="AD3" s="2">
        <v>62.5</v>
      </c>
      <c r="AE3" s="2">
        <v>67.599999999999994</v>
      </c>
      <c r="AF3" s="2">
        <v>79.400000000000006</v>
      </c>
      <c r="AG3" s="2">
        <v>88.9</v>
      </c>
      <c r="AH3" s="2">
        <v>98.5</v>
      </c>
      <c r="AI3" s="2">
        <v>109</v>
      </c>
      <c r="AJ3" s="5">
        <v>113.5</v>
      </c>
    </row>
    <row r="4" spans="2:36" x14ac:dyDescent="0.3">
      <c r="B4" s="1" t="s">
        <v>14</v>
      </c>
      <c r="C4" s="2">
        <f>C3*C2</f>
        <v>82.8399</v>
      </c>
      <c r="D4" s="2">
        <f t="shared" ref="D4:AB4" si="0">D3*D2</f>
        <v>72.242400000000004</v>
      </c>
      <c r="E4" s="2">
        <f t="shared" si="0"/>
        <v>67.950299999999999</v>
      </c>
      <c r="F4" s="12">
        <f t="shared" si="0"/>
        <v>63.472500000000004</v>
      </c>
      <c r="G4" s="2">
        <f t="shared" si="0"/>
        <v>59.658000000000001</v>
      </c>
      <c r="H4" s="2">
        <f t="shared" si="0"/>
        <v>51.679500000000004</v>
      </c>
      <c r="I4" s="2">
        <f t="shared" si="0"/>
        <v>47.994799999999998</v>
      </c>
      <c r="J4" s="2">
        <f t="shared" si="0"/>
        <v>45.483900000000006</v>
      </c>
      <c r="K4" s="2">
        <f t="shared" si="0"/>
        <v>43.186799999999998</v>
      </c>
      <c r="L4" s="2">
        <f t="shared" si="0"/>
        <v>41.235700000000001</v>
      </c>
      <c r="M4" s="2">
        <f t="shared" si="0"/>
        <v>39.322399999999995</v>
      </c>
      <c r="N4" s="2">
        <f t="shared" si="0"/>
        <v>37.186399999999999</v>
      </c>
      <c r="O4" s="2">
        <f t="shared" si="0"/>
        <v>34.4694</v>
      </c>
      <c r="P4" s="2">
        <f t="shared" si="0"/>
        <v>32.5212</v>
      </c>
      <c r="Q4" s="2">
        <f t="shared" si="0"/>
        <v>30.553599999999999</v>
      </c>
      <c r="R4" s="2">
        <f t="shared" si="0"/>
        <v>28.187000000000001</v>
      </c>
      <c r="S4" s="2">
        <f t="shared" si="0"/>
        <v>25.459200000000003</v>
      </c>
      <c r="T4" s="2">
        <f t="shared" si="0"/>
        <v>23.88</v>
      </c>
      <c r="U4" s="2">
        <f t="shared" si="0"/>
        <v>22.332799999999999</v>
      </c>
      <c r="V4" s="2">
        <f t="shared" si="0"/>
        <v>19.152000000000001</v>
      </c>
      <c r="W4" s="2">
        <f t="shared" si="0"/>
        <v>17.973000000000003</v>
      </c>
      <c r="X4" s="2">
        <f t="shared" si="0"/>
        <v>16.591700000000003</v>
      </c>
      <c r="Y4" s="2">
        <f t="shared" si="0"/>
        <v>11.6</v>
      </c>
      <c r="Z4" s="2">
        <f t="shared" si="0"/>
        <v>10.441600000000001</v>
      </c>
      <c r="AA4" s="2">
        <f t="shared" si="0"/>
        <v>92.0304</v>
      </c>
      <c r="AB4" s="2">
        <f t="shared" si="0"/>
        <v>96.848399999999998</v>
      </c>
      <c r="AC4" s="2">
        <f>AC3*AC2</f>
        <v>103.49579999999999</v>
      </c>
      <c r="AD4" s="2">
        <f t="shared" ref="AD4:AJ4" si="1">AD3*AD2</f>
        <v>117.875</v>
      </c>
      <c r="AE4" s="2">
        <f t="shared" si="1"/>
        <v>126.5472</v>
      </c>
      <c r="AF4" s="2">
        <f t="shared" si="1"/>
        <v>149.82780000000002</v>
      </c>
      <c r="AG4" s="2">
        <f t="shared" si="1"/>
        <v>160.02000000000001</v>
      </c>
      <c r="AH4" s="2">
        <f t="shared" si="1"/>
        <v>172.67049999999998</v>
      </c>
      <c r="AI4" s="2">
        <f t="shared" si="1"/>
        <v>182.79300000000001</v>
      </c>
      <c r="AJ4" s="5">
        <f t="shared" si="1"/>
        <v>183.98349999999999</v>
      </c>
    </row>
    <row r="6" spans="2:36" x14ac:dyDescent="0.3">
      <c r="B6" s="8" t="s">
        <v>15</v>
      </c>
      <c r="C6" s="8"/>
      <c r="D6" s="8"/>
      <c r="E6" s="8"/>
    </row>
    <row r="7" spans="2:36" x14ac:dyDescent="0.3">
      <c r="B7" s="8" t="s">
        <v>28</v>
      </c>
      <c r="C7" s="8"/>
      <c r="D7" s="8"/>
      <c r="E7" s="8"/>
    </row>
  </sheetData>
  <mergeCells count="2">
    <mergeCell ref="B6:E6"/>
    <mergeCell ref="B7:E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BFCD-4210-406A-8DB7-196B6C368663}">
  <dimension ref="B2:AL7"/>
  <sheetViews>
    <sheetView topLeftCell="AB1" zoomScaleNormal="100" workbookViewId="0"/>
  </sheetViews>
  <sheetFormatPr defaultRowHeight="14.4" x14ac:dyDescent="0.3"/>
  <sheetData>
    <row r="2" spans="2:38" x14ac:dyDescent="0.3">
      <c r="B2" s="1" t="s">
        <v>12</v>
      </c>
      <c r="C2" s="2">
        <v>2.157</v>
      </c>
      <c r="D2" s="2">
        <v>2.1520000000000001</v>
      </c>
      <c r="E2" s="2">
        <v>2.15</v>
      </c>
      <c r="F2" s="12">
        <v>2.1469999999999998</v>
      </c>
      <c r="G2" s="2">
        <v>2.1440000000000001</v>
      </c>
      <c r="H2" s="2">
        <v>2.141</v>
      </c>
      <c r="I2" s="2">
        <v>2.137</v>
      </c>
      <c r="J2" s="2">
        <v>2.1349999999999998</v>
      </c>
      <c r="K2" s="2">
        <v>2.1339999999999999</v>
      </c>
      <c r="L2" s="2">
        <v>2.133</v>
      </c>
      <c r="M2" s="2">
        <v>2.1320000000000001</v>
      </c>
      <c r="N2" s="2">
        <v>2.13</v>
      </c>
      <c r="O2" s="2">
        <v>2.129</v>
      </c>
      <c r="P2" s="2">
        <v>2.1269999999999998</v>
      </c>
      <c r="Q2" s="2">
        <v>2.125</v>
      </c>
      <c r="R2" s="2">
        <v>2.1230000000000002</v>
      </c>
      <c r="S2" s="2">
        <v>2.1219999999999999</v>
      </c>
      <c r="T2" s="2">
        <v>2.1190000000000002</v>
      </c>
      <c r="U2" s="2">
        <v>2.1150000000000002</v>
      </c>
      <c r="V2" s="2">
        <v>2.1110000000000002</v>
      </c>
      <c r="W2" s="2">
        <v>2.1059999999999999</v>
      </c>
      <c r="X2" s="2">
        <v>2.0990000000000002</v>
      </c>
      <c r="Y2" s="2">
        <v>2.0920000000000001</v>
      </c>
      <c r="Z2" s="2">
        <v>2.0819999999999999</v>
      </c>
      <c r="AA2" s="2">
        <v>2.069</v>
      </c>
      <c r="AB2" s="2">
        <v>2.0619999999999998</v>
      </c>
      <c r="AC2" s="14">
        <v>2.044</v>
      </c>
      <c r="AD2" s="14">
        <v>2.0139999999999998</v>
      </c>
      <c r="AE2" s="14">
        <v>1.98</v>
      </c>
      <c r="AF2" s="14">
        <v>1.917</v>
      </c>
      <c r="AG2" s="5">
        <v>1.8380000000000001</v>
      </c>
      <c r="AH2" s="14">
        <v>1.6850000000000001</v>
      </c>
      <c r="AI2" s="14">
        <v>1.238</v>
      </c>
      <c r="AJ2" s="14">
        <v>0.83</v>
      </c>
      <c r="AK2" s="14">
        <v>0.77900000000000003</v>
      </c>
      <c r="AL2" s="14">
        <v>0.77800000000000002</v>
      </c>
    </row>
    <row r="3" spans="2:38" x14ac:dyDescent="0.3">
      <c r="B3" s="1" t="s">
        <v>13</v>
      </c>
      <c r="C3" s="2">
        <v>5.6</v>
      </c>
      <c r="D3" s="2">
        <v>6.5</v>
      </c>
      <c r="E3" s="2">
        <v>6.8</v>
      </c>
      <c r="F3" s="12">
        <v>7.2</v>
      </c>
      <c r="G3" s="2">
        <v>7.9</v>
      </c>
      <c r="H3" s="2">
        <v>8.5</v>
      </c>
      <c r="I3" s="2">
        <v>9</v>
      </c>
      <c r="J3" s="2">
        <v>9.5</v>
      </c>
      <c r="K3" s="2">
        <v>10.5</v>
      </c>
      <c r="L3" s="2">
        <v>11.4</v>
      </c>
      <c r="M3" s="2">
        <v>12.2</v>
      </c>
      <c r="N3" s="2">
        <v>13</v>
      </c>
      <c r="O3" s="2">
        <v>13.6</v>
      </c>
      <c r="P3" s="2">
        <v>14.3</v>
      </c>
      <c r="Q3" s="2">
        <v>15.1</v>
      </c>
      <c r="R3" s="2">
        <v>16</v>
      </c>
      <c r="S3" s="2">
        <v>16.8</v>
      </c>
      <c r="T3" s="2">
        <v>18.3</v>
      </c>
      <c r="U3" s="2">
        <v>20.8</v>
      </c>
      <c r="V3" s="2">
        <v>22.7</v>
      </c>
      <c r="W3" s="2">
        <v>25.6</v>
      </c>
      <c r="X3" s="2">
        <v>29.2</v>
      </c>
      <c r="Y3" s="2">
        <v>32.799999999999997</v>
      </c>
      <c r="Z3" s="2">
        <v>37.4</v>
      </c>
      <c r="AA3" s="2">
        <v>43.6</v>
      </c>
      <c r="AB3" s="2">
        <v>47.1</v>
      </c>
      <c r="AC3" s="2">
        <v>54.1</v>
      </c>
      <c r="AD3" s="2">
        <v>65.900000000000006</v>
      </c>
      <c r="AE3" s="2">
        <v>76.900000000000006</v>
      </c>
      <c r="AF3" s="2">
        <v>91.8</v>
      </c>
      <c r="AG3" s="5">
        <v>113.4</v>
      </c>
      <c r="AH3" s="2">
        <v>113</v>
      </c>
      <c r="AI3" s="2">
        <v>116.1</v>
      </c>
      <c r="AJ3" s="2">
        <v>116.8</v>
      </c>
      <c r="AK3" s="2">
        <v>116.9</v>
      </c>
      <c r="AL3" s="2">
        <v>115.9</v>
      </c>
    </row>
    <row r="4" spans="2:38" x14ac:dyDescent="0.3">
      <c r="B4" s="1" t="s">
        <v>14</v>
      </c>
      <c r="C4" s="2">
        <f>C3*C2</f>
        <v>12.0792</v>
      </c>
      <c r="D4" s="2">
        <f t="shared" ref="D4:AB4" si="0">D3*D2</f>
        <v>13.988000000000001</v>
      </c>
      <c r="E4" s="2">
        <f t="shared" si="0"/>
        <v>14.62</v>
      </c>
      <c r="F4" s="12">
        <f t="shared" si="0"/>
        <v>15.458399999999999</v>
      </c>
      <c r="G4" s="2">
        <f t="shared" si="0"/>
        <v>16.937600000000003</v>
      </c>
      <c r="H4" s="2">
        <f t="shared" si="0"/>
        <v>18.198499999999999</v>
      </c>
      <c r="I4" s="2">
        <f t="shared" si="0"/>
        <v>19.233000000000001</v>
      </c>
      <c r="J4" s="2">
        <f t="shared" si="0"/>
        <v>20.282499999999999</v>
      </c>
      <c r="K4" s="2">
        <f t="shared" si="0"/>
        <v>22.407</v>
      </c>
      <c r="L4" s="2">
        <f t="shared" si="0"/>
        <v>24.316200000000002</v>
      </c>
      <c r="M4" s="2">
        <f t="shared" si="0"/>
        <v>26.010400000000001</v>
      </c>
      <c r="N4" s="2">
        <f t="shared" si="0"/>
        <v>27.689999999999998</v>
      </c>
      <c r="O4" s="2">
        <f t="shared" si="0"/>
        <v>28.9544</v>
      </c>
      <c r="P4" s="2">
        <f t="shared" si="0"/>
        <v>30.4161</v>
      </c>
      <c r="Q4" s="2">
        <f t="shared" si="0"/>
        <v>32.087499999999999</v>
      </c>
      <c r="R4" s="2">
        <f t="shared" si="0"/>
        <v>33.968000000000004</v>
      </c>
      <c r="S4" s="2">
        <f t="shared" si="0"/>
        <v>35.6496</v>
      </c>
      <c r="T4" s="2">
        <f t="shared" si="0"/>
        <v>38.777700000000003</v>
      </c>
      <c r="U4" s="2">
        <f t="shared" si="0"/>
        <v>43.992000000000004</v>
      </c>
      <c r="V4" s="2">
        <f t="shared" si="0"/>
        <v>47.919700000000006</v>
      </c>
      <c r="W4" s="2">
        <f t="shared" si="0"/>
        <v>53.913600000000002</v>
      </c>
      <c r="X4" s="2">
        <f t="shared" si="0"/>
        <v>61.290800000000004</v>
      </c>
      <c r="Y4" s="2">
        <f t="shared" si="0"/>
        <v>68.617599999999996</v>
      </c>
      <c r="Z4" s="2">
        <f t="shared" si="0"/>
        <v>77.866799999999998</v>
      </c>
      <c r="AA4" s="2">
        <f t="shared" si="0"/>
        <v>90.208399999999997</v>
      </c>
      <c r="AB4" s="2">
        <f t="shared" si="0"/>
        <v>97.120199999999997</v>
      </c>
      <c r="AC4" s="14">
        <f>AC3*AC2</f>
        <v>110.58040000000001</v>
      </c>
      <c r="AD4" s="14">
        <f t="shared" ref="AD4:AL4" si="1">AD3*AD2</f>
        <v>132.7226</v>
      </c>
      <c r="AE4" s="14">
        <f t="shared" si="1"/>
        <v>152.262</v>
      </c>
      <c r="AF4" s="14">
        <f t="shared" si="1"/>
        <v>175.98060000000001</v>
      </c>
      <c r="AG4" s="5">
        <f t="shared" si="1"/>
        <v>208.42920000000001</v>
      </c>
      <c r="AH4" s="14">
        <f t="shared" si="1"/>
        <v>190.405</v>
      </c>
      <c r="AI4" s="14">
        <f t="shared" si="1"/>
        <v>143.73179999999999</v>
      </c>
      <c r="AJ4" s="14">
        <f t="shared" si="1"/>
        <v>96.943999999999988</v>
      </c>
      <c r="AK4" s="14">
        <f t="shared" si="1"/>
        <v>91.065100000000001</v>
      </c>
      <c r="AL4" s="14">
        <f t="shared" si="1"/>
        <v>90.170200000000008</v>
      </c>
    </row>
    <row r="6" spans="2:38" x14ac:dyDescent="0.3">
      <c r="B6" s="8" t="s">
        <v>15</v>
      </c>
      <c r="C6" s="8"/>
      <c r="D6" s="8"/>
      <c r="E6" s="8"/>
    </row>
    <row r="7" spans="2:38" x14ac:dyDescent="0.3">
      <c r="B7" s="8" t="s">
        <v>29</v>
      </c>
      <c r="C7" s="8"/>
      <c r="D7" s="8"/>
      <c r="E7" s="8"/>
    </row>
  </sheetData>
  <mergeCells count="2">
    <mergeCell ref="B6:E6"/>
    <mergeCell ref="B7:E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3A4C-BAE9-49B3-807E-188E227690C9}">
  <dimension ref="B2:AM7"/>
  <sheetViews>
    <sheetView topLeftCell="AF1" zoomScaleNormal="100" workbookViewId="0">
      <selection activeCell="E10" sqref="E10"/>
    </sheetView>
  </sheetViews>
  <sheetFormatPr defaultRowHeight="14.4" x14ac:dyDescent="0.3"/>
  <sheetData>
    <row r="2" spans="2:39" x14ac:dyDescent="0.3">
      <c r="B2" s="1" t="s">
        <v>12</v>
      </c>
      <c r="C2" s="2">
        <v>2.0720000000000001</v>
      </c>
      <c r="D2" s="2">
        <v>2.069</v>
      </c>
      <c r="E2" s="2">
        <v>2.0659999999999998</v>
      </c>
      <c r="F2" s="2">
        <v>2.0619999999999998</v>
      </c>
      <c r="G2" s="2">
        <v>2.0590000000000002</v>
      </c>
      <c r="H2" s="2">
        <v>2.056</v>
      </c>
      <c r="I2" s="12">
        <v>2.052</v>
      </c>
      <c r="J2" s="2">
        <v>2.048</v>
      </c>
      <c r="K2" s="2">
        <v>2.0430000000000001</v>
      </c>
      <c r="L2" s="2">
        <v>2.04</v>
      </c>
      <c r="M2" s="2">
        <v>2.0369999999999999</v>
      </c>
      <c r="N2" s="2">
        <v>2.0339999999999998</v>
      </c>
      <c r="O2" s="2">
        <v>2.0299999999999998</v>
      </c>
      <c r="P2" s="14">
        <v>2.0249999999999999</v>
      </c>
      <c r="Q2" s="14">
        <v>2.02</v>
      </c>
      <c r="R2" s="14">
        <v>2.0129999999999999</v>
      </c>
      <c r="S2" s="14">
        <v>2.004</v>
      </c>
      <c r="T2" s="14">
        <v>1.9990000000000001</v>
      </c>
      <c r="U2" s="14">
        <v>1.9930000000000001</v>
      </c>
      <c r="V2" s="14">
        <v>1.988</v>
      </c>
      <c r="W2" s="14">
        <v>1.9830000000000001</v>
      </c>
      <c r="X2" s="14">
        <v>1.972</v>
      </c>
      <c r="Y2" s="14">
        <v>1.9610000000000001</v>
      </c>
      <c r="Z2" s="14">
        <v>1.9450000000000001</v>
      </c>
      <c r="AA2" s="14">
        <v>1.927</v>
      </c>
      <c r="AB2" s="14">
        <v>1.9079999999999999</v>
      </c>
      <c r="AC2" s="14">
        <v>1.881</v>
      </c>
      <c r="AD2" s="14">
        <v>1.855</v>
      </c>
      <c r="AE2" s="14">
        <v>1.843</v>
      </c>
      <c r="AF2" s="14">
        <v>1.788</v>
      </c>
      <c r="AG2" s="14">
        <v>1.748</v>
      </c>
      <c r="AH2" s="5">
        <v>1.6</v>
      </c>
      <c r="AI2" s="14">
        <v>1.524</v>
      </c>
      <c r="AJ2" s="14">
        <v>1.081</v>
      </c>
      <c r="AK2" s="14">
        <v>0.89900000000000002</v>
      </c>
      <c r="AL2" s="14">
        <v>0.81</v>
      </c>
      <c r="AM2" s="14">
        <v>0.76300000000000001</v>
      </c>
    </row>
    <row r="3" spans="2:39" x14ac:dyDescent="0.3">
      <c r="B3" s="1" t="s">
        <v>13</v>
      </c>
      <c r="C3" s="2">
        <v>5.4</v>
      </c>
      <c r="D3" s="2">
        <v>6.5</v>
      </c>
      <c r="E3" s="2">
        <v>7.5</v>
      </c>
      <c r="F3" s="2">
        <v>8.4</v>
      </c>
      <c r="G3" s="2">
        <v>9.1999999999999993</v>
      </c>
      <c r="H3" s="2">
        <v>10</v>
      </c>
      <c r="I3" s="12">
        <v>10.8</v>
      </c>
      <c r="J3" s="2">
        <v>11.6</v>
      </c>
      <c r="K3" s="2">
        <v>12.7</v>
      </c>
      <c r="L3" s="2">
        <v>13.4</v>
      </c>
      <c r="M3" s="2">
        <v>14.4</v>
      </c>
      <c r="N3" s="2">
        <v>15.6</v>
      </c>
      <c r="O3" s="2">
        <v>17.2</v>
      </c>
      <c r="P3" s="2">
        <v>19</v>
      </c>
      <c r="Q3" s="2">
        <v>20.9</v>
      </c>
      <c r="R3" s="2">
        <v>24.4</v>
      </c>
      <c r="S3" s="2">
        <v>27.4</v>
      </c>
      <c r="T3" s="2">
        <v>29.7</v>
      </c>
      <c r="U3" s="2">
        <v>31.9</v>
      </c>
      <c r="V3" s="2">
        <v>33.700000000000003</v>
      </c>
      <c r="W3" s="2">
        <v>35.799999999999997</v>
      </c>
      <c r="X3" s="2">
        <v>39.9</v>
      </c>
      <c r="Y3" s="2">
        <v>43.9</v>
      </c>
      <c r="Z3" s="2">
        <v>49.4</v>
      </c>
      <c r="AA3" s="2">
        <v>55.1</v>
      </c>
      <c r="AB3" s="2">
        <v>61</v>
      </c>
      <c r="AC3" s="2">
        <v>68</v>
      </c>
      <c r="AD3" s="2">
        <v>73.5</v>
      </c>
      <c r="AE3" s="2">
        <v>77</v>
      </c>
      <c r="AF3" s="2">
        <v>87</v>
      </c>
      <c r="AG3" s="2">
        <v>91.1</v>
      </c>
      <c r="AH3" s="5">
        <v>100.5</v>
      </c>
      <c r="AI3" s="2">
        <v>102.4</v>
      </c>
      <c r="AJ3" s="2">
        <v>104.5</v>
      </c>
      <c r="AK3" s="2">
        <v>105</v>
      </c>
      <c r="AL3" s="2">
        <v>105.1</v>
      </c>
      <c r="AM3" s="2">
        <v>104.8</v>
      </c>
    </row>
    <row r="4" spans="2:39" x14ac:dyDescent="0.3">
      <c r="B4" s="1" t="s">
        <v>14</v>
      </c>
      <c r="C4" s="2">
        <f>C3*C2</f>
        <v>11.188800000000001</v>
      </c>
      <c r="D4" s="2">
        <f t="shared" ref="D4:O4" si="0">D3*D2</f>
        <v>13.448499999999999</v>
      </c>
      <c r="E4" s="2">
        <f t="shared" si="0"/>
        <v>15.494999999999999</v>
      </c>
      <c r="F4" s="2">
        <f t="shared" si="0"/>
        <v>17.320799999999998</v>
      </c>
      <c r="G4" s="2">
        <f t="shared" si="0"/>
        <v>18.942799999999998</v>
      </c>
      <c r="H4" s="2">
        <f t="shared" si="0"/>
        <v>20.560000000000002</v>
      </c>
      <c r="I4" s="12">
        <f t="shared" si="0"/>
        <v>22.161600000000004</v>
      </c>
      <c r="J4" s="2">
        <f t="shared" si="0"/>
        <v>23.756799999999998</v>
      </c>
      <c r="K4" s="2">
        <f t="shared" si="0"/>
        <v>25.946100000000001</v>
      </c>
      <c r="L4" s="2">
        <f t="shared" si="0"/>
        <v>27.336000000000002</v>
      </c>
      <c r="M4" s="2">
        <f t="shared" si="0"/>
        <v>29.332799999999999</v>
      </c>
      <c r="N4" s="2">
        <f t="shared" si="0"/>
        <v>31.730399999999996</v>
      </c>
      <c r="O4" s="2">
        <f t="shared" si="0"/>
        <v>34.915999999999997</v>
      </c>
      <c r="P4" s="14">
        <f>P3*P2</f>
        <v>38.475000000000001</v>
      </c>
      <c r="Q4" s="14">
        <f t="shared" ref="Q4:AM4" si="1">Q3*Q2</f>
        <v>42.217999999999996</v>
      </c>
      <c r="R4" s="14">
        <f t="shared" si="1"/>
        <v>49.117199999999997</v>
      </c>
      <c r="S4" s="14">
        <f t="shared" si="1"/>
        <v>54.909599999999998</v>
      </c>
      <c r="T4" s="14">
        <f t="shared" si="1"/>
        <v>59.3703</v>
      </c>
      <c r="U4" s="14">
        <f t="shared" si="1"/>
        <v>63.576700000000002</v>
      </c>
      <c r="V4" s="14">
        <f t="shared" si="1"/>
        <v>66.99560000000001</v>
      </c>
      <c r="W4" s="14">
        <f t="shared" si="1"/>
        <v>70.991399999999999</v>
      </c>
      <c r="X4" s="14">
        <f t="shared" si="1"/>
        <v>78.6828</v>
      </c>
      <c r="Y4" s="14">
        <f t="shared" si="1"/>
        <v>86.087900000000005</v>
      </c>
      <c r="Z4" s="14">
        <f t="shared" si="1"/>
        <v>96.082999999999998</v>
      </c>
      <c r="AA4" s="14">
        <f t="shared" si="1"/>
        <v>106.1777</v>
      </c>
      <c r="AB4" s="14">
        <f t="shared" si="1"/>
        <v>116.38799999999999</v>
      </c>
      <c r="AC4" s="14">
        <f t="shared" si="1"/>
        <v>127.908</v>
      </c>
      <c r="AD4" s="14">
        <f t="shared" si="1"/>
        <v>136.3425</v>
      </c>
      <c r="AE4" s="14">
        <f t="shared" si="1"/>
        <v>141.911</v>
      </c>
      <c r="AF4" s="14">
        <f t="shared" si="1"/>
        <v>155.55600000000001</v>
      </c>
      <c r="AG4" s="14">
        <f t="shared" si="1"/>
        <v>159.24279999999999</v>
      </c>
      <c r="AH4" s="5">
        <f t="shared" si="1"/>
        <v>160.80000000000001</v>
      </c>
      <c r="AI4" s="14">
        <f t="shared" si="1"/>
        <v>156.05760000000001</v>
      </c>
      <c r="AJ4" s="14">
        <f t="shared" si="1"/>
        <v>112.9645</v>
      </c>
      <c r="AK4" s="14">
        <f t="shared" si="1"/>
        <v>94.394999999999996</v>
      </c>
      <c r="AL4" s="14">
        <f t="shared" si="1"/>
        <v>85.131</v>
      </c>
      <c r="AM4" s="14">
        <f t="shared" si="1"/>
        <v>79.962400000000002</v>
      </c>
    </row>
    <row r="6" spans="2:39" x14ac:dyDescent="0.3">
      <c r="B6" s="8" t="s">
        <v>15</v>
      </c>
      <c r="C6" s="8"/>
      <c r="D6" s="8"/>
      <c r="E6" s="8"/>
    </row>
    <row r="7" spans="2:39" x14ac:dyDescent="0.3">
      <c r="B7" s="8" t="s">
        <v>30</v>
      </c>
      <c r="C7" s="8"/>
      <c r="D7" s="8"/>
      <c r="E7" s="8"/>
    </row>
  </sheetData>
  <mergeCells count="2">
    <mergeCell ref="B6:E6"/>
    <mergeCell ref="B7:E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DB1B-B227-42BF-A468-49376BF0F50C}">
  <dimension ref="F3:L6"/>
  <sheetViews>
    <sheetView topLeftCell="D1" workbookViewId="0">
      <selection activeCell="K6" sqref="F3:L6"/>
    </sheetView>
  </sheetViews>
  <sheetFormatPr defaultRowHeight="14.4" x14ac:dyDescent="0.3"/>
  <sheetData>
    <row r="3" spans="6:12" x14ac:dyDescent="0.3">
      <c r="F3" s="10" t="s">
        <v>19</v>
      </c>
      <c r="G3" s="10"/>
      <c r="H3" s="10" t="s">
        <v>18</v>
      </c>
      <c r="I3" s="10"/>
      <c r="J3" s="1" t="s">
        <v>17</v>
      </c>
      <c r="K3" s="10" t="s">
        <v>16</v>
      </c>
      <c r="L3" s="10"/>
    </row>
    <row r="4" spans="6:12" x14ac:dyDescent="0.3">
      <c r="F4" s="9">
        <v>1.7999999999999999E-2</v>
      </c>
      <c r="G4" s="10"/>
      <c r="H4" s="10" t="s">
        <v>33</v>
      </c>
      <c r="I4" s="10"/>
      <c r="J4" s="1">
        <v>32.4</v>
      </c>
      <c r="K4" s="10" t="s">
        <v>20</v>
      </c>
      <c r="L4" s="10"/>
    </row>
    <row r="5" spans="6:12" x14ac:dyDescent="0.3">
      <c r="F5" s="9">
        <v>2.0199999999999999E-2</v>
      </c>
      <c r="G5" s="10"/>
      <c r="H5" s="10" t="s">
        <v>32</v>
      </c>
      <c r="I5" s="10"/>
      <c r="J5" s="1">
        <v>23.9</v>
      </c>
      <c r="K5" s="10" t="s">
        <v>21</v>
      </c>
      <c r="L5" s="10"/>
    </row>
    <row r="6" spans="6:12" x14ac:dyDescent="0.3">
      <c r="F6" s="9">
        <v>1.5599999999999999E-2</v>
      </c>
      <c r="G6" s="10"/>
      <c r="H6" s="10" t="s">
        <v>31</v>
      </c>
      <c r="I6" s="10"/>
      <c r="J6" s="1">
        <v>31.2</v>
      </c>
      <c r="K6" s="10" t="s">
        <v>22</v>
      </c>
      <c r="L6" s="10"/>
    </row>
  </sheetData>
  <mergeCells count="12">
    <mergeCell ref="F5:G5"/>
    <mergeCell ref="F6:G6"/>
    <mergeCell ref="F3:G3"/>
    <mergeCell ref="H3:I3"/>
    <mergeCell ref="K3:L3"/>
    <mergeCell ref="K4:L4"/>
    <mergeCell ref="K5:L5"/>
    <mergeCell ref="K6:L6"/>
    <mergeCell ref="H4:I4"/>
    <mergeCell ref="H5:I5"/>
    <mergeCell ref="H6:I6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 I</vt:lpstr>
      <vt:lpstr>Exp I -corrected</vt:lpstr>
      <vt:lpstr>Exp II</vt:lpstr>
      <vt:lpstr>Exp III</vt:lpstr>
      <vt:lpstr>Exp IV</vt:lpstr>
      <vt:lpstr>Exp V</vt:lpstr>
      <vt:lpstr>Exp VI</vt:lpstr>
      <vt:lpstr>Exp VII</vt:lpstr>
      <vt:lpstr>Exp VIII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Darvish</dc:creator>
  <cp:lastModifiedBy>Blk Intlct</cp:lastModifiedBy>
  <dcterms:created xsi:type="dcterms:W3CDTF">2015-06-05T18:17:20Z</dcterms:created>
  <dcterms:modified xsi:type="dcterms:W3CDTF">2023-04-07T08:35:17Z</dcterms:modified>
</cp:coreProperties>
</file>