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ehrSystem\Desktop\Studies\Term II - Master Degree\Advanced Lab\Exp  (4) - ESR\"/>
    </mc:Choice>
  </mc:AlternateContent>
  <xr:revisionPtr revIDLastSave="0" documentId="13_ncr:1_{82D58587-1A07-4E5E-833F-7775A677B3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be 30-75 MHz" sheetId="1" r:id="rId1"/>
    <sheet name="Earth Magnetic Field erro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2" l="1"/>
  <c r="L12" i="2"/>
  <c r="I12" i="2"/>
  <c r="D5" i="2"/>
  <c r="E5" i="2"/>
  <c r="F5" i="2"/>
  <c r="G5" i="2"/>
  <c r="H5" i="2"/>
  <c r="I5" i="2"/>
  <c r="J5" i="2"/>
  <c r="B8" i="2" s="1" a="1"/>
  <c r="B8" i="2" s="1"/>
  <c r="K5" i="2"/>
  <c r="L5" i="2"/>
  <c r="M5" i="2"/>
  <c r="N5" i="2"/>
  <c r="O5" i="2"/>
  <c r="D7" i="1"/>
  <c r="E7" i="1"/>
  <c r="F7" i="1"/>
  <c r="G7" i="1"/>
  <c r="H7" i="1"/>
  <c r="I7" i="1"/>
  <c r="J7" i="1"/>
  <c r="K7" i="1"/>
  <c r="L7" i="1"/>
  <c r="M7" i="1"/>
  <c r="N7" i="1"/>
  <c r="O7" i="1"/>
  <c r="C7" i="1"/>
  <c r="L8" i="2"/>
  <c r="I8" i="2"/>
  <c r="O4" i="2"/>
  <c r="I4" i="2"/>
  <c r="H4" i="2"/>
  <c r="G4" i="2"/>
  <c r="O3" i="2"/>
  <c r="N3" i="2"/>
  <c r="N4" i="2" s="1"/>
  <c r="M3" i="2"/>
  <c r="M4" i="2" s="1"/>
  <c r="L3" i="2"/>
  <c r="L4" i="2" s="1"/>
  <c r="K3" i="2"/>
  <c r="K4" i="2" s="1"/>
  <c r="J3" i="2"/>
  <c r="J4" i="2" s="1"/>
  <c r="I3" i="2"/>
  <c r="H3" i="2"/>
  <c r="G3" i="2"/>
  <c r="F3" i="2"/>
  <c r="F4" i="2" s="1"/>
  <c r="E3" i="2"/>
  <c r="E4" i="2" s="1"/>
  <c r="D3" i="2"/>
  <c r="D4" i="2" s="1"/>
  <c r="C3" i="2"/>
  <c r="C4" i="2" s="1"/>
  <c r="L18" i="1"/>
  <c r="L14" i="1"/>
  <c r="I18" i="1"/>
  <c r="I14" i="1"/>
  <c r="C10" i="1"/>
  <c r="B18" i="1" a="1"/>
  <c r="B19" i="1" s="1"/>
  <c r="B14" i="1" a="1"/>
  <c r="B15" i="1" s="1"/>
  <c r="J10" i="1"/>
  <c r="D6" i="1"/>
  <c r="D10" i="1" s="1"/>
  <c r="E6" i="1"/>
  <c r="E10" i="1" s="1"/>
  <c r="J6" i="1"/>
  <c r="L6" i="1"/>
  <c r="L10" i="1" s="1"/>
  <c r="M6" i="1"/>
  <c r="M10" i="1" s="1"/>
  <c r="D5" i="1"/>
  <c r="E5" i="1"/>
  <c r="F5" i="1"/>
  <c r="F6" i="1" s="1"/>
  <c r="F10" i="1" s="1"/>
  <c r="G5" i="1"/>
  <c r="G6" i="1" s="1"/>
  <c r="G10" i="1" s="1"/>
  <c r="H5" i="1"/>
  <c r="H6" i="1" s="1"/>
  <c r="H10" i="1" s="1"/>
  <c r="I5" i="1"/>
  <c r="I6" i="1" s="1"/>
  <c r="I10" i="1" s="1"/>
  <c r="J5" i="1"/>
  <c r="K5" i="1"/>
  <c r="K6" i="1" s="1"/>
  <c r="K10" i="1" s="1"/>
  <c r="L5" i="1"/>
  <c r="M5" i="1"/>
  <c r="N5" i="1"/>
  <c r="N6" i="1" s="1"/>
  <c r="N10" i="1" s="1"/>
  <c r="O5" i="1"/>
  <c r="O6" i="1" s="1"/>
  <c r="O10" i="1" s="1"/>
  <c r="C5" i="1"/>
  <c r="C6" i="1" s="1"/>
  <c r="B12" i="2" l="1" a="1"/>
  <c r="B12" i="2" s="1"/>
  <c r="C9" i="2"/>
  <c r="B9" i="2"/>
  <c r="C8" i="2"/>
  <c r="C18" i="1"/>
  <c r="B18" i="1"/>
  <c r="C19" i="1"/>
  <c r="C14" i="1"/>
  <c r="B14" i="1"/>
  <c r="C15" i="1"/>
  <c r="C12" i="2" l="1"/>
  <c r="B13" i="2"/>
  <c r="C13" i="2"/>
</calcChain>
</file>

<file path=xl/sharedStrings.xml><?xml version="1.0" encoding="utf-8"?>
<sst xmlns="http://schemas.openxmlformats.org/spreadsheetml/2006/main" count="24" uniqueCount="11">
  <si>
    <t>B(T)</t>
  </si>
  <si>
    <t>f(MHz)</t>
  </si>
  <si>
    <t>I_tot (A)</t>
  </si>
  <si>
    <t>I_coil(A)</t>
  </si>
  <si>
    <t>g_s</t>
  </si>
  <si>
    <t>B(Gauss)</t>
  </si>
  <si>
    <t>در حالت عرض از مبدا غیر صفر</t>
  </si>
  <si>
    <t>در حالت عرض از مبدا صفر</t>
  </si>
  <si>
    <t>خطای g_s</t>
  </si>
  <si>
    <t>B_corrected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</si>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</sst>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/>
              <a:t>نمودار</a:t>
            </a:r>
            <a:r>
              <a:rPr lang="fa-IR" baseline="0"/>
              <a:t> فرکانس نوسانگر کاوه بر حسب میدان مغناطیسی پیچه هلمهولتز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bg1"/>
                </a:solidFill>
                <a:ln w="9525">
                  <a:solidFill>
                    <a:schemeClr val="bg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4088-46E9-B332-F887ED5DDAA3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bg1"/>
                </a:solidFill>
                <a:ln w="9525">
                  <a:solidFill>
                    <a:schemeClr val="bg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088-46E9-B332-F887ED5DDAA3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bg1"/>
                </a:solidFill>
                <a:ln w="9525">
                  <a:solidFill>
                    <a:schemeClr val="bg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4088-46E9-B332-F887ED5DDAA3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412729658792649E-2"/>
                  <c:y val="-1.221566054243219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'Probe 30-75 MHz'!$C$7:$O$7</c:f>
              <c:numCache>
                <c:formatCode>General</c:formatCode>
                <c:ptCount val="13"/>
                <c:pt idx="0">
                  <c:v>20.542181520382062</c:v>
                </c:pt>
                <c:pt idx="1">
                  <c:v>10.271090760191031</c:v>
                </c:pt>
                <c:pt idx="2">
                  <c:v>8.2168726081528263</c:v>
                </c:pt>
                <c:pt idx="3">
                  <c:v>10.271090760191031</c:v>
                </c:pt>
                <c:pt idx="4">
                  <c:v>16.433745216305653</c:v>
                </c:pt>
                <c:pt idx="5">
                  <c:v>20.542181520382062</c:v>
                </c:pt>
                <c:pt idx="6">
                  <c:v>24.650617824458475</c:v>
                </c:pt>
                <c:pt idx="7">
                  <c:v>26.704835976496685</c:v>
                </c:pt>
                <c:pt idx="8">
                  <c:v>20.542181520382062</c:v>
                </c:pt>
                <c:pt idx="9">
                  <c:v>16.433745216305653</c:v>
                </c:pt>
                <c:pt idx="10">
                  <c:v>12.325308912229238</c:v>
                </c:pt>
                <c:pt idx="11">
                  <c:v>10.271090760191031</c:v>
                </c:pt>
                <c:pt idx="12">
                  <c:v>8.2168726081528263</c:v>
                </c:pt>
              </c:numCache>
            </c:numRef>
          </c:xVal>
          <c:yVal>
            <c:numRef>
              <c:f>'Probe 30-75 MHz'!$C$8:$O$8</c:f>
              <c:numCache>
                <c:formatCode>General</c:formatCode>
                <c:ptCount val="13"/>
                <c:pt idx="0">
                  <c:v>67.099999999999994</c:v>
                </c:pt>
                <c:pt idx="1">
                  <c:v>25.1</c:v>
                </c:pt>
                <c:pt idx="2">
                  <c:v>21.2</c:v>
                </c:pt>
                <c:pt idx="3">
                  <c:v>31.2</c:v>
                </c:pt>
                <c:pt idx="4">
                  <c:v>46.5</c:v>
                </c:pt>
                <c:pt idx="5">
                  <c:v>57.7</c:v>
                </c:pt>
                <c:pt idx="6">
                  <c:v>70.099999999999994</c:v>
                </c:pt>
                <c:pt idx="7">
                  <c:v>78.900000000000006</c:v>
                </c:pt>
                <c:pt idx="8">
                  <c:v>58</c:v>
                </c:pt>
                <c:pt idx="9">
                  <c:v>45.4</c:v>
                </c:pt>
                <c:pt idx="10">
                  <c:v>35.5</c:v>
                </c:pt>
                <c:pt idx="11">
                  <c:v>28.5</c:v>
                </c:pt>
                <c:pt idx="12">
                  <c:v>22.6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88-46E9-B332-F887ED5DDA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283552"/>
        <c:axId val="269290752"/>
      </c:scatterChart>
      <c:valAx>
        <c:axId val="26928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میدان مغناطیسی (</a:t>
                </a:r>
                <a:r>
                  <a:rPr lang="en-US"/>
                  <a:t>Gauss)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290752"/>
        <c:crosses val="autoZero"/>
        <c:crossBetween val="midCat"/>
      </c:valAx>
      <c:valAx>
        <c:axId val="26929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فرکانس</a:t>
                </a:r>
                <a:r>
                  <a:rPr lang="fa-IR" baseline="0"/>
                  <a:t> </a:t>
                </a:r>
                <a:r>
                  <a:rPr lang="en-US" baseline="0"/>
                  <a:t>(MHz)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283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167640</xdr:colOff>
      <xdr:row>0</xdr:row>
      <xdr:rowOff>99060</xdr:rowOff>
    </xdr:from>
    <xdr:to>
      <xdr:col>22</xdr:col>
      <xdr:colOff>472440</xdr:colOff>
      <xdr:row>15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11B2F5-A20F-7E1E-4D59-9B21C700E7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O19"/>
  <sheetViews>
    <sheetView tabSelected="1" workbookViewId="0"/>
  </sheetViews>
  <sheetFormatPr defaultRowHeight="14.4" x14ac:dyDescent="0.3"/>
  <cols>
    <col min="3" max="3" width="12" bestFit="1" customWidth="1"/>
  </cols>
  <sheetData>
    <row r="4" spans="2:15" x14ac:dyDescent="0.3">
      <c r="B4" s="1" t="s">
        <v>2</v>
      </c>
      <c r="C4" s="1">
        <v>1</v>
      </c>
      <c r="D4" s="1">
        <v>0.5</v>
      </c>
      <c r="E4" s="1">
        <v>0.4</v>
      </c>
      <c r="F4" s="1">
        <v>0.5</v>
      </c>
      <c r="G4" s="1">
        <v>0.8</v>
      </c>
      <c r="H4" s="1">
        <v>1</v>
      </c>
      <c r="I4" s="1">
        <v>1.2</v>
      </c>
      <c r="J4" s="1">
        <v>1.3</v>
      </c>
      <c r="K4" s="1">
        <v>1</v>
      </c>
      <c r="L4" s="1">
        <v>0.8</v>
      </c>
      <c r="M4" s="1">
        <v>0.6</v>
      </c>
      <c r="N4" s="1">
        <v>0.5</v>
      </c>
      <c r="O4" s="1">
        <v>0.4</v>
      </c>
    </row>
    <row r="5" spans="2:15" x14ac:dyDescent="0.3">
      <c r="B5" s="1" t="s">
        <v>3</v>
      </c>
      <c r="C5" s="1">
        <f>C4/2</f>
        <v>0.5</v>
      </c>
      <c r="D5" s="1">
        <f t="shared" ref="D5:O5" si="0">D4/2</f>
        <v>0.25</v>
      </c>
      <c r="E5" s="1">
        <f t="shared" si="0"/>
        <v>0.2</v>
      </c>
      <c r="F5" s="1">
        <f t="shared" si="0"/>
        <v>0.25</v>
      </c>
      <c r="G5" s="1">
        <f t="shared" si="0"/>
        <v>0.4</v>
      </c>
      <c r="H5" s="1">
        <f t="shared" si="0"/>
        <v>0.5</v>
      </c>
      <c r="I5" s="1">
        <f t="shared" si="0"/>
        <v>0.6</v>
      </c>
      <c r="J5" s="1">
        <f t="shared" si="0"/>
        <v>0.65</v>
      </c>
      <c r="K5" s="1">
        <f t="shared" si="0"/>
        <v>0.5</v>
      </c>
      <c r="L5" s="1">
        <f t="shared" si="0"/>
        <v>0.4</v>
      </c>
      <c r="M5" s="1">
        <f t="shared" si="0"/>
        <v>0.3</v>
      </c>
      <c r="N5" s="1">
        <f t="shared" si="0"/>
        <v>0.25</v>
      </c>
      <c r="O5" s="1">
        <f t="shared" si="0"/>
        <v>0.2</v>
      </c>
    </row>
    <row r="6" spans="2:15" x14ac:dyDescent="0.3">
      <c r="B6" s="1" t="s">
        <v>0</v>
      </c>
      <c r="C6" s="1">
        <f>1.256*10^-6*(4/5)^1.5*320*C5/0.07</f>
        <v>2.0542181520382063E-3</v>
      </c>
      <c r="D6" s="1">
        <f>1.256*10^-6*(4/5)^1.5*320*D5/0.07</f>
        <v>1.0271090760191031E-3</v>
      </c>
      <c r="E6" s="1">
        <f t="shared" ref="E6:O6" si="1">1.256*10^-6*(4/5)^1.5*320*E5/0.07</f>
        <v>8.2168726081528255E-4</v>
      </c>
      <c r="F6" s="1">
        <f t="shared" si="1"/>
        <v>1.0271090760191031E-3</v>
      </c>
      <c r="G6" s="1">
        <f t="shared" si="1"/>
        <v>1.6433745216305651E-3</v>
      </c>
      <c r="H6" s="1">
        <f t="shared" si="1"/>
        <v>2.0542181520382063E-3</v>
      </c>
      <c r="I6" s="1">
        <f t="shared" si="1"/>
        <v>2.4650617824458474E-3</v>
      </c>
      <c r="J6" s="1">
        <f t="shared" si="1"/>
        <v>2.6704835976496684E-3</v>
      </c>
      <c r="K6" s="1">
        <f t="shared" si="1"/>
        <v>2.0542181520382063E-3</v>
      </c>
      <c r="L6" s="1">
        <f t="shared" si="1"/>
        <v>1.6433745216305651E-3</v>
      </c>
      <c r="M6" s="1">
        <f t="shared" si="1"/>
        <v>1.2325308912229237E-3</v>
      </c>
      <c r="N6" s="1">
        <f t="shared" si="1"/>
        <v>1.0271090760191031E-3</v>
      </c>
      <c r="O6" s="1">
        <f t="shared" si="1"/>
        <v>8.2168726081528255E-4</v>
      </c>
    </row>
    <row r="7" spans="2:15" x14ac:dyDescent="0.3">
      <c r="B7" s="1" t="s">
        <v>5</v>
      </c>
      <c r="C7">
        <f>C6*10000</f>
        <v>20.542181520382062</v>
      </c>
      <c r="D7">
        <f t="shared" ref="D7:O7" si="2">D6*10000</f>
        <v>10.271090760191031</v>
      </c>
      <c r="E7">
        <f t="shared" si="2"/>
        <v>8.2168726081528263</v>
      </c>
      <c r="F7">
        <f t="shared" si="2"/>
        <v>10.271090760191031</v>
      </c>
      <c r="G7">
        <f t="shared" si="2"/>
        <v>16.433745216305653</v>
      </c>
      <c r="H7">
        <f t="shared" si="2"/>
        <v>20.542181520382062</v>
      </c>
      <c r="I7">
        <f t="shared" si="2"/>
        <v>24.650617824458475</v>
      </c>
      <c r="J7">
        <f t="shared" si="2"/>
        <v>26.704835976496685</v>
      </c>
      <c r="K7">
        <f t="shared" si="2"/>
        <v>20.542181520382062</v>
      </c>
      <c r="L7">
        <f t="shared" si="2"/>
        <v>16.433745216305653</v>
      </c>
      <c r="M7">
        <f t="shared" si="2"/>
        <v>12.325308912229238</v>
      </c>
      <c r="N7">
        <f t="shared" si="2"/>
        <v>10.271090760191031</v>
      </c>
      <c r="O7">
        <f t="shared" si="2"/>
        <v>8.2168726081528263</v>
      </c>
    </row>
    <row r="8" spans="2:15" x14ac:dyDescent="0.3">
      <c r="B8" s="1" t="s">
        <v>1</v>
      </c>
      <c r="C8" s="1">
        <v>67.099999999999994</v>
      </c>
      <c r="D8" s="1">
        <v>25.1</v>
      </c>
      <c r="E8" s="1">
        <v>21.2</v>
      </c>
      <c r="F8" s="1">
        <v>31.2</v>
      </c>
      <c r="G8" s="1">
        <v>46.5</v>
      </c>
      <c r="H8" s="1">
        <v>57.7</v>
      </c>
      <c r="I8" s="1">
        <v>70.099999999999994</v>
      </c>
      <c r="J8" s="1">
        <v>78.900000000000006</v>
      </c>
      <c r="K8" s="1">
        <v>58</v>
      </c>
      <c r="L8" s="1">
        <v>45.4</v>
      </c>
      <c r="M8" s="1">
        <v>35.5</v>
      </c>
      <c r="N8" s="1">
        <v>28.5</v>
      </c>
      <c r="O8" s="1">
        <v>22.6</v>
      </c>
    </row>
    <row r="10" spans="2:15" x14ac:dyDescent="0.3">
      <c r="B10" s="1" t="s">
        <v>4</v>
      </c>
      <c r="C10">
        <f>6.626*10^-34*C8*10^6/C6/(9.27*10^-24)</f>
        <v>2.3347890887506564</v>
      </c>
      <c r="D10">
        <f>6.626*10^-34*D8*10^6/D6/(9.27*10^-24)</f>
        <v>1.7467423584990009</v>
      </c>
      <c r="E10">
        <f>6.626*10^-34*E8*10^6/E6/(9.27*10^-24)</f>
        <v>1.8441702191324112</v>
      </c>
      <c r="F10">
        <f>6.626*10^-34*F8*10^6/F6/(9.27*10^-24)</f>
        <v>2.1712494655445753</v>
      </c>
      <c r="G10">
        <f>6.626*10^-34*G8*10^6/G6/(9.27*10^-24)</f>
        <v>2.0224979997560641</v>
      </c>
      <c r="H10">
        <f>6.626*10^-34*H8*10^6/H6/(9.27*10^-24)</f>
        <v>2.0077098423384929</v>
      </c>
      <c r="I10">
        <f>6.626*10^-34*I8*10^6/I6/(9.27*10^-24)</f>
        <v>2.0326467352387114</v>
      </c>
      <c r="J10">
        <f>6.626*10^-34*J8*10^6/J6/(9.27*10^-24)</f>
        <v>2.1118291769165061</v>
      </c>
      <c r="K10">
        <f>6.626*10^-34*K8*10^6/K6/(9.27*10^-24)</f>
        <v>2.0181485416920726</v>
      </c>
      <c r="L10">
        <f>6.626*10^-34*L8*10^6/L6/(9.27*10^-24)</f>
        <v>1.974653961052157</v>
      </c>
      <c r="M10">
        <f>6.626*10^-34*M8*10^6/M6/(9.27*10^-24)</f>
        <v>2.0587434836226604</v>
      </c>
      <c r="N10">
        <f>6.626*10^-34*N8*10^6/N6/(9.27*10^-24)</f>
        <v>1.9833528771801407</v>
      </c>
      <c r="O10">
        <f>6.626*10^-34*O8*10^6/O6/(9.27*10^-24)</f>
        <v>1.9659550449241743</v>
      </c>
    </row>
    <row r="14" spans="2:15" x14ac:dyDescent="0.3">
      <c r="B14" s="3">
        <f t="array" ref="B14:C15">LINEST(C8:O8,C6:O6,1,1)</f>
        <v>30571.698665738186</v>
      </c>
      <c r="C14" s="3">
        <v>-3.0930294906166154</v>
      </c>
      <c r="D14" s="4" t="s">
        <v>6</v>
      </c>
      <c r="E14" s="4"/>
      <c r="F14" s="4"/>
      <c r="H14" s="4" t="s">
        <v>4</v>
      </c>
      <c r="I14" s="4">
        <f>30571.7*10^6*6.626*10^-34/(9.27*10^-24)</f>
        <v>2.1852004768069042</v>
      </c>
      <c r="K14" s="4" t="s">
        <v>8</v>
      </c>
      <c r="L14" s="4">
        <f>1302.846*10^6*6.626*10^-34/(9.27*10^-24)</f>
        <v>9.3124677411003234E-2</v>
      </c>
    </row>
    <row r="15" spans="2:15" x14ac:dyDescent="0.3">
      <c r="B15" s="3">
        <v>1302.845784623195</v>
      </c>
      <c r="C15" s="3">
        <v>2.2069578105719518</v>
      </c>
      <c r="D15" s="4"/>
      <c r="E15" s="4"/>
      <c r="F15" s="4"/>
      <c r="H15" s="4"/>
      <c r="I15" s="4"/>
      <c r="K15" s="4"/>
      <c r="L15" s="4"/>
    </row>
    <row r="16" spans="2:15" x14ac:dyDescent="0.3">
      <c r="B16" s="2"/>
      <c r="C16" s="2"/>
      <c r="D16" s="2"/>
      <c r="E16" s="2"/>
      <c r="F16" s="2"/>
    </row>
    <row r="17" spans="2:12" x14ac:dyDescent="0.3">
      <c r="B17" s="2"/>
      <c r="C17" s="2"/>
      <c r="D17" s="2"/>
      <c r="E17" s="2"/>
      <c r="F17" s="2"/>
    </row>
    <row r="18" spans="2:12" x14ac:dyDescent="0.3">
      <c r="B18" s="3">
        <f t="array" ref="B18:C19">LINEST(C8:O8,C6:O6,0,1)</f>
        <v>28868.421856877867</v>
      </c>
      <c r="C18" s="3">
        <v>0</v>
      </c>
      <c r="D18" s="4" t="s">
        <v>7</v>
      </c>
      <c r="E18" s="4"/>
      <c r="F18" s="4"/>
      <c r="H18" s="4" t="s">
        <v>4</v>
      </c>
      <c r="I18" s="4">
        <f>28868.42*10^6*6.626*10^-34/(9.27*10^-24)</f>
        <v>2.0634536237324705</v>
      </c>
      <c r="K18" s="4" t="s">
        <v>8</v>
      </c>
      <c r="L18" s="4">
        <f>487.9344*10^6*6.626*10^-34/(9.27*10^-24)</f>
        <v>3.487651924919094E-2</v>
      </c>
    </row>
    <row r="19" spans="2:12" x14ac:dyDescent="0.3">
      <c r="B19" s="3">
        <v>487.93438638673501</v>
      </c>
      <c r="C19" s="3" t="e">
        <v>#N/A</v>
      </c>
      <c r="D19" s="4"/>
      <c r="E19" s="4"/>
      <c r="F19" s="4"/>
      <c r="H19" s="4"/>
      <c r="I19" s="4"/>
      <c r="K19" s="4"/>
      <c r="L19" s="4"/>
    </row>
  </sheetData>
  <mergeCells count="10">
    <mergeCell ref="K18:K19"/>
    <mergeCell ref="L18:L19"/>
    <mergeCell ref="D14:F15"/>
    <mergeCell ref="D18:F19"/>
    <mergeCell ref="H14:H15"/>
    <mergeCell ref="I14:I15"/>
    <mergeCell ref="H18:H19"/>
    <mergeCell ref="I18:I19"/>
    <mergeCell ref="K14:K15"/>
    <mergeCell ref="L14:L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9C59-7D7B-422B-81B3-3E73E8EA77C9}">
  <dimension ref="B2:O13"/>
  <sheetViews>
    <sheetView workbookViewId="0"/>
  </sheetViews>
  <sheetFormatPr defaultRowHeight="14.4" x14ac:dyDescent="0.3"/>
  <sheetData>
    <row r="2" spans="2:15" x14ac:dyDescent="0.3">
      <c r="B2" s="1" t="s">
        <v>2</v>
      </c>
      <c r="C2" s="1">
        <v>1</v>
      </c>
      <c r="D2" s="1">
        <v>0.5</v>
      </c>
      <c r="E2" s="1">
        <v>0.4</v>
      </c>
      <c r="F2" s="1">
        <v>0.5</v>
      </c>
      <c r="G2" s="1">
        <v>0.8</v>
      </c>
      <c r="H2" s="1">
        <v>1</v>
      </c>
      <c r="I2" s="1">
        <v>1.2</v>
      </c>
      <c r="J2" s="1">
        <v>1.3</v>
      </c>
      <c r="K2" s="1">
        <v>1</v>
      </c>
      <c r="L2" s="1">
        <v>0.8</v>
      </c>
      <c r="M2" s="1">
        <v>0.6</v>
      </c>
      <c r="N2" s="1">
        <v>0.5</v>
      </c>
      <c r="O2" s="1">
        <v>0.4</v>
      </c>
    </row>
    <row r="3" spans="2:15" x14ac:dyDescent="0.3">
      <c r="B3" s="1" t="s">
        <v>3</v>
      </c>
      <c r="C3" s="1">
        <f>C2/2</f>
        <v>0.5</v>
      </c>
      <c r="D3" s="1">
        <f t="shared" ref="D3:O3" si="0">D2/2</f>
        <v>0.25</v>
      </c>
      <c r="E3" s="1">
        <f t="shared" si="0"/>
        <v>0.2</v>
      </c>
      <c r="F3" s="1">
        <f t="shared" si="0"/>
        <v>0.25</v>
      </c>
      <c r="G3" s="1">
        <f t="shared" si="0"/>
        <v>0.4</v>
      </c>
      <c r="H3" s="1">
        <f t="shared" si="0"/>
        <v>0.5</v>
      </c>
      <c r="I3" s="1">
        <f t="shared" si="0"/>
        <v>0.6</v>
      </c>
      <c r="J3" s="1">
        <f t="shared" si="0"/>
        <v>0.65</v>
      </c>
      <c r="K3" s="1">
        <f t="shared" si="0"/>
        <v>0.5</v>
      </c>
      <c r="L3" s="1">
        <f t="shared" si="0"/>
        <v>0.4</v>
      </c>
      <c r="M3" s="1">
        <f t="shared" si="0"/>
        <v>0.3</v>
      </c>
      <c r="N3" s="1">
        <f t="shared" si="0"/>
        <v>0.25</v>
      </c>
      <c r="O3" s="1">
        <f t="shared" si="0"/>
        <v>0.2</v>
      </c>
    </row>
    <row r="4" spans="2:15" x14ac:dyDescent="0.3">
      <c r="B4" s="1" t="s">
        <v>0</v>
      </c>
      <c r="C4" s="1">
        <f>1.256*10^-6*(4/5)^1.5*320*C3/0.07</f>
        <v>2.0542181520382063E-3</v>
      </c>
      <c r="D4" s="1">
        <f>1.256*10^-6*(4/5)^1.5*320*D3/0.07</f>
        <v>1.0271090760191031E-3</v>
      </c>
      <c r="E4" s="1">
        <f t="shared" ref="E4:O4" si="1">1.256*10^-6*(4/5)^1.5*320*E3/0.07</f>
        <v>8.2168726081528255E-4</v>
      </c>
      <c r="F4" s="1">
        <f t="shared" si="1"/>
        <v>1.0271090760191031E-3</v>
      </c>
      <c r="G4" s="1">
        <f t="shared" si="1"/>
        <v>1.6433745216305651E-3</v>
      </c>
      <c r="H4" s="1">
        <f t="shared" si="1"/>
        <v>2.0542181520382063E-3</v>
      </c>
      <c r="I4" s="1">
        <f t="shared" si="1"/>
        <v>2.4650617824458474E-3</v>
      </c>
      <c r="J4" s="1">
        <f t="shared" si="1"/>
        <v>2.6704835976496684E-3</v>
      </c>
      <c r="K4" s="1">
        <f t="shared" si="1"/>
        <v>2.0542181520382063E-3</v>
      </c>
      <c r="L4" s="1">
        <f t="shared" si="1"/>
        <v>1.6433745216305651E-3</v>
      </c>
      <c r="M4" s="1">
        <f t="shared" si="1"/>
        <v>1.2325308912229237E-3</v>
      </c>
      <c r="N4" s="1">
        <f t="shared" si="1"/>
        <v>1.0271090760191031E-3</v>
      </c>
      <c r="O4" s="1">
        <f t="shared" si="1"/>
        <v>8.2168726081528255E-4</v>
      </c>
    </row>
    <row r="5" spans="2:15" x14ac:dyDescent="0.3">
      <c r="B5" s="1" t="s">
        <v>9</v>
      </c>
      <c r="C5">
        <f>C4+0.00005</f>
        <v>2.1042181520382064E-3</v>
      </c>
      <c r="D5">
        <f t="shared" ref="D5:O5" si="2">D4+0.00005</f>
        <v>1.077109076019103E-3</v>
      </c>
      <c r="E5">
        <f t="shared" si="2"/>
        <v>8.7168726081528257E-4</v>
      </c>
      <c r="F5">
        <f t="shared" si="2"/>
        <v>1.077109076019103E-3</v>
      </c>
      <c r="G5">
        <f t="shared" si="2"/>
        <v>1.693374521630565E-3</v>
      </c>
      <c r="H5">
        <f t="shared" si="2"/>
        <v>2.1042181520382064E-3</v>
      </c>
      <c r="I5">
        <f t="shared" si="2"/>
        <v>2.5150617824458476E-3</v>
      </c>
      <c r="J5">
        <f t="shared" si="2"/>
        <v>2.7204835976496686E-3</v>
      </c>
      <c r="K5">
        <f t="shared" si="2"/>
        <v>2.1042181520382064E-3</v>
      </c>
      <c r="L5">
        <f t="shared" si="2"/>
        <v>1.693374521630565E-3</v>
      </c>
      <c r="M5">
        <f t="shared" si="2"/>
        <v>1.2825308912229236E-3</v>
      </c>
      <c r="N5">
        <f t="shared" si="2"/>
        <v>1.077109076019103E-3</v>
      </c>
      <c r="O5">
        <f t="shared" si="2"/>
        <v>8.7168726081528257E-4</v>
      </c>
    </row>
    <row r="6" spans="2:15" x14ac:dyDescent="0.3">
      <c r="B6" s="1" t="s">
        <v>1</v>
      </c>
      <c r="C6" s="1" t="s">
        <v>10</v>
      </c>
      <c r="D6" s="1">
        <v>25.1</v>
      </c>
      <c r="E6" s="1">
        <v>21.2</v>
      </c>
      <c r="F6" s="1">
        <v>31.2</v>
      </c>
      <c r="G6" s="1">
        <v>46.5</v>
      </c>
      <c r="H6" s="1">
        <v>57.7</v>
      </c>
      <c r="I6" s="1">
        <v>70.099999999999994</v>
      </c>
      <c r="J6" s="1">
        <v>78.900000000000006</v>
      </c>
      <c r="K6" s="1">
        <v>58</v>
      </c>
      <c r="L6" s="1">
        <v>45.4</v>
      </c>
      <c r="M6" s="1">
        <v>35.5</v>
      </c>
      <c r="N6" s="1">
        <v>28.5</v>
      </c>
      <c r="O6" s="1">
        <v>22.6</v>
      </c>
    </row>
    <row r="8" spans="2:15" x14ac:dyDescent="0.3">
      <c r="B8" s="3" t="e">
        <f t="array" ref="B8:C9">LINEST(C6:O6,C5:O5,1,1)</f>
        <v>#VALUE!</v>
      </c>
      <c r="C8" s="3" t="e">
        <v>#VALUE!</v>
      </c>
      <c r="D8" s="4" t="s">
        <v>6</v>
      </c>
      <c r="E8" s="4"/>
      <c r="F8" s="4"/>
      <c r="H8" s="4" t="s">
        <v>4</v>
      </c>
      <c r="I8" s="4">
        <f>30571.7*10^6*6.626*10^-34/(9.27*10^-24)</f>
        <v>2.1852004768069042</v>
      </c>
      <c r="K8" s="4" t="s">
        <v>8</v>
      </c>
      <c r="L8" s="4">
        <f>1302.846*10^6*6.626*10^-34/(9.27*10^-24)</f>
        <v>9.3124677411003234E-2</v>
      </c>
    </row>
    <row r="9" spans="2:15" x14ac:dyDescent="0.3">
      <c r="B9" s="3" t="e">
        <v>#VALUE!</v>
      </c>
      <c r="C9" s="3" t="e">
        <v>#VALUE!</v>
      </c>
      <c r="D9" s="4"/>
      <c r="E9" s="4"/>
      <c r="F9" s="4"/>
      <c r="H9" s="4"/>
      <c r="I9" s="4"/>
      <c r="K9" s="4"/>
      <c r="L9" s="4"/>
    </row>
    <row r="10" spans="2:15" x14ac:dyDescent="0.3">
      <c r="B10" s="2"/>
      <c r="C10" s="2"/>
      <c r="D10" s="2"/>
      <c r="E10" s="2"/>
      <c r="F10" s="2"/>
    </row>
    <row r="11" spans="2:15" x14ac:dyDescent="0.3">
      <c r="B11" s="2"/>
      <c r="C11" s="2"/>
      <c r="D11" s="2"/>
      <c r="E11" s="2"/>
      <c r="F11" s="2"/>
    </row>
    <row r="12" spans="2:15" x14ac:dyDescent="0.3">
      <c r="B12" s="3" t="e">
        <f t="array" ref="B12:C13">LINEST(C6:O6,C5:O5,0,1)</f>
        <v>#VALUE!</v>
      </c>
      <c r="C12" s="3" t="e">
        <v>#VALUE!</v>
      </c>
      <c r="D12" s="4" t="s">
        <v>7</v>
      </c>
      <c r="E12" s="4"/>
      <c r="F12" s="4"/>
      <c r="H12" s="4" t="s">
        <v>4</v>
      </c>
      <c r="I12" s="4">
        <f>28085.22*10^6*6.626*10^-34/(9.27*10^-24)</f>
        <v>2.0074721436893204</v>
      </c>
      <c r="K12" s="4" t="s">
        <v>8</v>
      </c>
      <c r="L12" s="4">
        <f>513.3559*10^6*6.626*10^-34/(9.27*10^-24)</f>
        <v>3.6693594319309603E-2</v>
      </c>
    </row>
    <row r="13" spans="2:15" x14ac:dyDescent="0.3">
      <c r="B13" s="3" t="e">
        <v>#VALUE!</v>
      </c>
      <c r="C13" s="3" t="e">
        <v>#VALUE!</v>
      </c>
      <c r="D13" s="4"/>
      <c r="E13" s="4"/>
      <c r="F13" s="4"/>
      <c r="H13" s="4"/>
      <c r="I13" s="4"/>
      <c r="K13" s="4"/>
      <c r="L13" s="4"/>
    </row>
  </sheetData>
  <mergeCells count="10">
    <mergeCell ref="D8:F9"/>
    <mergeCell ref="H8:H9"/>
    <mergeCell ref="I8:I9"/>
    <mergeCell ref="K8:K9"/>
    <mergeCell ref="L8:L9"/>
    <mergeCell ref="D12:F13"/>
    <mergeCell ref="H12:H13"/>
    <mergeCell ref="I12:I13"/>
    <mergeCell ref="K12:K13"/>
    <mergeCell ref="L12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Probe 30-75 MHz</vt:lpstr>
      <vt:lpstr>Earth Magnetic Field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Darvish</dc:creator>
  <cp:lastModifiedBy>Blk Intlct</cp:lastModifiedBy>
  <dcterms:created xsi:type="dcterms:W3CDTF">2015-06-05T18:17:20Z</dcterms:created>
  <dcterms:modified xsi:type="dcterms:W3CDTF">2023-04-07T06:46:55Z</dcterms:modified>
</cp:coreProperties>
</file>