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blahova/Desktop/AMI/"/>
    </mc:Choice>
  </mc:AlternateContent>
  <xr:revisionPtr revIDLastSave="0" documentId="13_ncr:1_{5AD656DF-42AD-D549-BD15-83C0174C8943}" xr6:coauthVersionLast="47" xr6:coauthVersionMax="47" xr10:uidLastSave="{00000000-0000-0000-0000-000000000000}"/>
  <bookViews>
    <workbookView xWindow="1900" yWindow="500" windowWidth="28800" windowHeight="16620" tabRatio="688" activeTab="1" xr2:uid="{00000000-000D-0000-FFFF-FFFF00000000}"/>
  </bookViews>
  <sheets>
    <sheet name="PomocnyMCA" sheetId="14" state="veryHidden" r:id="rId1"/>
    <sheet name="Příklad 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1" i="13" l="1"/>
  <c r="V58" i="13"/>
  <c r="W58" i="13"/>
  <c r="G140" i="13" l="1"/>
  <c r="D140" i="13"/>
  <c r="G139" i="13"/>
  <c r="D139" i="13"/>
  <c r="F136" i="13"/>
  <c r="F135" i="13"/>
  <c r="F134" i="13"/>
  <c r="F133" i="13"/>
  <c r="F132" i="13"/>
  <c r="F131" i="13"/>
  <c r="E136" i="13"/>
  <c r="E135" i="13"/>
  <c r="E134" i="13"/>
  <c r="E133" i="13"/>
  <c r="E132" i="13"/>
  <c r="E131" i="13"/>
  <c r="R58" i="13"/>
  <c r="C136" i="13"/>
  <c r="C135" i="13"/>
  <c r="C134" i="13"/>
  <c r="C133" i="13"/>
  <c r="C132" i="13"/>
  <c r="C139" i="13" l="1"/>
  <c r="E139" i="13"/>
  <c r="F140" i="13"/>
  <c r="F139" i="13"/>
  <c r="C140" i="13"/>
  <c r="E140" i="13"/>
  <c r="I108" i="13"/>
  <c r="I109" i="13"/>
  <c r="I110" i="13"/>
  <c r="I111" i="13"/>
  <c r="I112" i="13"/>
  <c r="I107" i="13"/>
  <c r="S58" i="13" l="1"/>
  <c r="H64" i="13" l="1"/>
  <c r="H65" i="13"/>
  <c r="C63" i="13" a="1"/>
  <c r="C63" i="13" s="1"/>
  <c r="G58" i="13"/>
  <c r="D58" i="13"/>
  <c r="H67" i="13" l="1"/>
  <c r="H66" i="13"/>
  <c r="H68" i="13"/>
  <c r="G63" i="13"/>
  <c r="D63" i="13"/>
  <c r="F63" i="13"/>
  <c r="E63" i="13"/>
  <c r="F11" i="13"/>
  <c r="F10" i="13"/>
  <c r="F9" i="13"/>
  <c r="F8" i="13"/>
  <c r="C11" i="13"/>
  <c r="C10" i="13"/>
  <c r="C9" i="13"/>
  <c r="C8" i="13"/>
  <c r="D11" i="13"/>
  <c r="D8" i="13"/>
  <c r="H69" i="13" l="1"/>
  <c r="I64" i="13" s="1"/>
  <c r="E58" i="13"/>
  <c r="H58" i="13"/>
  <c r="I68" i="13" l="1"/>
  <c r="I67" i="13"/>
  <c r="I65" i="13"/>
  <c r="I66" i="13"/>
  <c r="I69" i="13" l="1"/>
  <c r="C114" i="13" a="1"/>
  <c r="E114" i="13" s="1"/>
  <c r="C127" i="13" a="1"/>
  <c r="C127" i="13" s="1"/>
  <c r="C138" i="13" s="1"/>
  <c r="E11" i="13"/>
  <c r="E10" i="13"/>
  <c r="E9" i="13"/>
  <c r="E8" i="13"/>
  <c r="F114" i="13" l="1"/>
  <c r="G114" i="13"/>
  <c r="D114" i="13"/>
  <c r="C114" i="13"/>
  <c r="G127" i="13"/>
  <c r="G138" i="13" s="1"/>
  <c r="F127" i="13"/>
  <c r="F138" i="13" s="1"/>
  <c r="E127" i="13"/>
  <c r="E138" i="13" s="1"/>
  <c r="D127" i="13"/>
  <c r="D138" i="13" s="1"/>
  <c r="H147" i="13" l="1"/>
  <c r="K109" i="13"/>
  <c r="H148" i="13"/>
  <c r="H144" i="13"/>
  <c r="H146" i="13"/>
  <c r="H149" i="13"/>
  <c r="H145" i="13"/>
  <c r="K112" i="13"/>
  <c r="K111" i="13"/>
  <c r="K107" i="13"/>
  <c r="K110" i="13"/>
  <c r="K108" i="13"/>
</calcChain>
</file>

<file path=xl/sharedStrings.xml><?xml version="1.0" encoding="utf-8"?>
<sst xmlns="http://schemas.openxmlformats.org/spreadsheetml/2006/main" count="242" uniqueCount="68">
  <si>
    <t>min</t>
  </si>
  <si>
    <t>max</t>
  </si>
  <si>
    <t>Charakter kriteria</t>
  </si>
  <si>
    <t>R</t>
  </si>
  <si>
    <t>S</t>
  </si>
  <si>
    <t>Bodovací metoda</t>
  </si>
  <si>
    <t>Bodovací metoda s vahami</t>
  </si>
  <si>
    <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Bodovací metoda a Bodovací metoda s vahami</t>
    </r>
  </si>
  <si>
    <t>Alternatives</t>
  </si>
  <si>
    <t>Quantification of criteria</t>
  </si>
  <si>
    <t>Radial graph</t>
  </si>
  <si>
    <t>Change to same type of criteria</t>
  </si>
  <si>
    <t>Dominance evaluation</t>
  </si>
  <si>
    <t>Change to same scale - points 1-10</t>
  </si>
  <si>
    <t>Average speed of production (min/pc)</t>
  </si>
  <si>
    <t>Average defects (%)</t>
  </si>
  <si>
    <t>Customer Satisfaction</t>
  </si>
  <si>
    <t>Production Cost (czk/pc)</t>
  </si>
  <si>
    <t>Revenues (czk/pc)</t>
  </si>
  <si>
    <t>Set A</t>
  </si>
  <si>
    <t>Set B</t>
  </si>
  <si>
    <t>Set C</t>
  </si>
  <si>
    <t xml:space="preserve"> A+B</t>
  </si>
  <si>
    <t xml:space="preserve"> B+C</t>
  </si>
  <si>
    <t xml:space="preserve"> A+C</t>
  </si>
  <si>
    <t xml:space="preserve"> A+B+C</t>
  </si>
  <si>
    <t>high</t>
  </si>
  <si>
    <t>medium</t>
  </si>
  <si>
    <t>very high</t>
  </si>
  <si>
    <t>Criteria Weights</t>
  </si>
  <si>
    <t>Cost (C)</t>
  </si>
  <si>
    <t>Revenues (R)</t>
  </si>
  <si>
    <t>Defects (D)</t>
  </si>
  <si>
    <t>Customer satisfactio (S)</t>
  </si>
  <si>
    <t>Speed of production (P)</t>
  </si>
  <si>
    <t>C</t>
  </si>
  <si>
    <t>P</t>
  </si>
  <si>
    <t>D</t>
  </si>
  <si>
    <t xml:space="preserve">P </t>
  </si>
  <si>
    <t>weights</t>
  </si>
  <si>
    <t>normalization</t>
  </si>
  <si>
    <t>Counts of preference</t>
  </si>
  <si>
    <t>Fullers triange - pairwise comparison</t>
  </si>
  <si>
    <t>Increase by +1 (to avoid exclusion of a criteria)</t>
  </si>
  <si>
    <t>SUM</t>
  </si>
  <si>
    <t>IC - Consistency Index</t>
  </si>
  <si>
    <t>IC &lt; 0,1</t>
  </si>
  <si>
    <r>
      <t xml:space="preserve">1 - equal criteria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 </t>
    </r>
    <r>
      <rPr>
        <i/>
        <sz val="10"/>
        <color indexed="8"/>
        <rFont val="Segoe UI"/>
        <family val="2"/>
        <charset val="238"/>
      </rPr>
      <t>j</t>
    </r>
  </si>
  <si>
    <t>5 - strongly preferred</t>
  </si>
  <si>
    <t xml:space="preserve">7 - very strong </t>
  </si>
  <si>
    <t>9 - absolutely preferred</t>
  </si>
  <si>
    <t>3 - weekly preferred</t>
  </si>
  <si>
    <t>Saatys method of Pairwise comparison</t>
  </si>
  <si>
    <t>geomean</t>
  </si>
  <si>
    <t>weigjhts</t>
  </si>
  <si>
    <t>9 points scale can be extended to 2, 4..</t>
  </si>
  <si>
    <t>Compromise /best alternative</t>
  </si>
  <si>
    <t>Alternatives matrix - after removing dominance</t>
  </si>
  <si>
    <t>Sequence</t>
  </si>
  <si>
    <t>Scoring</t>
  </si>
  <si>
    <t>Standard level method - conjunctive</t>
  </si>
  <si>
    <t>Standard level: z = (120; 150; 20; 2,5; 2)</t>
  </si>
  <si>
    <t>Simple additive weighting method</t>
  </si>
  <si>
    <t>Transform criteria to same type of criteria MAX and setting ideal H and nadir D</t>
  </si>
  <si>
    <t>ideal H</t>
  </si>
  <si>
    <t>nadir D</t>
  </si>
  <si>
    <t>Standized criterial matrix R:  rij = (yij - Dj) / (Hj - Dj)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</si>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</sst>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i/>
      <sz val="10"/>
      <color indexed="8"/>
      <name val="Segoe UI"/>
      <family val="2"/>
      <charset val="238"/>
    </font>
    <font>
      <sz val="10"/>
      <color indexed="8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1" fontId="0" fillId="0" borderId="1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25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26" xfId="0" applyNumberFormat="1" applyBorder="1" applyAlignment="1">
      <alignment horizontal="center"/>
    </xf>
    <xf numFmtId="0" fontId="9" fillId="0" borderId="0" xfId="0" applyFont="1"/>
    <xf numFmtId="0" fontId="4" fillId="0" borderId="0" xfId="0" applyFont="1"/>
    <xf numFmtId="2" fontId="0" fillId="0" borderId="1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0" xfId="0" applyFont="1" applyAlignment="1">
      <alignment vertical="center" wrapText="1"/>
    </xf>
    <xf numFmtId="164" fontId="0" fillId="0" borderId="2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2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4" fillId="0" borderId="10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D382-543A-4E83-8C85-C22FB1DFDA31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BE1-C00A-4A53-BF5C-12B23BB4236F}">
  <dimension ref="A1:W152"/>
  <sheetViews>
    <sheetView showGridLines="0" tabSelected="1" zoomScaleNormal="100" workbookViewId="0">
      <selection activeCell="K145" sqref="K145"/>
    </sheetView>
  </sheetViews>
  <sheetFormatPr baseColWidth="10" defaultColWidth="8.83203125" defaultRowHeight="15" outlineLevelRow="1" x14ac:dyDescent="0.2"/>
  <cols>
    <col min="1" max="1" width="7.1640625" customWidth="1"/>
    <col min="2" max="2" width="20.6640625" customWidth="1"/>
    <col min="3" max="8" width="15.6640625" customWidth="1"/>
    <col min="9" max="9" width="10.6640625" customWidth="1"/>
    <col min="10" max="10" width="5.6640625" customWidth="1"/>
    <col min="11" max="11" width="10.6640625" customWidth="1"/>
    <col min="12" max="16" width="5.6640625" customWidth="1"/>
    <col min="17" max="17" width="15.6640625" customWidth="1"/>
    <col min="18" max="18" width="5.6640625" customWidth="1"/>
    <col min="19" max="19" width="7.5" customWidth="1"/>
    <col min="20" max="23" width="5.6640625" customWidth="1"/>
    <col min="24" max="24" width="19.1640625" customWidth="1"/>
    <col min="25" max="31" width="15.6640625" customWidth="1"/>
  </cols>
  <sheetData>
    <row r="1" spans="1:8" ht="19" x14ac:dyDescent="0.25">
      <c r="A1" s="2"/>
    </row>
    <row r="2" spans="1:8" ht="15" customHeight="1" x14ac:dyDescent="0.2"/>
    <row r="3" spans="1:8" ht="15" customHeight="1" thickBot="1" x14ac:dyDescent="0.25">
      <c r="B3" s="9" t="s">
        <v>8</v>
      </c>
    </row>
    <row r="4" spans="1:8" ht="30" customHeight="1" x14ac:dyDescent="0.2">
      <c r="B4" s="4"/>
      <c r="C4" s="70" t="s">
        <v>17</v>
      </c>
      <c r="D4" s="70" t="s">
        <v>18</v>
      </c>
      <c r="E4" s="70" t="s">
        <v>14</v>
      </c>
      <c r="F4" s="70" t="s">
        <v>15</v>
      </c>
      <c r="G4" s="71" t="s">
        <v>16</v>
      </c>
      <c r="H4" s="10"/>
    </row>
    <row r="5" spans="1:8" ht="15" customHeight="1" x14ac:dyDescent="0.2">
      <c r="B5" s="39" t="s">
        <v>19</v>
      </c>
      <c r="C5" s="3">
        <v>50</v>
      </c>
      <c r="D5" s="3">
        <v>90</v>
      </c>
      <c r="E5" s="3">
        <v>10</v>
      </c>
      <c r="F5" s="3">
        <v>2</v>
      </c>
      <c r="G5" s="5" t="s">
        <v>26</v>
      </c>
      <c r="H5" s="1"/>
    </row>
    <row r="6" spans="1:8" ht="15" customHeight="1" x14ac:dyDescent="0.2">
      <c r="B6" s="39" t="s">
        <v>20</v>
      </c>
      <c r="C6" s="3">
        <v>55</v>
      </c>
      <c r="D6" s="3">
        <v>100</v>
      </c>
      <c r="E6" s="3">
        <v>10</v>
      </c>
      <c r="F6" s="3">
        <v>2</v>
      </c>
      <c r="G6" s="5" t="s">
        <v>27</v>
      </c>
      <c r="H6" s="1"/>
    </row>
    <row r="7" spans="1:8" ht="15" customHeight="1" x14ac:dyDescent="0.2">
      <c r="B7" s="39" t="s">
        <v>21</v>
      </c>
      <c r="C7" s="3">
        <v>70</v>
      </c>
      <c r="D7" s="3">
        <v>150</v>
      </c>
      <c r="E7" s="3">
        <v>15</v>
      </c>
      <c r="F7" s="3">
        <v>3</v>
      </c>
      <c r="G7" s="5" t="s">
        <v>27</v>
      </c>
      <c r="H7" s="1"/>
    </row>
    <row r="8" spans="1:8" ht="15" customHeight="1" x14ac:dyDescent="0.2">
      <c r="B8" s="39" t="s">
        <v>22</v>
      </c>
      <c r="C8" s="3">
        <f>C5+C6</f>
        <v>105</v>
      </c>
      <c r="D8" s="3">
        <f>D5+D6</f>
        <v>190</v>
      </c>
      <c r="E8" s="3">
        <f t="shared" ref="E8:E9" si="0">E5+E6</f>
        <v>20</v>
      </c>
      <c r="F8" s="3">
        <f>(F5+F6)/2</f>
        <v>2</v>
      </c>
      <c r="G8" s="5" t="s">
        <v>28</v>
      </c>
      <c r="H8" s="1"/>
    </row>
    <row r="9" spans="1:8" ht="15" customHeight="1" x14ac:dyDescent="0.2">
      <c r="B9" s="39" t="s">
        <v>23</v>
      </c>
      <c r="C9" s="3">
        <f>C6+C7</f>
        <v>125</v>
      </c>
      <c r="D9" s="3">
        <v>240</v>
      </c>
      <c r="E9" s="3">
        <f t="shared" si="0"/>
        <v>25</v>
      </c>
      <c r="F9" s="15">
        <f>(F6+F7)/2</f>
        <v>2.5</v>
      </c>
      <c r="G9" s="5" t="s">
        <v>26</v>
      </c>
      <c r="H9" s="1"/>
    </row>
    <row r="10" spans="1:8" ht="15" customHeight="1" x14ac:dyDescent="0.2">
      <c r="B10" s="39" t="s">
        <v>24</v>
      </c>
      <c r="C10" s="3">
        <f>C5+C7</f>
        <v>120</v>
      </c>
      <c r="D10" s="3">
        <v>250</v>
      </c>
      <c r="E10" s="3">
        <f t="shared" ref="E10" si="1">E5+E7</f>
        <v>25</v>
      </c>
      <c r="F10" s="15">
        <f>(F5+F7)/2</f>
        <v>2.5</v>
      </c>
      <c r="G10" s="5" t="s">
        <v>28</v>
      </c>
      <c r="H10" s="1"/>
    </row>
    <row r="11" spans="1:8" ht="15" customHeight="1" thickBot="1" x14ac:dyDescent="0.25">
      <c r="B11" s="40" t="s">
        <v>25</v>
      </c>
      <c r="C11" s="7">
        <f>C5+C6+C7</f>
        <v>175</v>
      </c>
      <c r="D11" s="7">
        <f>D5+D6+D7</f>
        <v>340</v>
      </c>
      <c r="E11" s="7">
        <f t="shared" ref="E11" si="2">E5+E6+E7</f>
        <v>35</v>
      </c>
      <c r="F11" s="14">
        <f>(F5+F6+F7)/3</f>
        <v>2.3333333333333335</v>
      </c>
      <c r="G11" s="8" t="s">
        <v>28</v>
      </c>
      <c r="H11" s="1"/>
    </row>
    <row r="12" spans="1:8" ht="15" customHeight="1" x14ac:dyDescent="0.2"/>
    <row r="13" spans="1:8" ht="15" customHeight="1" thickBot="1" x14ac:dyDescent="0.25">
      <c r="B13" s="9" t="s">
        <v>9</v>
      </c>
    </row>
    <row r="14" spans="1:8" ht="45" customHeight="1" x14ac:dyDescent="0.2">
      <c r="B14" s="4"/>
      <c r="C14" s="70" t="s">
        <v>17</v>
      </c>
      <c r="D14" s="70" t="s">
        <v>18</v>
      </c>
      <c r="E14" s="70" t="s">
        <v>14</v>
      </c>
      <c r="F14" s="70" t="s">
        <v>15</v>
      </c>
      <c r="G14" s="71" t="s">
        <v>16</v>
      </c>
    </row>
    <row r="15" spans="1:8" ht="15" customHeight="1" x14ac:dyDescent="0.2">
      <c r="B15" s="39" t="s">
        <v>19</v>
      </c>
      <c r="C15" s="3"/>
      <c r="D15" s="3"/>
      <c r="E15" s="3"/>
      <c r="F15" s="3"/>
      <c r="G15" s="5"/>
    </row>
    <row r="16" spans="1:8" ht="15" customHeight="1" x14ac:dyDescent="0.2">
      <c r="B16" s="39" t="s">
        <v>20</v>
      </c>
      <c r="C16" s="3"/>
      <c r="D16" s="3"/>
      <c r="E16" s="3"/>
      <c r="F16" s="3"/>
      <c r="G16" s="5"/>
    </row>
    <row r="17" spans="1:9" ht="15" customHeight="1" x14ac:dyDescent="0.2">
      <c r="B17" s="39" t="s">
        <v>21</v>
      </c>
      <c r="C17" s="3"/>
      <c r="D17" s="3"/>
      <c r="E17" s="3"/>
      <c r="F17" s="3"/>
      <c r="G17" s="5"/>
    </row>
    <row r="18" spans="1:9" ht="15" customHeight="1" x14ac:dyDescent="0.2">
      <c r="B18" s="39" t="s">
        <v>22</v>
      </c>
      <c r="C18" s="3"/>
      <c r="D18" s="3"/>
      <c r="E18" s="3"/>
      <c r="F18" s="3"/>
      <c r="G18" s="5"/>
    </row>
    <row r="19" spans="1:9" ht="15" customHeight="1" x14ac:dyDescent="0.2">
      <c r="B19" s="39" t="s">
        <v>23</v>
      </c>
      <c r="C19" s="3"/>
      <c r="D19" s="3"/>
      <c r="E19" s="3"/>
      <c r="F19" s="15"/>
      <c r="G19" s="5"/>
    </row>
    <row r="20" spans="1:9" ht="15" customHeight="1" x14ac:dyDescent="0.2">
      <c r="B20" s="39" t="s">
        <v>24</v>
      </c>
      <c r="C20" s="3"/>
      <c r="D20" s="3"/>
      <c r="E20" s="3"/>
      <c r="F20" s="15"/>
      <c r="G20" s="5"/>
    </row>
    <row r="21" spans="1:9" ht="15" customHeight="1" thickBot="1" x14ac:dyDescent="0.25">
      <c r="B21" s="40" t="s">
        <v>25</v>
      </c>
      <c r="C21" s="3"/>
      <c r="D21" s="3"/>
      <c r="E21" s="3"/>
      <c r="F21" s="15"/>
      <c r="G21" s="8"/>
    </row>
    <row r="22" spans="1:9" ht="15" customHeight="1" thickBot="1" x14ac:dyDescent="0.25">
      <c r="B22" s="11" t="s">
        <v>2</v>
      </c>
      <c r="C22" s="12"/>
      <c r="D22" s="12"/>
      <c r="E22" s="12"/>
      <c r="F22" s="12"/>
      <c r="G22" s="13"/>
    </row>
    <row r="23" spans="1:9" ht="15" customHeight="1" x14ac:dyDescent="0.2">
      <c r="B23" s="41"/>
      <c r="C23" s="17"/>
      <c r="D23" s="17"/>
      <c r="E23" s="17"/>
      <c r="F23" s="17"/>
      <c r="G23" s="17"/>
    </row>
    <row r="24" spans="1:9" ht="15" customHeight="1" x14ac:dyDescent="0.2"/>
    <row r="25" spans="1:9" ht="15" customHeight="1" x14ac:dyDescent="0.25">
      <c r="A25" s="2" t="s">
        <v>12</v>
      </c>
    </row>
    <row r="26" spans="1:9" ht="15" customHeight="1" outlineLevel="1" x14ac:dyDescent="0.2"/>
    <row r="27" spans="1:9" ht="15" customHeight="1" outlineLevel="1" thickBot="1" x14ac:dyDescent="0.25">
      <c r="B27" s="9" t="s">
        <v>11</v>
      </c>
    </row>
    <row r="28" spans="1:9" ht="45" customHeight="1" outlineLevel="1" x14ac:dyDescent="0.2">
      <c r="B28" s="4"/>
      <c r="C28" s="70" t="s">
        <v>17</v>
      </c>
      <c r="D28" s="70" t="s">
        <v>18</v>
      </c>
      <c r="E28" s="70" t="s">
        <v>14</v>
      </c>
      <c r="F28" s="70" t="s">
        <v>15</v>
      </c>
      <c r="G28" s="71" t="s">
        <v>16</v>
      </c>
      <c r="I28" s="69" t="s">
        <v>10</v>
      </c>
    </row>
    <row r="29" spans="1:9" ht="15" customHeight="1" outlineLevel="1" x14ac:dyDescent="0.2">
      <c r="B29" s="39" t="s">
        <v>19</v>
      </c>
      <c r="C29" s="3"/>
      <c r="D29" s="3"/>
      <c r="E29" s="3"/>
      <c r="F29" s="3"/>
      <c r="G29" s="5"/>
    </row>
    <row r="30" spans="1:9" ht="15" customHeight="1" outlineLevel="1" x14ac:dyDescent="0.2">
      <c r="B30" s="39" t="s">
        <v>20</v>
      </c>
      <c r="C30" s="3"/>
      <c r="D30" s="3"/>
      <c r="E30" s="3"/>
      <c r="F30" s="3"/>
      <c r="G30" s="5"/>
    </row>
    <row r="31" spans="1:9" ht="15" customHeight="1" outlineLevel="1" x14ac:dyDescent="0.2">
      <c r="B31" s="39" t="s">
        <v>21</v>
      </c>
      <c r="C31" s="3"/>
      <c r="D31" s="3"/>
      <c r="E31" s="3"/>
      <c r="F31" s="3"/>
      <c r="G31" s="5"/>
    </row>
    <row r="32" spans="1:9" ht="15" customHeight="1" outlineLevel="1" x14ac:dyDescent="0.2">
      <c r="B32" s="39" t="s">
        <v>22</v>
      </c>
      <c r="C32" s="3"/>
      <c r="D32" s="3"/>
      <c r="E32" s="3"/>
      <c r="F32" s="3"/>
      <c r="G32" s="5"/>
    </row>
    <row r="33" spans="2:8" ht="15" customHeight="1" outlineLevel="1" x14ac:dyDescent="0.2">
      <c r="B33" s="39" t="s">
        <v>23</v>
      </c>
      <c r="C33" s="3"/>
      <c r="D33" s="3"/>
      <c r="E33" s="3"/>
      <c r="F33" s="15"/>
      <c r="G33" s="5"/>
    </row>
    <row r="34" spans="2:8" ht="15" customHeight="1" outlineLevel="1" x14ac:dyDescent="0.2">
      <c r="B34" s="39" t="s">
        <v>24</v>
      </c>
      <c r="C34" s="3"/>
      <c r="D34" s="3"/>
      <c r="E34" s="3"/>
      <c r="F34" s="15"/>
      <c r="G34" s="5"/>
    </row>
    <row r="35" spans="2:8" ht="15" customHeight="1" outlineLevel="1" thickBot="1" x14ac:dyDescent="0.25">
      <c r="B35" s="40" t="s">
        <v>25</v>
      </c>
      <c r="C35" s="3"/>
      <c r="D35" s="7"/>
      <c r="E35" s="3"/>
      <c r="F35" s="15"/>
      <c r="G35" s="8"/>
    </row>
    <row r="36" spans="2:8" ht="16" outlineLevel="1" thickBot="1" x14ac:dyDescent="0.25">
      <c r="B36" s="11" t="s">
        <v>2</v>
      </c>
      <c r="C36" s="12" t="s">
        <v>1</v>
      </c>
      <c r="D36" s="12" t="s">
        <v>1</v>
      </c>
      <c r="E36" s="12" t="s">
        <v>1</v>
      </c>
      <c r="F36" s="12" t="s">
        <v>1</v>
      </c>
      <c r="G36" s="13" t="s">
        <v>1</v>
      </c>
    </row>
    <row r="37" spans="2:8" outlineLevel="1" x14ac:dyDescent="0.2"/>
    <row r="38" spans="2:8" ht="16" outlineLevel="1" thickBot="1" x14ac:dyDescent="0.25">
      <c r="B38" s="9" t="s">
        <v>13</v>
      </c>
    </row>
    <row r="39" spans="2:8" ht="30" outlineLevel="1" x14ac:dyDescent="0.2">
      <c r="B39" s="4"/>
      <c r="C39" s="70" t="s">
        <v>17</v>
      </c>
      <c r="D39" s="70" t="s">
        <v>18</v>
      </c>
      <c r="E39" s="70" t="s">
        <v>14</v>
      </c>
      <c r="F39" s="70" t="s">
        <v>15</v>
      </c>
      <c r="G39" s="71" t="s">
        <v>16</v>
      </c>
    </row>
    <row r="40" spans="2:8" ht="16" outlineLevel="1" x14ac:dyDescent="0.2">
      <c r="B40" s="39" t="s">
        <v>19</v>
      </c>
      <c r="C40" s="3"/>
      <c r="D40" s="3"/>
      <c r="E40" s="3"/>
      <c r="F40" s="3"/>
      <c r="G40" s="5"/>
    </row>
    <row r="41" spans="2:8" ht="16" outlineLevel="1" x14ac:dyDescent="0.2">
      <c r="B41" s="39" t="s">
        <v>20</v>
      </c>
      <c r="C41" s="3"/>
      <c r="D41" s="3"/>
      <c r="E41" s="3"/>
      <c r="F41" s="3"/>
      <c r="G41" s="5"/>
    </row>
    <row r="42" spans="2:8" ht="16" outlineLevel="1" x14ac:dyDescent="0.2">
      <c r="B42" s="39" t="s">
        <v>21</v>
      </c>
      <c r="C42" s="3"/>
      <c r="D42" s="3"/>
      <c r="E42" s="3"/>
      <c r="F42" s="3"/>
      <c r="G42" s="5"/>
    </row>
    <row r="43" spans="2:8" ht="16" outlineLevel="1" x14ac:dyDescent="0.2">
      <c r="B43" s="39" t="s">
        <v>22</v>
      </c>
      <c r="C43" s="3"/>
      <c r="D43" s="3"/>
      <c r="E43" s="3"/>
      <c r="F43" s="3"/>
      <c r="G43" s="5"/>
    </row>
    <row r="44" spans="2:8" ht="16" outlineLevel="1" x14ac:dyDescent="0.2">
      <c r="B44" s="39" t="s">
        <v>23</v>
      </c>
      <c r="C44" s="3"/>
      <c r="D44" s="3"/>
      <c r="E44" s="3"/>
      <c r="F44" s="3"/>
      <c r="G44" s="5"/>
      <c r="H44" s="16"/>
    </row>
    <row r="45" spans="2:8" ht="16" outlineLevel="1" x14ac:dyDescent="0.2">
      <c r="B45" s="39" t="s">
        <v>24</v>
      </c>
      <c r="C45" s="3"/>
      <c r="D45" s="3"/>
      <c r="E45" s="3"/>
      <c r="F45" s="3"/>
      <c r="G45" s="5"/>
      <c r="H45" s="16"/>
    </row>
    <row r="46" spans="2:8" ht="17" outlineLevel="1" thickBot="1" x14ac:dyDescent="0.25">
      <c r="B46" s="40" t="s">
        <v>25</v>
      </c>
      <c r="C46" s="3"/>
      <c r="D46" s="7"/>
      <c r="E46" s="3"/>
      <c r="F46" s="3"/>
      <c r="G46" s="8"/>
    </row>
    <row r="47" spans="2:8" ht="16" outlineLevel="1" thickBot="1" x14ac:dyDescent="0.25">
      <c r="B47" s="11" t="s">
        <v>2</v>
      </c>
      <c r="C47" s="12" t="s">
        <v>1</v>
      </c>
      <c r="D47" s="12" t="s">
        <v>1</v>
      </c>
      <c r="E47" s="12" t="s">
        <v>1</v>
      </c>
      <c r="F47" s="12" t="s">
        <v>1</v>
      </c>
      <c r="G47" s="13" t="s">
        <v>1</v>
      </c>
    </row>
    <row r="48" spans="2:8" outlineLevel="1" x14ac:dyDescent="0.2"/>
    <row r="50" spans="1:23" ht="19" x14ac:dyDescent="0.25">
      <c r="A50" s="2" t="s">
        <v>29</v>
      </c>
    </row>
    <row r="51" spans="1:23" ht="19" outlineLevel="1" x14ac:dyDescent="0.25">
      <c r="A51" s="2"/>
      <c r="E51" t="s">
        <v>40</v>
      </c>
    </row>
    <row r="52" spans="1:23" ht="30" customHeight="1" outlineLevel="1" x14ac:dyDescent="0.2">
      <c r="C52" s="43" t="s">
        <v>58</v>
      </c>
      <c r="D52" s="10"/>
      <c r="E52" s="43" t="s">
        <v>39</v>
      </c>
      <c r="F52" s="10"/>
      <c r="G52" s="43" t="s">
        <v>59</v>
      </c>
      <c r="H52" s="43" t="s">
        <v>39</v>
      </c>
      <c r="J52" s="64" t="s">
        <v>42</v>
      </c>
      <c r="K52" s="64"/>
      <c r="L52" s="64"/>
      <c r="M52" s="64"/>
      <c r="Q52" t="s">
        <v>41</v>
      </c>
      <c r="R52" s="46"/>
      <c r="S52" s="43" t="s">
        <v>39</v>
      </c>
      <c r="U52" s="50" t="s">
        <v>43</v>
      </c>
    </row>
    <row r="53" spans="1:23" ht="15" customHeight="1" outlineLevel="1" x14ac:dyDescent="0.2">
      <c r="B53" s="42" t="s">
        <v>30</v>
      </c>
      <c r="C53" s="17"/>
      <c r="D53" s="17"/>
      <c r="E53" s="28"/>
      <c r="G53" s="17"/>
      <c r="H53" s="28"/>
      <c r="J53" s="19" t="s">
        <v>35</v>
      </c>
      <c r="K53" s="20" t="s">
        <v>35</v>
      </c>
      <c r="L53" s="20" t="s">
        <v>35</v>
      </c>
      <c r="M53" s="21" t="s">
        <v>35</v>
      </c>
      <c r="Q53" s="42" t="s">
        <v>30</v>
      </c>
      <c r="R53" s="1"/>
      <c r="S53" s="29"/>
      <c r="T53" s="1"/>
      <c r="U53" s="1"/>
      <c r="V53" s="1"/>
      <c r="W53" s="29"/>
    </row>
    <row r="54" spans="1:23" ht="15" customHeight="1" outlineLevel="1" x14ac:dyDescent="0.2">
      <c r="B54" s="42" t="s">
        <v>31</v>
      </c>
      <c r="C54" s="17"/>
      <c r="D54" s="17"/>
      <c r="E54" s="28"/>
      <c r="G54" s="17"/>
      <c r="H54" s="28"/>
      <c r="J54" s="22" t="s">
        <v>3</v>
      </c>
      <c r="K54" s="23" t="s">
        <v>36</v>
      </c>
      <c r="L54" s="23" t="s">
        <v>37</v>
      </c>
      <c r="M54" s="24" t="s">
        <v>4</v>
      </c>
      <c r="Q54" s="42" t="s">
        <v>31</v>
      </c>
      <c r="R54" s="1"/>
      <c r="S54" s="29"/>
      <c r="T54" s="1"/>
      <c r="U54" s="1"/>
      <c r="V54" s="1"/>
      <c r="W54" s="29"/>
    </row>
    <row r="55" spans="1:23" ht="15" customHeight="1" outlineLevel="1" x14ac:dyDescent="0.2">
      <c r="B55" s="42" t="s">
        <v>34</v>
      </c>
      <c r="C55" s="17"/>
      <c r="D55" s="17"/>
      <c r="E55" s="28"/>
      <c r="G55" s="17"/>
      <c r="H55" s="28"/>
      <c r="J55" s="19" t="s">
        <v>3</v>
      </c>
      <c r="K55" s="20" t="s">
        <v>3</v>
      </c>
      <c r="L55" s="21" t="s">
        <v>3</v>
      </c>
      <c r="M55" s="1"/>
      <c r="Q55" s="42" t="s">
        <v>34</v>
      </c>
      <c r="R55" s="1"/>
      <c r="S55" s="29"/>
      <c r="T55" s="1"/>
      <c r="U55" s="1"/>
      <c r="V55" s="1"/>
      <c r="W55" s="29"/>
    </row>
    <row r="56" spans="1:23" ht="15" customHeight="1" outlineLevel="1" x14ac:dyDescent="0.2">
      <c r="B56" s="42" t="s">
        <v>32</v>
      </c>
      <c r="C56" s="17"/>
      <c r="D56" s="17"/>
      <c r="E56" s="28"/>
      <c r="G56" s="17"/>
      <c r="H56" s="28"/>
      <c r="J56" s="22" t="s">
        <v>38</v>
      </c>
      <c r="K56" s="23" t="s">
        <v>37</v>
      </c>
      <c r="L56" s="24" t="s">
        <v>4</v>
      </c>
      <c r="M56" s="1"/>
      <c r="Q56" s="42" t="s">
        <v>32</v>
      </c>
      <c r="R56" s="1"/>
      <c r="S56" s="29"/>
      <c r="T56" s="1"/>
      <c r="U56" s="1"/>
      <c r="V56" s="1"/>
      <c r="W56" s="29"/>
    </row>
    <row r="57" spans="1:23" ht="15" customHeight="1" outlineLevel="1" thickBot="1" x14ac:dyDescent="0.25">
      <c r="B57" s="42" t="s">
        <v>33</v>
      </c>
      <c r="C57" s="17"/>
      <c r="D57" s="44"/>
      <c r="E57" s="45"/>
      <c r="G57" s="44"/>
      <c r="H57" s="45"/>
      <c r="J57" s="19" t="s">
        <v>38</v>
      </c>
      <c r="K57" s="21" t="s">
        <v>36</v>
      </c>
      <c r="L57" s="1"/>
      <c r="M57" s="1"/>
      <c r="Q57" s="42" t="s">
        <v>33</v>
      </c>
      <c r="R57" s="47"/>
      <c r="S57" s="48"/>
      <c r="T57" s="1"/>
      <c r="U57" s="1"/>
      <c r="V57" s="47"/>
      <c r="W57" s="48"/>
    </row>
    <row r="58" spans="1:23" ht="15" customHeight="1" outlineLevel="1" thickTop="1" x14ac:dyDescent="0.2">
      <c r="B58" s="10"/>
      <c r="C58" s="17" t="s">
        <v>44</v>
      </c>
      <c r="D58" s="17">
        <f>SUM(D53:D57)</f>
        <v>0</v>
      </c>
      <c r="E58" s="17">
        <f>SUM(E53:E57)</f>
        <v>0</v>
      </c>
      <c r="G58" s="17">
        <f>SUM(G53:G57)</f>
        <v>0</v>
      </c>
      <c r="H58" s="17">
        <f>SUM(H53:H57)</f>
        <v>0</v>
      </c>
      <c r="J58" s="22" t="s">
        <v>37</v>
      </c>
      <c r="K58" s="24" t="s">
        <v>4</v>
      </c>
      <c r="L58" s="1"/>
      <c r="M58" s="1"/>
      <c r="Q58" s="49"/>
      <c r="R58" s="17">
        <f>SUM(R53:R57)</f>
        <v>0</v>
      </c>
      <c r="S58" s="17">
        <f>SUM(S53:S57)</f>
        <v>0</v>
      </c>
      <c r="V58" s="17">
        <f t="shared" ref="V58" si="3">SUM(V53:V57)</f>
        <v>0</v>
      </c>
      <c r="W58" s="17">
        <f>SUM(W53:W57)</f>
        <v>0</v>
      </c>
    </row>
    <row r="59" spans="1:23" ht="15" customHeight="1" outlineLevel="1" x14ac:dyDescent="0.2">
      <c r="B59" s="10"/>
      <c r="J59" s="25" t="s">
        <v>37</v>
      </c>
      <c r="K59" s="1"/>
      <c r="L59" s="1"/>
      <c r="M59" s="1"/>
    </row>
    <row r="60" spans="1:23" ht="15" customHeight="1" outlineLevel="1" x14ac:dyDescent="0.2">
      <c r="B60" s="10"/>
      <c r="J60" s="63" t="s">
        <v>4</v>
      </c>
      <c r="K60" s="1"/>
      <c r="L60" s="1"/>
      <c r="M60" s="1"/>
    </row>
    <row r="61" spans="1:23" outlineLevel="1" x14ac:dyDescent="0.2">
      <c r="B61" s="9" t="s">
        <v>52</v>
      </c>
      <c r="L61" s="1"/>
      <c r="M61" s="1"/>
    </row>
    <row r="62" spans="1:23" outlineLevel="1" x14ac:dyDescent="0.2">
      <c r="L62" s="1"/>
      <c r="M62" s="1"/>
    </row>
    <row r="63" spans="1:23" ht="30" outlineLevel="1" x14ac:dyDescent="0.2">
      <c r="C63" s="18" t="str">
        <f t="array" ref="C63:G63">TRANSPOSE(B64:B68)</f>
        <v>Cost (C)</v>
      </c>
      <c r="D63" s="18" t="str">
        <v>Revenues (R)</v>
      </c>
      <c r="E63" s="18" t="str">
        <v>Speed of production (P)</v>
      </c>
      <c r="F63" s="18" t="str">
        <v>Defects (D)</v>
      </c>
      <c r="G63" s="18" t="str">
        <v>Customer satisfactio (S)</v>
      </c>
      <c r="H63" s="51" t="s">
        <v>53</v>
      </c>
      <c r="I63" s="51" t="s">
        <v>54</v>
      </c>
      <c r="L63" s="1"/>
      <c r="M63" s="1"/>
    </row>
    <row r="64" spans="1:23" ht="15" customHeight="1" outlineLevel="1" x14ac:dyDescent="0.2">
      <c r="B64" s="42" t="s">
        <v>30</v>
      </c>
      <c r="C64" s="3">
        <v>1</v>
      </c>
      <c r="D64" s="3"/>
      <c r="E64" s="3"/>
      <c r="F64" s="26"/>
      <c r="G64" s="26"/>
      <c r="H64" s="52">
        <f>(C64*D64*E64*F64*G64)^(1/5)</f>
        <v>0</v>
      </c>
      <c r="I64" s="28">
        <f>H64/$H$69</f>
        <v>0</v>
      </c>
      <c r="L64" s="1"/>
      <c r="M64" s="1" t="s">
        <v>45</v>
      </c>
    </row>
    <row r="65" spans="1:13" ht="15" customHeight="1" outlineLevel="1" x14ac:dyDescent="0.2">
      <c r="B65" s="42" t="s">
        <v>31</v>
      </c>
      <c r="C65" s="3"/>
      <c r="D65" s="3">
        <v>1</v>
      </c>
      <c r="E65" s="3"/>
      <c r="F65" s="26"/>
      <c r="G65" s="26"/>
      <c r="H65" s="52">
        <f>GEOMEAN(C65:G65)</f>
        <v>1</v>
      </c>
      <c r="I65" s="28">
        <f t="shared" ref="I65:I68" si="4">H65/$H$69</f>
        <v>0.25</v>
      </c>
      <c r="L65" s="1"/>
      <c r="M65" s="1" t="s">
        <v>46</v>
      </c>
    </row>
    <row r="66" spans="1:13" ht="15" customHeight="1" outlineLevel="1" x14ac:dyDescent="0.2">
      <c r="B66" s="42" t="s">
        <v>34</v>
      </c>
      <c r="C66" s="26"/>
      <c r="D66" s="26"/>
      <c r="E66" s="3">
        <v>1</v>
      </c>
      <c r="F66" s="26"/>
      <c r="G66" s="26"/>
      <c r="H66" s="52">
        <f t="shared" ref="H66:H68" si="5">GEOMEAN(C66:G66)</f>
        <v>1</v>
      </c>
      <c r="I66" s="28">
        <f t="shared" si="4"/>
        <v>0.25</v>
      </c>
      <c r="L66" s="1"/>
      <c r="M66" s="1"/>
    </row>
    <row r="67" spans="1:13" ht="15" customHeight="1" outlineLevel="1" x14ac:dyDescent="0.2">
      <c r="B67" s="42" t="s">
        <v>32</v>
      </c>
      <c r="C67" s="27"/>
      <c r="D67" s="27"/>
      <c r="E67" s="27"/>
      <c r="F67" s="3">
        <v>1</v>
      </c>
      <c r="G67" s="26"/>
      <c r="H67" s="52">
        <f t="shared" si="5"/>
        <v>1</v>
      </c>
      <c r="I67" s="28">
        <f t="shared" si="4"/>
        <v>0.25</v>
      </c>
      <c r="L67" s="1"/>
      <c r="M67" s="1"/>
    </row>
    <row r="68" spans="1:13" ht="15" customHeight="1" outlineLevel="1" thickBot="1" x14ac:dyDescent="0.25">
      <c r="B68" s="42" t="s">
        <v>33</v>
      </c>
      <c r="C68" s="27"/>
      <c r="D68" s="27"/>
      <c r="E68" s="27"/>
      <c r="F68" s="27"/>
      <c r="G68" s="3">
        <v>1</v>
      </c>
      <c r="H68" s="53">
        <f t="shared" si="5"/>
        <v>1</v>
      </c>
      <c r="I68" s="45">
        <f t="shared" si="4"/>
        <v>0.25</v>
      </c>
      <c r="L68" s="1"/>
      <c r="M68" s="1"/>
    </row>
    <row r="69" spans="1:13" ht="16" outlineLevel="1" thickTop="1" x14ac:dyDescent="0.2">
      <c r="G69" s="17"/>
      <c r="H69" s="52">
        <f>SUM(H64:H68)</f>
        <v>4</v>
      </c>
      <c r="I69" s="17">
        <f>SUM(I64:I68)</f>
        <v>1</v>
      </c>
      <c r="L69" s="1"/>
      <c r="M69" s="1"/>
    </row>
    <row r="70" spans="1:13" outlineLevel="1" x14ac:dyDescent="0.2">
      <c r="C70" s="65" t="s">
        <v>47</v>
      </c>
      <c r="D70" s="65"/>
      <c r="E70" s="65"/>
      <c r="F70" s="65"/>
      <c r="G70" s="65"/>
      <c r="L70" s="1"/>
      <c r="M70" s="1"/>
    </row>
    <row r="71" spans="1:13" ht="15.75" customHeight="1" outlineLevel="1" x14ac:dyDescent="0.2">
      <c r="C71" s="54" t="s">
        <v>51</v>
      </c>
      <c r="D71" s="55"/>
      <c r="E71" s="55"/>
      <c r="F71" s="55"/>
      <c r="G71" s="55"/>
      <c r="L71" s="1"/>
      <c r="M71" s="1"/>
    </row>
    <row r="72" spans="1:13" ht="15.75" customHeight="1" outlineLevel="1" x14ac:dyDescent="0.2">
      <c r="C72" s="54" t="s">
        <v>48</v>
      </c>
      <c r="D72" s="55"/>
      <c r="E72" s="55"/>
      <c r="F72" s="55"/>
      <c r="G72" s="55"/>
      <c r="L72" s="1"/>
      <c r="M72" s="1"/>
    </row>
    <row r="73" spans="1:13" ht="15.75" customHeight="1" outlineLevel="1" x14ac:dyDescent="0.2">
      <c r="C73" s="54" t="s">
        <v>49</v>
      </c>
      <c r="D73" s="55"/>
      <c r="E73" s="55"/>
      <c r="F73" s="55"/>
      <c r="G73" s="55"/>
    </row>
    <row r="74" spans="1:13" ht="15.75" customHeight="1" outlineLevel="1" x14ac:dyDescent="0.2">
      <c r="C74" s="54" t="s">
        <v>50</v>
      </c>
      <c r="D74" s="55"/>
      <c r="E74" s="55"/>
      <c r="F74" s="55"/>
      <c r="G74" s="55"/>
    </row>
    <row r="75" spans="1:13" outlineLevel="1" x14ac:dyDescent="0.2">
      <c r="C75" s="55"/>
      <c r="D75" s="55"/>
      <c r="E75" s="55"/>
      <c r="F75" s="55"/>
      <c r="G75" s="55"/>
    </row>
    <row r="76" spans="1:13" outlineLevel="1" x14ac:dyDescent="0.2">
      <c r="C76" s="54" t="s">
        <v>55</v>
      </c>
      <c r="D76" s="55"/>
      <c r="E76" s="55"/>
      <c r="F76" s="55"/>
      <c r="G76" s="55"/>
    </row>
    <row r="78" spans="1:13" ht="19" x14ac:dyDescent="0.25">
      <c r="A78" s="2" t="s">
        <v>56</v>
      </c>
    </row>
    <row r="79" spans="1:13" ht="19" x14ac:dyDescent="0.25">
      <c r="A79" s="2"/>
    </row>
    <row r="80" spans="1:13" ht="16" thickBot="1" x14ac:dyDescent="0.25">
      <c r="B80" s="9" t="s">
        <v>57</v>
      </c>
    </row>
    <row r="81" spans="1:7" ht="30" x14ac:dyDescent="0.2">
      <c r="B81" s="4"/>
      <c r="C81" s="70" t="s">
        <v>17</v>
      </c>
      <c r="D81" s="70" t="s">
        <v>18</v>
      </c>
      <c r="E81" s="70" t="s">
        <v>14</v>
      </c>
      <c r="F81" s="70" t="s">
        <v>15</v>
      </c>
      <c r="G81" s="71" t="s">
        <v>16</v>
      </c>
    </row>
    <row r="82" spans="1:7" ht="16" x14ac:dyDescent="0.2">
      <c r="B82" s="39" t="s">
        <v>19</v>
      </c>
      <c r="C82" s="3">
        <v>50</v>
      </c>
      <c r="D82" s="3">
        <v>90</v>
      </c>
      <c r="E82" s="3">
        <v>10</v>
      </c>
      <c r="F82" s="3">
        <v>2</v>
      </c>
      <c r="G82" s="5">
        <v>2</v>
      </c>
    </row>
    <row r="83" spans="1:7" ht="16" x14ac:dyDescent="0.2">
      <c r="B83" s="39" t="s">
        <v>20</v>
      </c>
      <c r="C83" s="3">
        <v>55</v>
      </c>
      <c r="D83" s="3">
        <v>100</v>
      </c>
      <c r="E83" s="3">
        <v>10</v>
      </c>
      <c r="F83" s="3">
        <v>2</v>
      </c>
      <c r="G83" s="5">
        <v>1</v>
      </c>
    </row>
    <row r="84" spans="1:7" ht="16" x14ac:dyDescent="0.2">
      <c r="B84" s="39" t="s">
        <v>21</v>
      </c>
      <c r="C84" s="3">
        <v>70</v>
      </c>
      <c r="D84" s="3">
        <v>150</v>
      </c>
      <c r="E84" s="3">
        <v>15</v>
      </c>
      <c r="F84" s="3">
        <v>3</v>
      </c>
      <c r="G84" s="5">
        <v>1</v>
      </c>
    </row>
    <row r="85" spans="1:7" ht="16" x14ac:dyDescent="0.2">
      <c r="B85" s="39" t="s">
        <v>22</v>
      </c>
      <c r="C85" s="3">
        <v>105</v>
      </c>
      <c r="D85" s="3">
        <v>190</v>
      </c>
      <c r="E85" s="3">
        <v>20</v>
      </c>
      <c r="F85" s="3">
        <v>2</v>
      </c>
      <c r="G85" s="5">
        <v>3</v>
      </c>
    </row>
    <row r="86" spans="1:7" ht="16" x14ac:dyDescent="0.2">
      <c r="B86" s="39" t="s">
        <v>23</v>
      </c>
      <c r="C86" s="3">
        <v>120</v>
      </c>
      <c r="D86" s="3">
        <v>250</v>
      </c>
      <c r="E86" s="3">
        <v>25</v>
      </c>
      <c r="F86" s="15">
        <v>2.5</v>
      </c>
      <c r="G86" s="5">
        <v>3</v>
      </c>
    </row>
    <row r="87" spans="1:7" ht="17" thickBot="1" x14ac:dyDescent="0.25">
      <c r="B87" s="39" t="s">
        <v>24</v>
      </c>
      <c r="C87" s="3">
        <v>175</v>
      </c>
      <c r="D87" s="3">
        <v>350</v>
      </c>
      <c r="E87" s="3">
        <v>35</v>
      </c>
      <c r="F87" s="15">
        <v>2.3333333333333335</v>
      </c>
      <c r="G87" s="8">
        <v>3</v>
      </c>
    </row>
    <row r="88" spans="1:7" ht="17" thickBot="1" x14ac:dyDescent="0.25">
      <c r="B88" s="40" t="s">
        <v>25</v>
      </c>
      <c r="C88" s="12" t="s">
        <v>0</v>
      </c>
      <c r="D88" s="12" t="s">
        <v>1</v>
      </c>
      <c r="E88" s="12" t="s">
        <v>0</v>
      </c>
      <c r="F88" s="12" t="s">
        <v>0</v>
      </c>
      <c r="G88" s="13" t="s">
        <v>1</v>
      </c>
    </row>
    <row r="89" spans="1:7" x14ac:dyDescent="0.2">
      <c r="B89" s="72"/>
      <c r="C89" s="73"/>
      <c r="D89" s="73"/>
      <c r="E89" s="73"/>
      <c r="F89" s="73"/>
      <c r="G89" s="73"/>
    </row>
    <row r="90" spans="1:7" x14ac:dyDescent="0.2">
      <c r="A90" s="31" t="s">
        <v>60</v>
      </c>
    </row>
    <row r="91" spans="1:7" outlineLevel="1" x14ac:dyDescent="0.2"/>
    <row r="92" spans="1:7" outlineLevel="1" x14ac:dyDescent="0.2">
      <c r="B92" t="s">
        <v>61</v>
      </c>
    </row>
    <row r="93" spans="1:7" ht="16" outlineLevel="1" thickBot="1" x14ac:dyDescent="0.25">
      <c r="B93" s="9"/>
    </row>
    <row r="94" spans="1:7" ht="30" outlineLevel="1" x14ac:dyDescent="0.2">
      <c r="B94" s="4"/>
      <c r="C94" s="70" t="s">
        <v>17</v>
      </c>
      <c r="D94" s="70" t="s">
        <v>18</v>
      </c>
      <c r="E94" s="70" t="s">
        <v>14</v>
      </c>
      <c r="F94" s="70" t="s">
        <v>15</v>
      </c>
      <c r="G94" s="71" t="s">
        <v>16</v>
      </c>
    </row>
    <row r="95" spans="1:7" ht="16" outlineLevel="1" x14ac:dyDescent="0.2">
      <c r="B95" s="39" t="s">
        <v>19</v>
      </c>
      <c r="C95" s="3"/>
      <c r="D95" s="3"/>
      <c r="E95" s="3"/>
      <c r="F95" s="3"/>
      <c r="G95" s="5"/>
    </row>
    <row r="96" spans="1:7" ht="16" outlineLevel="1" x14ac:dyDescent="0.2">
      <c r="B96" s="39" t="s">
        <v>20</v>
      </c>
      <c r="C96" s="3"/>
      <c r="D96" s="3"/>
      <c r="E96" s="3"/>
      <c r="F96" s="3"/>
      <c r="G96" s="5"/>
    </row>
    <row r="97" spans="1:13" ht="16" outlineLevel="1" x14ac:dyDescent="0.2">
      <c r="B97" s="39" t="s">
        <v>21</v>
      </c>
      <c r="C97" s="3"/>
      <c r="D97" s="3"/>
      <c r="E97" s="3"/>
      <c r="F97" s="3"/>
      <c r="G97" s="5"/>
    </row>
    <row r="98" spans="1:13" ht="16" outlineLevel="1" x14ac:dyDescent="0.2">
      <c r="B98" s="39" t="s">
        <v>22</v>
      </c>
      <c r="C98" s="3"/>
      <c r="D98" s="3"/>
      <c r="E98" s="3"/>
      <c r="F98" s="3"/>
      <c r="G98" s="5"/>
      <c r="I98" s="16"/>
    </row>
    <row r="99" spans="1:13" ht="16" outlineLevel="1" x14ac:dyDescent="0.2">
      <c r="B99" s="39" t="s">
        <v>23</v>
      </c>
      <c r="C99" s="3"/>
      <c r="D99" s="3"/>
      <c r="E99" s="3"/>
      <c r="F99" s="15"/>
      <c r="G99" s="5"/>
    </row>
    <row r="100" spans="1:13" ht="17" outlineLevel="1" thickBot="1" x14ac:dyDescent="0.25">
      <c r="B100" s="39" t="s">
        <v>24</v>
      </c>
      <c r="C100" s="3"/>
      <c r="D100" s="3"/>
      <c r="E100" s="3"/>
      <c r="F100" s="15"/>
      <c r="G100" s="8"/>
    </row>
    <row r="101" spans="1:13" ht="17" outlineLevel="1" thickBot="1" x14ac:dyDescent="0.25">
      <c r="B101" s="40" t="s">
        <v>25</v>
      </c>
      <c r="C101" s="12" t="s">
        <v>0</v>
      </c>
      <c r="D101" s="12" t="s">
        <v>1</v>
      </c>
      <c r="E101" s="12" t="s">
        <v>0</v>
      </c>
      <c r="F101" s="12" t="s">
        <v>0</v>
      </c>
      <c r="G101" s="13" t="s">
        <v>1</v>
      </c>
    </row>
    <row r="103" spans="1:13" x14ac:dyDescent="0.2">
      <c r="A103" s="31" t="s">
        <v>7</v>
      </c>
    </row>
    <row r="104" spans="1:13" outlineLevel="1" x14ac:dyDescent="0.2"/>
    <row r="105" spans="1:13" ht="16" outlineLevel="1" thickBot="1" x14ac:dyDescent="0.25">
      <c r="B105" s="9"/>
    </row>
    <row r="106" spans="1:13" ht="45" outlineLevel="1" x14ac:dyDescent="0.2">
      <c r="B106" s="4"/>
      <c r="C106" s="70" t="s">
        <v>17</v>
      </c>
      <c r="D106" s="70" t="s">
        <v>18</v>
      </c>
      <c r="E106" s="70" t="s">
        <v>14</v>
      </c>
      <c r="F106" s="70" t="s">
        <v>15</v>
      </c>
      <c r="G106" s="71" t="s">
        <v>16</v>
      </c>
      <c r="I106" s="30" t="s">
        <v>5</v>
      </c>
      <c r="K106" s="30" t="s">
        <v>6</v>
      </c>
    </row>
    <row r="107" spans="1:13" ht="16" outlineLevel="1" x14ac:dyDescent="0.2">
      <c r="B107" s="39" t="s">
        <v>19</v>
      </c>
      <c r="C107" s="3"/>
      <c r="D107" s="3"/>
      <c r="E107" s="3"/>
      <c r="F107" s="3"/>
      <c r="G107" s="5"/>
      <c r="I107" s="17">
        <f>SUM(C107:G107)</f>
        <v>0</v>
      </c>
      <c r="K107" s="28">
        <f>SUMPRODUCT(C107:G107,$C$114:$G$114)</f>
        <v>0</v>
      </c>
      <c r="M107" s="16"/>
    </row>
    <row r="108" spans="1:13" ht="16" outlineLevel="1" x14ac:dyDescent="0.2">
      <c r="B108" s="39" t="s">
        <v>20</v>
      </c>
      <c r="C108" s="3"/>
      <c r="D108" s="3"/>
      <c r="E108" s="3"/>
      <c r="F108" s="3"/>
      <c r="G108" s="5"/>
      <c r="I108" s="17">
        <f t="shared" ref="I108:I112" si="6">SUM(C108:G108)</f>
        <v>0</v>
      </c>
      <c r="K108" s="28">
        <f t="shared" ref="K108:K112" si="7">SUMPRODUCT(C108:G108,$C$114:$G$114)</f>
        <v>0</v>
      </c>
    </row>
    <row r="109" spans="1:13" ht="16" outlineLevel="1" x14ac:dyDescent="0.2">
      <c r="B109" s="39" t="s">
        <v>21</v>
      </c>
      <c r="C109" s="3"/>
      <c r="D109" s="3"/>
      <c r="E109" s="3"/>
      <c r="F109" s="3"/>
      <c r="G109" s="5"/>
      <c r="I109" s="17">
        <f t="shared" si="6"/>
        <v>0</v>
      </c>
      <c r="K109" s="28">
        <f t="shared" si="7"/>
        <v>0</v>
      </c>
    </row>
    <row r="110" spans="1:13" ht="16" outlineLevel="1" x14ac:dyDescent="0.2">
      <c r="B110" s="39" t="s">
        <v>22</v>
      </c>
      <c r="C110" s="3"/>
      <c r="D110" s="3"/>
      <c r="E110" s="3"/>
      <c r="F110" s="3"/>
      <c r="G110" s="5"/>
      <c r="I110" s="17">
        <f t="shared" si="6"/>
        <v>0</v>
      </c>
      <c r="K110" s="28">
        <f t="shared" si="7"/>
        <v>0</v>
      </c>
      <c r="M110" s="16"/>
    </row>
    <row r="111" spans="1:13" ht="16" outlineLevel="1" x14ac:dyDescent="0.2">
      <c r="B111" s="39" t="s">
        <v>23</v>
      </c>
      <c r="C111" s="3"/>
      <c r="D111" s="3"/>
      <c r="E111" s="3"/>
      <c r="F111" s="27"/>
      <c r="G111" s="5"/>
      <c r="I111" s="17">
        <f t="shared" si="6"/>
        <v>0</v>
      </c>
      <c r="K111" s="28">
        <f t="shared" si="7"/>
        <v>0</v>
      </c>
    </row>
    <row r="112" spans="1:13" ht="17" outlineLevel="1" thickBot="1" x14ac:dyDescent="0.25">
      <c r="B112" s="39" t="s">
        <v>24</v>
      </c>
      <c r="C112" s="25"/>
      <c r="D112" s="25"/>
      <c r="E112" s="25"/>
      <c r="F112" s="32"/>
      <c r="G112" s="33"/>
      <c r="I112" s="17">
        <f t="shared" si="6"/>
        <v>0</v>
      </c>
      <c r="K112" s="28">
        <f t="shared" si="7"/>
        <v>0</v>
      </c>
    </row>
    <row r="113" spans="1:7" ht="17" outlineLevel="1" thickBot="1" x14ac:dyDescent="0.25">
      <c r="B113" s="40" t="s">
        <v>25</v>
      </c>
      <c r="C113" s="34" t="s">
        <v>0</v>
      </c>
      <c r="D113" s="34" t="s">
        <v>1</v>
      </c>
      <c r="E113" s="34" t="s">
        <v>0</v>
      </c>
      <c r="F113" s="34" t="s">
        <v>0</v>
      </c>
      <c r="G113" s="35" t="s">
        <v>1</v>
      </c>
    </row>
    <row r="114" spans="1:7" ht="16" outlineLevel="1" thickBot="1" x14ac:dyDescent="0.25">
      <c r="B114" s="36"/>
      <c r="C114" s="37">
        <f t="array" ref="C114:G114">TRANSPOSE(I64:I68)</f>
        <v>0</v>
      </c>
      <c r="D114" s="37">
        <v>0.25</v>
      </c>
      <c r="E114" s="37">
        <v>0.25</v>
      </c>
      <c r="F114" s="37">
        <v>0.25</v>
      </c>
      <c r="G114" s="38">
        <v>0.25</v>
      </c>
    </row>
    <row r="116" spans="1:7" x14ac:dyDescent="0.2">
      <c r="A116" s="31" t="s">
        <v>62</v>
      </c>
    </row>
    <row r="117" spans="1:7" outlineLevel="1" x14ac:dyDescent="0.2"/>
    <row r="118" spans="1:7" ht="16" outlineLevel="1" thickBot="1" x14ac:dyDescent="0.25">
      <c r="B118" s="9"/>
    </row>
    <row r="119" spans="1:7" ht="30" outlineLevel="1" x14ac:dyDescent="0.2">
      <c r="B119" s="4"/>
      <c r="C119" s="70" t="s">
        <v>17</v>
      </c>
      <c r="D119" s="70" t="s">
        <v>18</v>
      </c>
      <c r="E119" s="70" t="s">
        <v>14</v>
      </c>
      <c r="F119" s="70" t="s">
        <v>15</v>
      </c>
      <c r="G119" s="71" t="s">
        <v>16</v>
      </c>
    </row>
    <row r="120" spans="1:7" ht="16" outlineLevel="1" x14ac:dyDescent="0.2">
      <c r="B120" s="39" t="s">
        <v>19</v>
      </c>
      <c r="C120" s="3">
        <v>50</v>
      </c>
      <c r="D120" s="3">
        <v>90</v>
      </c>
      <c r="E120" s="3">
        <v>10</v>
      </c>
      <c r="F120" s="3">
        <v>2</v>
      </c>
      <c r="G120" s="5">
        <v>2</v>
      </c>
    </row>
    <row r="121" spans="1:7" ht="16" outlineLevel="1" x14ac:dyDescent="0.2">
      <c r="B121" s="39" t="s">
        <v>20</v>
      </c>
      <c r="C121" s="3">
        <v>55</v>
      </c>
      <c r="D121" s="3">
        <v>100</v>
      </c>
      <c r="E121" s="3">
        <v>10</v>
      </c>
      <c r="F121" s="3">
        <v>2</v>
      </c>
      <c r="G121" s="5">
        <v>1</v>
      </c>
    </row>
    <row r="122" spans="1:7" ht="16" outlineLevel="1" x14ac:dyDescent="0.2">
      <c r="B122" s="39" t="s">
        <v>21</v>
      </c>
      <c r="C122" s="3">
        <v>70</v>
      </c>
      <c r="D122" s="3">
        <v>150</v>
      </c>
      <c r="E122" s="3">
        <v>15</v>
      </c>
      <c r="F122" s="3">
        <v>3</v>
      </c>
      <c r="G122" s="5">
        <v>1</v>
      </c>
    </row>
    <row r="123" spans="1:7" ht="16" outlineLevel="1" x14ac:dyDescent="0.2">
      <c r="B123" s="39" t="s">
        <v>22</v>
      </c>
      <c r="C123" s="3">
        <v>105</v>
      </c>
      <c r="D123" s="3">
        <v>190</v>
      </c>
      <c r="E123" s="3">
        <v>20</v>
      </c>
      <c r="F123" s="3">
        <v>2</v>
      </c>
      <c r="G123" s="5">
        <v>3</v>
      </c>
    </row>
    <row r="124" spans="1:7" ht="16" outlineLevel="1" x14ac:dyDescent="0.2">
      <c r="B124" s="39" t="s">
        <v>23</v>
      </c>
      <c r="C124" s="3">
        <v>120</v>
      </c>
      <c r="D124" s="3">
        <v>250</v>
      </c>
      <c r="E124" s="3">
        <v>25</v>
      </c>
      <c r="F124" s="15">
        <v>2.5</v>
      </c>
      <c r="G124" s="5">
        <v>3</v>
      </c>
    </row>
    <row r="125" spans="1:7" ht="17" outlineLevel="1" thickBot="1" x14ac:dyDescent="0.25">
      <c r="B125" s="39" t="s">
        <v>24</v>
      </c>
      <c r="C125" s="25">
        <v>175</v>
      </c>
      <c r="D125" s="25">
        <v>350</v>
      </c>
      <c r="E125" s="25">
        <v>35</v>
      </c>
      <c r="F125" s="56">
        <v>2.3333333333333335</v>
      </c>
      <c r="G125" s="33">
        <v>3</v>
      </c>
    </row>
    <row r="126" spans="1:7" ht="17" outlineLevel="1" thickBot="1" x14ac:dyDescent="0.25">
      <c r="B126" s="39" t="s">
        <v>25</v>
      </c>
      <c r="C126" s="34" t="s">
        <v>0</v>
      </c>
      <c r="D126" s="34" t="s">
        <v>1</v>
      </c>
      <c r="E126" s="34" t="s">
        <v>0</v>
      </c>
      <c r="F126" s="34" t="s">
        <v>0</v>
      </c>
      <c r="G126" s="35" t="s">
        <v>1</v>
      </c>
    </row>
    <row r="127" spans="1:7" ht="16" outlineLevel="1" thickBot="1" x14ac:dyDescent="0.25">
      <c r="B127" s="76" t="s">
        <v>39</v>
      </c>
      <c r="C127" s="74">
        <f t="array" ref="C127:G127">TRANSPOSE(I64:I68)</f>
        <v>0</v>
      </c>
      <c r="D127" s="74">
        <v>0.25</v>
      </c>
      <c r="E127" s="74">
        <v>0.25</v>
      </c>
      <c r="F127" s="74">
        <v>0.25</v>
      </c>
      <c r="G127" s="75">
        <v>0.25</v>
      </c>
    </row>
    <row r="128" spans="1:7" outlineLevel="1" x14ac:dyDescent="0.2"/>
    <row r="129" spans="2:21" ht="16" outlineLevel="1" thickBot="1" x14ac:dyDescent="0.25">
      <c r="B129" s="9" t="s">
        <v>63</v>
      </c>
    </row>
    <row r="130" spans="2:21" ht="45" customHeight="1" outlineLevel="1" x14ac:dyDescent="0.2">
      <c r="B130" s="4"/>
      <c r="C130" s="70" t="s">
        <v>17</v>
      </c>
      <c r="D130" s="70" t="s">
        <v>18</v>
      </c>
      <c r="E130" s="70" t="s">
        <v>14</v>
      </c>
      <c r="F130" s="70" t="s">
        <v>15</v>
      </c>
      <c r="G130" s="71" t="s">
        <v>16</v>
      </c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</row>
    <row r="131" spans="2:21" ht="16" outlineLevel="1" x14ac:dyDescent="0.2">
      <c r="B131" s="39" t="s">
        <v>19</v>
      </c>
      <c r="C131" s="3">
        <f>MAX(C$120:C$125)-C120</f>
        <v>125</v>
      </c>
      <c r="D131" s="3">
        <v>90</v>
      </c>
      <c r="E131" s="3">
        <f>MAX(E$120:E$125)-E120</f>
        <v>25</v>
      </c>
      <c r="F131" s="3">
        <f>MAX(F$120:F$125)-F120</f>
        <v>1</v>
      </c>
      <c r="G131" s="5">
        <v>2</v>
      </c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</row>
    <row r="132" spans="2:21" ht="16" outlineLevel="1" x14ac:dyDescent="0.2">
      <c r="B132" s="39" t="s">
        <v>20</v>
      </c>
      <c r="C132" s="3">
        <f t="shared" ref="C132:E136" si="8">MAX(C$120:C$125)-C121</f>
        <v>120</v>
      </c>
      <c r="D132" s="3">
        <v>100</v>
      </c>
      <c r="E132" s="3">
        <f t="shared" si="8"/>
        <v>25</v>
      </c>
      <c r="F132" s="3">
        <f t="shared" ref="F132" si="9">MAX(F$120:F$125)-F121</f>
        <v>1</v>
      </c>
      <c r="G132" s="5">
        <v>1</v>
      </c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</row>
    <row r="133" spans="2:21" ht="16" outlineLevel="1" x14ac:dyDescent="0.2">
      <c r="B133" s="39" t="s">
        <v>21</v>
      </c>
      <c r="C133" s="3">
        <f t="shared" si="8"/>
        <v>105</v>
      </c>
      <c r="D133" s="3">
        <v>150</v>
      </c>
      <c r="E133" s="3">
        <f t="shared" si="8"/>
        <v>20</v>
      </c>
      <c r="F133" s="3">
        <f t="shared" ref="F133" si="10">MAX(F$120:F$125)-F122</f>
        <v>0</v>
      </c>
      <c r="G133" s="5">
        <v>1</v>
      </c>
    </row>
    <row r="134" spans="2:21" ht="16" outlineLevel="1" x14ac:dyDescent="0.2">
      <c r="B134" s="39" t="s">
        <v>22</v>
      </c>
      <c r="C134" s="3">
        <f t="shared" si="8"/>
        <v>70</v>
      </c>
      <c r="D134" s="3">
        <v>190</v>
      </c>
      <c r="E134" s="3">
        <f t="shared" si="8"/>
        <v>15</v>
      </c>
      <c r="F134" s="3">
        <f t="shared" ref="F134" si="11">MAX(F$120:F$125)-F123</f>
        <v>1</v>
      </c>
      <c r="G134" s="5">
        <v>3</v>
      </c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spans="2:21" ht="16" outlineLevel="1" x14ac:dyDescent="0.2">
      <c r="B135" s="39" t="s">
        <v>23</v>
      </c>
      <c r="C135" s="3">
        <f t="shared" si="8"/>
        <v>55</v>
      </c>
      <c r="D135" s="3">
        <v>250</v>
      </c>
      <c r="E135" s="3">
        <f t="shared" si="8"/>
        <v>10</v>
      </c>
      <c r="F135" s="15">
        <f t="shared" ref="F135" si="12">MAX(F$120:F$125)-F124</f>
        <v>0.5</v>
      </c>
      <c r="G135" s="5">
        <v>3</v>
      </c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spans="2:21" ht="17" outlineLevel="1" thickBot="1" x14ac:dyDescent="0.25">
      <c r="B136" s="39" t="s">
        <v>24</v>
      </c>
      <c r="C136" s="25">
        <f t="shared" si="8"/>
        <v>0</v>
      </c>
      <c r="D136" s="25">
        <v>350</v>
      </c>
      <c r="E136" s="25">
        <f t="shared" si="8"/>
        <v>0</v>
      </c>
      <c r="F136" s="56">
        <f t="shared" ref="F136" si="13">MAX(F$120:F$125)-F125</f>
        <v>0.66666666666666652</v>
      </c>
      <c r="G136" s="33">
        <v>3</v>
      </c>
    </row>
    <row r="137" spans="2:21" ht="17" outlineLevel="1" thickBot="1" x14ac:dyDescent="0.25">
      <c r="B137" s="40" t="s">
        <v>25</v>
      </c>
      <c r="C137" s="34" t="s">
        <v>1</v>
      </c>
      <c r="D137" s="34" t="s">
        <v>1</v>
      </c>
      <c r="E137" s="34" t="s">
        <v>1</v>
      </c>
      <c r="F137" s="34" t="s">
        <v>1</v>
      </c>
      <c r="G137" s="35" t="s">
        <v>1</v>
      </c>
    </row>
    <row r="138" spans="2:21" ht="16" outlineLevel="1" thickBot="1" x14ac:dyDescent="0.25">
      <c r="B138" s="36"/>
      <c r="C138" s="37">
        <f>C127</f>
        <v>0</v>
      </c>
      <c r="D138" s="37">
        <f t="shared" ref="D138:G138" si="14">D127</f>
        <v>0.25</v>
      </c>
      <c r="E138" s="37">
        <f t="shared" si="14"/>
        <v>0.25</v>
      </c>
      <c r="F138" s="37">
        <f t="shared" si="14"/>
        <v>0.25</v>
      </c>
      <c r="G138" s="38">
        <f t="shared" si="14"/>
        <v>0.25</v>
      </c>
    </row>
    <row r="139" spans="2:21" ht="16" outlineLevel="1" x14ac:dyDescent="0.2">
      <c r="B139" s="57" t="s">
        <v>64</v>
      </c>
      <c r="C139" s="34">
        <f>MAX(C131:C136)</f>
        <v>125</v>
      </c>
      <c r="D139" s="34">
        <f t="shared" ref="D139:G139" si="15">MAX(D131:D136)</f>
        <v>350</v>
      </c>
      <c r="E139" s="34">
        <f t="shared" si="15"/>
        <v>25</v>
      </c>
      <c r="F139" s="34">
        <f t="shared" si="15"/>
        <v>1</v>
      </c>
      <c r="G139" s="35">
        <f t="shared" si="15"/>
        <v>3</v>
      </c>
    </row>
    <row r="140" spans="2:21" ht="17" outlineLevel="1" thickBot="1" x14ac:dyDescent="0.25">
      <c r="B140" s="6" t="s">
        <v>65</v>
      </c>
      <c r="C140" s="58">
        <f>MIN(C131:C136)</f>
        <v>0</v>
      </c>
      <c r="D140" s="58">
        <f t="shared" ref="D140:G140" si="16">MIN(D131:D136)</f>
        <v>90</v>
      </c>
      <c r="E140" s="58">
        <f t="shared" si="16"/>
        <v>0</v>
      </c>
      <c r="F140" s="58">
        <f t="shared" si="16"/>
        <v>0</v>
      </c>
      <c r="G140" s="59">
        <f t="shared" si="16"/>
        <v>1</v>
      </c>
    </row>
    <row r="141" spans="2:21" outlineLevel="1" x14ac:dyDescent="0.2"/>
    <row r="142" spans="2:21" ht="16" outlineLevel="1" thickBot="1" x14ac:dyDescent="0.25">
      <c r="B142" s="9" t="s">
        <v>66</v>
      </c>
    </row>
    <row r="143" spans="2:21" ht="30" outlineLevel="1" x14ac:dyDescent="0.2">
      <c r="B143" s="4"/>
      <c r="C143" s="70" t="s">
        <v>17</v>
      </c>
      <c r="D143" s="70" t="s">
        <v>18</v>
      </c>
      <c r="E143" s="70" t="s">
        <v>14</v>
      </c>
      <c r="F143" s="70" t="s">
        <v>15</v>
      </c>
      <c r="G143" s="71" t="s">
        <v>16</v>
      </c>
      <c r="H143" s="39" t="s">
        <v>67</v>
      </c>
      <c r="I143" s="60"/>
    </row>
    <row r="144" spans="2:21" ht="16" outlineLevel="1" x14ac:dyDescent="0.2">
      <c r="B144" s="39" t="s">
        <v>19</v>
      </c>
      <c r="C144" s="3"/>
      <c r="D144" s="3"/>
      <c r="E144" s="3"/>
      <c r="F144" s="3"/>
      <c r="G144" s="5"/>
      <c r="H144" s="61">
        <f>SUMPRODUCT(C144:G144,$C$138:$G$138)</f>
        <v>0</v>
      </c>
    </row>
    <row r="145" spans="2:21" ht="16" outlineLevel="1" x14ac:dyDescent="0.2">
      <c r="B145" s="39" t="s">
        <v>20</v>
      </c>
      <c r="C145" s="3"/>
      <c r="D145" s="3"/>
      <c r="E145" s="3"/>
      <c r="F145" s="3"/>
      <c r="G145" s="5"/>
      <c r="H145" s="61">
        <f t="shared" ref="H145:H149" si="17">SUMPRODUCT(C145:G145,$C$138:$G$138)</f>
        <v>0</v>
      </c>
    </row>
    <row r="146" spans="2:21" ht="16" outlineLevel="1" x14ac:dyDescent="0.2">
      <c r="B146" s="39" t="s">
        <v>21</v>
      </c>
      <c r="C146" s="3"/>
      <c r="D146" s="3"/>
      <c r="E146" s="3"/>
      <c r="F146" s="3"/>
      <c r="G146" s="5"/>
      <c r="H146" s="61">
        <f t="shared" si="17"/>
        <v>0</v>
      </c>
    </row>
    <row r="147" spans="2:21" ht="16" outlineLevel="1" x14ac:dyDescent="0.2">
      <c r="B147" s="39" t="s">
        <v>22</v>
      </c>
      <c r="C147" s="3"/>
      <c r="D147" s="3"/>
      <c r="E147" s="3"/>
      <c r="F147" s="3"/>
      <c r="G147" s="5"/>
      <c r="H147" s="61">
        <f t="shared" si="17"/>
        <v>0</v>
      </c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spans="2:21" ht="16" outlineLevel="1" x14ac:dyDescent="0.2">
      <c r="B148" s="39" t="s">
        <v>23</v>
      </c>
      <c r="C148" s="3"/>
      <c r="D148" s="3"/>
      <c r="E148" s="3"/>
      <c r="F148" s="15"/>
      <c r="G148" s="5"/>
      <c r="H148" s="61">
        <f t="shared" si="17"/>
        <v>0</v>
      </c>
    </row>
    <row r="149" spans="2:21" ht="17" outlineLevel="1" thickBot="1" x14ac:dyDescent="0.25">
      <c r="B149" s="39" t="s">
        <v>24</v>
      </c>
      <c r="C149" s="7"/>
      <c r="D149" s="7"/>
      <c r="E149" s="7"/>
      <c r="F149" s="14"/>
      <c r="G149" s="8"/>
      <c r="H149" s="61">
        <f t="shared" si="17"/>
        <v>0</v>
      </c>
    </row>
    <row r="150" spans="2:21" ht="17" thickBot="1" x14ac:dyDescent="0.25">
      <c r="B150" s="40" t="s">
        <v>25</v>
      </c>
    </row>
    <row r="151" spans="2:21" x14ac:dyDescent="0.2">
      <c r="S151" s="62"/>
    </row>
    <row r="152" spans="2:21" x14ac:dyDescent="0.2">
      <c r="S152" s="62"/>
    </row>
  </sheetData>
  <mergeCells count="5">
    <mergeCell ref="J52:M52"/>
    <mergeCell ref="C70:G70"/>
    <mergeCell ref="J147:U147"/>
    <mergeCell ref="J134:U135"/>
    <mergeCell ref="J130:U132"/>
  </mergeCells>
  <conditionalFormatting sqref="I107:I112">
    <cfRule type="top10" dxfId="2" priority="5" rank="1"/>
  </conditionalFormatting>
  <conditionalFormatting sqref="K107:K112">
    <cfRule type="top10" dxfId="1" priority="4" rank="1"/>
  </conditionalFormatting>
  <conditionalFormatting sqref="H144:H149">
    <cfRule type="top10" dxfId="0" priority="3" rank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Příklad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Microsoft Office User</cp:lastModifiedBy>
  <dcterms:created xsi:type="dcterms:W3CDTF">2020-09-25T13:03:07Z</dcterms:created>
  <dcterms:modified xsi:type="dcterms:W3CDTF">2022-12-16T05:36:12Z</dcterms:modified>
</cp:coreProperties>
</file>