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435" windowWidth="20160" windowHeight="9255"/>
  </bookViews>
  <sheets>
    <sheet name="2007" sheetId="1" r:id="rId1"/>
  </sheets>
  <calcPr calcId="145621"/>
</workbook>
</file>

<file path=xl/calcChain.xml><?xml version="1.0" encoding="utf-8"?>
<calcChain xmlns="http://schemas.openxmlformats.org/spreadsheetml/2006/main">
  <c r="J19" i="1" l="1"/>
  <c r="AC16" i="1"/>
  <c r="AD16" i="1" s="1"/>
  <c r="AA16" i="1"/>
  <c r="AA15" i="1"/>
  <c r="AB15" i="1" s="1"/>
  <c r="AC15" i="1" s="1"/>
  <c r="AC14" i="1"/>
  <c r="AD14" i="1" s="1"/>
  <c r="AA14" i="1"/>
  <c r="AB14" i="1" s="1"/>
  <c r="AD13" i="1"/>
  <c r="AH13" i="1" s="1"/>
  <c r="AC13" i="1"/>
  <c r="AA13" i="1"/>
  <c r="AC12" i="1"/>
  <c r="AD12" i="1" s="1"/>
  <c r="AA12" i="1"/>
  <c r="AA11" i="1"/>
  <c r="AB11" i="1" s="1"/>
  <c r="AC11" i="1" s="1"/>
  <c r="AC10" i="1"/>
  <c r="AD10" i="1" s="1"/>
  <c r="AA10" i="1"/>
  <c r="AB10" i="1" s="1"/>
  <c r="AD9" i="1"/>
  <c r="AH9" i="1" s="1"/>
  <c r="AC9" i="1"/>
  <c r="AA9" i="1"/>
  <c r="AC8" i="1"/>
  <c r="AD8" i="1" s="1"/>
  <c r="J8" i="1"/>
  <c r="F8" i="1"/>
  <c r="AA8" i="1" s="1"/>
  <c r="AA7" i="1"/>
  <c r="AC6" i="1"/>
  <c r="AD6" i="1" s="1"/>
  <c r="AA6" i="1"/>
  <c r="AA5" i="1"/>
  <c r="AC4" i="1"/>
  <c r="AD4" i="1" s="1"/>
  <c r="AA4" i="1"/>
  <c r="AA3" i="1"/>
  <c r="AD2" i="1"/>
  <c r="AI2" i="1" s="1"/>
  <c r="AC2" i="1"/>
  <c r="AB2" i="1"/>
  <c r="AA2" i="1"/>
  <c r="AD15" i="1"/>
  <c r="AD11" i="1"/>
  <c r="AH10" i="1" l="1"/>
  <c r="AE10" i="1"/>
  <c r="AI10" i="1"/>
  <c r="AH14" i="1"/>
  <c r="AE14" i="1"/>
  <c r="AI14" i="1"/>
  <c r="AH8" i="1"/>
  <c r="AI8" i="1"/>
  <c r="AE8" i="1"/>
  <c r="AH12" i="1"/>
  <c r="AI12" i="1"/>
  <c r="AE12" i="1"/>
  <c r="AH16" i="1"/>
  <c r="AI16" i="1"/>
  <c r="AE16" i="1"/>
  <c r="AK2" i="1"/>
  <c r="AF2" i="1"/>
  <c r="AE9" i="1"/>
  <c r="AB12" i="1"/>
  <c r="AB13" i="1" s="1"/>
  <c r="AE13" i="1"/>
  <c r="AB16" i="1"/>
  <c r="AB3" i="1"/>
  <c r="AG2" i="1"/>
  <c r="AI9" i="1"/>
  <c r="AI13" i="1"/>
  <c r="AI11" i="1"/>
  <c r="AH11" i="1"/>
  <c r="AK11" i="1"/>
  <c r="AG11" i="1"/>
  <c r="AI15" i="1"/>
  <c r="AH15" i="1"/>
  <c r="AK15" i="1"/>
  <c r="AG15" i="1"/>
  <c r="AB4" i="1"/>
  <c r="AB5" i="1" s="1"/>
  <c r="AC3" i="1"/>
  <c r="AF4" i="1"/>
  <c r="AI4" i="1"/>
  <c r="AE4" i="1"/>
  <c r="AH4" i="1"/>
  <c r="AK4" i="1"/>
  <c r="AG4" i="1"/>
  <c r="AK6" i="1"/>
  <c r="AG6" i="1"/>
  <c r="AF6" i="1"/>
  <c r="AI6" i="1"/>
  <c r="AE6" i="1"/>
  <c r="AH6" i="1"/>
  <c r="AH2" i="1"/>
  <c r="AJ2" i="1" s="1"/>
  <c r="AF8" i="1"/>
  <c r="AF9" i="1"/>
  <c r="AF10" i="1"/>
  <c r="AF12" i="1"/>
  <c r="AF13" i="1"/>
  <c r="AF14" i="1"/>
  <c r="AF16" i="1"/>
  <c r="AG8" i="1"/>
  <c r="AJ8" i="1" s="1"/>
  <c r="AK8" i="1"/>
  <c r="AG9" i="1"/>
  <c r="AJ9" i="1" s="1"/>
  <c r="AK9" i="1"/>
  <c r="AG10" i="1"/>
  <c r="AJ10" i="1" s="1"/>
  <c r="AK10" i="1"/>
  <c r="AG12" i="1"/>
  <c r="AJ12" i="1" s="1"/>
  <c r="AK12" i="1"/>
  <c r="AG13" i="1"/>
  <c r="AJ13" i="1" s="1"/>
  <c r="AK13" i="1"/>
  <c r="AG14" i="1"/>
  <c r="AJ14" i="1" s="1"/>
  <c r="AK14" i="1"/>
  <c r="AG16" i="1"/>
  <c r="AK16" i="1"/>
  <c r="AD3" i="1"/>
  <c r="AE11" i="1"/>
  <c r="AF11" i="1"/>
  <c r="AE15" i="1"/>
  <c r="AF15" i="1"/>
  <c r="AJ16" i="1" l="1"/>
  <c r="AJ11" i="1"/>
  <c r="AI3" i="1"/>
  <c r="AH3" i="1"/>
  <c r="AK3" i="1"/>
  <c r="AG3" i="1"/>
  <c r="AC5" i="1"/>
  <c r="AB6" i="1"/>
  <c r="AB7" i="1" s="1"/>
  <c r="AJ4" i="1"/>
  <c r="AJ15" i="1"/>
  <c r="AJ6" i="1"/>
  <c r="AE3" i="1"/>
  <c r="AD5" i="1"/>
  <c r="AF3" i="1"/>
  <c r="AK5" i="1" l="1"/>
  <c r="AG5" i="1"/>
  <c r="AI5" i="1"/>
  <c r="AH5" i="1"/>
  <c r="AJ3" i="1"/>
  <c r="AC7" i="1"/>
  <c r="AB8" i="1"/>
  <c r="AB9" i="1" s="1"/>
  <c r="AE5" i="1"/>
  <c r="AD7" i="1"/>
  <c r="AF5" i="1"/>
  <c r="AI7" i="1" l="1"/>
  <c r="AH7" i="1"/>
  <c r="AK7" i="1"/>
  <c r="AG7" i="1"/>
  <c r="AJ5" i="1"/>
  <c r="AE7" i="1"/>
  <c r="AF7" i="1"/>
  <c r="AJ7" i="1" l="1"/>
</calcChain>
</file>

<file path=xl/sharedStrings.xml><?xml version="1.0" encoding="utf-8"?>
<sst xmlns="http://schemas.openxmlformats.org/spreadsheetml/2006/main" count="38" uniqueCount="35">
  <si>
    <t>Delivery date</t>
  </si>
  <si>
    <t>Phones</t>
  </si>
  <si>
    <t>Status</t>
  </si>
  <si>
    <t>на 08.12.07г. , суббота</t>
  </si>
  <si>
    <t>Рублево-Успенское ш.,д.Бузаево, д.12. (34км от МКАД). Перед табличкой "Бузаево" - направо, бежевые ворота. На охране сказать - к Такому-то. Т. 987-65-43м., 123-45-67д. Имя Фамилия</t>
  </si>
  <si>
    <t>3м(выбрать   побольше) - 6900</t>
  </si>
  <si>
    <t>700 + 500 за километраж</t>
  </si>
  <si>
    <t xml:space="preserve">В первой половине. </t>
  </si>
  <si>
    <t>Смоленский б-р, д.41 (внешняя сторона Садового кольца, арка у ресторана "Ням-ням"), кв. 99, под. 2, эт.1, домофон 22, т.923-91-29 Катя</t>
  </si>
  <si>
    <t>1,75м (не меньше) -2900</t>
  </si>
  <si>
    <t>для воды 700</t>
  </si>
  <si>
    <t>С 9 до 13.00.</t>
  </si>
  <si>
    <t>Гагаринский пер., д.67, перед воротами позвонить. Т. 8-916-423-99-90, 8-925-567-89-87 Юля</t>
  </si>
  <si>
    <t>1,75 - 2900</t>
  </si>
  <si>
    <t>С 15 часов.</t>
  </si>
  <si>
    <t>Итого 08.12.07г.:</t>
  </si>
  <si>
    <t xml:space="preserve"> на 09.12.07, воскресенье</t>
  </si>
  <si>
    <t>м."Щукинская".  (рядом) Ул.Авиационная,д.5, кор.2,кв.11, подъезд единственный, этаж 8 (в лифте кнопка 10), т.123-83-19 Юрий, 8-926-563-12-48 Мария</t>
  </si>
  <si>
    <t>2м - 3400</t>
  </si>
  <si>
    <t>сухая 1400</t>
  </si>
  <si>
    <t>Первая половина</t>
  </si>
  <si>
    <t>Итого 09.12.07г.:</t>
  </si>
  <si>
    <t>на 10.12.07, понедельник</t>
  </si>
  <si>
    <t>м. "Смоленская". (не выезжая на Новый Арбат, поворот  за м-ном "Спортмастер") Трубниковский пер., д.4, стр.2, (объект) звонить 8-915-125-67-89 Марина</t>
  </si>
  <si>
    <t>3м - 6900</t>
  </si>
  <si>
    <r>
      <t xml:space="preserve">Первая половина, </t>
    </r>
    <r>
      <rPr>
        <b/>
        <sz val="12"/>
        <rFont val="Arial"/>
        <family val="2"/>
        <charset val="204"/>
      </rPr>
      <t>квитанция Отказ</t>
    </r>
  </si>
  <si>
    <t>Trees</t>
  </si>
  <si>
    <t>Stands</t>
  </si>
  <si>
    <t>Delivery</t>
  </si>
  <si>
    <t>Items</t>
  </si>
  <si>
    <t>Value</t>
  </si>
  <si>
    <t>Address</t>
  </si>
  <si>
    <t>Trees (Price)</t>
  </si>
  <si>
    <t>Quantity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</si>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</sst>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color rgb="FF242729"/>
      <name val="Consolas"/>
      <family val="3"/>
      <charset val="204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1"/>
      <color indexed="22"/>
      <name val="Arial"/>
      <family val="2"/>
      <charset val="204"/>
    </font>
    <font>
      <b/>
      <sz val="11"/>
      <color indexed="22"/>
      <name val="Arial"/>
      <family val="2"/>
      <charset val="204"/>
    </font>
    <font>
      <b/>
      <sz val="11"/>
      <color indexed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15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15" fontId="9" fillId="0" borderId="0" xfId="0" applyNumberFormat="1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="80" zoomScaleNormal="80" workbookViewId="0">
      <selection activeCell="D7" sqref="D7"/>
    </sheetView>
  </sheetViews>
  <sheetFormatPr defaultColWidth="9.125" defaultRowHeight="15" outlineLevelCol="1" x14ac:dyDescent="0.25"/>
  <cols>
    <col min="1" max="2" width="9.125" style="35"/>
    <col min="3" max="3" width="5.125" style="32" customWidth="1"/>
    <col min="4" max="4" width="95.125" style="35" customWidth="1"/>
    <col min="5" max="5" width="14" style="35" customWidth="1" outlineLevel="1"/>
    <col min="6" max="6" width="5.5" style="36" customWidth="1" outlineLevel="1"/>
    <col min="7" max="7" width="18.5" style="35" customWidth="1" outlineLevel="1"/>
    <col min="8" max="8" width="14.375" style="36" customWidth="1" outlineLevel="1"/>
    <col min="9" max="9" width="33.625" style="35" customWidth="1" outlineLevel="1"/>
    <col min="10" max="10" width="17.5" style="36" customWidth="1" outlineLevel="1"/>
    <col min="11" max="11" width="27.375" style="35" customWidth="1"/>
    <col min="12" max="12" width="9.125" style="35"/>
    <col min="13" max="13" width="34.125" style="35" customWidth="1"/>
    <col min="14" max="26" width="9.125" style="35"/>
    <col min="27" max="28" width="73.875" style="37" hidden="1" customWidth="1" outlineLevel="1"/>
    <col min="29" max="29" width="0" style="37" hidden="1" customWidth="1" outlineLevel="1"/>
    <col min="30" max="30" width="11.25" style="34" bestFit="1" customWidth="1" collapsed="1"/>
    <col min="31" max="31" width="32.625" bestFit="1" customWidth="1"/>
    <col min="33" max="33" width="36.625" style="37" hidden="1" customWidth="1" outlineLevel="1"/>
    <col min="34" max="35" width="0" style="37" hidden="1" customWidth="1" outlineLevel="1"/>
    <col min="36" max="36" width="77.125" bestFit="1" customWidth="1" collapsed="1"/>
    <col min="37" max="37" width="12.625" bestFit="1" customWidth="1"/>
  </cols>
  <sheetData>
    <row r="1" spans="1:37" ht="30.75" x14ac:dyDescent="0.25">
      <c r="A1" s="1">
        <v>2007</v>
      </c>
      <c r="B1" s="2"/>
      <c r="C1" s="3"/>
      <c r="D1" s="4" t="s">
        <v>31</v>
      </c>
      <c r="E1" s="4" t="s">
        <v>32</v>
      </c>
      <c r="F1" s="5" t="s">
        <v>33</v>
      </c>
      <c r="G1" s="4" t="s">
        <v>27</v>
      </c>
      <c r="H1" s="5" t="s">
        <v>28</v>
      </c>
      <c r="I1" s="4" t="s">
        <v>34</v>
      </c>
      <c r="J1" s="5" t="s">
        <v>30</v>
      </c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6" t="s">
        <v>0</v>
      </c>
      <c r="AE1" s="7" t="s">
        <v>1</v>
      </c>
      <c r="AF1" s="7" t="s">
        <v>2</v>
      </c>
      <c r="AG1" s="37" t="s">
        <v>26</v>
      </c>
      <c r="AH1" s="37" t="s">
        <v>27</v>
      </c>
      <c r="AI1" s="37" t="s">
        <v>28</v>
      </c>
      <c r="AJ1" s="7" t="s">
        <v>29</v>
      </c>
      <c r="AK1" s="7" t="s">
        <v>30</v>
      </c>
    </row>
    <row r="2" spans="1:37" ht="15.75" x14ac:dyDescent="0.25">
      <c r="A2" s="2"/>
      <c r="B2" s="2"/>
      <c r="C2" s="3"/>
      <c r="D2" s="8" t="s">
        <v>3</v>
      </c>
      <c r="E2" s="2"/>
      <c r="F2" s="9"/>
      <c r="G2" s="2"/>
      <c r="H2" s="9"/>
      <c r="I2" s="2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7" t="str">
        <f>IF(AND(C2="",E2="",F2="", G2="", I2="", D2&lt;&gt;""), D2, "")</f>
        <v>на 08.12.07г. , суббота</v>
      </c>
      <c r="AB2" s="37" t="str">
        <f t="shared" ref="AB2:AB16" si="0">IF(AA2&lt;&gt;"", AA2, AB1)</f>
        <v>на 08.12.07г. , суббота</v>
      </c>
      <c r="AC2" s="37" t="str">
        <f>IF(AND(D2&lt;&gt;"", OR(C2&lt;&gt;"",E2&lt;&gt;"",F2&lt;&gt;"", G2&lt;&gt;"", I2&lt;&gt;"")), AB2, "")</f>
        <v/>
      </c>
      <c r="AD2" s="6" t="str">
        <f>IF(AC2&lt;&gt;"", _xll.ParseDeliveryDate(AC2, $A$1), "")</f>
        <v/>
      </c>
      <c r="AF2" t="str">
        <f>IF(AD2&lt;&gt;"", _xll.Status(C2), "")</f>
        <v/>
      </c>
      <c r="AG2" s="37" t="str">
        <f>IF(AND($AD2&lt;&gt;"", E2&lt;&gt;""), "[ " &amp; E2 &amp; " x " &amp; F2 &amp; " ] ", "")</f>
        <v/>
      </c>
      <c r="AH2" s="37" t="str">
        <f>IF(AND($AD2&lt;&gt;"", G2&lt;&gt;""), "[ Подставка " &amp; G2 &amp; " ] ", "")</f>
        <v/>
      </c>
      <c r="AI2" s="37" t="str">
        <f>IF(AND($AD2&lt;&gt;"", H2&lt;&gt;""), "[ Доставка " &amp; H2 &amp; " ] ", "")</f>
        <v/>
      </c>
      <c r="AJ2" s="7" t="str">
        <f>TRIM(AG2&amp;AH2&amp;AI2)</f>
        <v/>
      </c>
      <c r="AK2" t="str">
        <f>IF($AD2&lt;&gt;"", IF($J2 &gt; 0, $J2, E2 * F2), "")</f>
        <v/>
      </c>
    </row>
    <row r="3" spans="1:37" ht="43.5" x14ac:dyDescent="0.25">
      <c r="A3" s="10"/>
      <c r="B3" s="10"/>
      <c r="C3" s="11">
        <v>1</v>
      </c>
      <c r="D3" s="10" t="s">
        <v>4</v>
      </c>
      <c r="E3" s="10" t="s">
        <v>5</v>
      </c>
      <c r="F3" s="12">
        <v>1</v>
      </c>
      <c r="G3" s="10"/>
      <c r="H3" s="12" t="s">
        <v>6</v>
      </c>
      <c r="I3" s="10" t="s">
        <v>7</v>
      </c>
      <c r="J3" s="13">
        <v>8100</v>
      </c>
      <c r="K3" s="10"/>
      <c r="L3" s="10"/>
      <c r="M3" s="1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37" t="str">
        <f t="shared" ref="AA3:AA16" si="1">IF(AND(C3="",E3="",F3="", G3="", I3="", D3&lt;&gt;""), D3, "")</f>
        <v/>
      </c>
      <c r="AB3" s="37" t="str">
        <f t="shared" si="0"/>
        <v>на 08.12.07г. , суббота</v>
      </c>
      <c r="AC3" s="37" t="str">
        <f t="shared" ref="AC3:AC16" si="2">IF(AND(D3&lt;&gt;"", OR(C3&lt;&gt;"",E3&lt;&gt;"",F3&lt;&gt;"", G3&lt;&gt;"", I3&lt;&gt;"")), AB3, "")</f>
        <v>на 08.12.07г. , суббота</v>
      </c>
      <c r="AD3" s="6">
        <f ca="1">IF(AC3&lt;&gt;"", _xll.ParseDeliveryDate(AC3, $A$1), "")</f>
        <v>39424</v>
      </c>
      <c r="AE3" t="str">
        <f ca="1">IF(AD3&lt;&gt;"",  _xll.ParsePhone(D3), "")</f>
        <v>[ +7 495 987 65 43 ] [ +7 495 123 45 67 ]</v>
      </c>
      <c r="AF3">
        <f ca="1">IF(AD3&lt;&gt;"", _xll.Status(C3), "")</f>
        <v>1</v>
      </c>
      <c r="AG3" s="37" t="str">
        <f ca="1">IF(AND($AD3&lt;&gt;"", E3&lt;&gt;""), "[ Елка " &amp; E3 &amp; " x " &amp; F3 &amp; " ] ", "")</f>
        <v xml:space="preserve">[ Елка 3м(выбрать   побольше) - 6900 x 1 ] </v>
      </c>
      <c r="AH3" s="37" t="str">
        <f t="shared" ref="AH3:AH16" ca="1" si="3">IF(AND($AD3&lt;&gt;"", G3&lt;&gt;""), "[ Подставка " &amp; G3 &amp; " ] ", "")</f>
        <v/>
      </c>
      <c r="AI3" s="37" t="str">
        <f t="shared" ref="AI3:AI16" ca="1" si="4">IF(AND($AD3&lt;&gt;"", H3&lt;&gt;""), "[ Доставка " &amp; H3 &amp; " ] ", "")</f>
        <v xml:space="preserve">[ Доставка 700 + 500 за километраж ] </v>
      </c>
      <c r="AJ3" s="7" t="str">
        <f t="shared" ref="AJ3:AJ16" ca="1" si="5">TRIM(AG3&amp;AH3&amp;AI3)</f>
        <v>[ Елка 3м(выбрать побольше) - 6900 x 1 ] [ Доставка 700 + 500 за километраж ]</v>
      </c>
      <c r="AK3">
        <f t="shared" ref="AK3:AK16" ca="1" si="6">IF($AD3&lt;&gt;"", IF($J3 &gt; 0, $J3, E3 * F3), "")</f>
        <v>8100</v>
      </c>
    </row>
    <row r="4" spans="1:37" x14ac:dyDescent="0.25">
      <c r="A4" s="15"/>
      <c r="B4" s="15"/>
      <c r="C4" s="11"/>
      <c r="D4" s="15"/>
      <c r="E4" s="15"/>
      <c r="F4" s="16"/>
      <c r="G4" s="15"/>
      <c r="H4" s="16"/>
      <c r="I4" s="15"/>
      <c r="J4" s="16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37" t="str">
        <f t="shared" si="1"/>
        <v/>
      </c>
      <c r="AB4" s="37" t="str">
        <f t="shared" si="0"/>
        <v>на 08.12.07г. , суббота</v>
      </c>
      <c r="AC4" s="37" t="str">
        <f t="shared" si="2"/>
        <v/>
      </c>
      <c r="AD4" s="6" t="str">
        <f>IF(AC4&lt;&gt;"", _xll.ParseDeliveryDate(AC4, $A$1), "")</f>
        <v/>
      </c>
      <c r="AE4" t="str">
        <f>IF(AD4&lt;&gt;"",  _xll.ParsePhone(D4), "")</f>
        <v/>
      </c>
      <c r="AF4" t="str">
        <f>IF(AD4&lt;&gt;"", _xll.Status(C4), "")</f>
        <v/>
      </c>
      <c r="AG4" s="37" t="str">
        <f t="shared" ref="AG4:AG16" si="7">IF(AND($AD4&lt;&gt;"", E4&lt;&gt;""), "[ Елка " &amp; E4 &amp; " x " &amp; F4 &amp; " ] ", "")</f>
        <v/>
      </c>
      <c r="AH4" s="37" t="str">
        <f t="shared" si="3"/>
        <v/>
      </c>
      <c r="AI4" s="37" t="str">
        <f t="shared" si="4"/>
        <v/>
      </c>
      <c r="AJ4" s="7" t="str">
        <f t="shared" si="5"/>
        <v/>
      </c>
      <c r="AK4" t="str">
        <f t="shared" si="6"/>
        <v/>
      </c>
    </row>
    <row r="5" spans="1:37" ht="29.25" x14ac:dyDescent="0.25">
      <c r="A5" s="10"/>
      <c r="B5" s="10"/>
      <c r="C5" s="11">
        <v>2</v>
      </c>
      <c r="D5" s="10" t="s">
        <v>8</v>
      </c>
      <c r="E5" s="10" t="s">
        <v>9</v>
      </c>
      <c r="F5" s="12">
        <v>1</v>
      </c>
      <c r="G5" s="10" t="s">
        <v>10</v>
      </c>
      <c r="H5" s="12">
        <v>700</v>
      </c>
      <c r="I5" s="10" t="s">
        <v>11</v>
      </c>
      <c r="J5" s="12">
        <v>4300</v>
      </c>
      <c r="K5" s="10"/>
      <c r="L5" s="10"/>
      <c r="M5" s="1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37" t="str">
        <f t="shared" si="1"/>
        <v/>
      </c>
      <c r="AB5" s="37" t="str">
        <f t="shared" si="0"/>
        <v>на 08.12.07г. , суббота</v>
      </c>
      <c r="AC5" s="37" t="str">
        <f t="shared" si="2"/>
        <v>на 08.12.07г. , суббота</v>
      </c>
      <c r="AD5" s="6">
        <f ca="1">IF(AC5&lt;&gt;"", _xll.ParseDeliveryDate(AC5, $A$1), "")</f>
        <v>39424</v>
      </c>
      <c r="AE5" t="str">
        <f ca="1">IF(AD5&lt;&gt;"",  _xll.ParsePhone(D5), "")</f>
        <v>[ +7 495 923 91 29 ]</v>
      </c>
      <c r="AF5">
        <f ca="1">IF(AD5&lt;&gt;"", _xll.Status(C5), "")</f>
        <v>1</v>
      </c>
      <c r="AG5" s="37" t="str">
        <f t="shared" ca="1" si="7"/>
        <v xml:space="preserve">[ Елка 1,75м (не меньше) -2900 x 1 ] </v>
      </c>
      <c r="AH5" s="37" t="str">
        <f t="shared" ca="1" si="3"/>
        <v xml:space="preserve">[ Подставка для воды 700 ] </v>
      </c>
      <c r="AI5" s="37" t="str">
        <f t="shared" ca="1" si="4"/>
        <v xml:space="preserve">[ Доставка 700 ] </v>
      </c>
      <c r="AJ5" s="7" t="str">
        <f t="shared" ca="1" si="5"/>
        <v>[ Елка 1,75м (не меньше) -2900 x 1 ] [ Подставка для воды 700 ] [ Доставка 700 ]</v>
      </c>
      <c r="AK5">
        <f t="shared" ca="1" si="6"/>
        <v>4300</v>
      </c>
    </row>
    <row r="6" spans="1:37" x14ac:dyDescent="0.25">
      <c r="A6" s="17"/>
      <c r="B6" s="17"/>
      <c r="C6" s="18"/>
      <c r="D6" s="19"/>
      <c r="E6" s="17"/>
      <c r="F6" s="20"/>
      <c r="G6" s="17"/>
      <c r="H6" s="20"/>
      <c r="I6" s="17"/>
      <c r="J6" s="20"/>
      <c r="K6" s="17"/>
      <c r="L6" s="17"/>
      <c r="M6" s="14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37" t="str">
        <f t="shared" si="1"/>
        <v/>
      </c>
      <c r="AB6" s="37" t="str">
        <f t="shared" si="0"/>
        <v>на 08.12.07г. , суббота</v>
      </c>
      <c r="AC6" s="37" t="str">
        <f t="shared" si="2"/>
        <v/>
      </c>
      <c r="AD6" s="6" t="str">
        <f>IF(AC6&lt;&gt;"", _xll.ParseDeliveryDate(AC6, $A$1), "")</f>
        <v/>
      </c>
      <c r="AE6" t="str">
        <f>IF(AD6&lt;&gt;"",  _xll.ParsePhone(D6), "")</f>
        <v/>
      </c>
      <c r="AF6" t="str">
        <f>IF(AD6&lt;&gt;"", _xll.Status(C6), "")</f>
        <v/>
      </c>
      <c r="AG6" s="37" t="str">
        <f t="shared" si="7"/>
        <v/>
      </c>
      <c r="AH6" s="37" t="str">
        <f t="shared" si="3"/>
        <v/>
      </c>
      <c r="AI6" s="37" t="str">
        <f t="shared" si="4"/>
        <v/>
      </c>
      <c r="AJ6" s="7" t="str">
        <f t="shared" si="5"/>
        <v/>
      </c>
      <c r="AK6" t="str">
        <f t="shared" si="6"/>
        <v/>
      </c>
    </row>
    <row r="7" spans="1:37" x14ac:dyDescent="0.25">
      <c r="A7" s="10"/>
      <c r="B7" s="10"/>
      <c r="C7" s="11">
        <v>4</v>
      </c>
      <c r="D7" s="10" t="s">
        <v>12</v>
      </c>
      <c r="E7" s="10" t="s">
        <v>13</v>
      </c>
      <c r="F7" s="12">
        <v>1</v>
      </c>
      <c r="G7" s="10"/>
      <c r="H7" s="12">
        <v>700</v>
      </c>
      <c r="I7" s="10" t="s">
        <v>14</v>
      </c>
      <c r="J7" s="12">
        <v>3600</v>
      </c>
      <c r="K7" s="10"/>
      <c r="L7" s="10"/>
      <c r="M7" s="1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37" t="str">
        <f t="shared" si="1"/>
        <v/>
      </c>
      <c r="AB7" s="37" t="str">
        <f t="shared" si="0"/>
        <v>на 08.12.07г. , суббота</v>
      </c>
      <c r="AC7" s="37" t="str">
        <f t="shared" si="2"/>
        <v>на 08.12.07г. , суббота</v>
      </c>
      <c r="AD7" s="6">
        <f ca="1">IF(AC7&lt;&gt;"", _xll.ParseDeliveryDate(AC7, $A$1), "")</f>
        <v>39424</v>
      </c>
      <c r="AE7" t="str">
        <f ca="1">IF(AD7&lt;&gt;"",  _xll.ParsePhone(D7), "")</f>
        <v>[ +7 916 423 99 90 ] [ +7 925 567 89 87 ]</v>
      </c>
      <c r="AF7">
        <f ca="1">IF(AD7&lt;&gt;"", _xll.Status(C7), "")</f>
        <v>1</v>
      </c>
      <c r="AG7" s="37" t="str">
        <f t="shared" ca="1" si="7"/>
        <v xml:space="preserve">[ Елка 1,75 - 2900 x 1 ] </v>
      </c>
      <c r="AH7" s="37" t="str">
        <f t="shared" ca="1" si="3"/>
        <v/>
      </c>
      <c r="AI7" s="37" t="str">
        <f t="shared" ca="1" si="4"/>
        <v xml:space="preserve">[ Доставка 700 ] </v>
      </c>
      <c r="AJ7" s="7" t="str">
        <f t="shared" ca="1" si="5"/>
        <v>[ Елка 1,75 - 2900 x 1 ] [ Доставка 700 ]</v>
      </c>
      <c r="AK7">
        <f t="shared" ca="1" si="6"/>
        <v>3600</v>
      </c>
    </row>
    <row r="8" spans="1:37" ht="15.75" x14ac:dyDescent="0.25">
      <c r="A8" s="21"/>
      <c r="B8" s="21"/>
      <c r="C8" s="21"/>
      <c r="D8" s="21"/>
      <c r="E8" s="21"/>
      <c r="F8" s="22">
        <f>SUM(F3:F7)</f>
        <v>3</v>
      </c>
      <c r="G8" s="21"/>
      <c r="H8" s="13"/>
      <c r="I8" s="23" t="s">
        <v>15</v>
      </c>
      <c r="J8" s="22">
        <f>SUM(J3:J7)</f>
        <v>16000</v>
      </c>
      <c r="K8" s="21"/>
      <c r="L8" s="21"/>
      <c r="M8" s="14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37" t="str">
        <f t="shared" si="1"/>
        <v/>
      </c>
      <c r="AB8" s="37" t="str">
        <f t="shared" si="0"/>
        <v>на 08.12.07г. , суббота</v>
      </c>
      <c r="AC8" s="37" t="str">
        <f t="shared" si="2"/>
        <v/>
      </c>
      <c r="AD8" s="6" t="str">
        <f>IF(AC8&lt;&gt;"", _xll.ParseDeliveryDate(AC8, $A$1), "")</f>
        <v/>
      </c>
      <c r="AE8" t="str">
        <f>IF(AD8&lt;&gt;"",  _xll.ParsePhone(D8), "")</f>
        <v/>
      </c>
      <c r="AF8" t="str">
        <f>IF(AD8&lt;&gt;"", _xll.Status(C8), "")</f>
        <v/>
      </c>
      <c r="AG8" s="37" t="str">
        <f t="shared" si="7"/>
        <v/>
      </c>
      <c r="AH8" s="37" t="str">
        <f t="shared" si="3"/>
        <v/>
      </c>
      <c r="AI8" s="37" t="str">
        <f t="shared" si="4"/>
        <v/>
      </c>
      <c r="AJ8" s="7" t="str">
        <f t="shared" si="5"/>
        <v/>
      </c>
      <c r="AK8" t="str">
        <f t="shared" si="6"/>
        <v/>
      </c>
    </row>
    <row r="9" spans="1:37" ht="15.75" x14ac:dyDescent="0.25">
      <c r="A9" s="24"/>
      <c r="B9" s="24"/>
      <c r="C9" s="24"/>
      <c r="D9" s="24"/>
      <c r="E9" s="24"/>
      <c r="F9" s="25"/>
      <c r="G9" s="24"/>
      <c r="H9" s="25"/>
      <c r="I9" s="24"/>
      <c r="J9" s="25"/>
      <c r="K9" s="24"/>
      <c r="L9" s="24"/>
      <c r="M9" s="1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37" t="str">
        <f t="shared" si="1"/>
        <v/>
      </c>
      <c r="AB9" s="37" t="str">
        <f t="shared" si="0"/>
        <v>на 08.12.07г. , суббота</v>
      </c>
      <c r="AC9" s="37" t="str">
        <f t="shared" si="2"/>
        <v/>
      </c>
      <c r="AD9" s="6" t="str">
        <f>IF(AC9&lt;&gt;"", _xll.ParseDeliveryDate(AC9, $A$1), "")</f>
        <v/>
      </c>
      <c r="AE9" t="str">
        <f>IF(AD9&lt;&gt;"",  _xll.ParsePhone(D9), "")</f>
        <v/>
      </c>
      <c r="AF9" t="str">
        <f>IF(AD9&lt;&gt;"", _xll.Status(C9), "")</f>
        <v/>
      </c>
      <c r="AG9" s="37" t="str">
        <f t="shared" si="7"/>
        <v/>
      </c>
      <c r="AH9" s="37" t="str">
        <f t="shared" si="3"/>
        <v/>
      </c>
      <c r="AI9" s="37" t="str">
        <f t="shared" si="4"/>
        <v/>
      </c>
      <c r="AJ9" s="7" t="str">
        <f t="shared" si="5"/>
        <v/>
      </c>
      <c r="AK9" t="str">
        <f t="shared" si="6"/>
        <v/>
      </c>
    </row>
    <row r="10" spans="1:37" ht="15.75" x14ac:dyDescent="0.25">
      <c r="A10" s="3"/>
      <c r="B10" s="3"/>
      <c r="C10" s="3"/>
      <c r="D10" s="26" t="s">
        <v>16</v>
      </c>
      <c r="E10" s="3"/>
      <c r="F10" s="27"/>
      <c r="G10" s="3"/>
      <c r="H10" s="27"/>
      <c r="I10" s="3"/>
      <c r="J10" s="27"/>
      <c r="K10" s="3"/>
      <c r="L10" s="3"/>
      <c r="M10" s="1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7" t="str">
        <f t="shared" si="1"/>
        <v xml:space="preserve"> на 09.12.07, воскресенье</v>
      </c>
      <c r="AB10" s="37" t="str">
        <f t="shared" si="0"/>
        <v xml:space="preserve"> на 09.12.07, воскресенье</v>
      </c>
      <c r="AC10" s="37" t="str">
        <f t="shared" si="2"/>
        <v/>
      </c>
      <c r="AD10" s="6" t="str">
        <f>IF(AC10&lt;&gt;"", _xll.ParseDeliveryDate(AC10, $A$1), "")</f>
        <v/>
      </c>
      <c r="AE10" t="str">
        <f>IF(AD10&lt;&gt;"",  _xll.ParsePhone(D10), "")</f>
        <v/>
      </c>
      <c r="AF10" t="str">
        <f>IF(AD10&lt;&gt;"", _xll.Status(C10), "")</f>
        <v/>
      </c>
      <c r="AG10" s="37" t="str">
        <f t="shared" si="7"/>
        <v/>
      </c>
      <c r="AH10" s="37" t="str">
        <f t="shared" si="3"/>
        <v/>
      </c>
      <c r="AI10" s="37" t="str">
        <f t="shared" si="4"/>
        <v/>
      </c>
      <c r="AJ10" s="7" t="str">
        <f t="shared" si="5"/>
        <v/>
      </c>
      <c r="AK10" t="str">
        <f t="shared" si="6"/>
        <v/>
      </c>
    </row>
    <row r="11" spans="1:37" ht="29.25" x14ac:dyDescent="0.25">
      <c r="A11" s="10"/>
      <c r="B11" s="10"/>
      <c r="C11" s="11">
        <v>1</v>
      </c>
      <c r="D11" s="10" t="s">
        <v>17</v>
      </c>
      <c r="E11" s="10" t="s">
        <v>18</v>
      </c>
      <c r="F11" s="12">
        <v>1</v>
      </c>
      <c r="G11" s="10" t="s">
        <v>19</v>
      </c>
      <c r="H11" s="12">
        <v>700</v>
      </c>
      <c r="I11" s="10" t="s">
        <v>20</v>
      </c>
      <c r="J11" s="12">
        <v>5500</v>
      </c>
      <c r="K11" s="10"/>
      <c r="L11" s="10"/>
      <c r="M11" s="1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37" t="str">
        <f t="shared" si="1"/>
        <v/>
      </c>
      <c r="AB11" s="37" t="str">
        <f t="shared" si="0"/>
        <v xml:space="preserve"> на 09.12.07, воскресенье</v>
      </c>
      <c r="AC11" s="37" t="str">
        <f t="shared" si="2"/>
        <v xml:space="preserve"> на 09.12.07, воскресенье</v>
      </c>
      <c r="AD11" s="6">
        <f ca="1">IF(AC11&lt;&gt;"", _xll.ParseDeliveryDate(AC11, $A$1), "")</f>
        <v>39425</v>
      </c>
      <c r="AE11" t="str">
        <f ca="1">IF(AD11&lt;&gt;"",  _xll.ParsePhone(D11), "")</f>
        <v>[ +7 495 123 83 19 ] [ +7 926 563 12 48 ]</v>
      </c>
      <c r="AF11">
        <f ca="1">IF(AD11&lt;&gt;"", _xll.Status(C11), "")</f>
        <v>1</v>
      </c>
      <c r="AG11" s="37" t="str">
        <f t="shared" ca="1" si="7"/>
        <v xml:space="preserve">[ Елка 2м - 3400 x 1 ] </v>
      </c>
      <c r="AH11" s="37" t="str">
        <f t="shared" ca="1" si="3"/>
        <v xml:space="preserve">[ Подставка сухая 1400 ] </v>
      </c>
      <c r="AI11" s="37" t="str">
        <f t="shared" ca="1" si="4"/>
        <v xml:space="preserve">[ Доставка 700 ] </v>
      </c>
      <c r="AJ11" s="7" t="str">
        <f t="shared" ca="1" si="5"/>
        <v>[ Елка 2м - 3400 x 1 ] [ Подставка сухая 1400 ] [ Доставка 700 ]</v>
      </c>
      <c r="AK11">
        <f t="shared" ca="1" si="6"/>
        <v>5500</v>
      </c>
    </row>
    <row r="12" spans="1:37" ht="15.75" x14ac:dyDescent="0.25">
      <c r="A12" s="24"/>
      <c r="B12" s="24"/>
      <c r="C12" s="24"/>
      <c r="D12" s="24"/>
      <c r="E12" s="24"/>
      <c r="F12" s="25"/>
      <c r="G12" s="24"/>
      <c r="H12" s="25"/>
      <c r="I12" s="24"/>
      <c r="J12" s="25"/>
      <c r="K12" s="24"/>
      <c r="L12" s="24"/>
      <c r="M12" s="1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7" t="str">
        <f t="shared" si="1"/>
        <v/>
      </c>
      <c r="AB12" s="37" t="str">
        <f t="shared" si="0"/>
        <v xml:space="preserve"> на 09.12.07, воскресенье</v>
      </c>
      <c r="AC12" s="37" t="str">
        <f t="shared" si="2"/>
        <v/>
      </c>
      <c r="AD12" s="6" t="str">
        <f>IF(AC12&lt;&gt;"", _xll.ParseDeliveryDate(AC12, $A$1), "")</f>
        <v/>
      </c>
      <c r="AE12" t="str">
        <f>IF(AD12&lt;&gt;"",  _xll.ParsePhone(D12), "")</f>
        <v/>
      </c>
      <c r="AF12" t="str">
        <f>IF(AD12&lt;&gt;"", _xll.Status(C12), "")</f>
        <v/>
      </c>
      <c r="AG12" s="37" t="str">
        <f t="shared" si="7"/>
        <v/>
      </c>
      <c r="AH12" s="37" t="str">
        <f t="shared" si="3"/>
        <v/>
      </c>
      <c r="AI12" s="37" t="str">
        <f t="shared" si="4"/>
        <v/>
      </c>
      <c r="AJ12" s="7" t="str">
        <f t="shared" si="5"/>
        <v/>
      </c>
      <c r="AK12" t="str">
        <f t="shared" si="6"/>
        <v/>
      </c>
    </row>
    <row r="13" spans="1:37" ht="15.75" x14ac:dyDescent="0.25">
      <c r="A13" s="2"/>
      <c r="B13" s="2"/>
      <c r="C13" s="3"/>
      <c r="D13" s="2"/>
      <c r="E13" s="2"/>
      <c r="F13" s="9"/>
      <c r="G13" s="2"/>
      <c r="H13" s="9"/>
      <c r="I13" s="28" t="s">
        <v>21</v>
      </c>
      <c r="J13" s="29">
        <v>5500</v>
      </c>
      <c r="K13" s="2"/>
      <c r="L13" s="2"/>
      <c r="M13" s="1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7" t="str">
        <f t="shared" si="1"/>
        <v/>
      </c>
      <c r="AB13" s="37" t="str">
        <f t="shared" si="0"/>
        <v xml:space="preserve"> на 09.12.07, воскресенье</v>
      </c>
      <c r="AC13" s="37" t="str">
        <f t="shared" si="2"/>
        <v/>
      </c>
      <c r="AD13" s="6" t="str">
        <f>IF(AC13&lt;&gt;"", _xll.ParseDeliveryDate(AC13, $A$1), "")</f>
        <v/>
      </c>
      <c r="AE13" t="str">
        <f>IF(AD13&lt;&gt;"",  _xll.ParsePhone(D13), "")</f>
        <v/>
      </c>
      <c r="AF13" t="str">
        <f>IF(AD13&lt;&gt;"", _xll.Status(C13), "")</f>
        <v/>
      </c>
      <c r="AG13" s="37" t="str">
        <f t="shared" si="7"/>
        <v/>
      </c>
      <c r="AH13" s="37" t="str">
        <f t="shared" si="3"/>
        <v/>
      </c>
      <c r="AI13" s="37" t="str">
        <f t="shared" si="4"/>
        <v/>
      </c>
      <c r="AJ13" s="7" t="str">
        <f t="shared" si="5"/>
        <v/>
      </c>
      <c r="AK13" t="str">
        <f t="shared" si="6"/>
        <v/>
      </c>
    </row>
    <row r="14" spans="1:37" ht="15.75" x14ac:dyDescent="0.25">
      <c r="A14" s="2"/>
      <c r="B14" s="2"/>
      <c r="C14" s="3"/>
      <c r="D14" s="8" t="s">
        <v>22</v>
      </c>
      <c r="E14" s="2"/>
      <c r="F14" s="9"/>
      <c r="G14" s="2"/>
      <c r="H14" s="9"/>
      <c r="I14" s="2"/>
      <c r="J14" s="9"/>
      <c r="K14" s="2"/>
      <c r="L14" s="2"/>
      <c r="M14" s="1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7" t="str">
        <f t="shared" si="1"/>
        <v>на 10.12.07, понедельник</v>
      </c>
      <c r="AB14" s="37" t="str">
        <f t="shared" si="0"/>
        <v>на 10.12.07, понедельник</v>
      </c>
      <c r="AC14" s="37" t="str">
        <f t="shared" si="2"/>
        <v/>
      </c>
      <c r="AD14" s="6" t="str">
        <f>IF(AC14&lt;&gt;"", _xll.ParseDeliveryDate(AC14, $A$1), "")</f>
        <v/>
      </c>
      <c r="AE14" t="str">
        <f>IF(AD14&lt;&gt;"",  _xll.ParsePhone(D14), "")</f>
        <v/>
      </c>
      <c r="AF14" t="str">
        <f>IF(AD14&lt;&gt;"", _xll.Status(C14), "")</f>
        <v/>
      </c>
      <c r="AG14" s="37" t="str">
        <f t="shared" si="7"/>
        <v/>
      </c>
      <c r="AH14" s="37" t="str">
        <f t="shared" si="3"/>
        <v/>
      </c>
      <c r="AI14" s="37" t="str">
        <f t="shared" si="4"/>
        <v/>
      </c>
      <c r="AJ14" s="7" t="str">
        <f t="shared" si="5"/>
        <v/>
      </c>
      <c r="AK14" t="str">
        <f t="shared" si="6"/>
        <v/>
      </c>
    </row>
    <row r="15" spans="1:37" ht="31.5" x14ac:dyDescent="0.25">
      <c r="A15" s="30"/>
      <c r="B15" s="30"/>
      <c r="C15" s="30">
        <v>1</v>
      </c>
      <c r="D15" s="30" t="s">
        <v>23</v>
      </c>
      <c r="E15" s="30" t="s">
        <v>24</v>
      </c>
      <c r="F15" s="31"/>
      <c r="G15" s="30"/>
      <c r="H15" s="31">
        <v>700</v>
      </c>
      <c r="I15" s="30" t="s">
        <v>25</v>
      </c>
      <c r="J15" s="31">
        <v>7600</v>
      </c>
      <c r="K15" s="30"/>
      <c r="L15" s="30"/>
      <c r="M15" s="14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7" t="str">
        <f t="shared" si="1"/>
        <v/>
      </c>
      <c r="AB15" s="37" t="str">
        <f t="shared" si="0"/>
        <v>на 10.12.07, понедельник</v>
      </c>
      <c r="AC15" s="37" t="str">
        <f t="shared" si="2"/>
        <v>на 10.12.07, понедельник</v>
      </c>
      <c r="AD15" s="6">
        <f ca="1">IF(AC15&lt;&gt;"", _xll.ParseDeliveryDate(AC15, $A$1), "")</f>
        <v>39426</v>
      </c>
      <c r="AE15" t="str">
        <f ca="1">IF(AD15&lt;&gt;"",  _xll.ParsePhone(D15), "")</f>
        <v>[ +7 915 125 67 89 ]</v>
      </c>
      <c r="AF15">
        <f ca="1">IF(AD15&lt;&gt;"", _xll.Status(C15), "")</f>
        <v>0</v>
      </c>
      <c r="AG15" s="37" t="str">
        <f t="shared" ca="1" si="7"/>
        <v xml:space="preserve">[ Елка 3м - 6900 x  ] </v>
      </c>
      <c r="AH15" s="37" t="str">
        <f t="shared" ca="1" si="3"/>
        <v/>
      </c>
      <c r="AI15" s="37" t="str">
        <f t="shared" ca="1" si="4"/>
        <v xml:space="preserve">[ Доставка 700 ] </v>
      </c>
      <c r="AJ15" s="7" t="str">
        <f t="shared" ca="1" si="5"/>
        <v>[ Елка 3м - 6900 x ] [ Доставка 700 ]</v>
      </c>
      <c r="AK15">
        <f t="shared" ca="1" si="6"/>
        <v>7600</v>
      </c>
    </row>
    <row r="16" spans="1:37" ht="15.75" x14ac:dyDescent="0.25">
      <c r="A16" s="24"/>
      <c r="B16" s="24"/>
      <c r="C16" s="24"/>
      <c r="D16" s="24"/>
      <c r="E16" s="24"/>
      <c r="F16" s="25"/>
      <c r="G16" s="24"/>
      <c r="H16" s="25"/>
      <c r="I16" s="24"/>
      <c r="J16" s="25"/>
      <c r="K16" s="24"/>
      <c r="L16" s="24"/>
      <c r="M16" s="1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37" t="str">
        <f t="shared" si="1"/>
        <v/>
      </c>
      <c r="AB16" s="37" t="str">
        <f t="shared" si="0"/>
        <v>на 10.12.07, понедельник</v>
      </c>
      <c r="AC16" s="37" t="str">
        <f t="shared" si="2"/>
        <v/>
      </c>
      <c r="AD16" s="6" t="str">
        <f>IF(AC16&lt;&gt;"", _xll.ParseDeliveryDate(AC16, $A$1), "")</f>
        <v/>
      </c>
      <c r="AE16" t="str">
        <f>IF(AD16&lt;&gt;"",  _xll.ParsePhone(D16), "")</f>
        <v/>
      </c>
      <c r="AF16" t="str">
        <f>IF(AD16&lt;&gt;"", _xll.Status(C16), "")</f>
        <v/>
      </c>
      <c r="AG16" s="37" t="str">
        <f t="shared" si="7"/>
        <v/>
      </c>
      <c r="AH16" s="37" t="str">
        <f t="shared" si="3"/>
        <v/>
      </c>
      <c r="AI16" s="37" t="str">
        <f t="shared" si="4"/>
        <v/>
      </c>
      <c r="AJ16" s="7" t="str">
        <f t="shared" si="5"/>
        <v/>
      </c>
      <c r="AK16" t="str">
        <f t="shared" si="6"/>
        <v/>
      </c>
    </row>
    <row r="17" spans="1:26" x14ac:dyDescent="0.25">
      <c r="A17" s="32"/>
      <c r="B17" s="32"/>
      <c r="D17" s="32"/>
      <c r="E17" s="32"/>
      <c r="F17" s="33"/>
      <c r="G17" s="32"/>
      <c r="H17" s="33"/>
      <c r="I17" s="32"/>
      <c r="J17" s="33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5">
      <c r="A18" s="32"/>
      <c r="B18" s="32"/>
      <c r="D18" s="32"/>
      <c r="E18" s="32"/>
      <c r="F18" s="33"/>
      <c r="G18" s="32"/>
      <c r="H18" s="33"/>
      <c r="I18" s="32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5">
      <c r="A19" s="32"/>
      <c r="B19" s="32"/>
      <c r="D19" s="32"/>
      <c r="E19" s="32"/>
      <c r="F19" s="33"/>
      <c r="G19" s="32"/>
      <c r="H19" s="33"/>
      <c r="I19" s="32"/>
      <c r="J19" s="33">
        <f>SUM(J17:J18)</f>
        <v>0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</sheetData>
  <conditionalFormatting sqref="AE17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2016-10-31T18:34:40Z</dcterms:created>
  <dcterms:modified xsi:type="dcterms:W3CDTF">2016-10-31T20:33:29Z</dcterms:modified>
</cp:coreProperties>
</file>