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DieseArbeitsmappe" defaultThemeVersion="124226"/>
  <workbookProtection workbookAlgorithmName="SHA-512" workbookHashValue="q7rPzqD6NY/9Ui4xBgdluqTCQ31YSxxo4nYj2ZjVOplGE8BpKBXOmS3j1bBwrOTaWodhd/E0YYD7MmA4EIQjsQ==" workbookSaltValue="QuvGS6tAjt299xmxUaj+3w==" workbookSpinCount="100000" lockStructure="1"/>
  <bookViews>
    <workbookView xWindow="0" yWindow="0" windowWidth="28800" windowHeight="11700" tabRatio="692" activeTab="7"/>
  </bookViews>
  <sheets>
    <sheet name="Content" sheetId="7" r:id="rId1"/>
    <sheet name="Versionen" sheetId="32" state="hidden" r:id="rId2"/>
    <sheet name="Input - General information" sheetId="13" r:id="rId3"/>
    <sheet name="Änderungsbedarfe" sheetId="31" state="hidden" r:id="rId4"/>
    <sheet name="Option 1 - Manual input" sheetId="25" r:id="rId5"/>
    <sheet name="Option 2 - Plant selection" sheetId="24" r:id="rId6"/>
    <sheet name="Option 3 - Sector selection" sheetId="26" r:id="rId7"/>
    <sheet name="Data Import_subsector" sheetId="33" r:id="rId8"/>
    <sheet name="Data Import_excess_heat" sheetId="34" r:id="rId9"/>
    <sheet name="Data Import " sheetId="27" state="hidden" r:id="rId10"/>
    <sheet name="Data Import Option 1" sheetId="28" state="hidden" r:id="rId11"/>
    <sheet name="Data Import Option 2" sheetId="21" state="hidden" r:id="rId12"/>
    <sheet name="Data Import Option 3" sheetId="29" state="hidden" r:id="rId13"/>
    <sheet name="Dropdown Listen neu" sheetId="23" state="hidden" r:id="rId14"/>
    <sheet name="Data - Option 3" sheetId="10" state="hidden" r:id="rId15"/>
    <sheet name="Data - Option 2" sheetId="20" state="hidden" r:id="rId16"/>
  </sheets>
  <calcPr calcId="162913"/>
</workbook>
</file>

<file path=xl/calcChain.xml><?xml version="1.0" encoding="utf-8"?>
<calcChain xmlns="http://schemas.openxmlformats.org/spreadsheetml/2006/main">
  <c r="D7" i="33" l="1" a="1"/>
  <c r="D7" i="33" s="1"/>
  <c r="A3" i="34" a="1"/>
  <c r="A3" i="34" s="1"/>
  <c r="A4" i="34" a="1"/>
  <c r="A4" i="34" s="1"/>
  <c r="A5" i="34" a="1"/>
  <c r="A5" i="34" s="1"/>
  <c r="A6" i="34" a="1"/>
  <c r="A6" i="34" s="1"/>
  <c r="A7" i="34" a="1"/>
  <c r="A7" i="34" s="1"/>
  <c r="A8" i="34" a="1"/>
  <c r="A8" i="34" s="1"/>
  <c r="A9" i="34" a="1"/>
  <c r="A9" i="34" s="1"/>
  <c r="A10" i="34" a="1"/>
  <c r="A10" i="34" s="1"/>
  <c r="A11" i="34" a="1"/>
  <c r="A11" i="34" s="1"/>
  <c r="A2" i="34" a="1"/>
  <c r="A2" i="34" s="1"/>
  <c r="A3" i="33" a="1"/>
  <c r="A3" i="33" s="1"/>
  <c r="A4" i="33" a="1"/>
  <c r="A4" i="33" s="1"/>
  <c r="A5" i="33" a="1"/>
  <c r="A5" i="33" s="1"/>
  <c r="A6" i="33" a="1"/>
  <c r="A6" i="33" s="1"/>
  <c r="A7" i="33" a="1"/>
  <c r="A7" i="33" s="1"/>
  <c r="A8" i="33" a="1"/>
  <c r="A8" i="33" s="1"/>
  <c r="A9" i="33" a="1"/>
  <c r="A9" i="33" s="1"/>
  <c r="A10" i="33" a="1"/>
  <c r="A10" i="33" s="1"/>
  <c r="A11" i="33" a="1"/>
  <c r="A11" i="33" s="1"/>
  <c r="A2" i="33" a="1"/>
  <c r="A2" i="33" s="1"/>
  <c r="H3" i="29"/>
  <c r="H2" i="29"/>
  <c r="D11" i="33" a="1"/>
  <c r="D11" i="33" s="1"/>
  <c r="D10" i="33" a="1"/>
  <c r="D10" i="33" s="1"/>
  <c r="D9" i="33" a="1"/>
  <c r="D9" i="33" s="1"/>
  <c r="D8" i="33" a="1"/>
  <c r="D8" i="33" s="1"/>
  <c r="D6" i="33" a="1"/>
  <c r="D6" i="33" s="1"/>
  <c r="AA3" i="28" l="1"/>
  <c r="AA4" i="28"/>
  <c r="AA5" i="28"/>
  <c r="AA6" i="28"/>
  <c r="AA7" i="28"/>
  <c r="AA8" i="28"/>
  <c r="AA9" i="28"/>
  <c r="AA10" i="28"/>
  <c r="AA11" i="28"/>
  <c r="AA2" i="28"/>
  <c r="Z3" i="28"/>
  <c r="Z4" i="28"/>
  <c r="Z5" i="28"/>
  <c r="Z6" i="28"/>
  <c r="Z7" i="28"/>
  <c r="Z8" i="28"/>
  <c r="Z9" i="28"/>
  <c r="Z10" i="28"/>
  <c r="Z11" i="28"/>
  <c r="Z2" i="28"/>
  <c r="Y2" i="28"/>
  <c r="Y3" i="28"/>
  <c r="Y4" i="28"/>
  <c r="Y5" i="28"/>
  <c r="Y6" i="28"/>
  <c r="Y7" i="28"/>
  <c r="Y8" i="28"/>
  <c r="Y9" i="28"/>
  <c r="Y10" i="28"/>
  <c r="Y11" i="28"/>
  <c r="K3" i="34"/>
  <c r="M3" i="34"/>
  <c r="L3" i="34"/>
  <c r="J9" i="34" a="1"/>
  <c r="J9" i="34" s="1"/>
  <c r="J10" i="34" a="1"/>
  <c r="J10" i="34" s="1"/>
  <c r="I7" i="34" a="1"/>
  <c r="I7" i="34" s="1"/>
  <c r="H6" i="34" a="1"/>
  <c r="H6" i="34" s="1"/>
  <c r="H9" i="34" a="1"/>
  <c r="H9" i="34" s="1"/>
  <c r="G3" i="34" a="1"/>
  <c r="G3" i="34" s="1"/>
  <c r="G7" i="34" a="1"/>
  <c r="G7" i="34" s="1"/>
  <c r="G10" i="34" a="1"/>
  <c r="G10" i="34" s="1"/>
  <c r="G2" i="34" a="1"/>
  <c r="G2" i="34" s="1"/>
  <c r="F9" i="34" a="1"/>
  <c r="F9" i="34" s="1"/>
  <c r="F10" i="34" a="1"/>
  <c r="F10" i="34" s="1"/>
  <c r="E7" i="34" a="1"/>
  <c r="E7" i="34" s="1"/>
  <c r="E8" i="34" a="1"/>
  <c r="E8" i="34" s="1"/>
  <c r="B2" i="27" a="1"/>
  <c r="B2" i="27" s="1"/>
  <c r="D3" i="34"/>
  <c r="D4" i="34"/>
  <c r="D5" i="34"/>
  <c r="D6" i="34"/>
  <c r="D7" i="34"/>
  <c r="D8" i="34"/>
  <c r="D9" i="34"/>
  <c r="D10" i="34"/>
  <c r="D11" i="34"/>
  <c r="D2" i="34"/>
  <c r="C11" i="34"/>
  <c r="J11" i="34" s="1" a="1"/>
  <c r="J11" i="34" s="1"/>
  <c r="C10" i="34"/>
  <c r="C9" i="34"/>
  <c r="C8" i="34"/>
  <c r="C7" i="34"/>
  <c r="H7" i="34" s="1" a="1"/>
  <c r="H7" i="34" s="1"/>
  <c r="C6" i="34"/>
  <c r="C5" i="34"/>
  <c r="C4" i="34"/>
  <c r="C3" i="34"/>
  <c r="J3" i="34" s="1" a="1"/>
  <c r="J3" i="34" s="1"/>
  <c r="C2" i="34"/>
  <c r="D5" i="33" a="1"/>
  <c r="D5" i="33" s="1"/>
  <c r="D4" i="33" a="1"/>
  <c r="D4" i="33" s="1"/>
  <c r="D3" i="33" a="1"/>
  <c r="D3" i="33" s="1"/>
  <c r="D2" i="33" a="1"/>
  <c r="D2" i="33" s="1"/>
  <c r="C3" i="33"/>
  <c r="C4" i="33"/>
  <c r="C5" i="33"/>
  <c r="C6" i="33"/>
  <c r="C7" i="33"/>
  <c r="C8" i="33"/>
  <c r="C9" i="33"/>
  <c r="C10" i="33"/>
  <c r="C11" i="33"/>
  <c r="C2" i="33"/>
  <c r="H5" i="34" l="1" a="1"/>
  <c r="H5" i="34" s="1"/>
  <c r="E5" i="34" a="1"/>
  <c r="E5" i="34" s="1"/>
  <c r="F7" i="34" a="1"/>
  <c r="F7" i="34" s="1"/>
  <c r="G9" i="34" a="1"/>
  <c r="G9" i="34" s="1"/>
  <c r="H11" i="34" a="1"/>
  <c r="H11" i="34" s="1"/>
  <c r="H3" i="34" a="1"/>
  <c r="H3" i="34" s="1"/>
  <c r="I5" i="34" a="1"/>
  <c r="I5" i="34" s="1"/>
  <c r="J7" i="34" a="1"/>
  <c r="J7" i="34" s="1"/>
  <c r="G11" i="34" a="1"/>
  <c r="G11" i="34" s="1"/>
  <c r="E6" i="34" a="1"/>
  <c r="E6" i="34" s="1"/>
  <c r="F8" i="34" a="1"/>
  <c r="F8" i="34" s="1"/>
  <c r="H2" i="34" a="1"/>
  <c r="H2" i="34" s="1"/>
  <c r="H4" i="34" a="1"/>
  <c r="H4" i="34" s="1"/>
  <c r="I6" i="34" a="1"/>
  <c r="I6" i="34" s="1"/>
  <c r="J8" i="34" a="1"/>
  <c r="J8" i="34" s="1"/>
  <c r="E2" i="34" a="1"/>
  <c r="E2" i="34" s="1"/>
  <c r="E4" i="34" a="1"/>
  <c r="E4" i="34" s="1"/>
  <c r="F6" i="34" a="1"/>
  <c r="F6" i="34" s="1"/>
  <c r="G8" i="34" a="1"/>
  <c r="G8" i="34" s="1"/>
  <c r="H10" i="34" a="1"/>
  <c r="H10" i="34" s="1"/>
  <c r="I2" i="34" a="1"/>
  <c r="I2" i="34" s="1"/>
  <c r="I4" i="34" a="1"/>
  <c r="I4" i="34" s="1"/>
  <c r="J6" i="34" a="1"/>
  <c r="J6" i="34" s="1"/>
  <c r="E11" i="34" a="1"/>
  <c r="E11" i="34" s="1"/>
  <c r="E3" i="34" a="1"/>
  <c r="E3" i="34" s="1"/>
  <c r="F5" i="34" a="1"/>
  <c r="F5" i="34" s="1"/>
  <c r="I11" i="34" a="1"/>
  <c r="I11" i="34" s="1"/>
  <c r="I3" i="34" a="1"/>
  <c r="I3" i="34" s="1"/>
  <c r="J5" i="34" a="1"/>
  <c r="J5" i="34" s="1"/>
  <c r="E10" i="34" a="1"/>
  <c r="E10" i="34" s="1"/>
  <c r="F2" i="34" a="1"/>
  <c r="F2" i="34" s="1"/>
  <c r="F4" i="34" a="1"/>
  <c r="F4" i="34" s="1"/>
  <c r="G6" i="34" a="1"/>
  <c r="G6" i="34" s="1"/>
  <c r="H8" i="34" a="1"/>
  <c r="H8" i="34" s="1"/>
  <c r="I10" i="34" a="1"/>
  <c r="I10" i="34" s="1"/>
  <c r="J2" i="34" a="1"/>
  <c r="J2" i="34" s="1"/>
  <c r="J4" i="34" a="1"/>
  <c r="J4" i="34" s="1"/>
  <c r="E9" i="34" a="1"/>
  <c r="E9" i="34" s="1"/>
  <c r="F11" i="34" a="1"/>
  <c r="F11" i="34" s="1"/>
  <c r="F3" i="34" a="1"/>
  <c r="F3" i="34" s="1"/>
  <c r="G5" i="34" a="1"/>
  <c r="G5" i="34" s="1"/>
  <c r="I9" i="34" a="1"/>
  <c r="I9" i="34" s="1"/>
  <c r="G4" i="34" a="1"/>
  <c r="G4" i="34" s="1"/>
  <c r="I8" i="34" a="1"/>
  <c r="I8" i="34" s="1"/>
  <c r="N3" i="34"/>
  <c r="N7" i="26"/>
  <c r="F49" i="10" l="1"/>
  <c r="F48" i="10"/>
  <c r="F47" i="10"/>
  <c r="P46" i="10"/>
  <c r="F46" i="10"/>
  <c r="F45" i="10"/>
  <c r="F44" i="10"/>
  <c r="F43" i="10"/>
  <c r="F42" i="10"/>
  <c r="F41" i="10"/>
  <c r="F40" i="10"/>
  <c r="F39" i="10"/>
  <c r="F38" i="10"/>
  <c r="F37" i="10"/>
  <c r="N4" i="27" l="1"/>
  <c r="N5" i="27"/>
  <c r="N7" i="27"/>
  <c r="N8" i="27"/>
  <c r="N9" i="27"/>
  <c r="Q7" i="27"/>
  <c r="Q9" i="27"/>
  <c r="Q10" i="27"/>
  <c r="N6" i="21"/>
  <c r="N7" i="21"/>
  <c r="N8" i="21"/>
  <c r="N9" i="21"/>
  <c r="N10" i="21"/>
  <c r="N11" i="21"/>
  <c r="C8" i="26" l="1" a="1"/>
  <c r="C8" i="26" s="1"/>
  <c r="C9" i="26" a="1"/>
  <c r="C9" i="26" s="1"/>
  <c r="C10" i="26" a="1"/>
  <c r="C10" i="26" s="1"/>
  <c r="C11" i="26" a="1"/>
  <c r="C11" i="26" s="1"/>
  <c r="C12" i="26" a="1"/>
  <c r="C12" i="26" s="1"/>
  <c r="C13" i="26" a="1"/>
  <c r="C13" i="26" s="1"/>
  <c r="C14" i="26" a="1"/>
  <c r="C14" i="26" s="1"/>
  <c r="C15" i="26" a="1"/>
  <c r="C15" i="26" s="1"/>
  <c r="C16" i="26" a="1"/>
  <c r="C16" i="26" s="1"/>
  <c r="C7" i="26" a="1"/>
  <c r="C7" i="26" s="1"/>
  <c r="C8" i="24" a="1"/>
  <c r="C8" i="24" s="1"/>
  <c r="C9" i="24" a="1"/>
  <c r="C9" i="24" s="1"/>
  <c r="C10" i="24" a="1"/>
  <c r="C10" i="24" s="1"/>
  <c r="C11" i="24" a="1"/>
  <c r="C11" i="24" s="1"/>
  <c r="C12" i="24" a="1"/>
  <c r="C12" i="24" s="1"/>
  <c r="C13" i="24" a="1"/>
  <c r="C13" i="24" s="1"/>
  <c r="C14" i="24" a="1"/>
  <c r="C14" i="24" s="1"/>
  <c r="C15" i="24" a="1"/>
  <c r="C15" i="24" s="1"/>
  <c r="C16" i="24" a="1"/>
  <c r="C16" i="24" s="1"/>
  <c r="C7" i="24" a="1"/>
  <c r="C7" i="24" s="1"/>
  <c r="C9" i="25" a="1"/>
  <c r="C9" i="25" s="1"/>
  <c r="C10" i="25" a="1"/>
  <c r="C10" i="25" s="1"/>
  <c r="C11" i="25" a="1"/>
  <c r="C11" i="25" s="1"/>
  <c r="C12" i="25" a="1"/>
  <c r="C12" i="25" s="1"/>
  <c r="C13" i="25" a="1"/>
  <c r="C13" i="25" s="1"/>
  <c r="C14" i="25" a="1"/>
  <c r="C14" i="25" s="1"/>
  <c r="C15" i="25" a="1"/>
  <c r="C15" i="25" s="1"/>
  <c r="C16" i="25" a="1"/>
  <c r="C16" i="25" s="1"/>
  <c r="C17" i="25" a="1"/>
  <c r="C17" i="25" s="1"/>
  <c r="C8" i="25" a="1"/>
  <c r="C8" i="25" s="1"/>
  <c r="H62" i="20" l="1"/>
  <c r="N3" i="21" l="1"/>
  <c r="N3" i="27" s="1"/>
  <c r="K8" i="24"/>
  <c r="K9" i="24"/>
  <c r="K10" i="24"/>
  <c r="K11" i="24"/>
  <c r="K12" i="24"/>
  <c r="K13" i="24"/>
  <c r="K14" i="24"/>
  <c r="K15" i="24"/>
  <c r="K16" i="24"/>
  <c r="K7" i="24"/>
  <c r="J8" i="24"/>
  <c r="I8" i="24" s="1"/>
  <c r="W8" i="24" s="1"/>
  <c r="J9" i="24"/>
  <c r="I9" i="24" s="1"/>
  <c r="J10" i="24"/>
  <c r="J11" i="24"/>
  <c r="I11" i="24" s="1"/>
  <c r="J12" i="24"/>
  <c r="I12" i="24" s="1"/>
  <c r="J13" i="24"/>
  <c r="I13" i="24" s="1"/>
  <c r="J14" i="24"/>
  <c r="I14" i="24" s="1"/>
  <c r="J15" i="24"/>
  <c r="I15" i="24" s="1"/>
  <c r="J16" i="24"/>
  <c r="J7" i="24"/>
  <c r="I7" i="24" s="1"/>
  <c r="P3" i="29"/>
  <c r="P4" i="29"/>
  <c r="P5" i="29"/>
  <c r="P6" i="29"/>
  <c r="P7" i="29"/>
  <c r="P7" i="27" s="1"/>
  <c r="P8" i="29"/>
  <c r="P9" i="29"/>
  <c r="P9" i="27" s="1"/>
  <c r="P10" i="29"/>
  <c r="P10" i="27" s="1"/>
  <c r="P11" i="29"/>
  <c r="P2" i="29"/>
  <c r="D9" i="24" a="1"/>
  <c r="D9" i="24" s="1"/>
  <c r="E9" i="24" s="1"/>
  <c r="G8" i="24" l="1"/>
  <c r="G9" i="24"/>
  <c r="G10" i="24"/>
  <c r="G11" i="24"/>
  <c r="G12" i="24"/>
  <c r="G13" i="24"/>
  <c r="G14" i="24"/>
  <c r="G15" i="24"/>
  <c r="G16" i="24"/>
  <c r="AH9" i="24" l="1"/>
  <c r="AH10" i="24"/>
  <c r="AH11" i="24"/>
  <c r="AH12" i="24"/>
  <c r="AH13" i="24"/>
  <c r="AH14" i="24"/>
  <c r="AH15" i="24"/>
  <c r="AH16" i="24"/>
  <c r="AG9" i="24"/>
  <c r="AG10" i="24"/>
  <c r="AG11" i="24"/>
  <c r="AG12" i="24"/>
  <c r="AG13" i="24"/>
  <c r="AG14" i="24"/>
  <c r="AG15" i="24"/>
  <c r="AG16" i="24"/>
  <c r="AF9" i="24"/>
  <c r="AF10" i="24"/>
  <c r="AF11" i="24"/>
  <c r="AF12" i="24"/>
  <c r="AF13" i="24"/>
  <c r="AF14" i="24"/>
  <c r="AF15" i="24"/>
  <c r="AF16" i="24"/>
  <c r="AE9" i="24"/>
  <c r="AE10" i="24"/>
  <c r="AE11" i="24"/>
  <c r="AE12" i="24"/>
  <c r="AE13" i="24"/>
  <c r="AE14" i="24"/>
  <c r="AE15" i="24"/>
  <c r="AE16" i="24"/>
  <c r="AD10" i="24"/>
  <c r="AB9" i="24"/>
  <c r="AB10" i="24"/>
  <c r="AB11" i="24"/>
  <c r="AB12" i="24"/>
  <c r="AB13" i="24"/>
  <c r="AB14" i="24"/>
  <c r="AB15" i="24"/>
  <c r="AB16" i="24"/>
  <c r="AA9" i="24"/>
  <c r="AA10" i="24"/>
  <c r="AA11" i="24"/>
  <c r="AA12" i="24"/>
  <c r="AA13" i="24"/>
  <c r="AA14" i="24"/>
  <c r="AA15" i="24"/>
  <c r="AA16" i="24"/>
  <c r="Z9" i="24"/>
  <c r="Z10" i="24"/>
  <c r="Z11" i="24"/>
  <c r="Z12" i="24"/>
  <c r="Z13" i="24"/>
  <c r="Z14" i="24"/>
  <c r="Z15" i="24"/>
  <c r="Z16" i="24"/>
  <c r="Y9" i="24"/>
  <c r="Y10" i="24"/>
  <c r="Y11" i="24"/>
  <c r="Y12" i="24"/>
  <c r="Y13" i="24"/>
  <c r="Y14" i="24"/>
  <c r="Y15" i="24"/>
  <c r="Y16" i="24"/>
  <c r="W10" i="24"/>
  <c r="U9" i="24"/>
  <c r="U10" i="24"/>
  <c r="U11" i="24"/>
  <c r="U12" i="24"/>
  <c r="U13" i="24"/>
  <c r="U14" i="24"/>
  <c r="U15" i="24"/>
  <c r="U16" i="24"/>
  <c r="T9" i="24"/>
  <c r="T10" i="24"/>
  <c r="T11" i="24"/>
  <c r="T12" i="24"/>
  <c r="T13" i="24"/>
  <c r="T14" i="24"/>
  <c r="T15" i="24"/>
  <c r="T16" i="24"/>
  <c r="S9" i="24"/>
  <c r="S10" i="24"/>
  <c r="S11" i="24"/>
  <c r="S12" i="24"/>
  <c r="S13" i="24"/>
  <c r="S14" i="24"/>
  <c r="S15" i="24"/>
  <c r="S16" i="24"/>
  <c r="R9" i="24"/>
  <c r="R10" i="24"/>
  <c r="R11" i="24"/>
  <c r="R12" i="24"/>
  <c r="R13" i="24"/>
  <c r="R14" i="24"/>
  <c r="R15" i="24"/>
  <c r="R16" i="24"/>
  <c r="Q9" i="24"/>
  <c r="Q10" i="24"/>
  <c r="Q11" i="24"/>
  <c r="Q12" i="24"/>
  <c r="Q13" i="24"/>
  <c r="Q14" i="24"/>
  <c r="Q15" i="24"/>
  <c r="Q16" i="24"/>
  <c r="P10" i="24"/>
  <c r="N10" i="24"/>
  <c r="Q5" i="21" s="1"/>
  <c r="Q5" i="27" s="1"/>
  <c r="M10" i="24"/>
  <c r="P5" i="21" s="1"/>
  <c r="P8" i="24"/>
  <c r="AD9" i="24"/>
  <c r="AD11" i="24"/>
  <c r="AD12" i="24"/>
  <c r="AD13" i="24"/>
  <c r="AD14" i="24"/>
  <c r="AD15" i="24"/>
  <c r="AD16" i="24"/>
  <c r="AF8" i="24"/>
  <c r="AG8" i="24"/>
  <c r="AH8" i="24"/>
  <c r="AE8" i="24"/>
  <c r="AF7" i="24"/>
  <c r="AG7" i="24"/>
  <c r="AH7" i="24"/>
  <c r="AE7" i="24"/>
  <c r="AD8" i="24"/>
  <c r="Z8" i="24"/>
  <c r="AA8" i="24"/>
  <c r="AB8" i="24"/>
  <c r="Y8" i="24"/>
  <c r="Z7" i="24"/>
  <c r="AA7" i="24"/>
  <c r="AB7" i="24"/>
  <c r="Y7" i="24"/>
  <c r="N8" i="24"/>
  <c r="Q3" i="21" s="1"/>
  <c r="Q3" i="27" s="1"/>
  <c r="R8" i="24"/>
  <c r="S8" i="24"/>
  <c r="T8" i="24"/>
  <c r="U8" i="24"/>
  <c r="Q8" i="24"/>
  <c r="R7" i="24"/>
  <c r="S7" i="24"/>
  <c r="T7" i="24"/>
  <c r="U7" i="24"/>
  <c r="Q7" i="24"/>
  <c r="Y11" i="21" l="1"/>
  <c r="K11" i="34" s="1"/>
  <c r="Y8" i="21"/>
  <c r="P5" i="27"/>
  <c r="AA6" i="21"/>
  <c r="Z6" i="21"/>
  <c r="Y6" i="21"/>
  <c r="W3" i="21"/>
  <c r="V3" i="21"/>
  <c r="S3" i="21"/>
  <c r="S3" i="27" s="1"/>
  <c r="U3" i="21"/>
  <c r="U3" i="27" s="1"/>
  <c r="T3" i="21"/>
  <c r="T3" i="27" s="1"/>
  <c r="Y10" i="21"/>
  <c r="Z10" i="21"/>
  <c r="AA10" i="21"/>
  <c r="Y3" i="21"/>
  <c r="X3" i="27" s="1"/>
  <c r="Z3" i="21"/>
  <c r="Y3" i="27" s="1"/>
  <c r="AA3" i="21"/>
  <c r="Z3" i="27" s="1"/>
  <c r="AA11" i="21"/>
  <c r="Z11" i="21"/>
  <c r="Z9" i="21"/>
  <c r="AA9" i="21"/>
  <c r="Y9" i="21"/>
  <c r="U5" i="21"/>
  <c r="S5" i="21"/>
  <c r="W5" i="21"/>
  <c r="V5" i="21"/>
  <c r="T5" i="21"/>
  <c r="Z4" i="21"/>
  <c r="Y4" i="21"/>
  <c r="AA4" i="21"/>
  <c r="AA8" i="21"/>
  <c r="Z8" i="21"/>
  <c r="AA7" i="21"/>
  <c r="Z7" i="21"/>
  <c r="Y7" i="21"/>
  <c r="AA5" i="21"/>
  <c r="Z5" i="21"/>
  <c r="Y5" i="21"/>
  <c r="P9" i="24"/>
  <c r="M9" i="24"/>
  <c r="P4" i="21" s="1"/>
  <c r="P4" i="27" s="1"/>
  <c r="P16" i="24"/>
  <c r="P15" i="24"/>
  <c r="M16" i="24"/>
  <c r="P11" i="21" s="1"/>
  <c r="P11" i="27" s="1"/>
  <c r="M15" i="24"/>
  <c r="P10" i="21" s="1"/>
  <c r="N16" i="24"/>
  <c r="Q11" i="21" s="1"/>
  <c r="Q11" i="27" s="1"/>
  <c r="W16" i="24"/>
  <c r="N15" i="24"/>
  <c r="Q10" i="21" s="1"/>
  <c r="W15" i="24"/>
  <c r="M8" i="24"/>
  <c r="P3" i="21" s="1"/>
  <c r="P3" i="27" s="1"/>
  <c r="N9" i="24"/>
  <c r="Q4" i="21" s="1"/>
  <c r="Q4" i="27" s="1"/>
  <c r="W9" i="24"/>
  <c r="M14" i="24"/>
  <c r="P9" i="21" s="1"/>
  <c r="N14" i="24"/>
  <c r="Q9" i="21" s="1"/>
  <c r="P14" i="24"/>
  <c r="W14" i="24"/>
  <c r="M13" i="24"/>
  <c r="P8" i="21" s="1"/>
  <c r="P8" i="27" s="1"/>
  <c r="N13" i="24"/>
  <c r="Q8" i="21" s="1"/>
  <c r="Q8" i="27" s="1"/>
  <c r="P13" i="24"/>
  <c r="W13" i="24"/>
  <c r="M12" i="24"/>
  <c r="P7" i="21" s="1"/>
  <c r="N12" i="24"/>
  <c r="Q7" i="21" s="1"/>
  <c r="P12" i="24"/>
  <c r="W12" i="24"/>
  <c r="M11" i="24"/>
  <c r="P6" i="21" s="1"/>
  <c r="N11" i="24"/>
  <c r="Q6" i="21" s="1"/>
  <c r="P11" i="24"/>
  <c r="W11" i="24"/>
  <c r="R9" i="26"/>
  <c r="R10" i="26"/>
  <c r="R11" i="26"/>
  <c r="R12" i="26"/>
  <c r="R13" i="26"/>
  <c r="R14" i="26"/>
  <c r="R15" i="26"/>
  <c r="R16" i="26"/>
  <c r="Q9" i="26"/>
  <c r="Q10" i="26"/>
  <c r="Q11" i="26"/>
  <c r="Q12" i="26"/>
  <c r="Q13" i="26"/>
  <c r="Q14" i="26"/>
  <c r="Q15" i="26"/>
  <c r="Q16" i="26"/>
  <c r="P9" i="26"/>
  <c r="P10" i="26"/>
  <c r="P11" i="26"/>
  <c r="P12" i="26"/>
  <c r="P13" i="26"/>
  <c r="P14" i="26"/>
  <c r="P15" i="26"/>
  <c r="P16" i="26"/>
  <c r="O9" i="26"/>
  <c r="O10" i="26"/>
  <c r="O11" i="26"/>
  <c r="O12" i="26"/>
  <c r="O13" i="26"/>
  <c r="O14" i="26"/>
  <c r="O15" i="26"/>
  <c r="O16" i="26"/>
  <c r="N9" i="26"/>
  <c r="N10" i="26"/>
  <c r="N11" i="26"/>
  <c r="N12" i="26"/>
  <c r="N13" i="26"/>
  <c r="N14" i="26"/>
  <c r="N15" i="26"/>
  <c r="N16" i="26"/>
  <c r="N8" i="26"/>
  <c r="L9" i="26"/>
  <c r="M9" i="26" s="1"/>
  <c r="L10" i="26"/>
  <c r="M10" i="26" s="1"/>
  <c r="L11" i="26"/>
  <c r="M11" i="26" s="1"/>
  <c r="L12" i="26"/>
  <c r="M12" i="26" s="1"/>
  <c r="L13" i="26"/>
  <c r="M13" i="26" s="1"/>
  <c r="L14" i="26"/>
  <c r="M14" i="26" s="1"/>
  <c r="L15" i="26"/>
  <c r="M15" i="26" s="1"/>
  <c r="L16" i="26"/>
  <c r="M16" i="26" s="1"/>
  <c r="L7" i="26"/>
  <c r="M7" i="26" s="1"/>
  <c r="L8" i="26"/>
  <c r="R8" i="26"/>
  <c r="Q8" i="26"/>
  <c r="P8" i="26"/>
  <c r="O8" i="26"/>
  <c r="O7" i="26"/>
  <c r="P7" i="26"/>
  <c r="Q7" i="26"/>
  <c r="R7" i="26"/>
  <c r="S4" i="29" l="1"/>
  <c r="X11" i="27"/>
  <c r="M11" i="34"/>
  <c r="Z11" i="27"/>
  <c r="K8" i="34"/>
  <c r="X8" i="27"/>
  <c r="L8" i="34"/>
  <c r="Y8" i="27"/>
  <c r="M8" i="34"/>
  <c r="Z8" i="27"/>
  <c r="R2" i="29"/>
  <c r="W11" i="21"/>
  <c r="V11" i="21"/>
  <c r="R11" i="21"/>
  <c r="R11" i="27" s="1"/>
  <c r="U11" i="21"/>
  <c r="U11" i="27" s="1"/>
  <c r="T11" i="21"/>
  <c r="T11" i="27" s="1"/>
  <c r="S11" i="21"/>
  <c r="S11" i="27" s="1"/>
  <c r="W4" i="21"/>
  <c r="S4" i="21"/>
  <c r="V4" i="21"/>
  <c r="U4" i="21"/>
  <c r="T4" i="21"/>
  <c r="T7" i="21"/>
  <c r="R7" i="21"/>
  <c r="S7" i="21"/>
  <c r="W7" i="21"/>
  <c r="U7" i="21"/>
  <c r="V7" i="21"/>
  <c r="V9" i="21"/>
  <c r="U9" i="21"/>
  <c r="T9" i="21"/>
  <c r="R9" i="21"/>
  <c r="W9" i="21"/>
  <c r="S9" i="21"/>
  <c r="S6" i="21"/>
  <c r="U6" i="21"/>
  <c r="W6" i="21"/>
  <c r="V6" i="21"/>
  <c r="T6" i="21"/>
  <c r="U8" i="21"/>
  <c r="U8" i="27" s="1"/>
  <c r="T8" i="21"/>
  <c r="T8" i="27" s="1"/>
  <c r="R8" i="21"/>
  <c r="R8" i="27" s="1"/>
  <c r="S8" i="21"/>
  <c r="S8" i="27" s="1"/>
  <c r="W8" i="21"/>
  <c r="V8" i="21"/>
  <c r="W10" i="21"/>
  <c r="V10" i="21"/>
  <c r="U10" i="21"/>
  <c r="T10" i="21"/>
  <c r="R10" i="21"/>
  <c r="S10" i="21"/>
  <c r="G7" i="24"/>
  <c r="N8" i="34" l="1"/>
  <c r="V8" i="27"/>
  <c r="V11" i="27"/>
  <c r="D16" i="26" a="1"/>
  <c r="D16" i="26" s="1"/>
  <c r="D15" i="26" a="1"/>
  <c r="D15" i="26" s="1"/>
  <c r="D14" i="26" a="1"/>
  <c r="D14" i="26" s="1"/>
  <c r="D13" i="26" a="1"/>
  <c r="D13" i="26" s="1"/>
  <c r="D12" i="26" a="1"/>
  <c r="D12" i="26" s="1"/>
  <c r="D11" i="26" a="1"/>
  <c r="D11" i="26" s="1"/>
  <c r="D10" i="26" a="1"/>
  <c r="D10" i="26" s="1"/>
  <c r="D9" i="26" a="1"/>
  <c r="D9" i="26" s="1"/>
  <c r="T9" i="26" s="1"/>
  <c r="D8" i="26" a="1"/>
  <c r="D8" i="26" s="1"/>
  <c r="D7" i="26" a="1"/>
  <c r="D7" i="26" s="1"/>
  <c r="D16" i="24" a="1"/>
  <c r="D16" i="24" s="1"/>
  <c r="E16" i="24" s="1"/>
  <c r="D15" i="24" a="1"/>
  <c r="D15" i="24" s="1"/>
  <c r="E15" i="24" s="1"/>
  <c r="D14" i="24" a="1"/>
  <c r="D14" i="24" s="1"/>
  <c r="E14" i="24" s="1"/>
  <c r="D13" i="24" a="1"/>
  <c r="D13" i="24" s="1"/>
  <c r="E13" i="24" s="1"/>
  <c r="D12" i="24" a="1"/>
  <c r="D12" i="24" s="1"/>
  <c r="E12" i="24" s="1"/>
  <c r="D11" i="24" a="1"/>
  <c r="D11" i="24" s="1"/>
  <c r="E11" i="24" s="1"/>
  <c r="D10" i="24" a="1"/>
  <c r="D10" i="24" s="1"/>
  <c r="E10" i="24" s="1"/>
  <c r="D8" i="24" a="1"/>
  <c r="D8" i="24" s="1"/>
  <c r="E8" i="24" s="1"/>
  <c r="D7" i="24" a="1"/>
  <c r="D7" i="24" s="1"/>
  <c r="E7" i="24" s="1"/>
  <c r="D9" i="25" a="1"/>
  <c r="D9" i="25" s="1"/>
  <c r="D10" i="25" a="1"/>
  <c r="D10" i="25" s="1"/>
  <c r="D11" i="25" a="1"/>
  <c r="D11" i="25" s="1"/>
  <c r="D12" i="25" a="1"/>
  <c r="D12" i="25" s="1"/>
  <c r="D13" i="25" a="1"/>
  <c r="D13" i="25" s="1"/>
  <c r="D14" i="25" a="1"/>
  <c r="D14" i="25" s="1"/>
  <c r="D15" i="25" a="1"/>
  <c r="D15" i="25" s="1"/>
  <c r="D16" i="25" a="1"/>
  <c r="D16" i="25" s="1"/>
  <c r="D17" i="25" a="1"/>
  <c r="D17" i="25" s="1"/>
  <c r="D8" i="25" a="1"/>
  <c r="D8" i="25" s="1"/>
  <c r="A11" i="27"/>
  <c r="A10" i="27"/>
  <c r="A9" i="27"/>
  <c r="A8" i="27"/>
  <c r="A7" i="27"/>
  <c r="A6" i="27"/>
  <c r="A5" i="27"/>
  <c r="A4" i="27"/>
  <c r="G3" i="27" a="1"/>
  <c r="G3" i="27" s="1"/>
  <c r="A3" i="27"/>
  <c r="F3" i="27" s="1" a="1"/>
  <c r="F3" i="27" s="1"/>
  <c r="A2" i="27"/>
  <c r="H2" i="27" s="1" a="1"/>
  <c r="H2" i="27" s="1"/>
  <c r="W4" i="29"/>
  <c r="W5" i="29"/>
  <c r="W6" i="29"/>
  <c r="W7" i="29"/>
  <c r="W8" i="29"/>
  <c r="W9" i="29"/>
  <c r="W10" i="29"/>
  <c r="W11" i="29"/>
  <c r="W3" i="28"/>
  <c r="W4" i="28"/>
  <c r="W5" i="28"/>
  <c r="W6" i="28"/>
  <c r="W7" i="28"/>
  <c r="W8" i="28"/>
  <c r="W9" i="28"/>
  <c r="W10" i="28"/>
  <c r="W11" i="28"/>
  <c r="W2" i="28"/>
  <c r="H3" i="27" l="1" a="1"/>
  <c r="H3" i="27" s="1"/>
  <c r="C3" i="27" a="1"/>
  <c r="C3" i="27" s="1"/>
  <c r="I3" i="27" a="1"/>
  <c r="I3" i="27" s="1"/>
  <c r="B3" i="27" a="1"/>
  <c r="B3" i="27" s="1"/>
  <c r="D3" i="27" a="1"/>
  <c r="D3" i="27" s="1"/>
  <c r="K3" i="27" a="1"/>
  <c r="K3" i="27" s="1"/>
  <c r="E3" i="27" a="1"/>
  <c r="E3" i="27" s="1"/>
  <c r="X9" i="26"/>
  <c r="V9" i="26"/>
  <c r="W9" i="26"/>
  <c r="U9" i="26"/>
  <c r="X13" i="26"/>
  <c r="W13" i="26"/>
  <c r="V13" i="26"/>
  <c r="U13" i="26"/>
  <c r="T13" i="26"/>
  <c r="U10" i="26"/>
  <c r="X10" i="26"/>
  <c r="W10" i="26"/>
  <c r="T10" i="26"/>
  <c r="V10" i="26"/>
  <c r="X14" i="26"/>
  <c r="W14" i="26"/>
  <c r="V14" i="26"/>
  <c r="U14" i="26"/>
  <c r="T14" i="26"/>
  <c r="U7" i="26"/>
  <c r="V7" i="26"/>
  <c r="T7" i="26"/>
  <c r="X7" i="26"/>
  <c r="W7" i="26"/>
  <c r="X11" i="26"/>
  <c r="W11" i="26"/>
  <c r="V11" i="26"/>
  <c r="U11" i="26"/>
  <c r="T11" i="26"/>
  <c r="X15" i="26"/>
  <c r="W15" i="26"/>
  <c r="V15" i="26"/>
  <c r="U15" i="26"/>
  <c r="T15" i="26"/>
  <c r="W8" i="26"/>
  <c r="V8" i="26"/>
  <c r="U8" i="26"/>
  <c r="T8" i="26"/>
  <c r="X8" i="26"/>
  <c r="X12" i="26"/>
  <c r="W12" i="26"/>
  <c r="V12" i="26"/>
  <c r="U12" i="26"/>
  <c r="T12" i="26"/>
  <c r="X16" i="26"/>
  <c r="W16" i="26"/>
  <c r="V16" i="26"/>
  <c r="U16" i="26"/>
  <c r="T16" i="26"/>
  <c r="E2" i="27" a="1"/>
  <c r="E2" i="27" s="1"/>
  <c r="I2" i="27" a="1"/>
  <c r="I2" i="27" s="1"/>
  <c r="F4" i="27" a="1"/>
  <c r="F4" i="27" s="1"/>
  <c r="F2" i="27" a="1"/>
  <c r="F2" i="27" s="1"/>
  <c r="K2" i="27" a="1"/>
  <c r="K2" i="27" s="1"/>
  <c r="G4" i="27" a="1"/>
  <c r="G4" i="27" s="1"/>
  <c r="C2" i="27" a="1"/>
  <c r="C2" i="27" s="1"/>
  <c r="G2" i="27" a="1"/>
  <c r="G2" i="27" s="1"/>
  <c r="D4" i="27" a="1"/>
  <c r="D4" i="27" s="1"/>
  <c r="H4" i="27" a="1"/>
  <c r="H4" i="27" s="1"/>
  <c r="D2" i="27" a="1"/>
  <c r="D2" i="27" s="1"/>
  <c r="E4" i="27" a="1"/>
  <c r="E4" i="27" s="1"/>
  <c r="W2" i="27"/>
  <c r="O2" i="27"/>
  <c r="Y4" i="29" l="1"/>
  <c r="A2" i="28"/>
  <c r="AA3" i="29"/>
  <c r="AA4" i="29"/>
  <c r="AA5" i="29"/>
  <c r="AA6" i="29"/>
  <c r="AA7" i="29"/>
  <c r="AA8" i="29"/>
  <c r="AA9" i="29"/>
  <c r="AA10" i="29"/>
  <c r="AA11" i="29"/>
  <c r="Z3" i="29"/>
  <c r="Z4" i="29"/>
  <c r="Z5" i="29"/>
  <c r="Z6" i="29"/>
  <c r="Z7" i="29"/>
  <c r="Z8" i="29"/>
  <c r="Z9" i="29"/>
  <c r="Z10" i="29"/>
  <c r="Z11" i="29"/>
  <c r="Y3" i="29"/>
  <c r="Y5" i="29"/>
  <c r="Y6" i="29"/>
  <c r="Y7" i="29"/>
  <c r="Y8" i="29"/>
  <c r="Y9" i="29"/>
  <c r="Y10" i="29"/>
  <c r="Y11" i="29"/>
  <c r="V4" i="29"/>
  <c r="V4" i="27" s="1"/>
  <c r="V5" i="29"/>
  <c r="V6" i="29"/>
  <c r="V7" i="29"/>
  <c r="V7" i="27" s="1"/>
  <c r="V8" i="29"/>
  <c r="V9" i="29"/>
  <c r="V9" i="27" s="1"/>
  <c r="V10" i="29"/>
  <c r="V10" i="27" s="1"/>
  <c r="V11" i="29"/>
  <c r="U4" i="29"/>
  <c r="U4" i="27" s="1"/>
  <c r="U5" i="29"/>
  <c r="U5" i="27" s="1"/>
  <c r="U6" i="29"/>
  <c r="U7" i="29"/>
  <c r="U7" i="27" s="1"/>
  <c r="U8" i="29"/>
  <c r="U9" i="29"/>
  <c r="U9" i="27" s="1"/>
  <c r="U10" i="29"/>
  <c r="U10" i="27" s="1"/>
  <c r="U11" i="29"/>
  <c r="T4" i="29"/>
  <c r="T4" i="27" s="1"/>
  <c r="T5" i="29"/>
  <c r="T5" i="27" s="1"/>
  <c r="T6" i="29"/>
  <c r="T7" i="29"/>
  <c r="T7" i="27" s="1"/>
  <c r="T8" i="29"/>
  <c r="T9" i="29"/>
  <c r="T9" i="27" s="1"/>
  <c r="T10" i="29"/>
  <c r="T10" i="27" s="1"/>
  <c r="T11" i="29"/>
  <c r="S2" i="29"/>
  <c r="M8" i="26"/>
  <c r="S3" i="29" s="1"/>
  <c r="S4" i="27"/>
  <c r="S5" i="29"/>
  <c r="S5" i="27" s="1"/>
  <c r="S6" i="29"/>
  <c r="S7" i="29"/>
  <c r="S7" i="27" s="1"/>
  <c r="S8" i="29"/>
  <c r="S9" i="29"/>
  <c r="S9" i="27" s="1"/>
  <c r="S10" i="29"/>
  <c r="S10" i="27" s="1"/>
  <c r="S11" i="29"/>
  <c r="R4" i="29"/>
  <c r="R5" i="29"/>
  <c r="R6" i="29"/>
  <c r="R7" i="29"/>
  <c r="R7" i="27" s="1"/>
  <c r="R8" i="29"/>
  <c r="R9" i="29"/>
  <c r="R9" i="27" s="1"/>
  <c r="R10" i="29"/>
  <c r="R10" i="27" s="1"/>
  <c r="R11" i="29"/>
  <c r="N3" i="29"/>
  <c r="N4" i="29"/>
  <c r="N5" i="29"/>
  <c r="N6" i="29"/>
  <c r="N7" i="29"/>
  <c r="N8" i="29"/>
  <c r="N9" i="29"/>
  <c r="N10" i="29"/>
  <c r="N11" i="29"/>
  <c r="N2" i="29"/>
  <c r="S2" i="28"/>
  <c r="P2" i="28"/>
  <c r="N2" i="21"/>
  <c r="A11" i="29"/>
  <c r="A10" i="29"/>
  <c r="A9" i="29"/>
  <c r="A8" i="29"/>
  <c r="A7" i="29"/>
  <c r="A6" i="29"/>
  <c r="A5" i="29"/>
  <c r="A4" i="29"/>
  <c r="A3" i="29"/>
  <c r="I3" i="29" s="1" a="1"/>
  <c r="I3" i="29" s="1"/>
  <c r="A2" i="29"/>
  <c r="A11" i="21"/>
  <c r="A10" i="21"/>
  <c r="A9" i="21"/>
  <c r="A8" i="21"/>
  <c r="A7" i="21"/>
  <c r="A6" i="21"/>
  <c r="A5" i="21"/>
  <c r="A4" i="21"/>
  <c r="A3" i="21"/>
  <c r="I3" i="21" s="1" a="1"/>
  <c r="I3" i="21" s="1"/>
  <c r="A2" i="21"/>
  <c r="Y4" i="27" l="1"/>
  <c r="L4" i="34"/>
  <c r="Z4" i="27"/>
  <c r="M4" i="34"/>
  <c r="X4" i="27"/>
  <c r="K4" i="34"/>
  <c r="K9" i="34"/>
  <c r="X9" i="27"/>
  <c r="L9" i="34"/>
  <c r="Y9" i="27"/>
  <c r="M9" i="34"/>
  <c r="Z9" i="27"/>
  <c r="M7" i="34"/>
  <c r="Z7" i="27"/>
  <c r="K7" i="34"/>
  <c r="X7" i="27"/>
  <c r="L7" i="34"/>
  <c r="Y7" i="27"/>
  <c r="L5" i="34"/>
  <c r="Y5" i="27"/>
  <c r="M5" i="34"/>
  <c r="Z5" i="27"/>
  <c r="K5" i="34"/>
  <c r="X5" i="27"/>
  <c r="M10" i="34"/>
  <c r="Z10" i="27"/>
  <c r="K10" i="34"/>
  <c r="X10" i="27"/>
  <c r="L10" i="34"/>
  <c r="Y10" i="27"/>
  <c r="B2" i="28" a="1"/>
  <c r="B2" i="28" s="1"/>
  <c r="I2" i="28" a="1"/>
  <c r="I2" i="28" s="1"/>
  <c r="H2" i="28" a="1"/>
  <c r="H2" i="28" s="1"/>
  <c r="F2" i="29" a="1"/>
  <c r="F2" i="29" s="1"/>
  <c r="I2" i="29" a="1"/>
  <c r="I2" i="29" s="1"/>
  <c r="F2" i="21" a="1"/>
  <c r="F2" i="21" s="1"/>
  <c r="H2" i="21" a="1"/>
  <c r="H2" i="21" s="1"/>
  <c r="I2" i="21" a="1"/>
  <c r="I2" i="21" s="1"/>
  <c r="R3" i="29"/>
  <c r="G2" i="21" a="1"/>
  <c r="G2" i="21" s="1"/>
  <c r="G2" i="29" a="1"/>
  <c r="G2" i="29" s="1"/>
  <c r="D2" i="29" a="1"/>
  <c r="D2" i="29" s="1"/>
  <c r="E2" i="29" a="1"/>
  <c r="E2" i="29" s="1"/>
  <c r="D2" i="21" a="1"/>
  <c r="D2" i="21" s="1"/>
  <c r="E2" i="21" a="1"/>
  <c r="E2" i="21" s="1"/>
  <c r="N5" i="34" l="1"/>
  <c r="N4" i="34"/>
  <c r="N7" i="34"/>
  <c r="N9" i="34"/>
  <c r="N10" i="34"/>
  <c r="A10" i="28"/>
  <c r="B10" i="28" s="1" a="1"/>
  <c r="B10" i="28" s="1"/>
  <c r="V5" i="27" l="1"/>
  <c r="R3" i="21"/>
  <c r="R3" i="27" s="1"/>
  <c r="R4" i="21"/>
  <c r="R4" i="27" s="1"/>
  <c r="R5" i="21"/>
  <c r="R5" i="27" s="1"/>
  <c r="R6" i="21"/>
  <c r="R6" i="27" s="1"/>
  <c r="R3" i="28"/>
  <c r="R4" i="28"/>
  <c r="R5" i="28"/>
  <c r="R6" i="28"/>
  <c r="R7" i="28"/>
  <c r="R8" i="28"/>
  <c r="R9" i="28"/>
  <c r="R10" i="28"/>
  <c r="R11" i="28"/>
  <c r="R2" i="28"/>
  <c r="N4" i="21"/>
  <c r="N5" i="21"/>
  <c r="V11" i="28"/>
  <c r="U11" i="28"/>
  <c r="T11" i="28"/>
  <c r="S11" i="28"/>
  <c r="Q11" i="28"/>
  <c r="P11" i="28"/>
  <c r="N11" i="28"/>
  <c r="N11" i="27" s="1"/>
  <c r="A11" i="28"/>
  <c r="B11" i="28" s="1" a="1"/>
  <c r="B11" i="28" s="1"/>
  <c r="V10" i="28"/>
  <c r="U10" i="28"/>
  <c r="T10" i="28"/>
  <c r="S10" i="28"/>
  <c r="Q10" i="28"/>
  <c r="P10" i="28"/>
  <c r="N10" i="28"/>
  <c r="N10" i="27" s="1"/>
  <c r="V9" i="28"/>
  <c r="U9" i="28"/>
  <c r="T9" i="28"/>
  <c r="S9" i="28"/>
  <c r="Q9" i="28"/>
  <c r="P9" i="28"/>
  <c r="N9" i="28"/>
  <c r="A9" i="28"/>
  <c r="B9" i="28" s="1" a="1"/>
  <c r="B9" i="28" s="1"/>
  <c r="V8" i="28"/>
  <c r="U8" i="28"/>
  <c r="T8" i="28"/>
  <c r="S8" i="28"/>
  <c r="Q8" i="28"/>
  <c r="P8" i="28"/>
  <c r="N8" i="28"/>
  <c r="A8" i="28"/>
  <c r="B8" i="28" s="1" a="1"/>
  <c r="B8" i="28" s="1"/>
  <c r="V7" i="28"/>
  <c r="U7" i="28"/>
  <c r="T7" i="28"/>
  <c r="S7" i="28"/>
  <c r="Q7" i="28"/>
  <c r="P7" i="28"/>
  <c r="N7" i="28"/>
  <c r="A7" i="28"/>
  <c r="B7" i="28" s="1" a="1"/>
  <c r="B7" i="28" s="1"/>
  <c r="V6" i="28"/>
  <c r="V6" i="27" s="1"/>
  <c r="U6" i="28"/>
  <c r="U6" i="27" s="1"/>
  <c r="T6" i="28"/>
  <c r="T6" i="27" s="1"/>
  <c r="S6" i="28"/>
  <c r="S6" i="27" s="1"/>
  <c r="Q6" i="28"/>
  <c r="Q6" i="27" s="1"/>
  <c r="P6" i="28"/>
  <c r="P6" i="27" s="1"/>
  <c r="N6" i="28"/>
  <c r="N6" i="27" s="1"/>
  <c r="A6" i="28"/>
  <c r="B6" i="28" s="1" a="1"/>
  <c r="B6" i="28" s="1"/>
  <c r="V5" i="28"/>
  <c r="U5" i="28"/>
  <c r="T5" i="28"/>
  <c r="S5" i="28"/>
  <c r="Q5" i="28"/>
  <c r="P5" i="28"/>
  <c r="N5" i="28"/>
  <c r="A5" i="28"/>
  <c r="B5" i="28" s="1" a="1"/>
  <c r="B5" i="28" s="1"/>
  <c r="V4" i="28"/>
  <c r="U4" i="28"/>
  <c r="T4" i="28"/>
  <c r="S4" i="28"/>
  <c r="Q4" i="28"/>
  <c r="P4" i="28"/>
  <c r="N4" i="28"/>
  <c r="A4" i="28"/>
  <c r="B4" i="28" s="1" a="1"/>
  <c r="B4" i="28" s="1"/>
  <c r="V3" i="28"/>
  <c r="U3" i="28"/>
  <c r="T3" i="28"/>
  <c r="S3" i="28"/>
  <c r="Q3" i="28"/>
  <c r="P3" i="28"/>
  <c r="N3" i="28"/>
  <c r="A3" i="28"/>
  <c r="V2" i="28"/>
  <c r="U2" i="28"/>
  <c r="T2" i="28"/>
  <c r="Q2" i="28"/>
  <c r="N2" i="28"/>
  <c r="N2" i="27" s="1"/>
  <c r="L11" i="34" l="1"/>
  <c r="N11" i="34" s="1"/>
  <c r="Y11" i="27"/>
  <c r="M6" i="34"/>
  <c r="Z6" i="27"/>
  <c r="L6" i="34"/>
  <c r="Y6" i="27"/>
  <c r="K6" i="34"/>
  <c r="X6" i="27"/>
  <c r="B3" i="28" a="1"/>
  <c r="B3" i="28" s="1"/>
  <c r="I3" i="28" a="1"/>
  <c r="I3" i="28" s="1"/>
  <c r="D2" i="28" a="1"/>
  <c r="D2" i="28" s="1"/>
  <c r="E2" i="28" a="1"/>
  <c r="E2" i="28" s="1"/>
  <c r="G2" i="28" a="1"/>
  <c r="G2" i="28" s="1"/>
  <c r="F2" i="28" a="1"/>
  <c r="F2" i="28" s="1"/>
  <c r="N6" i="34" l="1"/>
  <c r="T3" i="29"/>
  <c r="U3" i="29"/>
  <c r="V3" i="29"/>
  <c r="W3" i="29"/>
  <c r="T2" i="29"/>
  <c r="U2" i="29"/>
  <c r="V2" i="29"/>
  <c r="W2" i="29"/>
  <c r="AA2" i="29" l="1"/>
  <c r="Z2" i="29"/>
  <c r="Y2" i="29"/>
  <c r="V3" i="27" l="1"/>
  <c r="A18" i="13" l="1"/>
  <c r="A30" i="13" s="1"/>
  <c r="B6" i="13"/>
  <c r="AM30" i="23" a="1"/>
  <c r="AM30" i="23" s="1"/>
  <c r="AM29" i="23" a="1"/>
  <c r="AM29" i="23" s="1"/>
  <c r="AM28" i="23" a="1"/>
  <c r="AM28" i="23" s="1"/>
  <c r="AM27" i="23" a="1"/>
  <c r="AM27" i="23" s="1"/>
  <c r="AM26" i="23" a="1"/>
  <c r="AM26" i="23" s="1"/>
  <c r="AM25" i="23" a="1"/>
  <c r="AM25" i="23" s="1"/>
  <c r="AM24" i="23" a="1"/>
  <c r="AM24" i="23" s="1"/>
  <c r="AM23" i="23" a="1"/>
  <c r="AM23" i="23" s="1"/>
  <c r="AM22" i="23" a="1"/>
  <c r="AM22" i="23" s="1"/>
  <c r="AM21" i="23" a="1"/>
  <c r="AM21" i="23" s="1"/>
  <c r="AM20" i="23" a="1"/>
  <c r="AM20" i="23" s="1"/>
  <c r="AM19" i="23" a="1"/>
  <c r="AM19" i="23" s="1"/>
  <c r="AM18" i="23" a="1"/>
  <c r="AM18" i="23" s="1"/>
  <c r="AM17" i="23" a="1"/>
  <c r="AM17" i="23" s="1"/>
  <c r="AA17" i="23" a="1"/>
  <c r="AA17" i="23" s="1"/>
  <c r="AM16" i="23" a="1"/>
  <c r="AM16" i="23" s="1"/>
  <c r="AA16" i="23" a="1"/>
  <c r="AA16" i="23" s="1"/>
  <c r="AM15" i="23" a="1"/>
  <c r="AM15" i="23" s="1"/>
  <c r="AA15" i="23" a="1"/>
  <c r="AA15" i="23" s="1"/>
  <c r="AM14" i="23" a="1"/>
  <c r="AM14" i="23" s="1"/>
  <c r="AA14" i="23" a="1"/>
  <c r="AA14" i="23" s="1"/>
  <c r="AM13" i="23" a="1"/>
  <c r="AM13" i="23" s="1"/>
  <c r="AA13" i="23" a="1"/>
  <c r="AA13" i="23" s="1"/>
  <c r="AM12" i="23" a="1"/>
  <c r="AM12" i="23" s="1"/>
  <c r="AA12" i="23" a="1"/>
  <c r="AA12" i="23" s="1"/>
  <c r="AM11" i="23" a="1"/>
  <c r="AM11" i="23" s="1"/>
  <c r="AA11" i="23" a="1"/>
  <c r="AA11" i="23" s="1"/>
  <c r="AM10" i="23" a="1"/>
  <c r="AM10" i="23" s="1"/>
  <c r="AA10" i="23" a="1"/>
  <c r="AA10" i="23" s="1"/>
  <c r="AM9" i="23" a="1"/>
  <c r="AM9" i="23" s="1"/>
  <c r="AA9" i="23" a="1"/>
  <c r="AA9" i="23" s="1"/>
  <c r="AM8" i="23" a="1"/>
  <c r="AM8" i="23" s="1"/>
  <c r="AA8" i="23" a="1"/>
  <c r="AA8" i="23" s="1"/>
  <c r="AM7" i="23" a="1"/>
  <c r="AM7" i="23" s="1"/>
  <c r="AA7" i="23" a="1"/>
  <c r="AA7" i="23" s="1"/>
  <c r="AM6" i="23" a="1"/>
  <c r="AM6" i="23" s="1"/>
  <c r="AM5" i="23" a="1"/>
  <c r="AM5" i="23" s="1"/>
  <c r="AM4" i="23" a="1"/>
  <c r="AM4" i="23" s="1"/>
  <c r="AM3" i="23" a="1"/>
  <c r="AM3" i="23" s="1"/>
  <c r="AM2" i="23"/>
  <c r="B30" i="13" l="1"/>
  <c r="A42" i="13"/>
  <c r="H5" i="29" s="1" a="1"/>
  <c r="H5" i="29" s="1"/>
  <c r="D3" i="29" a="1"/>
  <c r="D3" i="29" s="1"/>
  <c r="G3" i="21" a="1"/>
  <c r="G3" i="21" s="1"/>
  <c r="H3" i="28" a="1"/>
  <c r="H3" i="28" s="1"/>
  <c r="F3" i="21" a="1"/>
  <c r="F3" i="21" s="1"/>
  <c r="H4" i="28" a="1"/>
  <c r="H4" i="28" s="1"/>
  <c r="G5" i="29" a="1"/>
  <c r="G5" i="29" s="1"/>
  <c r="E3" i="29" a="1"/>
  <c r="E3" i="29" s="1"/>
  <c r="F5" i="29" a="1"/>
  <c r="F5" i="29" s="1"/>
  <c r="E5" i="29" a="1"/>
  <c r="E5" i="29" s="1"/>
  <c r="G3" i="29" a="1"/>
  <c r="G3" i="29" s="1"/>
  <c r="E5" i="21" a="1"/>
  <c r="E5" i="21" s="1"/>
  <c r="D5" i="29" a="1"/>
  <c r="D5" i="29" s="1"/>
  <c r="F3" i="29" a="1"/>
  <c r="F3" i="29" s="1"/>
  <c r="D4" i="29" a="1"/>
  <c r="D4" i="29" s="1"/>
  <c r="G5" i="21" a="1"/>
  <c r="G5" i="21" s="1"/>
  <c r="F5" i="21" a="1"/>
  <c r="F5" i="21" s="1"/>
  <c r="H4" i="29" a="1"/>
  <c r="H4" i="29" s="1"/>
  <c r="E4" i="29" a="1"/>
  <c r="E4" i="29" s="1"/>
  <c r="F4" i="29" a="1"/>
  <c r="F4" i="29" s="1"/>
  <c r="G4" i="21" a="1"/>
  <c r="G4" i="21" s="1"/>
  <c r="E3" i="21" a="1"/>
  <c r="E3" i="21" s="1"/>
  <c r="D3" i="21" a="1"/>
  <c r="D3" i="21" s="1"/>
  <c r="D5" i="21" a="1"/>
  <c r="D5" i="21" s="1"/>
  <c r="G4" i="29" a="1"/>
  <c r="G4" i="29" s="1"/>
  <c r="F4" i="21" a="1"/>
  <c r="F4" i="21" s="1"/>
  <c r="H3" i="21" a="1"/>
  <c r="H3" i="21" s="1"/>
  <c r="H5" i="21" a="1"/>
  <c r="H5" i="21" s="1"/>
  <c r="D4" i="21" a="1"/>
  <c r="D4" i="21" s="1"/>
  <c r="H4" i="21" a="1"/>
  <c r="H4" i="21" s="1"/>
  <c r="E4" i="21" a="1"/>
  <c r="E4" i="21" s="1"/>
  <c r="C2" i="21" a="1"/>
  <c r="C2" i="21" s="1"/>
  <c r="B2" i="29" a="1"/>
  <c r="B2" i="29" s="1"/>
  <c r="B2" i="21" a="1"/>
  <c r="B2" i="21" s="1"/>
  <c r="K2" i="21" a="1"/>
  <c r="K2" i="21" s="1"/>
  <c r="C2" i="29" a="1"/>
  <c r="C2" i="29" s="1"/>
  <c r="K2" i="29" a="1"/>
  <c r="K2" i="29" s="1"/>
  <c r="A54" i="13"/>
  <c r="G6" i="28" s="1" a="1"/>
  <c r="G6" i="28" s="1"/>
  <c r="C2" i="28" a="1"/>
  <c r="C2" i="28" s="1"/>
  <c r="K2" i="28" a="1"/>
  <c r="K2" i="28" s="1"/>
  <c r="B18" i="13"/>
  <c r="E6" i="28" a="1"/>
  <c r="E6" i="28" s="1"/>
  <c r="G3" i="28" a="1"/>
  <c r="G3" i="28" s="1"/>
  <c r="D5" i="28" a="1"/>
  <c r="D5" i="28" s="1"/>
  <c r="D4" i="28" a="1"/>
  <c r="D4" i="28" s="1"/>
  <c r="G4" i="28" a="1"/>
  <c r="G4" i="28" s="1"/>
  <c r="E3" i="28" a="1"/>
  <c r="E3" i="28" s="1"/>
  <c r="E5" i="28" a="1"/>
  <c r="E5" i="28" s="1"/>
  <c r="G5" i="28" a="1"/>
  <c r="G5" i="28" s="1"/>
  <c r="E4" i="28" a="1"/>
  <c r="E4" i="28" s="1"/>
  <c r="D6" i="28" a="1"/>
  <c r="D6" i="28" s="1"/>
  <c r="D3" i="28" a="1"/>
  <c r="D3" i="28" s="1"/>
  <c r="F5" i="28" a="1"/>
  <c r="F5" i="28" s="1"/>
  <c r="F4" i="28" a="1"/>
  <c r="F4" i="28" s="1"/>
  <c r="F3" i="28" a="1"/>
  <c r="F3" i="28" s="1"/>
  <c r="B42" i="13" l="1"/>
  <c r="B5" i="21" s="1" a="1"/>
  <c r="B5" i="21" s="1"/>
  <c r="H5" i="27" a="1"/>
  <c r="H5" i="27" s="1"/>
  <c r="G5" i="27" a="1"/>
  <c r="G5" i="27" s="1"/>
  <c r="F5" i="27" a="1"/>
  <c r="F5" i="27" s="1"/>
  <c r="D5" i="27" a="1"/>
  <c r="D5" i="27" s="1"/>
  <c r="E5" i="27" a="1"/>
  <c r="E5" i="27" s="1"/>
  <c r="F6" i="27" a="1"/>
  <c r="F6" i="27" s="1"/>
  <c r="G6" i="27" a="1"/>
  <c r="G6" i="27" s="1"/>
  <c r="D6" i="27" a="1"/>
  <c r="D6" i="27" s="1"/>
  <c r="H6" i="27" a="1"/>
  <c r="H6" i="27" s="1"/>
  <c r="E6" i="27" a="1"/>
  <c r="E6" i="27" s="1"/>
  <c r="H5" i="28" a="1"/>
  <c r="H5" i="28" s="1"/>
  <c r="C5" i="27" a="1"/>
  <c r="C5" i="27" s="1"/>
  <c r="I4" i="29" a="1"/>
  <c r="I4" i="29" s="1"/>
  <c r="K5" i="27" a="1"/>
  <c r="K5" i="27" s="1"/>
  <c r="B5" i="27" a="1"/>
  <c r="B5" i="27" s="1"/>
  <c r="I5" i="29" a="1"/>
  <c r="I5" i="29" s="1"/>
  <c r="I5" i="27" a="1"/>
  <c r="I5" i="27" s="1"/>
  <c r="I4" i="21" a="1"/>
  <c r="I4" i="21" s="1"/>
  <c r="I5" i="28" a="1"/>
  <c r="I5" i="28" s="1"/>
  <c r="I5" i="21" a="1"/>
  <c r="I5" i="21" s="1"/>
  <c r="I4" i="28" a="1"/>
  <c r="I4" i="28" s="1"/>
  <c r="K4" i="27" a="1"/>
  <c r="K4" i="27" s="1"/>
  <c r="I4" i="27" a="1"/>
  <c r="I4" i="27" s="1"/>
  <c r="C4" i="27" a="1"/>
  <c r="C4" i="27" s="1"/>
  <c r="B4" i="27" a="1"/>
  <c r="B4" i="27" s="1"/>
  <c r="K4" i="29" a="1"/>
  <c r="K4" i="29" s="1"/>
  <c r="K3" i="21" a="1"/>
  <c r="K3" i="21" s="1"/>
  <c r="H6" i="21" a="1"/>
  <c r="H6" i="21" s="1"/>
  <c r="F6" i="28" a="1"/>
  <c r="F6" i="28" s="1"/>
  <c r="B4" i="21" a="1"/>
  <c r="B4" i="21" s="1"/>
  <c r="B4" i="29" a="1"/>
  <c r="B4" i="29" s="1"/>
  <c r="D6" i="21" a="1"/>
  <c r="D6" i="21" s="1"/>
  <c r="C4" i="29" a="1"/>
  <c r="C4" i="29" s="1"/>
  <c r="F6" i="21" a="1"/>
  <c r="F6" i="21" s="1"/>
  <c r="G6" i="21" a="1"/>
  <c r="G6" i="21" s="1"/>
  <c r="B3" i="21" a="1"/>
  <c r="B3" i="21" s="1"/>
  <c r="B5" i="29" a="1"/>
  <c r="B5" i="29" s="1"/>
  <c r="C5" i="21" a="1"/>
  <c r="C5" i="21" s="1"/>
  <c r="K4" i="21" a="1"/>
  <c r="K4" i="21" s="1"/>
  <c r="K3" i="29" a="1"/>
  <c r="K3" i="29" s="1"/>
  <c r="C5" i="29" a="1"/>
  <c r="C5" i="29" s="1"/>
  <c r="C3" i="29" a="1"/>
  <c r="C3" i="29" s="1"/>
  <c r="G6" i="29" a="1"/>
  <c r="G6" i="29" s="1"/>
  <c r="C3" i="21" a="1"/>
  <c r="C3" i="21" s="1"/>
  <c r="K5" i="29" a="1"/>
  <c r="K5" i="29" s="1"/>
  <c r="D6" i="29" a="1"/>
  <c r="D6" i="29" s="1"/>
  <c r="H6" i="28" a="1"/>
  <c r="H6" i="28" s="1"/>
  <c r="E6" i="29" a="1"/>
  <c r="E6" i="29" s="1"/>
  <c r="F6" i="29" a="1"/>
  <c r="F6" i="29" s="1"/>
  <c r="E6" i="21" a="1"/>
  <c r="E6" i="21" s="1"/>
  <c r="C4" i="21" a="1"/>
  <c r="C4" i="21" s="1"/>
  <c r="K5" i="21" a="1"/>
  <c r="K5" i="21" s="1"/>
  <c r="B3" i="29" a="1"/>
  <c r="B3" i="29" s="1"/>
  <c r="H6" i="29" a="1"/>
  <c r="H6" i="29" s="1"/>
  <c r="K5" i="28" a="1"/>
  <c r="K5" i="28" s="1"/>
  <c r="K3" i="28" a="1"/>
  <c r="K3" i="28" s="1"/>
  <c r="C3" i="28" a="1"/>
  <c r="C3" i="28" s="1"/>
  <c r="C4" i="28" a="1"/>
  <c r="C4" i="28" s="1"/>
  <c r="K4" i="28" a="1"/>
  <c r="K4" i="28" s="1"/>
  <c r="C5" i="28" a="1"/>
  <c r="C5" i="28" s="1"/>
  <c r="B54" i="13"/>
  <c r="A66" i="13"/>
  <c r="E7" i="27" s="1" a="1"/>
  <c r="E7" i="27" s="1"/>
  <c r="H7" i="21" l="1" a="1"/>
  <c r="H7" i="21" s="1"/>
  <c r="K6" i="27" a="1"/>
  <c r="K6" i="27" s="1"/>
  <c r="I6" i="27" a="1"/>
  <c r="I6" i="27" s="1"/>
  <c r="I6" i="28" a="1"/>
  <c r="I6" i="28" s="1"/>
  <c r="I6" i="29" a="1"/>
  <c r="I6" i="29" s="1"/>
  <c r="F7" i="27" a="1"/>
  <c r="F7" i="27" s="1"/>
  <c r="D7" i="27" a="1"/>
  <c r="D7" i="27" s="1"/>
  <c r="G7" i="27" a="1"/>
  <c r="G7" i="27" s="1"/>
  <c r="C6" i="27" a="1"/>
  <c r="C6" i="27" s="1"/>
  <c r="I6" i="21" a="1"/>
  <c r="I6" i="21" s="1"/>
  <c r="H7" i="27" a="1"/>
  <c r="H7" i="27" s="1"/>
  <c r="H7" i="28" a="1"/>
  <c r="H7" i="28" s="1"/>
  <c r="G7" i="21" a="1"/>
  <c r="G7" i="21" s="1"/>
  <c r="B6" i="27" a="1"/>
  <c r="B6" i="27" s="1"/>
  <c r="E7" i="21" a="1"/>
  <c r="E7" i="21" s="1"/>
  <c r="B6" i="21" a="1"/>
  <c r="B6" i="21" s="1"/>
  <c r="F7" i="21" a="1"/>
  <c r="F7" i="21" s="1"/>
  <c r="D7" i="21" a="1"/>
  <c r="D7" i="21" s="1"/>
  <c r="G7" i="29" a="1"/>
  <c r="G7" i="29" s="1"/>
  <c r="H7" i="29" a="1"/>
  <c r="H7" i="29" s="1"/>
  <c r="B6" i="29" a="1"/>
  <c r="B6" i="29" s="1"/>
  <c r="K6" i="21" a="1"/>
  <c r="K6" i="21" s="1"/>
  <c r="C6" i="21" a="1"/>
  <c r="C6" i="21" s="1"/>
  <c r="F7" i="29" a="1"/>
  <c r="F7" i="29" s="1"/>
  <c r="D7" i="29" a="1"/>
  <c r="D7" i="29" s="1"/>
  <c r="C6" i="29" a="1"/>
  <c r="C6" i="29" s="1"/>
  <c r="E7" i="29" a="1"/>
  <c r="E7" i="29" s="1"/>
  <c r="K6" i="29" a="1"/>
  <c r="K6" i="29" s="1"/>
  <c r="B66" i="13"/>
  <c r="A78" i="13"/>
  <c r="D8" i="21" s="1" a="1"/>
  <c r="D8" i="21" s="1"/>
  <c r="E7" i="28" a="1"/>
  <c r="E7" i="28" s="1"/>
  <c r="G7" i="28" a="1"/>
  <c r="G7" i="28" s="1"/>
  <c r="E8" i="28" a="1"/>
  <c r="E8" i="28" s="1"/>
  <c r="D7" i="28" a="1"/>
  <c r="D7" i="28" s="1"/>
  <c r="D8" i="28" a="1"/>
  <c r="D8" i="28" s="1"/>
  <c r="F7" i="28" a="1"/>
  <c r="F7" i="28" s="1"/>
  <c r="K6" i="28" a="1"/>
  <c r="K6" i="28" s="1"/>
  <c r="C6" i="28" a="1"/>
  <c r="C6" i="28" s="1"/>
  <c r="F8" i="28" l="1" a="1"/>
  <c r="F8" i="28" s="1"/>
  <c r="H8" i="28" a="1"/>
  <c r="H8" i="28" s="1"/>
  <c r="K7" i="27" a="1"/>
  <c r="K7" i="27" s="1"/>
  <c r="G8" i="27" a="1"/>
  <c r="G8" i="27" s="1"/>
  <c r="E8" i="29" a="1"/>
  <c r="E8" i="29" s="1"/>
  <c r="H8" i="27" a="1"/>
  <c r="H8" i="27" s="1"/>
  <c r="H8" i="29" a="1"/>
  <c r="H8" i="29" s="1"/>
  <c r="B7" i="27" a="1"/>
  <c r="B7" i="27" s="1"/>
  <c r="I7" i="21" a="1"/>
  <c r="I7" i="21" s="1"/>
  <c r="F8" i="27" a="1"/>
  <c r="F8" i="27" s="1"/>
  <c r="I7" i="27" a="1"/>
  <c r="I7" i="27" s="1"/>
  <c r="I7" i="29" a="1"/>
  <c r="I7" i="29" s="1"/>
  <c r="G8" i="28" a="1"/>
  <c r="G8" i="28" s="1"/>
  <c r="I7" i="28" a="1"/>
  <c r="I7" i="28" s="1"/>
  <c r="D8" i="27" a="1"/>
  <c r="D8" i="27" s="1"/>
  <c r="C7" i="27" a="1"/>
  <c r="C7" i="27" s="1"/>
  <c r="E8" i="27" a="1"/>
  <c r="E8" i="27" s="1"/>
  <c r="H8" i="21" a="1"/>
  <c r="H8" i="21" s="1"/>
  <c r="F8" i="21" a="1"/>
  <c r="F8" i="21" s="1"/>
  <c r="B7" i="29" a="1"/>
  <c r="B7" i="29" s="1"/>
  <c r="B7" i="21" a="1"/>
  <c r="B7" i="21" s="1"/>
  <c r="G8" i="21" a="1"/>
  <c r="G8" i="21" s="1"/>
  <c r="F8" i="29" a="1"/>
  <c r="F8" i="29" s="1"/>
  <c r="E8" i="21" a="1"/>
  <c r="E8" i="21" s="1"/>
  <c r="D8" i="29" a="1"/>
  <c r="D8" i="29" s="1"/>
  <c r="G8" i="29" a="1"/>
  <c r="G8" i="29" s="1"/>
  <c r="K7" i="29" a="1"/>
  <c r="K7" i="29" s="1"/>
  <c r="C7" i="29" a="1"/>
  <c r="C7" i="29" s="1"/>
  <c r="K7" i="28" a="1"/>
  <c r="K7" i="28" s="1"/>
  <c r="C7" i="21" a="1"/>
  <c r="C7" i="21" s="1"/>
  <c r="K7" i="21" a="1"/>
  <c r="K7" i="21" s="1"/>
  <c r="C7" i="28" a="1"/>
  <c r="C7" i="28" s="1"/>
  <c r="B78" i="13"/>
  <c r="A90" i="13"/>
  <c r="D9" i="27" s="1" a="1"/>
  <c r="D9" i="27" s="1"/>
  <c r="E9" i="29" l="1" a="1"/>
  <c r="E9" i="29" s="1"/>
  <c r="E9" i="21" a="1"/>
  <c r="E9" i="21" s="1"/>
  <c r="K8" i="27" a="1"/>
  <c r="K8" i="27" s="1"/>
  <c r="I8" i="28" a="1"/>
  <c r="I8" i="28" s="1"/>
  <c r="F9" i="27" a="1"/>
  <c r="F9" i="27" s="1"/>
  <c r="F9" i="29" a="1"/>
  <c r="F9" i="29" s="1"/>
  <c r="C8" i="27" a="1"/>
  <c r="C8" i="27" s="1"/>
  <c r="I8" i="27" a="1"/>
  <c r="I8" i="27" s="1"/>
  <c r="B8" i="27" a="1"/>
  <c r="B8" i="27" s="1"/>
  <c r="G9" i="27" a="1"/>
  <c r="G9" i="27" s="1"/>
  <c r="H9" i="27" a="1"/>
  <c r="H9" i="27" s="1"/>
  <c r="E9" i="27" a="1"/>
  <c r="E9" i="27" s="1"/>
  <c r="K8" i="28" a="1"/>
  <c r="K8" i="28" s="1"/>
  <c r="I8" i="21" a="1"/>
  <c r="I8" i="21" s="1"/>
  <c r="I8" i="29" a="1"/>
  <c r="I8" i="29" s="1"/>
  <c r="D9" i="29" a="1"/>
  <c r="D9" i="29" s="1"/>
  <c r="F9" i="21" a="1"/>
  <c r="F9" i="21" s="1"/>
  <c r="K8" i="21" a="1"/>
  <c r="K8" i="21" s="1"/>
  <c r="B8" i="21" a="1"/>
  <c r="B8" i="21" s="1"/>
  <c r="H9" i="21" a="1"/>
  <c r="H9" i="21" s="1"/>
  <c r="K8" i="29" a="1"/>
  <c r="K8" i="29" s="1"/>
  <c r="H9" i="28" a="1"/>
  <c r="H9" i="28" s="1"/>
  <c r="C8" i="21" a="1"/>
  <c r="C8" i="21" s="1"/>
  <c r="H9" i="29" a="1"/>
  <c r="H9" i="29" s="1"/>
  <c r="G9" i="29" a="1"/>
  <c r="G9" i="29" s="1"/>
  <c r="C8" i="29" a="1"/>
  <c r="C8" i="29" s="1"/>
  <c r="G9" i="21" a="1"/>
  <c r="G9" i="21" s="1"/>
  <c r="D9" i="21" a="1"/>
  <c r="D9" i="21" s="1"/>
  <c r="B8" i="29" a="1"/>
  <c r="B8" i="29" s="1"/>
  <c r="A102" i="13"/>
  <c r="D10" i="29" s="1" a="1"/>
  <c r="D10" i="29" s="1"/>
  <c r="B90" i="13"/>
  <c r="K9" i="29" s="1" a="1"/>
  <c r="K9" i="29" s="1"/>
  <c r="F9" i="28" a="1"/>
  <c r="F9" i="28" s="1"/>
  <c r="G9" i="28" a="1"/>
  <c r="G9" i="28" s="1"/>
  <c r="E9" i="28" a="1"/>
  <c r="E9" i="28" s="1"/>
  <c r="D9" i="28" a="1"/>
  <c r="D9" i="28" s="1"/>
  <c r="C8" i="28" a="1"/>
  <c r="C8" i="28" s="1"/>
  <c r="I9" i="21" l="1" a="1"/>
  <c r="I9" i="21" s="1"/>
  <c r="E10" i="27" a="1"/>
  <c r="E10" i="27" s="1"/>
  <c r="D10" i="27" a="1"/>
  <c r="D10" i="27" s="1"/>
  <c r="G10" i="27" a="1"/>
  <c r="G10" i="27" s="1"/>
  <c r="C9" i="27" a="1"/>
  <c r="C9" i="27" s="1"/>
  <c r="H10" i="27" a="1"/>
  <c r="H10" i="27" s="1"/>
  <c r="I9" i="27" a="1"/>
  <c r="I9" i="27" s="1"/>
  <c r="I9" i="28" a="1"/>
  <c r="I9" i="28" s="1"/>
  <c r="B9" i="27" a="1"/>
  <c r="B9" i="27" s="1"/>
  <c r="F10" i="27" a="1"/>
  <c r="F10" i="27" s="1"/>
  <c r="K9" i="27" a="1"/>
  <c r="K9" i="27" s="1"/>
  <c r="I9" i="29" a="1"/>
  <c r="I9" i="29" s="1"/>
  <c r="B9" i="29" a="1"/>
  <c r="B9" i="29" s="1"/>
  <c r="B9" i="21" a="1"/>
  <c r="B9" i="21" s="1"/>
  <c r="E10" i="21" a="1"/>
  <c r="E10" i="21" s="1"/>
  <c r="F10" i="29" a="1"/>
  <c r="F10" i="29" s="1"/>
  <c r="F10" i="21" a="1"/>
  <c r="F10" i="21" s="1"/>
  <c r="F10" i="28" a="1"/>
  <c r="F10" i="28" s="1"/>
  <c r="G10" i="29" a="1"/>
  <c r="G10" i="29" s="1"/>
  <c r="C9" i="29" a="1"/>
  <c r="C9" i="29" s="1"/>
  <c r="E10" i="28" a="1"/>
  <c r="E10" i="28" s="1"/>
  <c r="E10" i="29" a="1"/>
  <c r="E10" i="29" s="1"/>
  <c r="H10" i="29" a="1"/>
  <c r="H10" i="29" s="1"/>
  <c r="D10" i="28" a="1"/>
  <c r="D10" i="28" s="1"/>
  <c r="D10" i="21" a="1"/>
  <c r="D10" i="21" s="1"/>
  <c r="G10" i="21" a="1"/>
  <c r="G10" i="21" s="1"/>
  <c r="G10" i="28" a="1"/>
  <c r="G10" i="28" s="1"/>
  <c r="K9" i="21" a="1"/>
  <c r="K9" i="21" s="1"/>
  <c r="H10" i="21" a="1"/>
  <c r="H10" i="21" s="1"/>
  <c r="C9" i="21" a="1"/>
  <c r="C9" i="21" s="1"/>
  <c r="H10" i="28" a="1"/>
  <c r="H10" i="28" s="1"/>
  <c r="K9" i="28" a="1"/>
  <c r="K9" i="28" s="1"/>
  <c r="C9" i="28" a="1"/>
  <c r="C9" i="28" s="1"/>
  <c r="B102" i="13"/>
  <c r="A114" i="13"/>
  <c r="F11" i="27" s="1" a="1"/>
  <c r="F11" i="27" s="1"/>
  <c r="K10" i="27" l="1" a="1"/>
  <c r="K10" i="27" s="1"/>
  <c r="I10" i="27" a="1"/>
  <c r="I10" i="27" s="1"/>
  <c r="I10" i="28" a="1"/>
  <c r="I10" i="28" s="1"/>
  <c r="E11" i="27" a="1"/>
  <c r="E11" i="27" s="1"/>
  <c r="B10" i="27" a="1"/>
  <c r="B10" i="27" s="1"/>
  <c r="B10" i="21" a="1"/>
  <c r="B10" i="21" s="1"/>
  <c r="H11" i="27" a="1"/>
  <c r="H11" i="27" s="1"/>
  <c r="I10" i="29" a="1"/>
  <c r="I10" i="29" s="1"/>
  <c r="E11" i="29" a="1"/>
  <c r="E11" i="29" s="1"/>
  <c r="C10" i="27" a="1"/>
  <c r="C10" i="27" s="1"/>
  <c r="D11" i="27" a="1"/>
  <c r="D11" i="27" s="1"/>
  <c r="G11" i="27" a="1"/>
  <c r="G11" i="27" s="1"/>
  <c r="I10" i="21" a="1"/>
  <c r="I10" i="21" s="1"/>
  <c r="B10" i="29" a="1"/>
  <c r="B10" i="29" s="1"/>
  <c r="D11" i="29" a="1"/>
  <c r="D11" i="29" s="1"/>
  <c r="F11" i="21" a="1"/>
  <c r="F11" i="21" s="1"/>
  <c r="K10" i="21" a="1"/>
  <c r="K10" i="21" s="1"/>
  <c r="C10" i="21" a="1"/>
  <c r="C10" i="21" s="1"/>
  <c r="F11" i="29" a="1"/>
  <c r="F11" i="29" s="1"/>
  <c r="G11" i="29" a="1"/>
  <c r="G11" i="29" s="1"/>
  <c r="C10" i="29" a="1"/>
  <c r="C10" i="29" s="1"/>
  <c r="E11" i="21" a="1"/>
  <c r="E11" i="21" s="1"/>
  <c r="G11" i="21" a="1"/>
  <c r="G11" i="21" s="1"/>
  <c r="D11" i="21" a="1"/>
  <c r="D11" i="21" s="1"/>
  <c r="H11" i="29" a="1"/>
  <c r="H11" i="29" s="1"/>
  <c r="K10" i="29" a="1"/>
  <c r="K10" i="29" s="1"/>
  <c r="H11" i="21" a="1"/>
  <c r="H11" i="21" s="1"/>
  <c r="H11" i="28" a="1"/>
  <c r="H11" i="28" s="1"/>
  <c r="B114" i="13"/>
  <c r="K11" i="28" s="1" a="1"/>
  <c r="K11" i="28" s="1"/>
  <c r="E11" i="28" a="1"/>
  <c r="E11" i="28" s="1"/>
  <c r="G11" i="28" a="1"/>
  <c r="G11" i="28" s="1"/>
  <c r="D11" i="28" a="1"/>
  <c r="D11" i="28" s="1"/>
  <c r="F11" i="28" a="1"/>
  <c r="F11" i="28" s="1"/>
  <c r="C11" i="28" a="1"/>
  <c r="C11" i="28" s="1"/>
  <c r="C10" i="28" a="1"/>
  <c r="C10" i="28" s="1"/>
  <c r="K10" i="28" a="1"/>
  <c r="K10" i="28" s="1"/>
  <c r="I11" i="27" l="1" a="1"/>
  <c r="I11" i="27" s="1"/>
  <c r="K11" i="27" a="1"/>
  <c r="K11" i="27" s="1"/>
  <c r="B11" i="27" a="1"/>
  <c r="B11" i="27" s="1"/>
  <c r="I11" i="28" a="1"/>
  <c r="I11" i="28" s="1"/>
  <c r="I11" i="29" a="1"/>
  <c r="I11" i="29" s="1"/>
  <c r="C11" i="27" a="1"/>
  <c r="C11" i="27" s="1"/>
  <c r="I11" i="21" a="1"/>
  <c r="I11" i="21" s="1"/>
  <c r="K11" i="21" a="1"/>
  <c r="K11" i="21" s="1"/>
  <c r="C11" i="29" a="1"/>
  <c r="C11" i="29" s="1"/>
  <c r="B11" i="29" a="1"/>
  <c r="B11" i="29" s="1"/>
  <c r="C11" i="21" a="1"/>
  <c r="C11" i="21" s="1"/>
  <c r="B11" i="21" a="1"/>
  <c r="B11" i="21" s="1"/>
  <c r="K11" i="29" a="1"/>
  <c r="K11" i="29" s="1"/>
  <c r="W7" i="24" l="1"/>
  <c r="P7" i="24"/>
  <c r="W2" i="21" s="1"/>
  <c r="AD7" i="24"/>
  <c r="AA2" i="21" s="1"/>
  <c r="M7" i="24"/>
  <c r="P2" i="21" s="1"/>
  <c r="P2" i="27" s="1"/>
  <c r="N7" i="24"/>
  <c r="Q2" i="21" s="1"/>
  <c r="Q2" i="27" s="1"/>
  <c r="Z2" i="27" l="1"/>
  <c r="M2" i="34"/>
  <c r="S2" i="21"/>
  <c r="S2" i="27" s="1"/>
  <c r="T2" i="21"/>
  <c r="T2" i="27" s="1"/>
  <c r="R2" i="21"/>
  <c r="R2" i="27" s="1"/>
  <c r="U2" i="21"/>
  <c r="U2" i="27" s="1"/>
  <c r="Y2" i="21"/>
  <c r="K2" i="34" s="1"/>
  <c r="Z2" i="21"/>
  <c r="V2" i="21"/>
  <c r="V2" i="27" s="1"/>
  <c r="X2" i="27" l="1"/>
  <c r="Y2" i="27"/>
  <c r="L2" i="34"/>
  <c r="N2" i="34" s="1"/>
  <c r="P37" i="10"/>
  <c r="P39" i="10"/>
  <c r="P43" i="10"/>
  <c r="P45" i="10"/>
  <c r="P50" i="10"/>
  <c r="P52" i="10"/>
  <c r="P56" i="10"/>
  <c r="P60" i="10"/>
  <c r="P42" i="10"/>
  <c r="P38" i="10"/>
  <c r="P57" i="10"/>
  <c r="P40" i="10"/>
  <c r="P49" i="10"/>
  <c r="P59" i="10"/>
  <c r="P55" i="10"/>
  <c r="P54" i="10"/>
  <c r="P44" i="10"/>
  <c r="P48" i="10"/>
  <c r="P51" i="10"/>
  <c r="P47" i="10"/>
  <c r="P41" i="10"/>
  <c r="P53" i="10"/>
  <c r="P58" i="10"/>
</calcChain>
</file>

<file path=xl/comments1.xml><?xml version="1.0" encoding="utf-8"?>
<comments xmlns="http://schemas.openxmlformats.org/spreadsheetml/2006/main">
  <authors>
    <author>Autor</author>
  </authors>
  <commentList>
    <comment ref="N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Aus ISI Energieverbarauchsmatrizen Brennstoff und Strom Energieverbrauch für Wärme 
Daten für rein elektrisch liegen auch vor</t>
        </r>
      </text>
    </comment>
    <comment ref="B28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nur für Dropdown</t>
        </r>
      </text>
    </comment>
  </commentList>
</comments>
</file>

<file path=xl/sharedStrings.xml><?xml version="1.0" encoding="utf-8"?>
<sst xmlns="http://schemas.openxmlformats.org/spreadsheetml/2006/main" count="1800" uniqueCount="493">
  <si>
    <t>Subsector</t>
  </si>
  <si>
    <t>&lt;100°C</t>
  </si>
  <si>
    <t>100°C - 200°C</t>
  </si>
  <si>
    <t>200°C - 500°C</t>
  </si>
  <si>
    <t>500°C - 1000°C</t>
  </si>
  <si>
    <t>&gt;1000°C</t>
  </si>
  <si>
    <t>Iron and steel</t>
  </si>
  <si>
    <t>Rolled steel</t>
  </si>
  <si>
    <t>Non-ferrous metals</t>
  </si>
  <si>
    <t>Aluminum, primary</t>
  </si>
  <si>
    <t>Aluminum, secondary</t>
  </si>
  <si>
    <t>Aluminum extruding</t>
  </si>
  <si>
    <t>Aluminum foundries</t>
  </si>
  <si>
    <t>Aluminium rolling</t>
  </si>
  <si>
    <t>Copper, primary</t>
  </si>
  <si>
    <t>Copper, secondary</t>
  </si>
  <si>
    <t>Copper further treatment</t>
  </si>
  <si>
    <t>Zinc, primary</t>
  </si>
  <si>
    <t>Zinc, secondary</t>
  </si>
  <si>
    <t>Paper</t>
  </si>
  <si>
    <t>Chemical pulp</t>
  </si>
  <si>
    <t>Mechanical pulp</t>
  </si>
  <si>
    <t>Recovered fibers</t>
  </si>
  <si>
    <t>Container glass</t>
  </si>
  <si>
    <t>Flat glass</t>
  </si>
  <si>
    <t>Fiber glass</t>
  </si>
  <si>
    <t>Other glass</t>
  </si>
  <si>
    <t>Houseware, sanitary ware</t>
  </si>
  <si>
    <t>Technical, other ceramics</t>
  </si>
  <si>
    <t>Tiles, plates, refractories</t>
  </si>
  <si>
    <t>Gypsum</t>
  </si>
  <si>
    <t>Bricks</t>
  </si>
  <si>
    <t>Basic chemicals</t>
  </si>
  <si>
    <t>Adipic acid</t>
  </si>
  <si>
    <t>Calcium carbide</t>
  </si>
  <si>
    <t>Carbon black</t>
  </si>
  <si>
    <t>Chlorine, diaphragma</t>
  </si>
  <si>
    <t>Chlorine, membrane</t>
  </si>
  <si>
    <t>Chlorine, mercury</t>
  </si>
  <si>
    <t>Ethylene</t>
  </si>
  <si>
    <t>Poly carbonate</t>
  </si>
  <si>
    <t>Poly ethylene</t>
  </si>
  <si>
    <t>Poly propylene</t>
  </si>
  <si>
    <t>Poly sulfones</t>
  </si>
  <si>
    <t>Soda ash</t>
  </si>
  <si>
    <t>TDI</t>
  </si>
  <si>
    <t>Titanium dioxide</t>
  </si>
  <si>
    <t>Sugar</t>
  </si>
  <si>
    <t>Dairy</t>
  </si>
  <si>
    <t>Brewing</t>
  </si>
  <si>
    <t>Meat processing</t>
  </si>
  <si>
    <t>Bread &amp; bakery</t>
  </si>
  <si>
    <t>Ammonia</t>
  </si>
  <si>
    <t>Methanol</t>
  </si>
  <si>
    <t>Nitric acid</t>
  </si>
  <si>
    <t>Oxygen</t>
  </si>
  <si>
    <t>Extrusion</t>
  </si>
  <si>
    <t>Injection moulding</t>
  </si>
  <si>
    <t>Blow moulding</t>
  </si>
  <si>
    <t>&gt;500°C</t>
  </si>
  <si>
    <t>Starch</t>
  </si>
  <si>
    <t>Fuels</t>
  </si>
  <si>
    <t>Electricity</t>
  </si>
  <si>
    <t>Temperature distribution heating
[1=100%]</t>
  </si>
  <si>
    <t>Final energy</t>
  </si>
  <si>
    <t>Authors:</t>
  </si>
  <si>
    <t>Contact:</t>
  </si>
  <si>
    <t>Date:</t>
  </si>
  <si>
    <t>This project has received funding from the European Union's Horizon 2020 research and innovation programme under grant agreement No. 695989.</t>
  </si>
  <si>
    <t>NACE Code</t>
  </si>
  <si>
    <t>C11</t>
  </si>
  <si>
    <t>C12</t>
  </si>
  <si>
    <t>C13</t>
  </si>
  <si>
    <t>C14</t>
  </si>
  <si>
    <t>C15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</si>
  <si>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</si>
  <si>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</si>
  <si>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</si>
  <si>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</si>
  <si>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</si>
  <si>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</si>
  <si>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</si>
  <si>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</si>
  <si>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</si>
  <si>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</si>
  <si>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</si>
  <si>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</si>
  <si>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</si>
  <si>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</si>
  <si>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</si>
  <si>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</si>
  <si>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</si>
  <si>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</si>
  <si>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</si>
  <si>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</si>
  <si>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</si>
  <si>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</si>
  <si>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</si>
  <si>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</si>
  <si>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</si>
  <si>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</si>
  <si>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</si>
  <si>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</si>
  <si>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</si>
  <si>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</si>
  <si>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</si>
  <si>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</si>
  <si>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</si>
  <si>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</si>
  <si>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</si>
  <si>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</si>
  <si>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</si>
  <si>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</si>
  <si>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</si>
  <si>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</si>
  <si>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Description</t>
  </si>
  <si>
    <t>Quelle</t>
  </si>
  <si>
    <t>&lt;-30°C</t>
  </si>
  <si>
    <t>-30-0°C</t>
  </si>
  <si>
    <t>&gt; 15°C (RT)</t>
  </si>
  <si>
    <t>C12 - Manufacture of tobacco products</t>
  </si>
  <si>
    <t>C13 - Manufacture of textiles</t>
  </si>
  <si>
    <t>C14 - Manufacture of wearing apparel</t>
  </si>
  <si>
    <t>C15 - Manufacture of leather and related products</t>
  </si>
  <si>
    <t>C16 - Manufacture of wood and of products of wood and cork, except furniture; manufacture of articles of straw and plaiting materials</t>
  </si>
  <si>
    <t>C17 - Manufacture of paper and paper products</t>
  </si>
  <si>
    <t>C18 - Printing and reproduction of recorded media</t>
  </si>
  <si>
    <t>C20 - Manufacture of chemicals and chemical products</t>
  </si>
  <si>
    <t>C21 - Manufacture of basic pharmaceutical products and pharmaceutical preparations</t>
  </si>
  <si>
    <t>C22 - Manufacture of rubber and plastic products</t>
  </si>
  <si>
    <t>C23 - Manufacture of other non-metallic mineral products</t>
  </si>
  <si>
    <t>C24 - Manufacture of basic metals</t>
  </si>
  <si>
    <t>C25 - Manufacture of fabricated metal products, except machinery and equipment</t>
  </si>
  <si>
    <t>C26 - Manufacture of computer, electronic and optical products</t>
  </si>
  <si>
    <t>C27 - Manufacture of electrical equipment</t>
  </si>
  <si>
    <t>C28 - Manufacture of machinery and equipment n.e.c.</t>
  </si>
  <si>
    <t>C29 - Manufacture of motor vehicles, trailers and semi-trailers</t>
  </si>
  <si>
    <t>C30 - Manufacture of other transport equipment</t>
  </si>
  <si>
    <t>C31 - Manufacture of furniture</t>
  </si>
  <si>
    <t>C32 - Other manufacturing</t>
  </si>
  <si>
    <t>C33 - Repair and installation of machinery and equipment</t>
  </si>
  <si>
    <t xml:space="preserve">C10 </t>
  </si>
  <si>
    <t>C10 - Manufacture of food products</t>
  </si>
  <si>
    <t>C11 - Manufacture of beverages</t>
  </si>
  <si>
    <t>Final Dropdown</t>
  </si>
  <si>
    <t>-</t>
  </si>
  <si>
    <t>General information</t>
  </si>
  <si>
    <t>Adress</t>
  </si>
  <si>
    <t>Street</t>
  </si>
  <si>
    <t>City code</t>
  </si>
  <si>
    <t>Site name</t>
  </si>
  <si>
    <t>Company name</t>
  </si>
  <si>
    <t>City</t>
  </si>
  <si>
    <t>Country</t>
  </si>
  <si>
    <t>Production</t>
  </si>
  <si>
    <t>GWh/year</t>
  </si>
  <si>
    <t>Site coordinates</t>
  </si>
  <si>
    <t>Please select</t>
  </si>
  <si>
    <t>in t/ year</t>
  </si>
  <si>
    <t>longitude</t>
  </si>
  <si>
    <t>latitude</t>
  </si>
  <si>
    <t>0-15°C</t>
  </si>
  <si>
    <t>100-200°C</t>
  </si>
  <si>
    <t>200-500°C</t>
  </si>
  <si>
    <t>Heat demand</t>
  </si>
  <si>
    <t>Cooling demand</t>
  </si>
  <si>
    <t>Excess heat potential</t>
  </si>
  <si>
    <t>Product</t>
  </si>
  <si>
    <t>SiteID</t>
  </si>
  <si>
    <t>CompanyName</t>
  </si>
  <si>
    <t>SiteName</t>
  </si>
  <si>
    <t>Address</t>
  </si>
  <si>
    <t>CityCode</t>
  </si>
  <si>
    <t>geom</t>
  </si>
  <si>
    <t>DataSource</t>
  </si>
  <si>
    <t>Emissions_ETS_2014</t>
  </si>
  <si>
    <t>Emissions_EPRTR_2014</t>
  </si>
  <si>
    <t>Emissions_Unit</t>
  </si>
  <si>
    <t>Production_Unit</t>
  </si>
  <si>
    <t>Fuel_Demand</t>
  </si>
  <si>
    <t>EnergyDemand_Unit</t>
  </si>
  <si>
    <t>Excess_Heat_100-200C</t>
  </si>
  <si>
    <t>Excess_Heat_200-500C</t>
  </si>
  <si>
    <t>Excess_Heat_500C</t>
  </si>
  <si>
    <t>ExcessHeat_Unit</t>
  </si>
  <si>
    <t>tonnes/year</t>
  </si>
  <si>
    <t>Cement</t>
  </si>
  <si>
    <t>Area</t>
  </si>
  <si>
    <t>CM Add Industry Plant</t>
  </si>
  <si>
    <t>https://www.gps-coordinates.net/</t>
  </si>
  <si>
    <t xml:space="preserve">Aim: </t>
  </si>
  <si>
    <t>Target group:</t>
  </si>
  <si>
    <t>Companies, local authority</t>
  </si>
  <si>
    <t>Colour coding:</t>
  </si>
  <si>
    <t>Possibilty to add new industry plants with heat demand and excess heat potential</t>
  </si>
  <si>
    <t>Value calculated on the basis of input data</t>
  </si>
  <si>
    <t>Value was copied from another area of the document</t>
  </si>
  <si>
    <t>Please use this URL to convert an address to its coordinates:</t>
  </si>
  <si>
    <t>Subsector (according to NACE 2008)</t>
  </si>
  <si>
    <t>J63 - Information service activities</t>
  </si>
  <si>
    <t>Plant</t>
  </si>
  <si>
    <t>Integrated steelworks</t>
  </si>
  <si>
    <t>Electric arc steelworks</t>
  </si>
  <si>
    <t>Direct reduction NG steelworks</t>
  </si>
  <si>
    <t>Smelting reduction steelworks</t>
  </si>
  <si>
    <t>Cement plant dry</t>
  </si>
  <si>
    <t>Cement plant semi-dry</t>
  </si>
  <si>
    <t>Cement plant wet</t>
  </si>
  <si>
    <t>Lime plant</t>
  </si>
  <si>
    <t>Lime</t>
  </si>
  <si>
    <t>Chlorine</t>
  </si>
  <si>
    <t>Datacenter</t>
  </si>
  <si>
    <t>Computing power</t>
  </si>
  <si>
    <t>Einheit</t>
  </si>
  <si>
    <t>Calculation via</t>
  </si>
  <si>
    <t>3) Sector selection</t>
  </si>
  <si>
    <t>1) Manual input</t>
  </si>
  <si>
    <t>2) Plant selection &amp; Production</t>
  </si>
  <si>
    <t>4) Plant selection &amp; Employees</t>
  </si>
  <si>
    <t>Excess heat factor (Brückner 2013)</t>
  </si>
  <si>
    <t>ID_ProductionRoute</t>
  </si>
  <si>
    <t>NACE-Code</t>
  </si>
  <si>
    <t>Weighted</t>
  </si>
  <si>
    <t>&lt;100?</t>
  </si>
  <si>
    <t>reference parameter</t>
  </si>
  <si>
    <t>Reference parameter unit</t>
  </si>
  <si>
    <t>tonnes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</si>
  <si>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</si>
  <si>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GWh/ year</t>
  </si>
  <si>
    <t>Site Name</t>
  </si>
  <si>
    <t>_C10</t>
  </si>
  <si>
    <t>Zeile nicht löschen</t>
  </si>
  <si>
    <t>No data available</t>
  </si>
  <si>
    <t>Site Number</t>
  </si>
  <si>
    <t xml:space="preserve">Plant type
</t>
  </si>
  <si>
    <t>Please select:</t>
  </si>
  <si>
    <t>(filled in automatically)</t>
  </si>
  <si>
    <t>Unit:</t>
  </si>
  <si>
    <t>Subsector
(according to NACE 2008)</t>
  </si>
  <si>
    <t>Filled in automatically</t>
  </si>
  <si>
    <t>User input necessary</t>
  </si>
  <si>
    <t>Excess heat gesamt? Kann nur errechnet werden wenn Eingabe vorhanden</t>
  </si>
  <si>
    <t>Calculation basis:</t>
  </si>
  <si>
    <t>Enter Value of calculation basis</t>
  </si>
  <si>
    <t>&lt; 100°C</t>
  </si>
  <si>
    <t>Electricity_Demand</t>
  </si>
  <si>
    <t>Heat_Demand_Total</t>
  </si>
  <si>
    <t>Heat_Demand_Below100</t>
  </si>
  <si>
    <t>Heat_Demand_100-200</t>
  </si>
  <si>
    <t>Heat_Demand_200-500</t>
  </si>
  <si>
    <t>Heat_Demand_Above500</t>
  </si>
  <si>
    <t>(needed for heat demand calculation)</t>
  </si>
  <si>
    <t>Industry Sector</t>
  </si>
  <si>
    <t>Machinery</t>
  </si>
  <si>
    <t>Food &amp; tobacco</t>
  </si>
  <si>
    <t>Pulp &amp; Paper</t>
  </si>
  <si>
    <t xml:space="preserve">Motor vehicles </t>
  </si>
  <si>
    <t>Rubber and plastic products</t>
  </si>
  <si>
    <t>Glass and ceramic</t>
  </si>
  <si>
    <t>Metal processing</t>
  </si>
  <si>
    <t>Other chemical industry</t>
  </si>
  <si>
    <t>Non-ferrous metals and casting</t>
  </si>
  <si>
    <t>Other non-metallic mineral products</t>
  </si>
  <si>
    <t>Metal manufacturing</t>
  </si>
  <si>
    <t>&gt;1000°C (&lt;1500°C)</t>
  </si>
  <si>
    <t>Specific process heat demand by temperature level  in %-Anteilen</t>
  </si>
  <si>
    <t>Calculation basis</t>
  </si>
  <si>
    <t xml:space="preserve"> Fuel consumption for heat generation</t>
  </si>
  <si>
    <t>NACE Classification</t>
  </si>
  <si>
    <t>Option 3: Sector selection &amp; Fuel consumption</t>
  </si>
  <si>
    <t>Conversion efficiency from final energy to heat</t>
  </si>
  <si>
    <t>Option 1: Manual input of process heat demand, cooling demand and excess heat</t>
  </si>
  <si>
    <t>Final energy
[GWh/ year]</t>
  </si>
  <si>
    <t>Heat demand total
(fuels &amp; electricity)
[GWh/ year]</t>
  </si>
  <si>
    <t>Cooling demand (electricity)
[GWh/ year]</t>
  </si>
  <si>
    <t>Excess heat (unused)
[GWh/ year]</t>
  </si>
  <si>
    <t>Distribution of excess heat by temperature level
[%]</t>
  </si>
  <si>
    <t>Final energy demand
[GWh/ year]</t>
  </si>
  <si>
    <t>Production
[tonnes/ year]</t>
  </si>
  <si>
    <t xml:space="preserve"> Fuel demand for heat supply
[GWh/ year]</t>
  </si>
  <si>
    <t>Final energy demand (weighted)
[GJ/t]</t>
  </si>
  <si>
    <t>Temperature distribution excess heat
weighted
[1=100%]</t>
  </si>
  <si>
    <t>Total Excess heat per tonne of product
 weighted 
[GJ/t]</t>
  </si>
  <si>
    <t>ACHTUNG: Daten müssen bei Änderungen immer wieder von Tobis Datensatz rüberkopiert werden (z.B. wenn Conversion efficiencies geändert werden) Ab Z. 186 bei Tobi</t>
  </si>
  <si>
    <t>Specific process cooling demand per tonne produced
[GJ/t]</t>
  </si>
  <si>
    <t>&gt; 15°C</t>
  </si>
  <si>
    <t>Hilfe für Datenimport - Spalte B</t>
  </si>
  <si>
    <t>Hilfe für Datenimport - Spalte C</t>
  </si>
  <si>
    <t>?</t>
  </si>
  <si>
    <t>Evtl noch WVerweis einbauen ab Production</t>
  </si>
  <si>
    <t>k.A.</t>
  </si>
  <si>
    <t>Option 1 - Manual input</t>
  </si>
  <si>
    <t>Option 2 - Plant selection</t>
  </si>
  <si>
    <t>2nd step: 
Choose option in tab sheet</t>
  </si>
  <si>
    <t>1st step: 
General Information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</si>
  <si>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-emissions</t>
    </r>
  </si>
  <si>
    <t>Option 3 - Sector selection</t>
  </si>
  <si>
    <t>Heat_Demand_500-1000</t>
  </si>
  <si>
    <t>Heat_Demand_Above1000</t>
  </si>
  <si>
    <t>NACE_Forecast Übersetzung</t>
  </si>
  <si>
    <t>Paper and printing</t>
  </si>
  <si>
    <t>Non-metallic mineral products</t>
  </si>
  <si>
    <t>Chemical industry</t>
  </si>
  <si>
    <t>Food, drink and tobacco</t>
  </si>
  <si>
    <t>Engineering and other metal</t>
  </si>
  <si>
    <t>Other non-classified</t>
  </si>
  <si>
    <t>Refineries</t>
  </si>
  <si>
    <t>Glass</t>
  </si>
  <si>
    <t>(unkown)</t>
  </si>
  <si>
    <t>ICT</t>
  </si>
  <si>
    <r>
      <rPr>
        <b/>
        <sz val="11"/>
        <rFont val="Calibri"/>
        <family val="2"/>
        <scheme val="minor"/>
      </rPr>
      <t>Please note</t>
    </r>
    <r>
      <rPr>
        <sz val="11"/>
        <rFont val="Calibri"/>
        <family val="2"/>
        <scheme val="minor"/>
      </rPr>
      <t>: Conversion efficiency from final energy to heat is assumed to be 90%</t>
    </r>
  </si>
  <si>
    <t xml:space="preserve">Option 2: Plant selection </t>
  </si>
  <si>
    <r>
      <t xml:space="preserve">Please assume a </t>
    </r>
    <r>
      <rPr>
        <b/>
        <sz val="11"/>
        <color theme="1"/>
        <rFont val="Calibri"/>
        <family val="2"/>
        <scheme val="minor"/>
      </rPr>
      <t>conversion efficiency</t>
    </r>
    <r>
      <rPr>
        <sz val="11"/>
        <color theme="1"/>
        <rFont val="Calibri"/>
        <family val="2"/>
        <scheme val="minor"/>
      </rPr>
      <t xml:space="preserve"> from final energy to heat for fuels and electricity </t>
    </r>
  </si>
  <si>
    <t>Calculated heat demand per tonne product [GJ/t]</t>
  </si>
  <si>
    <t>Calculated cooling demand per tonne product [GJ/t]</t>
  </si>
  <si>
    <t>Please select NACE-Code first</t>
  </si>
  <si>
    <t>(decimal degrees)</t>
  </si>
  <si>
    <t xml:space="preserve">Fassung </t>
  </si>
  <si>
    <t>Eintrag</t>
  </si>
  <si>
    <t>Datum</t>
  </si>
  <si>
    <t>Blatt</t>
  </si>
  <si>
    <t>Bereich/Zelle</t>
  </si>
  <si>
    <t>Änderungsbedarf/Fehler/Kommentar</t>
  </si>
  <si>
    <t>Vorgenommen Änderung</t>
  </si>
  <si>
    <t>(später auszufüllen)</t>
  </si>
  <si>
    <t>Versionshistorie</t>
  </si>
  <si>
    <t>Fassung vom</t>
  </si>
  <si>
    <t>Beschreibung/Änderungsübersicht</t>
  </si>
  <si>
    <t>Bearbeiter</t>
  </si>
  <si>
    <t xml:space="preserve">Excel-Toll Add industry Plant </t>
  </si>
  <si>
    <t>HOT MAPS</t>
  </si>
  <si>
    <t>Lisa Neusel</t>
  </si>
  <si>
    <t>Erstentwurf des Tools</t>
  </si>
  <si>
    <t>Lisa</t>
  </si>
  <si>
    <t>xx.xx.2019</t>
  </si>
  <si>
    <t>Input - General information</t>
  </si>
  <si>
    <t>D15</t>
  </si>
  <si>
    <t>Unklar, was mit xxx gemeint ist (Beispielzeile)</t>
  </si>
  <si>
    <t>Dataset Option 3</t>
  </si>
  <si>
    <t>NACE Code short</t>
  </si>
  <si>
    <t>Hints:</t>
  </si>
  <si>
    <t>Please use point as decimal separator (f. ex. 40.50)</t>
  </si>
  <si>
    <t>f. ex. 50.128074</t>
  </si>
  <si>
    <t>Please fill in manually, if data on heat/ cooling demand and excess heat potential and its temperature distribution is available for the company</t>
  </si>
  <si>
    <t>im Rahmen des Vorhabens</t>
  </si>
  <si>
    <t>f. ex.   8.601274</t>
  </si>
  <si>
    <t>Ali</t>
  </si>
  <si>
    <t xml:space="preserve">Eingabe generell </t>
  </si>
  <si>
    <t>Datenformate für die Eingaben vorgeben (Text, Zahl, usw.)</t>
  </si>
  <si>
    <t>Übergreifend</t>
  </si>
  <si>
    <t xml:space="preserve">Wenn ich Option 2 wähle, dann wird Option 3 ausgeblendet; Option 1 jedoch nicht.  </t>
  </si>
  <si>
    <t>Alle Bereiche mit %-Eingaben</t>
  </si>
  <si>
    <t>In den %Feldern kann ich über 100% eingeben, ggf. blockieren</t>
  </si>
  <si>
    <t>Teilweise finden sich noch unterschiedliche Schriftarten im Dokument (bspw. Option 3 Spalten I/J) -&gt; Schritftart vereinheitlichen -&gt; ggf. Serifenschrift wählen</t>
  </si>
  <si>
    <t>Wenn die Datei geöffnet wird: irgendwo scheint noch eine Verknüpfung zu einem externen Excelblatt zu sein. Finden, eliminieren.</t>
  </si>
  <si>
    <t>Für Koordinaten Format vorgegeben, Rest offen</t>
  </si>
  <si>
    <t>entfernt</t>
  </si>
  <si>
    <t>erledigt</t>
  </si>
  <si>
    <t>Temperature distribution excess heat in %-Anteilen nach AGEB-Zweigen, Best Guess von Ali</t>
  </si>
  <si>
    <t>Test</t>
  </si>
  <si>
    <t>Gew. v. Steinen u. Erden</t>
  </si>
  <si>
    <t>Ernährung und Tabak</t>
  </si>
  <si>
    <t>Papiergewerbe</t>
  </si>
  <si>
    <t>Grundstoffchemie</t>
  </si>
  <si>
    <t>Sonst. chemische Industrie</t>
  </si>
  <si>
    <t>Gummi- u. Kunststoffwaren</t>
  </si>
  <si>
    <t>Glas u. Keramik</t>
  </si>
  <si>
    <t>Verarb.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</si>
  <si>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</si>
  <si>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</si>
  <si>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</si>
  <si>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</si>
  <si>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</si>
  <si>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Sonst. Verarbeitendes Gewerbe</t>
  </si>
  <si>
    <t xml:space="preserve">Manufacturing industry sector </t>
  </si>
  <si>
    <t>Please enter general information about the sites for which heat and cooling demand and excess heat potential should be calculated 
--&gt; possibility to enter 10 sites</t>
  </si>
  <si>
    <r>
      <t xml:space="preserve">Distribution of </t>
    </r>
    <r>
      <rPr>
        <b/>
        <sz val="11"/>
        <color theme="1"/>
        <rFont val="Calibri"/>
        <family val="2"/>
        <scheme val="minor"/>
      </rPr>
      <t>heat demand by temperature level 
[%]</t>
    </r>
  </si>
  <si>
    <t>Distribution of cooling demand by temperature level 
[%]</t>
  </si>
  <si>
    <t>Distribution of excess heat by temperature level
 [%]</t>
  </si>
  <si>
    <r>
      <t xml:space="preserve">Conversion efficiency from final energy to heat
</t>
    </r>
    <r>
      <rPr>
        <b/>
        <sz val="11"/>
        <color theme="1"/>
        <rFont val="Calibri"/>
        <family val="2"/>
        <scheme val="minor"/>
      </rPr>
      <t xml:space="preserve">
</t>
    </r>
  </si>
  <si>
    <r>
      <t>Distribution of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heat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demand by temperature level 
[%]</t>
    </r>
  </si>
  <si>
    <r>
      <t>Distribution of cooling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demand by temperature level 
[%]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</si>
  <si>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due to method and its underlying data only demand for process heat and process cooling is covered</t>
    </r>
  </si>
  <si>
    <t>Heat demand
(fuels)
[GWh/ year]</t>
  </si>
  <si>
    <t xml:space="preserve"> für Option 1 --&gt; bedingt formatiert in rot!</t>
  </si>
  <si>
    <t>Achtung zahlen ändern sich nochmal wenn Conversion Efficiencys final werden</t>
  </si>
  <si>
    <t>Temperaturverteilung für Abwärme
(grobe Schätzung für AGEB-Zweige)*</t>
  </si>
  <si>
    <t>8</t>
  </si>
  <si>
    <t>10</t>
  </si>
  <si>
    <t>Herstellung von Nahrungs- und Futtermitteln</t>
  </si>
  <si>
    <t>11</t>
  </si>
  <si>
    <t>Getränkeherstellung</t>
  </si>
  <si>
    <t>12</t>
  </si>
  <si>
    <t>Tabakverarbeitung</t>
  </si>
  <si>
    <t>13</t>
  </si>
  <si>
    <t>Herstellung von Textilien</t>
  </si>
  <si>
    <t>14</t>
  </si>
  <si>
    <t>Herstellung von Bekleidung</t>
  </si>
  <si>
    <t>15</t>
  </si>
  <si>
    <t>Herstellung von Leder, Lederwaren und Schuhen</t>
  </si>
  <si>
    <t>16</t>
  </si>
  <si>
    <t>Herstellung von Holz-, Flecht-, Korb- und Korkwaren (ohne Möbel)</t>
  </si>
  <si>
    <t>17</t>
  </si>
  <si>
    <t>Herstellung von Papier, Pappe und Waren daraus</t>
  </si>
  <si>
    <t>18</t>
  </si>
  <si>
    <t>Herstellung von Druckerzeugnissen; Vervielfältigung von bespielten Ton-, Bild- und Datenträgern</t>
  </si>
  <si>
    <t>19</t>
  </si>
  <si>
    <t>Kokerei und Mineralölverarbeitung</t>
  </si>
  <si>
    <t xml:space="preserve">- </t>
  </si>
  <si>
    <t>20</t>
  </si>
  <si>
    <t>Herstellung von chemischen Erzeugnissen</t>
  </si>
  <si>
    <t>21</t>
  </si>
  <si>
    <t>Herstellung von pharmazeutischen Erzeugnissen</t>
  </si>
  <si>
    <t>22</t>
  </si>
  <si>
    <t>Herstellung von Gummi- und Kunststoffwaren</t>
  </si>
  <si>
    <t>23</t>
  </si>
  <si>
    <t>Herstellung von Glas und Glaswaren, Keramik, Verarbeitung von Steinen und Erden</t>
  </si>
  <si>
    <t>* Auf Basis der Angaben für Wärmebedarf nach Temperaturniveau je AGEB-Branche aus Datenbasis EE</t>
  </si>
  <si>
    <t>24</t>
  </si>
  <si>
    <t>Metallerzeugung und -bearbeitung</t>
  </si>
  <si>
    <t>25</t>
  </si>
  <si>
    <t>Herstellung von Metallerzeugnissen</t>
  </si>
  <si>
    <t>26</t>
  </si>
  <si>
    <t>Herstellung von Datenverarbeitungsgeräten, elektronischen und optischen Erzeugnissen</t>
  </si>
  <si>
    <t>27</t>
  </si>
  <si>
    <t>Herstellung von elektrischen Ausrüstungen</t>
  </si>
  <si>
    <t>28</t>
  </si>
  <si>
    <t>29</t>
  </si>
  <si>
    <t>Herstellung von Kraftwagen und Kraftwagenteilen</t>
  </si>
  <si>
    <t>30</t>
  </si>
  <si>
    <t>Sonstiger Fahrzeugbau</t>
  </si>
  <si>
    <t>31</t>
  </si>
  <si>
    <t>Herstellung von Möbeln</t>
  </si>
  <si>
    <t>32</t>
  </si>
  <si>
    <t>Herstellung von sonstigen Waren</t>
  </si>
  <si>
    <t>33</t>
  </si>
  <si>
    <t>Reparatur und Installation von Maschinen und Ausrüstungen</t>
  </si>
  <si>
    <t xml:space="preserve">Wirtschaftszweige zwischen WZ08-2-Steller und AGEB-Klassifikation lassen sich komplett zuordnen. </t>
  </si>
  <si>
    <t xml:space="preserve">Wirtschaftszweige zwischen WZ08-2-Steller und AGEB-Klassifikation lassen sich nicht komplett zuordnen, aber die geschätzten Faktoren für Abwärme der relevanten Zweige unterscheiden sich nicht. Daher irrelevant. </t>
  </si>
  <si>
    <t xml:space="preserve">Wirtschaftszweige zwischen WZ08-2-Steller und AGEB-Klassifikation lassen sich nicht komplett zuordnen und die geschätzten Faktoren für Abwärme der relevanten Zweige unterscheiden sich. Daher plausible Zuordnung selber geschätzt.  </t>
  </si>
  <si>
    <t>Estimation of temperature distribution for excess heat by AYD (see Excel-File HotMaps-Input-Lisa)</t>
  </si>
  <si>
    <r>
      <rPr>
        <b/>
        <sz val="11"/>
        <color theme="1"/>
        <rFont val="Calibri"/>
        <family val="2"/>
        <scheme val="minor"/>
      </rPr>
      <t>Isi Anwendungsbilanzen</t>
    </r>
    <r>
      <rPr>
        <sz val="11"/>
        <color theme="1"/>
        <rFont val="Calibri"/>
        <family val="2"/>
        <scheme val="minor"/>
      </rPr>
      <t>, Jahr 2014, zusammen gebündelt nach NACE-Sektoren, Temp. über 1500°C zu über 1000°C addiert (siehe Excelfile: Energieverbrauchsmatrizen_Lnk_ISI_HotMapsUse)</t>
    </r>
  </si>
  <si>
    <t>Dataset Option 2</t>
  </si>
  <si>
    <t>Korrigierte Version an TU Wien</t>
  </si>
  <si>
    <r>
      <t xml:space="preserve">Please assume a </t>
    </r>
    <r>
      <rPr>
        <b/>
        <sz val="11"/>
        <color theme="1"/>
        <rFont val="Calibri"/>
        <family val="2"/>
        <scheme val="minor"/>
      </rPr>
      <t>conversion efficiency</t>
    </r>
    <r>
      <rPr>
        <sz val="11"/>
        <color theme="1"/>
        <rFont val="Calibri"/>
        <family val="2"/>
        <scheme val="minor"/>
      </rPr>
      <t xml:space="preserve"> from final energy to cooling for electricity based cooling </t>
    </r>
  </si>
  <si>
    <t>Please choose this option, if no information about heat/ cooling demand and excess heat of the company is available. The calculation is based on plant specific data. For more information concerning the calculation method see chapter "method" in HotMaps-Wiki.</t>
  </si>
  <si>
    <t>Please choose this option, if your plant type is not available in option 2. For more information concerning the calculation method see chapter "method" in HotMaps-Wiki.</t>
  </si>
  <si>
    <t>Option 2 - Plant selectrion</t>
  </si>
  <si>
    <r>
      <rPr>
        <b/>
        <sz val="11"/>
        <color theme="1"/>
        <rFont val="Calibri"/>
        <family val="2"/>
        <scheme val="minor"/>
      </rPr>
      <t>Brückner 2016 + Temperature Distribution by ISI</t>
    </r>
    <r>
      <rPr>
        <sz val="11"/>
        <color theme="1"/>
        <rFont val="Calibri"/>
        <family val="2"/>
        <scheme val="minor"/>
      </rPr>
      <t>, Data of 2008, without electricity</t>
    </r>
  </si>
  <si>
    <r>
      <rPr>
        <b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Conversion efficiency from final energy to cooling is assumed according to  temperature-level-weighted EER</t>
    </r>
  </si>
  <si>
    <t>geometry_wkt</t>
  </si>
  <si>
    <t>srid</t>
  </si>
  <si>
    <t>id</t>
  </si>
  <si>
    <t>subsector</t>
  </si>
  <si>
    <t>timestamp</t>
  </si>
  <si>
    <t>year</t>
  </si>
  <si>
    <t>month</t>
  </si>
  <si>
    <t>day</t>
  </si>
  <si>
    <t>weekday</t>
  </si>
  <si>
    <t>season</t>
  </si>
  <si>
    <t>hour_of_day</t>
  </si>
  <si>
    <t>hour_of_year</t>
  </si>
  <si>
    <t>date</t>
  </si>
  <si>
    <t>granularity</t>
  </si>
  <si>
    <t>Week</t>
  </si>
  <si>
    <t>winter</t>
  </si>
  <si>
    <t>siteid</t>
  </si>
  <si>
    <t>companyname</t>
  </si>
  <si>
    <t>sitename</t>
  </si>
  <si>
    <t>address</t>
  </si>
  <si>
    <t>citycode</t>
  </si>
  <si>
    <t>city</t>
  </si>
  <si>
    <t>country</t>
  </si>
  <si>
    <t>excess_heat_100_200c</t>
  </si>
  <si>
    <t>excess_heat_200_500c</t>
  </si>
  <si>
    <t>excess_heat_500c</t>
  </si>
  <si>
    <t>excess_heat_total</t>
  </si>
  <si>
    <t>excess_heat_100_200c_unit</t>
  </si>
  <si>
    <t>excess_heat_200_500c_unit</t>
  </si>
  <si>
    <t>excess_heat_500c_unit</t>
  </si>
  <si>
    <t>excess_heat_total_unit</t>
  </si>
  <si>
    <t>User input optional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</si>
  <si>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-emissions (optional)</t>
    </r>
  </si>
  <si>
    <r>
      <t>Field has to be filled with data (please only edit these fields) (</t>
    </r>
    <r>
      <rPr>
        <b/>
        <sz val="11"/>
        <color theme="1"/>
        <rFont val="Calibri"/>
        <family val="2"/>
        <scheme val="minor"/>
      </rPr>
      <t>necessary</t>
    </r>
    <r>
      <rPr>
        <sz val="11"/>
        <color theme="1"/>
        <rFont val="Calibri"/>
        <family val="2"/>
        <scheme val="minor"/>
      </rPr>
      <t>)</t>
    </r>
  </si>
  <si>
    <r>
      <t xml:space="preserve">Field can be filled in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(not necessary)</t>
    </r>
  </si>
  <si>
    <t>Bedingte Formatierung wenn Drop Down bei Plant nicht mehr aktuell (optional je nach User Feedback)</t>
  </si>
  <si>
    <t>13/11/2019</t>
  </si>
  <si>
    <t>Neue Version mit angepasster Datenstruktur für den Import in die Toolbox und optionalen Feldern (da viele abfragen NOCH nicht benötigt werden)</t>
  </si>
  <si>
    <t>Lisa Neusel, Ali Aydemir, Tobias Fleiter (Fraunhofer ISI)</t>
  </si>
  <si>
    <t>Lisa.Neusel@isi.fraunhofer.de</t>
  </si>
  <si>
    <r>
      <rPr>
        <b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
It is possible to switch between the three options for different companies but </t>
    </r>
    <r>
      <rPr>
        <b/>
        <sz val="11"/>
        <color theme="1"/>
        <rFont val="Calibri"/>
        <family val="2"/>
        <scheme val="minor"/>
      </rPr>
      <t>not within</t>
    </r>
    <r>
      <rPr>
        <sz val="11"/>
        <color theme="1"/>
        <rFont val="Calibri"/>
        <family val="2"/>
        <scheme val="minor"/>
      </rPr>
      <t xml:space="preserve"> a company (only use one of the three options per company)</t>
    </r>
  </si>
  <si>
    <t>Zuordnung zu HotMaps Symbology</t>
  </si>
  <si>
    <t>_Ple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</si>
</sst>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00"/>
    <numFmt numFmtId="165" formatCode="0.0"/>
    <numFmt numFmtId="166" formatCode="_-* #,##0.00\ _€_-;\-* #,##0.00\ _€_-;_-* &quot;-&quot;??\ _€_-;_-@_-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b/>
      <sz val="12"/>
      <color theme="0"/>
      <name val="Calibri"/>
      <family val="2"/>
      <scheme val="minor"/>
    </font>
    <font>
      <sz val="8"/>
      <color theme="1"/>
      <name val="Segoe U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4"/>
      <color theme="3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27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27"/>
      </patternFill>
    </fill>
    <fill>
      <patternFill patternType="solid">
        <fgColor theme="0"/>
        <bgColor indexed="27"/>
      </patternFill>
    </fill>
    <fill>
      <patternFill patternType="solid">
        <fgColor theme="6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2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indexed="47"/>
      </patternFill>
    </fill>
    <fill>
      <patternFill patternType="solid">
        <fgColor rgb="FFFFCC99"/>
        <bgColor rgb="FFFFFFFF"/>
      </patternFill>
    </fill>
    <fill>
      <patternFill patternType="solid">
        <fgColor rgb="FFBDD7E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2"/>
        <bgColor indexed="27"/>
      </patternFill>
    </fill>
    <fill>
      <patternFill patternType="solid">
        <fgColor theme="2" tint="-0.249977111117893"/>
        <bgColor auto="1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14" fillId="0" borderId="0"/>
    <xf numFmtId="9" fontId="2" fillId="0" borderId="0" applyFont="0" applyFill="0" applyBorder="0" applyAlignment="0" applyProtection="0"/>
    <xf numFmtId="0" fontId="19" fillId="24" borderId="20" applyNumberFormat="0" applyAlignment="0" applyProtection="0"/>
    <xf numFmtId="166" fontId="26" fillId="0" borderId="0" applyFont="0" applyFill="0" applyBorder="0" applyAlignment="0" applyProtection="0"/>
    <xf numFmtId="0" fontId="29" fillId="0" borderId="0"/>
    <xf numFmtId="0" fontId="38" fillId="36" borderId="0" applyNumberFormat="0" applyBorder="0" applyAlignment="0" applyProtection="0"/>
    <xf numFmtId="0" fontId="5" fillId="37" borderId="0" applyNumberFormat="0" applyBorder="0" applyAlignment="0" applyProtection="0"/>
    <xf numFmtId="9" fontId="2" fillId="0" borderId="0" applyFont="0" applyFill="0" applyBorder="0" applyAlignment="0" applyProtection="0"/>
    <xf numFmtId="0" fontId="13" fillId="0" borderId="0"/>
  </cellStyleXfs>
  <cellXfs count="412">
    <xf numFmtId="0" fontId="0" fillId="0" borderId="0" xfId="0"/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0" fillId="6" borderId="0" xfId="0" applyFill="1"/>
    <xf numFmtId="0" fontId="1" fillId="6" borderId="0" xfId="0" applyFont="1" applyFill="1" applyBorder="1" applyAlignment="1">
      <alignment horizontal="center" vertical="top" wrapText="1"/>
    </xf>
    <xf numFmtId="0" fontId="0" fillId="6" borderId="0" xfId="0" applyFill="1" applyBorder="1"/>
    <xf numFmtId="0" fontId="8" fillId="6" borderId="0" xfId="3" applyFill="1"/>
    <xf numFmtId="14" fontId="0" fillId="6" borderId="0" xfId="0" applyNumberFormat="1" applyFill="1"/>
    <xf numFmtId="0" fontId="0" fillId="6" borderId="1" xfId="0" applyFill="1" applyBorder="1"/>
    <xf numFmtId="0" fontId="0" fillId="0" borderId="0" xfId="0" applyFill="1"/>
    <xf numFmtId="0" fontId="0" fillId="4" borderId="0" xfId="0" applyFill="1"/>
    <xf numFmtId="0" fontId="1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7" borderId="0" xfId="0" applyFill="1"/>
    <xf numFmtId="0" fontId="13" fillId="0" borderId="0" xfId="0" applyFont="1" applyAlignment="1">
      <alignment horizontal="right"/>
    </xf>
    <xf numFmtId="43" fontId="0" fillId="4" borderId="0" xfId="0" applyNumberFormat="1" applyFont="1" applyFill="1" applyBorder="1" applyAlignment="1">
      <alignment vertical="center" wrapText="1"/>
    </xf>
    <xf numFmtId="0" fontId="0" fillId="10" borderId="0" xfId="0" applyFill="1"/>
    <xf numFmtId="0" fontId="0" fillId="14" borderId="0" xfId="0" applyFill="1"/>
    <xf numFmtId="0" fontId="15" fillId="16" borderId="17" xfId="4" applyFont="1" applyFill="1" applyBorder="1" applyAlignment="1" applyProtection="1">
      <alignment horizontal="center" vertical="center"/>
      <protection locked="0"/>
    </xf>
    <xf numFmtId="0" fontId="1" fillId="9" borderId="13" xfId="0" applyFont="1" applyFill="1" applyBorder="1" applyAlignment="1">
      <alignment horizontal="center" textRotation="90" wrapText="1"/>
    </xf>
    <xf numFmtId="0" fontId="1" fillId="6" borderId="0" xfId="0" applyFont="1" applyFill="1" applyBorder="1" applyAlignment="1">
      <alignment horizontal="center" textRotation="90" wrapText="1"/>
    </xf>
    <xf numFmtId="0" fontId="1" fillId="9" borderId="2" xfId="0" applyFont="1" applyFill="1" applyBorder="1" applyAlignment="1">
      <alignment horizontal="center" textRotation="90" wrapText="1"/>
    </xf>
    <xf numFmtId="0" fontId="1" fillId="6" borderId="2" xfId="0" applyFont="1" applyFill="1" applyBorder="1" applyAlignment="1">
      <alignment horizontal="center" vertical="top" wrapText="1"/>
    </xf>
    <xf numFmtId="0" fontId="16" fillId="6" borderId="5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0" fillId="0" borderId="0" xfId="0" applyBorder="1"/>
    <xf numFmtId="0" fontId="15" fillId="21" borderId="17" xfId="4" applyFont="1" applyFill="1" applyBorder="1" applyAlignment="1" applyProtection="1">
      <alignment horizontal="center" vertical="center"/>
      <protection locked="0"/>
    </xf>
    <xf numFmtId="0" fontId="0" fillId="6" borderId="2" xfId="0" applyFill="1" applyBorder="1"/>
    <xf numFmtId="0" fontId="0" fillId="6" borderId="5" xfId="0" applyFill="1" applyBorder="1"/>
    <xf numFmtId="0" fontId="1" fillId="13" borderId="9" xfId="0" applyFont="1" applyFill="1" applyBorder="1" applyAlignment="1">
      <alignment horizontal="left" vertical="top"/>
    </xf>
    <xf numFmtId="0" fontId="1" fillId="13" borderId="2" xfId="0" applyFont="1" applyFill="1" applyBorder="1" applyAlignment="1">
      <alignment horizontal="left" vertical="top"/>
    </xf>
    <xf numFmtId="0" fontId="1" fillId="1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3" xfId="0" applyFont="1" applyFill="1" applyBorder="1"/>
    <xf numFmtId="0" fontId="1" fillId="3" borderId="15" xfId="0" applyFont="1" applyFill="1" applyBorder="1"/>
    <xf numFmtId="17" fontId="0" fillId="0" borderId="0" xfId="0" applyNumberFormat="1"/>
    <xf numFmtId="16" fontId="0" fillId="0" borderId="0" xfId="0" applyNumberFormat="1"/>
    <xf numFmtId="0" fontId="0" fillId="0" borderId="0" xfId="0" quotePrefix="1"/>
    <xf numFmtId="0" fontId="0" fillId="6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" fillId="9" borderId="15" xfId="0" applyFont="1" applyFill="1" applyBorder="1" applyAlignment="1">
      <alignment horizontal="center" textRotation="90" wrapText="1"/>
    </xf>
    <xf numFmtId="0" fontId="1" fillId="0" borderId="0" xfId="0" applyFont="1"/>
    <xf numFmtId="0" fontId="0" fillId="13" borderId="0" xfId="0" applyFill="1"/>
    <xf numFmtId="0" fontId="15" fillId="16" borderId="18" xfId="4" applyFont="1" applyFill="1" applyBorder="1" applyAlignment="1" applyProtection="1">
      <alignment horizontal="left" vertical="center"/>
      <protection locked="0"/>
    </xf>
    <xf numFmtId="0" fontId="15" fillId="16" borderId="16" xfId="4" applyFont="1" applyFill="1" applyBorder="1" applyAlignment="1" applyProtection="1">
      <alignment horizontal="left" vertical="center"/>
      <protection locked="0"/>
    </xf>
    <xf numFmtId="164" fontId="15" fillId="16" borderId="16" xfId="4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left"/>
    </xf>
    <xf numFmtId="165" fontId="0" fillId="0" borderId="1" xfId="0" applyNumberFormat="1" applyBorder="1"/>
    <xf numFmtId="2" fontId="0" fillId="0" borderId="1" xfId="0" applyNumberFormat="1" applyBorder="1"/>
    <xf numFmtId="165" fontId="0" fillId="0" borderId="0" xfId="0" applyNumberFormat="1" applyBorder="1"/>
    <xf numFmtId="0" fontId="0" fillId="0" borderId="5" xfId="0" applyBorder="1"/>
    <xf numFmtId="0" fontId="0" fillId="0" borderId="0" xfId="0" applyFill="1" applyBorder="1"/>
    <xf numFmtId="0" fontId="1" fillId="6" borderId="0" xfId="0" applyFont="1" applyFill="1" applyBorder="1"/>
    <xf numFmtId="0" fontId="0" fillId="13" borderId="15" xfId="0" applyFont="1" applyFill="1" applyBorder="1" applyAlignment="1">
      <alignment vertical="top"/>
    </xf>
    <xf numFmtId="0" fontId="0" fillId="27" borderId="22" xfId="0" applyFont="1" applyFill="1" applyBorder="1"/>
    <xf numFmtId="0" fontId="0" fillId="26" borderId="22" xfId="0" applyFont="1" applyFill="1" applyBorder="1"/>
    <xf numFmtId="0" fontId="0" fillId="13" borderId="22" xfId="0" applyFont="1" applyFill="1" applyBorder="1"/>
    <xf numFmtId="0" fontId="0" fillId="27" borderId="21" xfId="0" applyFont="1" applyFill="1" applyBorder="1"/>
    <xf numFmtId="0" fontId="16" fillId="6" borderId="0" xfId="0" applyFont="1" applyFill="1" applyBorder="1" applyAlignment="1">
      <alignment horizontal="center" vertical="center"/>
    </xf>
    <xf numFmtId="0" fontId="15" fillId="22" borderId="0" xfId="4" applyFont="1" applyFill="1" applyBorder="1" applyAlignment="1" applyProtection="1">
      <alignment horizontal="center" vertical="center"/>
      <protection locked="0"/>
    </xf>
    <xf numFmtId="0" fontId="15" fillId="22" borderId="0" xfId="4" applyFont="1" applyFill="1" applyBorder="1" applyAlignment="1" applyProtection="1">
      <alignment horizontal="left" vertical="center"/>
      <protection locked="0"/>
    </xf>
    <xf numFmtId="0" fontId="20" fillId="6" borderId="0" xfId="0" applyFont="1" applyFill="1"/>
    <xf numFmtId="0" fontId="23" fillId="6" borderId="0" xfId="6" applyFont="1" applyFill="1" applyBorder="1" applyAlignment="1">
      <alignment horizontal="center" vertical="top" wrapText="1"/>
    </xf>
    <xf numFmtId="0" fontId="19" fillId="6" borderId="0" xfId="6" applyFill="1" applyBorder="1"/>
    <xf numFmtId="0" fontId="3" fillId="4" borderId="10" xfId="6" applyFont="1" applyFill="1" applyBorder="1" applyAlignment="1">
      <alignment horizontal="center" vertical="center"/>
    </xf>
    <xf numFmtId="166" fontId="0" fillId="0" borderId="0" xfId="0" applyNumberFormat="1"/>
    <xf numFmtId="0" fontId="1" fillId="6" borderId="0" xfId="0" applyFont="1" applyFill="1"/>
    <xf numFmtId="0" fontId="0" fillId="6" borderId="0" xfId="0" quotePrefix="1" applyFill="1"/>
    <xf numFmtId="0" fontId="1" fillId="12" borderId="15" xfId="0" applyFont="1" applyFill="1" applyBorder="1" applyAlignment="1">
      <alignment horizontal="center" textRotation="90" wrapText="1"/>
    </xf>
    <xf numFmtId="0" fontId="3" fillId="4" borderId="10" xfId="6" applyFont="1" applyFill="1" applyBorder="1" applyAlignment="1">
      <alignment horizontal="center" vertical="center" wrapText="1"/>
    </xf>
    <xf numFmtId="0" fontId="3" fillId="4" borderId="9" xfId="6" applyFont="1" applyFill="1" applyBorder="1" applyAlignment="1">
      <alignment horizontal="center" vertical="top" wrapText="1"/>
    </xf>
    <xf numFmtId="0" fontId="16" fillId="18" borderId="12" xfId="0" applyFont="1" applyFill="1" applyBorder="1" applyAlignment="1">
      <alignment horizontal="center" vertical="center"/>
    </xf>
    <xf numFmtId="0" fontId="0" fillId="6" borderId="0" xfId="0" applyFill="1" applyBorder="1" applyProtection="1"/>
    <xf numFmtId="0" fontId="15" fillId="6" borderId="2" xfId="4" applyFont="1" applyFill="1" applyBorder="1" applyAlignment="1" applyProtection="1">
      <alignment horizontal="center" vertical="center" wrapText="1"/>
      <protection locked="0"/>
    </xf>
    <xf numFmtId="2" fontId="15" fillId="22" borderId="0" xfId="4" applyNumberFormat="1" applyFont="1" applyFill="1" applyBorder="1" applyAlignment="1" applyProtection="1">
      <alignment horizontal="center" vertical="center"/>
      <protection locked="0"/>
    </xf>
    <xf numFmtId="2" fontId="15" fillId="22" borderId="10" xfId="4" applyNumberFormat="1" applyFont="1" applyFill="1" applyBorder="1" applyAlignment="1" applyProtection="1">
      <alignment horizontal="center" vertical="center"/>
      <protection locked="0"/>
    </xf>
    <xf numFmtId="0" fontId="1" fillId="6" borderId="2" xfId="0" applyFont="1" applyFill="1" applyBorder="1" applyAlignment="1">
      <alignment horizontal="center" textRotation="90" wrapText="1"/>
    </xf>
    <xf numFmtId="2" fontId="15" fillId="22" borderId="2" xfId="4" applyNumberFormat="1" applyFont="1" applyFill="1" applyBorder="1" applyAlignment="1" applyProtection="1">
      <alignment horizontal="center" vertical="center"/>
      <protection locked="0"/>
    </xf>
    <xf numFmtId="0" fontId="1" fillId="9" borderId="12" xfId="0" applyFont="1" applyFill="1" applyBorder="1" applyAlignment="1">
      <alignment horizontal="center" textRotation="90" wrapText="1"/>
    </xf>
    <xf numFmtId="2" fontId="15" fillId="16" borderId="13" xfId="4" applyNumberFormat="1" applyFont="1" applyFill="1" applyBorder="1" applyAlignment="1" applyProtection="1">
      <alignment horizontal="center" vertical="center"/>
      <protection locked="0"/>
    </xf>
    <xf numFmtId="0" fontId="16" fillId="6" borderId="2" xfId="0" applyFont="1" applyFill="1" applyBorder="1" applyAlignment="1">
      <alignment horizontal="center"/>
    </xf>
    <xf numFmtId="0" fontId="29" fillId="0" borderId="0" xfId="8"/>
    <xf numFmtId="0" fontId="1" fillId="0" borderId="8" xfId="0" applyFont="1" applyFill="1" applyBorder="1" applyAlignment="1">
      <alignment horizontal="center" vertical="center"/>
    </xf>
    <xf numFmtId="2" fontId="0" fillId="0" borderId="0" xfId="0" applyNumberFormat="1"/>
    <xf numFmtId="2" fontId="29" fillId="0" borderId="0" xfId="8" applyNumberFormat="1" applyBorder="1"/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/>
    <xf numFmtId="0" fontId="1" fillId="0" borderId="1" xfId="0" applyFont="1" applyFill="1" applyBorder="1"/>
    <xf numFmtId="0" fontId="0" fillId="5" borderId="5" xfId="0" applyFill="1" applyBorder="1"/>
    <xf numFmtId="2" fontId="29" fillId="0" borderId="0" xfId="5" applyNumberFormat="1" applyFont="1" applyBorder="1"/>
    <xf numFmtId="2" fontId="29" fillId="0" borderId="1" xfId="8" applyNumberFormat="1" applyBorder="1"/>
    <xf numFmtId="0" fontId="0" fillId="5" borderId="5" xfId="0" applyFont="1" applyFill="1" applyBorder="1"/>
    <xf numFmtId="2" fontId="0" fillId="0" borderId="0" xfId="0" applyNumberFormat="1" applyBorder="1"/>
    <xf numFmtId="0" fontId="0" fillId="5" borderId="3" xfId="0" applyFill="1" applyBorder="1"/>
    <xf numFmtId="2" fontId="29" fillId="0" borderId="6" xfId="8" applyNumberFormat="1" applyBorder="1"/>
    <xf numFmtId="2" fontId="29" fillId="0" borderId="4" xfId="8" applyNumberFormat="1" applyBorder="1"/>
    <xf numFmtId="166" fontId="26" fillId="0" borderId="0" xfId="7" applyFont="1" applyFill="1" applyBorder="1"/>
    <xf numFmtId="0" fontId="0" fillId="10" borderId="1" xfId="0" applyFill="1" applyBorder="1"/>
    <xf numFmtId="0" fontId="0" fillId="0" borderId="2" xfId="0" applyBorder="1"/>
    <xf numFmtId="2" fontId="29" fillId="0" borderId="2" xfId="8" applyNumberFormat="1" applyFill="1" applyBorder="1"/>
    <xf numFmtId="2" fontId="29" fillId="0" borderId="10" xfId="8" applyNumberFormat="1" applyFill="1" applyBorder="1"/>
    <xf numFmtId="0" fontId="1" fillId="0" borderId="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textRotation="90" wrapText="1"/>
    </xf>
    <xf numFmtId="2" fontId="15" fillId="22" borderId="1" xfId="4" applyNumberFormat="1" applyFont="1" applyFill="1" applyBorder="1" applyAlignment="1" applyProtection="1">
      <alignment horizontal="center" vertical="center"/>
      <protection locked="0"/>
    </xf>
    <xf numFmtId="0" fontId="22" fillId="6" borderId="1" xfId="6" applyFont="1" applyFill="1" applyBorder="1" applyAlignment="1"/>
    <xf numFmtId="0" fontId="22" fillId="6" borderId="0" xfId="6" applyFont="1" applyFill="1" applyBorder="1" applyAlignment="1">
      <alignment horizontal="center"/>
    </xf>
    <xf numFmtId="0" fontId="3" fillId="6" borderId="0" xfId="6" applyFont="1" applyFill="1" applyBorder="1" applyAlignment="1">
      <alignment horizontal="center" vertical="top" wrapText="1"/>
    </xf>
    <xf numFmtId="0" fontId="22" fillId="6" borderId="0" xfId="6" applyFont="1" applyFill="1" applyBorder="1" applyAlignment="1"/>
    <xf numFmtId="0" fontId="3" fillId="6" borderId="0" xfId="6" applyFont="1" applyFill="1" applyBorder="1" applyAlignment="1">
      <alignment horizontal="center" vertical="center" wrapText="1"/>
    </xf>
    <xf numFmtId="0" fontId="1" fillId="4" borderId="0" xfId="0" applyFont="1" applyFill="1"/>
    <xf numFmtId="0" fontId="0" fillId="8" borderId="0" xfId="0" applyFill="1"/>
    <xf numFmtId="43" fontId="0" fillId="0" borderId="1" xfId="1" applyFont="1" applyBorder="1"/>
    <xf numFmtId="43" fontId="20" fillId="0" borderId="1" xfId="1" applyFont="1" applyBorder="1"/>
    <xf numFmtId="43" fontId="0" fillId="0" borderId="0" xfId="1" applyFont="1" applyBorder="1"/>
    <xf numFmtId="43" fontId="20" fillId="0" borderId="0" xfId="1" applyFont="1" applyBorder="1"/>
    <xf numFmtId="0" fontId="0" fillId="0" borderId="1" xfId="0" applyBorder="1" applyAlignment="1">
      <alignment horizontal="left"/>
    </xf>
    <xf numFmtId="0" fontId="0" fillId="13" borderId="2" xfId="0" applyFill="1" applyBorder="1"/>
    <xf numFmtId="0" fontId="1" fillId="2" borderId="13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/>
    <xf numFmtId="165" fontId="0" fillId="10" borderId="0" xfId="0" applyNumberFormat="1" applyFill="1" applyBorder="1"/>
    <xf numFmtId="165" fontId="0" fillId="10" borderId="1" xfId="0" applyNumberFormat="1" applyFill="1" applyBorder="1"/>
    <xf numFmtId="43" fontId="0" fillId="10" borderId="0" xfId="1" applyFont="1" applyFill="1" applyBorder="1"/>
    <xf numFmtId="43" fontId="0" fillId="10" borderId="1" xfId="1" applyFont="1" applyFill="1" applyBorder="1"/>
    <xf numFmtId="0" fontId="12" fillId="6" borderId="0" xfId="0" applyFont="1" applyFill="1" applyAlignment="1">
      <alignment horizontal="center"/>
    </xf>
    <xf numFmtId="1" fontId="15" fillId="16" borderId="15" xfId="4" applyNumberFormat="1" applyFont="1" applyFill="1" applyBorder="1" applyAlignment="1" applyProtection="1">
      <alignment horizontal="center" vertical="center"/>
      <protection locked="0"/>
    </xf>
    <xf numFmtId="0" fontId="1" fillId="13" borderId="15" xfId="0" applyFont="1" applyFill="1" applyBorder="1" applyAlignment="1">
      <alignment vertical="top"/>
    </xf>
    <xf numFmtId="0" fontId="16" fillId="18" borderId="14" xfId="0" applyFont="1" applyFill="1" applyBorder="1" applyAlignment="1">
      <alignment vertical="center"/>
    </xf>
    <xf numFmtId="0" fontId="16" fillId="18" borderId="13" xfId="0" applyFont="1" applyFill="1" applyBorder="1" applyAlignment="1">
      <alignment vertical="center"/>
    </xf>
    <xf numFmtId="0" fontId="1" fillId="13" borderId="12" xfId="0" applyFont="1" applyFill="1" applyBorder="1" applyAlignment="1">
      <alignment vertical="top"/>
    </xf>
    <xf numFmtId="0" fontId="1" fillId="13" borderId="13" xfId="0" applyFont="1" applyFill="1" applyBorder="1" applyAlignment="1">
      <alignment vertical="top"/>
    </xf>
    <xf numFmtId="0" fontId="1" fillId="31" borderId="0" xfId="0" applyFont="1" applyFill="1"/>
    <xf numFmtId="0" fontId="1" fillId="4" borderId="1" xfId="0" applyFont="1" applyFill="1" applyBorder="1"/>
    <xf numFmtId="0" fontId="0" fillId="32" borderId="0" xfId="0" applyFill="1"/>
    <xf numFmtId="0" fontId="21" fillId="6" borderId="25" xfId="0" applyFont="1" applyFill="1" applyBorder="1" applyAlignment="1">
      <alignment vertical="center" wrapText="1"/>
    </xf>
    <xf numFmtId="0" fontId="22" fillId="33" borderId="24" xfId="0" applyFont="1" applyFill="1" applyBorder="1" applyAlignment="1">
      <alignment vertical="center" wrapText="1"/>
    </xf>
    <xf numFmtId="0" fontId="22" fillId="15" borderId="0" xfId="0" applyFont="1" applyFill="1" applyBorder="1" applyAlignment="1">
      <alignment vertical="center" wrapText="1"/>
    </xf>
    <xf numFmtId="0" fontId="22" fillId="20" borderId="29" xfId="0" applyFont="1" applyFill="1" applyBorder="1" applyAlignment="1">
      <alignment vertical="center" wrapText="1"/>
    </xf>
    <xf numFmtId="0" fontId="31" fillId="6" borderId="27" xfId="0" applyFont="1" applyFill="1" applyBorder="1" applyAlignment="1">
      <alignment vertical="center" wrapText="1"/>
    </xf>
    <xf numFmtId="0" fontId="32" fillId="6" borderId="3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1" fillId="34" borderId="0" xfId="0" applyFont="1" applyFill="1"/>
    <xf numFmtId="0" fontId="0" fillId="34" borderId="0" xfId="0" applyFill="1"/>
    <xf numFmtId="0" fontId="0" fillId="4" borderId="1" xfId="0" applyFill="1" applyBorder="1"/>
    <xf numFmtId="0" fontId="16" fillId="29" borderId="12" xfId="0" applyFont="1" applyFill="1" applyBorder="1" applyAlignment="1">
      <alignment vertical="center"/>
    </xf>
    <xf numFmtId="0" fontId="16" fillId="29" borderId="14" xfId="0" applyFont="1" applyFill="1" applyBorder="1" applyAlignment="1">
      <alignment vertical="center"/>
    </xf>
    <xf numFmtId="0" fontId="16" fillId="29" borderId="13" xfId="0" applyFont="1" applyFill="1" applyBorder="1" applyAlignment="1">
      <alignment vertical="center"/>
    </xf>
    <xf numFmtId="0" fontId="22" fillId="29" borderId="15" xfId="0" applyFont="1" applyFill="1" applyBorder="1" applyAlignment="1">
      <alignment horizontal="left"/>
    </xf>
    <xf numFmtId="0" fontId="1" fillId="9" borderId="12" xfId="0" applyFont="1" applyFill="1" applyBorder="1" applyAlignment="1">
      <alignment horizontal="center" vertical="top" wrapText="1"/>
    </xf>
    <xf numFmtId="0" fontId="0" fillId="6" borderId="12" xfId="0" applyFont="1" applyFill="1" applyBorder="1" applyAlignment="1">
      <alignment horizontal="left" vertical="center" wrapText="1"/>
    </xf>
    <xf numFmtId="0" fontId="15" fillId="16" borderId="15" xfId="4" applyFont="1" applyFill="1" applyBorder="1" applyAlignment="1" applyProtection="1">
      <alignment horizontal="center" vertical="center" wrapText="1"/>
      <protection locked="0"/>
    </xf>
    <xf numFmtId="0" fontId="15" fillId="6" borderId="0" xfId="4" applyFont="1" applyFill="1" applyBorder="1" applyAlignment="1" applyProtection="1">
      <alignment horizontal="center" vertical="center" wrapText="1"/>
      <protection locked="0"/>
    </xf>
    <xf numFmtId="0" fontId="15" fillId="6" borderId="1" xfId="4" applyFont="1" applyFill="1" applyBorder="1" applyAlignment="1" applyProtection="1">
      <alignment horizontal="center" vertical="center" wrapText="1"/>
      <protection locked="0"/>
    </xf>
    <xf numFmtId="2" fontId="15" fillId="22" borderId="5" xfId="4" applyNumberFormat="1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Protection="1"/>
    <xf numFmtId="0" fontId="3" fillId="6" borderId="1" xfId="6" applyFont="1" applyFill="1" applyBorder="1" applyAlignment="1">
      <alignment horizontal="center" vertical="top" wrapText="1"/>
    </xf>
    <xf numFmtId="0" fontId="15" fillId="22" borderId="0" xfId="4" applyFont="1" applyFill="1" applyBorder="1" applyAlignment="1" applyProtection="1">
      <alignment horizontal="center" vertical="center" wrapText="1"/>
      <protection locked="0"/>
    </xf>
    <xf numFmtId="0" fontId="15" fillId="22" borderId="1" xfId="4" applyFont="1" applyFill="1" applyBorder="1" applyAlignment="1" applyProtection="1">
      <alignment horizontal="center" vertical="center" wrapText="1"/>
      <protection locked="0"/>
    </xf>
    <xf numFmtId="0" fontId="15" fillId="25" borderId="15" xfId="4" applyFont="1" applyFill="1" applyBorder="1" applyAlignment="1" applyProtection="1">
      <alignment horizontal="center" vertical="center" wrapText="1"/>
    </xf>
    <xf numFmtId="0" fontId="0" fillId="19" borderId="12" xfId="0" applyFill="1" applyBorder="1" applyAlignment="1" applyProtection="1">
      <alignment horizontal="center" vertical="center" wrapText="1"/>
      <protection locked="0"/>
    </xf>
    <xf numFmtId="0" fontId="16" fillId="6" borderId="5" xfId="0" applyFont="1" applyFill="1" applyBorder="1" applyAlignment="1" applyProtection="1">
      <alignment horizontal="center"/>
    </xf>
    <xf numFmtId="0" fontId="16" fillId="6" borderId="0" xfId="0" applyFont="1" applyFill="1" applyBorder="1" applyAlignment="1" applyProtection="1">
      <alignment horizontal="center"/>
    </xf>
    <xf numFmtId="0" fontId="16" fillId="6" borderId="1" xfId="0" applyFont="1" applyFill="1" applyBorder="1" applyAlignment="1" applyProtection="1">
      <alignment horizontal="center"/>
    </xf>
    <xf numFmtId="0" fontId="19" fillId="6" borderId="0" xfId="6" applyFill="1" applyBorder="1" applyProtection="1"/>
    <xf numFmtId="0" fontId="1" fillId="6" borderId="0" xfId="0" applyFont="1" applyFill="1" applyBorder="1" applyProtection="1"/>
    <xf numFmtId="0" fontId="22" fillId="6" borderId="0" xfId="0" applyFont="1" applyFill="1" applyBorder="1" applyAlignment="1" applyProtection="1"/>
    <xf numFmtId="0" fontId="3" fillId="4" borderId="2" xfId="6" applyFont="1" applyFill="1" applyBorder="1" applyAlignment="1" applyProtection="1">
      <alignment horizontal="center" vertical="top" wrapText="1"/>
    </xf>
    <xf numFmtId="0" fontId="3" fillId="4" borderId="9" xfId="6" applyFont="1" applyFill="1" applyBorder="1" applyAlignment="1" applyProtection="1">
      <alignment horizontal="center" vertical="top" wrapText="1"/>
    </xf>
    <xf numFmtId="0" fontId="23" fillId="6" borderId="0" xfId="6" applyFont="1" applyFill="1" applyBorder="1" applyAlignment="1" applyProtection="1">
      <alignment horizontal="center" vertical="top" wrapText="1"/>
    </xf>
    <xf numFmtId="0" fontId="1" fillId="6" borderId="2" xfId="0" applyFont="1" applyFill="1" applyBorder="1" applyAlignment="1" applyProtection="1">
      <alignment horizontal="center" vertical="top" wrapText="1"/>
    </xf>
    <xf numFmtId="0" fontId="3" fillId="11" borderId="7" xfId="0" applyFont="1" applyFill="1" applyBorder="1" applyAlignment="1" applyProtection="1">
      <alignment horizontal="center" vertical="top" wrapText="1"/>
    </xf>
    <xf numFmtId="0" fontId="1" fillId="6" borderId="0" xfId="0" applyFont="1" applyFill="1" applyBorder="1" applyAlignment="1" applyProtection="1">
      <alignment horizontal="center" vertical="top" wrapText="1"/>
    </xf>
    <xf numFmtId="0" fontId="22" fillId="6" borderId="0" xfId="0" applyFont="1" applyFill="1" applyBorder="1" applyProtection="1"/>
    <xf numFmtId="0" fontId="3" fillId="4" borderId="10" xfId="6" applyFont="1" applyFill="1" applyBorder="1" applyAlignment="1" applyProtection="1">
      <alignment horizontal="center" vertical="center"/>
    </xf>
    <xf numFmtId="0" fontId="3" fillId="4" borderId="10" xfId="6" applyFont="1" applyFill="1" applyBorder="1" applyAlignment="1" applyProtection="1">
      <alignment horizontal="center" vertical="center" wrapText="1"/>
    </xf>
    <xf numFmtId="0" fontId="3" fillId="4" borderId="10" xfId="6" applyFont="1" applyFill="1" applyBorder="1" applyAlignment="1" applyProtection="1">
      <alignment vertical="center" wrapText="1"/>
    </xf>
    <xf numFmtId="0" fontId="1" fillId="11" borderId="15" xfId="0" applyFont="1" applyFill="1" applyBorder="1" applyAlignment="1" applyProtection="1">
      <alignment horizontal="center" vertical="center" textRotation="90" wrapText="1"/>
    </xf>
    <xf numFmtId="0" fontId="1" fillId="6" borderId="2" xfId="0" applyFont="1" applyFill="1" applyBorder="1" applyAlignment="1" applyProtection="1">
      <alignment horizontal="center" vertical="center" textRotation="90" wrapText="1"/>
    </xf>
    <xf numFmtId="0" fontId="4" fillId="6" borderId="7" xfId="0" applyFont="1" applyFill="1" applyBorder="1" applyAlignment="1" applyProtection="1">
      <alignment horizontal="left" vertical="center" wrapText="1"/>
    </xf>
    <xf numFmtId="0" fontId="1" fillId="11" borderId="15" xfId="0" applyFont="1" applyFill="1" applyBorder="1" applyAlignment="1" applyProtection="1">
      <alignment horizontal="center" textRotation="90" wrapText="1"/>
    </xf>
    <xf numFmtId="0" fontId="1" fillId="6" borderId="0" xfId="0" applyFont="1" applyFill="1" applyBorder="1" applyAlignment="1" applyProtection="1">
      <alignment horizontal="center" textRotation="90" wrapText="1"/>
    </xf>
    <xf numFmtId="0" fontId="1" fillId="11" borderId="2" xfId="0" applyFont="1" applyFill="1" applyBorder="1" applyAlignment="1" applyProtection="1">
      <alignment horizontal="center" textRotation="90" wrapText="1"/>
    </xf>
    <xf numFmtId="0" fontId="28" fillId="25" borderId="15" xfId="4" applyFont="1" applyFill="1" applyBorder="1" applyAlignment="1" applyProtection="1">
      <alignment horizontal="center" vertical="center" wrapText="1"/>
    </xf>
    <xf numFmtId="2" fontId="15" fillId="21" borderId="15" xfId="4" applyNumberFormat="1" applyFont="1" applyFill="1" applyBorder="1" applyAlignment="1" applyProtection="1">
      <alignment horizontal="center" vertical="center"/>
    </xf>
    <xf numFmtId="1" fontId="15" fillId="21" borderId="15" xfId="4" applyNumberFormat="1" applyFont="1" applyFill="1" applyBorder="1" applyAlignment="1" applyProtection="1">
      <alignment horizontal="center" vertical="center"/>
    </xf>
    <xf numFmtId="0" fontId="15" fillId="16" borderId="15" xfId="4" applyFont="1" applyFill="1" applyBorder="1" applyAlignment="1" applyProtection="1">
      <alignment vertical="center" wrapText="1"/>
      <protection locked="0"/>
    </xf>
    <xf numFmtId="0" fontId="22" fillId="35" borderId="34" xfId="0" applyFont="1" applyFill="1" applyBorder="1" applyAlignment="1">
      <alignment horizontal="left" vertical="top"/>
    </xf>
    <xf numFmtId="0" fontId="22" fillId="35" borderId="34" xfId="0" applyFont="1" applyFill="1" applyBorder="1" applyAlignment="1">
      <alignment horizontal="left" vertical="top" wrapText="1"/>
    </xf>
    <xf numFmtId="0" fontId="0" fillId="6" borderId="0" xfId="0" applyFill="1" applyAlignment="1">
      <alignment vertical="top"/>
    </xf>
    <xf numFmtId="14" fontId="0" fillId="19" borderId="15" xfId="0" applyNumberFormat="1" applyFill="1" applyBorder="1" applyAlignment="1">
      <alignment horizontal="left" vertical="top"/>
    </xf>
    <xf numFmtId="0" fontId="0" fillId="19" borderId="15" xfId="0" applyFill="1" applyBorder="1" applyAlignment="1">
      <alignment vertical="top" wrapText="1"/>
    </xf>
    <xf numFmtId="14" fontId="0" fillId="6" borderId="15" xfId="0" applyNumberFormat="1" applyFill="1" applyBorder="1" applyAlignment="1">
      <alignment horizontal="left" vertical="top"/>
    </xf>
    <xf numFmtId="0" fontId="0" fillId="6" borderId="15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35" fillId="35" borderId="35" xfId="0" applyFont="1" applyFill="1" applyBorder="1" applyAlignment="1">
      <alignment horizontal="left" vertical="top"/>
    </xf>
    <xf numFmtId="0" fontId="22" fillId="35" borderId="35" xfId="0" applyFont="1" applyFill="1" applyBorder="1" applyAlignment="1">
      <alignment horizontal="left" vertical="top"/>
    </xf>
    <xf numFmtId="0" fontId="35" fillId="35" borderId="36" xfId="0" applyFont="1" applyFill="1" applyBorder="1" applyAlignment="1">
      <alignment horizontal="left" vertical="top"/>
    </xf>
    <xf numFmtId="0" fontId="36" fillId="6" borderId="0" xfId="0" applyFont="1" applyFill="1" applyAlignment="1">
      <alignment vertical="top"/>
    </xf>
    <xf numFmtId="0" fontId="37" fillId="6" borderId="37" xfId="0" applyFont="1" applyFill="1" applyBorder="1" applyAlignment="1">
      <alignment horizontal="left" vertical="top"/>
    </xf>
    <xf numFmtId="0" fontId="3" fillId="6" borderId="37" xfId="0" applyFont="1" applyFill="1" applyBorder="1" applyAlignment="1">
      <alignment horizontal="left" vertical="top"/>
    </xf>
    <xf numFmtId="0" fontId="0" fillId="6" borderId="0" xfId="0" applyFont="1" applyFill="1" applyBorder="1" applyAlignment="1">
      <alignment vertical="top"/>
    </xf>
    <xf numFmtId="14" fontId="0" fillId="6" borderId="0" xfId="0" applyNumberFormat="1" applyFont="1" applyFill="1" applyAlignment="1">
      <alignment vertical="top"/>
    </xf>
    <xf numFmtId="0" fontId="22" fillId="35" borderId="0" xfId="0" applyFont="1" applyFill="1" applyBorder="1" applyAlignment="1">
      <alignment horizontal="left" vertical="top"/>
    </xf>
    <xf numFmtId="14" fontId="0" fillId="6" borderId="0" xfId="0" applyNumberFormat="1" applyFill="1" applyBorder="1" applyAlignment="1">
      <alignment horizontal="left" vertical="top"/>
    </xf>
    <xf numFmtId="0" fontId="0" fillId="6" borderId="0" xfId="0" applyFont="1" applyFill="1" applyBorder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34" fillId="6" borderId="0" xfId="0" applyFont="1" applyFill="1" applyBorder="1" applyProtection="1"/>
    <xf numFmtId="0" fontId="15" fillId="16" borderId="15" xfId="4" applyFont="1" applyFill="1" applyBorder="1" applyAlignment="1" applyProtection="1">
      <alignment horizontal="center" vertical="center" wrapText="1"/>
      <protection locked="0"/>
    </xf>
    <xf numFmtId="0" fontId="34" fillId="6" borderId="0" xfId="0" applyFont="1" applyFill="1"/>
    <xf numFmtId="0" fontId="34" fillId="6" borderId="0" xfId="0" applyFont="1" applyFill="1" applyProtection="1">
      <protection locked="0" hidden="1"/>
    </xf>
    <xf numFmtId="0" fontId="1" fillId="4" borderId="8" xfId="0" applyFont="1" applyFill="1" applyBorder="1" applyAlignment="1">
      <alignment vertical="center" wrapText="1"/>
    </xf>
    <xf numFmtId="0" fontId="0" fillId="4" borderId="6" xfId="0" applyFill="1" applyBorder="1" applyAlignment="1">
      <alignment wrapText="1"/>
    </xf>
    <xf numFmtId="0" fontId="5" fillId="0" borderId="6" xfId="2" applyFont="1" applyFill="1" applyBorder="1" applyAlignment="1">
      <alignment horizontal="center"/>
    </xf>
    <xf numFmtId="0" fontId="1" fillId="6" borderId="0" xfId="0" applyFont="1" applyFill="1" applyAlignment="1">
      <alignment vertical="top"/>
    </xf>
    <xf numFmtId="0" fontId="1" fillId="6" borderId="10" xfId="0" applyFont="1" applyFill="1" applyBorder="1"/>
    <xf numFmtId="0" fontId="1" fillId="6" borderId="15" xfId="0" applyFont="1" applyFill="1" applyBorder="1"/>
    <xf numFmtId="0" fontId="1" fillId="2" borderId="15" xfId="0" applyFont="1" applyFill="1" applyBorder="1" applyAlignment="1">
      <alignment vertical="top" wrapText="1"/>
    </xf>
    <xf numFmtId="43" fontId="15" fillId="25" borderId="15" xfId="1" applyFont="1" applyFill="1" applyBorder="1" applyAlignment="1" applyProtection="1">
      <alignment horizontal="center" vertical="center" wrapText="1"/>
    </xf>
    <xf numFmtId="0" fontId="15" fillId="16" borderId="15" xfId="4" applyFont="1" applyFill="1" applyBorder="1" applyAlignment="1" applyProtection="1">
      <alignment horizontal="center" vertical="center" wrapText="1"/>
      <protection locked="0"/>
    </xf>
    <xf numFmtId="0" fontId="15" fillId="16" borderId="18" xfId="4" applyNumberFormat="1" applyFont="1" applyFill="1" applyBorder="1" applyAlignment="1" applyProtection="1">
      <alignment horizontal="left" vertical="center"/>
      <protection locked="0"/>
    </xf>
    <xf numFmtId="0" fontId="0" fillId="19" borderId="14" xfId="0" applyFont="1" applyFill="1" applyBorder="1" applyAlignment="1" applyProtection="1">
      <alignment horizontal="center" vertical="center" wrapText="1"/>
      <protection locked="0"/>
    </xf>
    <xf numFmtId="0" fontId="0" fillId="19" borderId="15" xfId="0" applyFont="1" applyFill="1" applyBorder="1" applyAlignment="1" applyProtection="1">
      <alignment horizontal="center" vertical="center" wrapText="1"/>
      <protection locked="0"/>
    </xf>
    <xf numFmtId="14" fontId="38" fillId="36" borderId="15" xfId="9" applyNumberFormat="1" applyBorder="1" applyAlignment="1">
      <alignment horizontal="left" vertical="top"/>
    </xf>
    <xf numFmtId="0" fontId="18" fillId="0" borderId="0" xfId="0" applyFont="1" applyFill="1" applyBorder="1" applyAlignment="1">
      <alignment horizontal="center" vertical="center"/>
    </xf>
    <xf numFmtId="9" fontId="18" fillId="0" borderId="0" xfId="0" applyNumberFormat="1" applyFont="1" applyFill="1" applyBorder="1"/>
    <xf numFmtId="0" fontId="15" fillId="16" borderId="15" xfId="4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/>
    <xf numFmtId="43" fontId="0" fillId="7" borderId="0" xfId="1" applyFont="1" applyFill="1" applyBorder="1"/>
    <xf numFmtId="43" fontId="0" fillId="7" borderId="1" xfId="1" applyFont="1" applyFill="1" applyBorder="1"/>
    <xf numFmtId="0" fontId="0" fillId="19" borderId="0" xfId="0" applyFill="1"/>
    <xf numFmtId="0" fontId="0" fillId="0" borderId="0" xfId="0" applyFont="1" applyFill="1"/>
    <xf numFmtId="0" fontId="0" fillId="19" borderId="1" xfId="0" applyFont="1" applyFill="1" applyBorder="1"/>
    <xf numFmtId="0" fontId="40" fillId="0" borderId="0" xfId="0" applyFont="1" applyFill="1" applyBorder="1" applyAlignment="1">
      <alignment horizontal="center" textRotation="90"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 vertical="center"/>
    </xf>
    <xf numFmtId="0" fontId="18" fillId="0" borderId="0" xfId="0" quotePrefix="1" applyFont="1" applyFill="1" applyBorder="1"/>
    <xf numFmtId="9" fontId="18" fillId="0" borderId="0" xfId="11" quotePrefix="1" applyFont="1" applyFill="1" applyBorder="1" applyAlignment="1">
      <alignment horizontal="center" vertical="center"/>
    </xf>
    <xf numFmtId="0" fontId="13" fillId="40" borderId="0" xfId="12" applyNumberFormat="1" applyFont="1" applyFill="1" applyBorder="1" applyAlignment="1">
      <alignment vertical="top" wrapText="1"/>
    </xf>
    <xf numFmtId="0" fontId="18" fillId="40" borderId="0" xfId="0" quotePrefix="1" applyFont="1" applyFill="1" applyBorder="1"/>
    <xf numFmtId="0" fontId="18" fillId="40" borderId="0" xfId="0" applyFont="1" applyFill="1" applyBorder="1"/>
    <xf numFmtId="9" fontId="18" fillId="40" borderId="0" xfId="0" applyNumberFormat="1" applyFont="1" applyFill="1" applyBorder="1" applyAlignment="1">
      <alignment horizontal="center" vertical="center"/>
    </xf>
    <xf numFmtId="0" fontId="13" fillId="0" borderId="0" xfId="12" applyNumberFormat="1" applyFont="1" applyFill="1" applyBorder="1" applyAlignment="1">
      <alignment vertical="top" wrapText="1"/>
    </xf>
    <xf numFmtId="0" fontId="13" fillId="41" borderId="0" xfId="12" applyNumberFormat="1" applyFont="1" applyFill="1" applyBorder="1" applyAlignment="1">
      <alignment vertical="top" wrapText="1"/>
    </xf>
    <xf numFmtId="0" fontId="18" fillId="41" borderId="0" xfId="0" quotePrefix="1" applyFont="1" applyFill="1" applyBorder="1"/>
    <xf numFmtId="0" fontId="18" fillId="41" borderId="0" xfId="0" applyFont="1" applyFill="1" applyBorder="1"/>
    <xf numFmtId="9" fontId="18" fillId="41" borderId="0" xfId="0" applyNumberFormat="1" applyFont="1" applyFill="1" applyBorder="1" applyAlignment="1">
      <alignment horizontal="center" vertical="center"/>
    </xf>
    <xf numFmtId="9" fontId="18" fillId="0" borderId="0" xfId="11" applyFont="1" applyFill="1" applyBorder="1" applyAlignment="1">
      <alignment horizontal="left" vertical="center"/>
    </xf>
    <xf numFmtId="0" fontId="13" fillId="42" borderId="0" xfId="12" applyNumberFormat="1" applyFont="1" applyFill="1" applyBorder="1" applyAlignment="1">
      <alignment vertical="top" wrapText="1"/>
    </xf>
    <xf numFmtId="0" fontId="18" fillId="42" borderId="0" xfId="0" quotePrefix="1" applyFont="1" applyFill="1" applyBorder="1"/>
    <xf numFmtId="0" fontId="18" fillId="42" borderId="0" xfId="0" applyFont="1" applyFill="1" applyBorder="1"/>
    <xf numFmtId="9" fontId="18" fillId="42" borderId="0" xfId="0" applyNumberFormat="1" applyFont="1" applyFill="1" applyBorder="1" applyAlignment="1">
      <alignment horizontal="center" vertical="center"/>
    </xf>
    <xf numFmtId="9" fontId="18" fillId="0" borderId="0" xfId="11" applyFont="1" applyFill="1" applyBorder="1" applyAlignment="1">
      <alignment horizontal="center" vertical="center"/>
    </xf>
    <xf numFmtId="0" fontId="42" fillId="40" borderId="0" xfId="12" applyNumberFormat="1" applyFont="1" applyFill="1" applyBorder="1" applyAlignment="1">
      <alignment vertical="top" wrapText="1"/>
    </xf>
    <xf numFmtId="0" fontId="42" fillId="41" borderId="0" xfId="12" applyNumberFormat="1" applyFont="1" applyFill="1" applyBorder="1" applyAlignment="1">
      <alignment vertical="top" wrapText="1"/>
    </xf>
    <xf numFmtId="0" fontId="37" fillId="23" borderId="0" xfId="0" applyFont="1" applyFill="1" applyAlignment="1">
      <alignment vertical="center"/>
    </xf>
    <xf numFmtId="166" fontId="44" fillId="23" borderId="0" xfId="7" applyFont="1" applyFill="1" applyBorder="1" applyAlignment="1">
      <alignment vertical="center"/>
    </xf>
    <xf numFmtId="0" fontId="37" fillId="23" borderId="0" xfId="0" applyFont="1" applyFill="1" applyBorder="1" applyAlignment="1">
      <alignment vertical="center"/>
    </xf>
    <xf numFmtId="0" fontId="43" fillId="38" borderId="12" xfId="10" applyFont="1" applyFill="1" applyBorder="1" applyAlignment="1">
      <alignment horizontal="left" wrapText="1"/>
    </xf>
    <xf numFmtId="0" fontId="39" fillId="39" borderId="13" xfId="0" applyFont="1" applyFill="1" applyBorder="1" applyAlignment="1">
      <alignment horizontal="center" textRotation="90" wrapText="1"/>
    </xf>
    <xf numFmtId="0" fontId="39" fillId="39" borderId="15" xfId="0" applyFont="1" applyFill="1" applyBorder="1" applyAlignment="1">
      <alignment horizontal="center" textRotation="90" wrapText="1"/>
    </xf>
    <xf numFmtId="0" fontId="36" fillId="23" borderId="0" xfId="0" applyFont="1" applyFill="1" applyAlignment="1">
      <alignment vertical="center"/>
    </xf>
    <xf numFmtId="0" fontId="45" fillId="23" borderId="0" xfId="0" applyFont="1" applyFill="1" applyAlignment="1">
      <alignment vertical="center"/>
    </xf>
    <xf numFmtId="2" fontId="1" fillId="0" borderId="0" xfId="0" applyNumberFormat="1" applyFont="1"/>
    <xf numFmtId="0" fontId="45" fillId="10" borderId="6" xfId="0" applyFont="1" applyFill="1" applyBorder="1" applyAlignment="1">
      <alignment vertical="center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43" fontId="0" fillId="0" borderId="0" xfId="1" applyFont="1" applyFill="1" applyBorder="1"/>
    <xf numFmtId="43" fontId="0" fillId="0" borderId="1" xfId="1" applyFont="1" applyFill="1" applyBorder="1"/>
    <xf numFmtId="0" fontId="0" fillId="0" borderId="0" xfId="0" applyFont="1" applyFill="1" applyBorder="1"/>
    <xf numFmtId="14" fontId="0" fillId="0" borderId="0" xfId="0" applyNumberFormat="1" applyFill="1"/>
    <xf numFmtId="0" fontId="1" fillId="44" borderId="0" xfId="0" applyFont="1" applyFill="1"/>
    <xf numFmtId="0" fontId="22" fillId="0" borderId="0" xfId="6" applyFont="1" applyFill="1" applyBorder="1" applyAlignment="1">
      <alignment vertical="center"/>
    </xf>
    <xf numFmtId="0" fontId="15" fillId="45" borderId="15" xfId="4" applyFont="1" applyFill="1" applyBorder="1" applyAlignment="1" applyProtection="1">
      <alignment horizontal="center" vertical="center"/>
      <protection locked="0"/>
    </xf>
    <xf numFmtId="0" fontId="0" fillId="43" borderId="15" xfId="0" applyFont="1" applyFill="1" applyBorder="1" applyAlignment="1" applyProtection="1">
      <alignment horizontal="center" vertical="center" wrapText="1"/>
      <protection locked="0"/>
    </xf>
    <xf numFmtId="2" fontId="15" fillId="45" borderId="12" xfId="4" applyNumberFormat="1" applyFont="1" applyFill="1" applyBorder="1" applyAlignment="1" applyProtection="1">
      <alignment horizontal="center" vertical="center"/>
      <protection locked="0"/>
    </xf>
    <xf numFmtId="2" fontId="15" fillId="45" borderId="15" xfId="4" applyNumberFormat="1" applyFont="1" applyFill="1" applyBorder="1" applyAlignment="1" applyProtection="1">
      <alignment horizontal="center" vertical="center"/>
      <protection locked="0"/>
    </xf>
    <xf numFmtId="0" fontId="22" fillId="28" borderId="12" xfId="6" applyFont="1" applyFill="1" applyBorder="1" applyAlignment="1">
      <alignment horizontal="center" vertical="center" wrapText="1"/>
    </xf>
    <xf numFmtId="0" fontId="3" fillId="31" borderId="9" xfId="6" applyFont="1" applyFill="1" applyBorder="1" applyAlignment="1">
      <alignment horizontal="center" vertical="top" wrapText="1"/>
    </xf>
    <xf numFmtId="0" fontId="3" fillId="31" borderId="10" xfId="6" applyFont="1" applyFill="1" applyBorder="1" applyAlignment="1">
      <alignment horizontal="center" vertical="center" wrapText="1"/>
    </xf>
    <xf numFmtId="0" fontId="3" fillId="31" borderId="10" xfId="6" applyFont="1" applyFill="1" applyBorder="1" applyAlignment="1">
      <alignment vertical="top" wrapText="1"/>
    </xf>
    <xf numFmtId="0" fontId="1" fillId="9" borderId="15" xfId="0" applyFont="1" applyFill="1" applyBorder="1" applyAlignment="1">
      <alignment horizontal="center" vertical="center" textRotation="90" wrapText="1"/>
    </xf>
    <xf numFmtId="0" fontId="3" fillId="18" borderId="9" xfId="6" applyFont="1" applyFill="1" applyBorder="1" applyAlignment="1" applyProtection="1">
      <alignment horizontal="center" vertical="top" wrapText="1"/>
    </xf>
    <xf numFmtId="0" fontId="4" fillId="18" borderId="10" xfId="6" applyFont="1" applyFill="1" applyBorder="1" applyAlignment="1" applyProtection="1">
      <alignment horizontal="center" vertical="center" wrapText="1"/>
    </xf>
    <xf numFmtId="0" fontId="3" fillId="18" borderId="2" xfId="6" applyFont="1" applyFill="1" applyBorder="1" applyAlignment="1" applyProtection="1">
      <alignment horizontal="center" vertical="top" wrapText="1"/>
    </xf>
    <xf numFmtId="0" fontId="22" fillId="43" borderId="15" xfId="6" applyFont="1" applyFill="1" applyBorder="1" applyAlignment="1">
      <alignment vertical="center"/>
    </xf>
    <xf numFmtId="0" fontId="7" fillId="6" borderId="0" xfId="0" applyFont="1" applyFill="1" applyAlignment="1">
      <alignment horizontal="center" vertical="top" wrapText="1"/>
    </xf>
    <xf numFmtId="0" fontId="9" fillId="0" borderId="0" xfId="0" applyFont="1" applyAlignment="1">
      <alignment horizontal="right" vertical="center" wrapText="1" indent="2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36" fillId="6" borderId="0" xfId="0" applyFont="1" applyFill="1" applyBorder="1" applyAlignment="1">
      <alignment horizontal="left" vertical="top" wrapText="1"/>
    </xf>
    <xf numFmtId="14" fontId="0" fillId="6" borderId="0" xfId="0" applyNumberFormat="1" applyFill="1" applyBorder="1" applyAlignment="1">
      <alignment horizontal="left"/>
    </xf>
    <xf numFmtId="0" fontId="0" fillId="6" borderId="31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33" xfId="0" applyFill="1" applyBorder="1" applyAlignment="1">
      <alignment horizontal="left" vertical="center" wrapText="1"/>
    </xf>
    <xf numFmtId="0" fontId="27" fillId="6" borderId="23" xfId="0" applyFont="1" applyFill="1" applyBorder="1" applyAlignment="1">
      <alignment horizontal="center" vertical="center" wrapText="1"/>
    </xf>
    <xf numFmtId="0" fontId="27" fillId="6" borderId="26" xfId="0" applyFont="1" applyFill="1" applyBorder="1" applyAlignment="1">
      <alignment horizontal="center" vertical="center" wrapText="1"/>
    </xf>
    <xf numFmtId="0" fontId="27" fillId="6" borderId="28" xfId="0" applyFont="1" applyFill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left" vertical="center" wrapText="1"/>
    </xf>
    <xf numFmtId="0" fontId="21" fillId="6" borderId="27" xfId="0" applyFont="1" applyFill="1" applyBorder="1" applyAlignment="1">
      <alignment horizontal="left" vertical="center" wrapText="1"/>
    </xf>
    <xf numFmtId="0" fontId="21" fillId="6" borderId="30" xfId="0" applyFont="1" applyFill="1" applyBorder="1" applyAlignment="1">
      <alignment horizontal="left" vertical="center" wrapText="1"/>
    </xf>
    <xf numFmtId="0" fontId="27" fillId="6" borderId="24" xfId="0" applyFont="1" applyFill="1" applyBorder="1" applyAlignment="1">
      <alignment horizontal="center" vertical="center" wrapText="1"/>
    </xf>
    <xf numFmtId="0" fontId="27" fillId="6" borderId="0" xfId="0" applyFont="1" applyFill="1" applyBorder="1" applyAlignment="1">
      <alignment horizontal="center" vertical="center" wrapText="1"/>
    </xf>
    <xf numFmtId="0" fontId="27" fillId="6" borderId="29" xfId="0" applyFont="1" applyFill="1" applyBorder="1" applyAlignment="1">
      <alignment horizontal="center" vertical="center" wrapText="1"/>
    </xf>
    <xf numFmtId="0" fontId="30" fillId="17" borderId="12" xfId="0" applyFont="1" applyFill="1" applyBorder="1" applyAlignment="1">
      <alignment horizontal="center" vertical="center"/>
    </xf>
    <xf numFmtId="0" fontId="30" fillId="17" borderId="14" xfId="0" applyFont="1" applyFill="1" applyBorder="1" applyAlignment="1">
      <alignment horizontal="center" vertical="center"/>
    </xf>
    <xf numFmtId="0" fontId="30" fillId="17" borderId="13" xfId="0" applyFont="1" applyFill="1" applyBorder="1" applyAlignment="1">
      <alignment horizontal="center" vertical="center"/>
    </xf>
    <xf numFmtId="0" fontId="22" fillId="30" borderId="12" xfId="0" applyFont="1" applyFill="1" applyBorder="1" applyAlignment="1">
      <alignment horizontal="center"/>
    </xf>
    <xf numFmtId="0" fontId="22" fillId="30" borderId="14" xfId="0" applyFont="1" applyFill="1" applyBorder="1" applyAlignment="1">
      <alignment horizontal="center"/>
    </xf>
    <xf numFmtId="0" fontId="22" fillId="30" borderId="13" xfId="0" applyFont="1" applyFill="1" applyBorder="1" applyAlignment="1">
      <alignment horizontal="center"/>
    </xf>
    <xf numFmtId="0" fontId="22" fillId="17" borderId="12" xfId="0" applyFont="1" applyFill="1" applyBorder="1" applyAlignment="1">
      <alignment horizontal="center" vertical="center"/>
    </xf>
    <xf numFmtId="0" fontId="22" fillId="17" borderId="14" xfId="0" applyFont="1" applyFill="1" applyBorder="1" applyAlignment="1">
      <alignment horizontal="center" vertical="center"/>
    </xf>
    <xf numFmtId="0" fontId="22" fillId="17" borderId="13" xfId="0" applyFont="1" applyFill="1" applyBorder="1" applyAlignment="1">
      <alignment horizontal="center" vertical="center"/>
    </xf>
    <xf numFmtId="0" fontId="22" fillId="46" borderId="12" xfId="6" applyFont="1" applyFill="1" applyBorder="1" applyAlignment="1">
      <alignment horizontal="center" vertical="center"/>
    </xf>
    <xf numFmtId="0" fontId="22" fillId="46" borderId="14" xfId="6" applyFont="1" applyFill="1" applyBorder="1" applyAlignment="1">
      <alignment horizontal="center" vertical="center"/>
    </xf>
    <xf numFmtId="0" fontId="22" fillId="46" borderId="13" xfId="6" applyFont="1" applyFill="1" applyBorder="1" applyAlignment="1">
      <alignment horizontal="center" vertical="center"/>
    </xf>
    <xf numFmtId="0" fontId="22" fillId="28" borderId="12" xfId="6" applyFont="1" applyFill="1" applyBorder="1" applyAlignment="1">
      <alignment horizontal="center"/>
    </xf>
    <xf numFmtId="0" fontId="22" fillId="28" borderId="14" xfId="6" applyFont="1" applyFill="1" applyBorder="1" applyAlignment="1">
      <alignment horizontal="center"/>
    </xf>
    <xf numFmtId="0" fontId="22" fillId="28" borderId="13" xfId="6" applyFont="1" applyFill="1" applyBorder="1" applyAlignment="1">
      <alignment horizontal="center"/>
    </xf>
    <xf numFmtId="0" fontId="22" fillId="17" borderId="12" xfId="6" applyFont="1" applyFill="1" applyBorder="1" applyAlignment="1">
      <alignment horizontal="center"/>
    </xf>
    <xf numFmtId="0" fontId="22" fillId="17" borderId="13" xfId="6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top" wrapText="1"/>
    </xf>
    <xf numFmtId="0" fontId="1" fillId="9" borderId="14" xfId="0" applyFont="1" applyFill="1" applyBorder="1" applyAlignment="1">
      <alignment horizontal="center" vertical="top" wrapText="1"/>
    </xf>
    <xf numFmtId="0" fontId="1" fillId="9" borderId="13" xfId="0" applyFont="1" applyFill="1" applyBorder="1" applyAlignment="1">
      <alignment horizontal="center" vertical="top" wrapText="1"/>
    </xf>
    <xf numFmtId="0" fontId="3" fillId="9" borderId="12" xfId="6" applyFont="1" applyFill="1" applyBorder="1" applyAlignment="1">
      <alignment horizontal="center" vertical="top" wrapText="1"/>
    </xf>
    <xf numFmtId="0" fontId="3" fillId="9" borderId="13" xfId="6" applyFont="1" applyFill="1" applyBorder="1" applyAlignment="1">
      <alignment horizontal="center" vertical="top" wrapText="1"/>
    </xf>
    <xf numFmtId="0" fontId="3" fillId="18" borderId="9" xfId="0" applyFont="1" applyFill="1" applyBorder="1" applyAlignment="1">
      <alignment horizontal="center" vertical="top" wrapText="1"/>
    </xf>
    <xf numFmtId="0" fontId="3" fillId="18" borderId="10" xfId="0" applyFont="1" applyFill="1" applyBorder="1" applyAlignment="1">
      <alignment horizontal="center" vertical="top" wrapText="1"/>
    </xf>
    <xf numFmtId="0" fontId="3" fillId="18" borderId="15" xfId="0" applyFont="1" applyFill="1" applyBorder="1" applyAlignment="1">
      <alignment horizontal="center" vertical="top" wrapText="1"/>
    </xf>
    <xf numFmtId="0" fontId="3" fillId="18" borderId="15" xfId="0" applyFont="1" applyFill="1" applyBorder="1" applyAlignment="1">
      <alignment horizontal="center" vertical="top"/>
    </xf>
    <xf numFmtId="0" fontId="1" fillId="9" borderId="15" xfId="0" applyFont="1" applyFill="1" applyBorder="1" applyAlignment="1">
      <alignment horizontal="center" vertical="top" wrapText="1"/>
    </xf>
    <xf numFmtId="0" fontId="1" fillId="9" borderId="11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30" fillId="15" borderId="12" xfId="0" applyFont="1" applyFill="1" applyBorder="1" applyAlignment="1" applyProtection="1">
      <alignment horizontal="center" vertical="center"/>
    </xf>
    <xf numFmtId="0" fontId="30" fillId="15" borderId="14" xfId="0" applyFont="1" applyFill="1" applyBorder="1" applyAlignment="1" applyProtection="1">
      <alignment horizontal="center" vertical="center"/>
    </xf>
    <xf numFmtId="0" fontId="30" fillId="15" borderId="13" xfId="0" applyFont="1" applyFill="1" applyBorder="1" applyAlignment="1" applyProtection="1">
      <alignment horizontal="center" vertical="center"/>
    </xf>
    <xf numFmtId="0" fontId="22" fillId="30" borderId="12" xfId="0" applyFont="1" applyFill="1" applyBorder="1" applyAlignment="1" applyProtection="1">
      <alignment horizontal="center"/>
    </xf>
    <xf numFmtId="0" fontId="22" fillId="30" borderId="14" xfId="0" applyFont="1" applyFill="1" applyBorder="1" applyAlignment="1" applyProtection="1">
      <alignment horizontal="center"/>
    </xf>
    <xf numFmtId="0" fontId="22" fillId="30" borderId="13" xfId="0" applyFont="1" applyFill="1" applyBorder="1" applyAlignment="1" applyProtection="1">
      <alignment horizontal="center"/>
    </xf>
    <xf numFmtId="0" fontId="22" fillId="15" borderId="12" xfId="0" applyFont="1" applyFill="1" applyBorder="1" applyAlignment="1" applyProtection="1">
      <alignment horizontal="center"/>
    </xf>
    <xf numFmtId="0" fontId="22" fillId="15" borderId="14" xfId="0" applyFont="1" applyFill="1" applyBorder="1" applyAlignment="1" applyProtection="1">
      <alignment horizontal="center"/>
    </xf>
    <xf numFmtId="0" fontId="22" fillId="15" borderId="13" xfId="0" applyFont="1" applyFill="1" applyBorder="1" applyAlignment="1" applyProtection="1">
      <alignment horizontal="center"/>
    </xf>
    <xf numFmtId="0" fontId="22" fillId="28" borderId="12" xfId="6" applyFont="1" applyFill="1" applyBorder="1" applyAlignment="1" applyProtection="1">
      <alignment horizontal="center"/>
    </xf>
    <xf numFmtId="0" fontId="22" fillId="28" borderId="14" xfId="6" applyFont="1" applyFill="1" applyBorder="1" applyAlignment="1" applyProtection="1">
      <alignment horizontal="center"/>
    </xf>
    <xf numFmtId="0" fontId="22" fillId="28" borderId="13" xfId="6" applyFont="1" applyFill="1" applyBorder="1" applyAlignment="1" applyProtection="1">
      <alignment horizontal="center"/>
    </xf>
    <xf numFmtId="0" fontId="3" fillId="18" borderId="15" xfId="0" applyFont="1" applyFill="1" applyBorder="1" applyAlignment="1" applyProtection="1">
      <alignment horizontal="center" vertical="top" wrapText="1"/>
    </xf>
    <xf numFmtId="0" fontId="3" fillId="18" borderId="15" xfId="0" applyFont="1" applyFill="1" applyBorder="1" applyAlignment="1" applyProtection="1">
      <alignment horizontal="center" vertical="top"/>
    </xf>
    <xf numFmtId="2" fontId="15" fillId="21" borderId="12" xfId="4" applyNumberFormat="1" applyFont="1" applyFill="1" applyBorder="1" applyAlignment="1" applyProtection="1">
      <alignment horizontal="center" vertical="center"/>
    </xf>
    <xf numFmtId="2" fontId="15" fillId="21" borderId="13" xfId="4" applyNumberFormat="1" applyFont="1" applyFill="1" applyBorder="1" applyAlignment="1" applyProtection="1">
      <alignment horizontal="center" vertical="center"/>
    </xf>
    <xf numFmtId="0" fontId="22" fillId="15" borderId="12" xfId="0" applyFont="1" applyFill="1" applyBorder="1" applyAlignment="1" applyProtection="1">
      <alignment horizontal="center" wrapText="1"/>
    </xf>
    <xf numFmtId="0" fontId="1" fillId="11" borderId="12" xfId="0" applyFont="1" applyFill="1" applyBorder="1" applyAlignment="1" applyProtection="1">
      <alignment horizontal="center" vertical="top" wrapText="1"/>
    </xf>
    <xf numFmtId="0" fontId="1" fillId="11" borderId="14" xfId="0" applyFont="1" applyFill="1" applyBorder="1" applyAlignment="1" applyProtection="1">
      <alignment horizontal="center" vertical="top" wrapText="1"/>
    </xf>
    <xf numFmtId="0" fontId="1" fillId="11" borderId="13" xfId="0" applyFont="1" applyFill="1" applyBorder="1" applyAlignment="1" applyProtection="1">
      <alignment horizontal="center" vertical="top" wrapText="1"/>
    </xf>
    <xf numFmtId="0" fontId="3" fillId="11" borderId="12" xfId="0" applyFont="1" applyFill="1" applyBorder="1" applyAlignment="1" applyProtection="1">
      <alignment horizontal="center" vertical="top" wrapText="1"/>
    </xf>
    <xf numFmtId="0" fontId="3" fillId="11" borderId="13" xfId="0" applyFont="1" applyFill="1" applyBorder="1" applyAlignment="1" applyProtection="1">
      <alignment horizontal="center" vertical="top" wrapText="1"/>
    </xf>
    <xf numFmtId="0" fontId="0" fillId="6" borderId="12" xfId="0" applyFont="1" applyFill="1" applyBorder="1" applyAlignment="1" applyProtection="1">
      <alignment horizontal="left" vertical="center" wrapText="1"/>
    </xf>
    <xf numFmtId="0" fontId="0" fillId="6" borderId="13" xfId="0" applyFont="1" applyFill="1" applyBorder="1" applyAlignment="1" applyProtection="1">
      <alignment horizontal="left" vertical="center" wrapText="1"/>
    </xf>
    <xf numFmtId="0" fontId="1" fillId="11" borderId="15" xfId="0" applyFont="1" applyFill="1" applyBorder="1" applyAlignment="1" applyProtection="1">
      <alignment horizontal="center" vertical="top" wrapText="1"/>
    </xf>
    <xf numFmtId="0" fontId="1" fillId="11" borderId="9" xfId="0" applyFont="1" applyFill="1" applyBorder="1" applyAlignment="1" applyProtection="1">
      <alignment horizontal="center" vertical="top" wrapText="1"/>
    </xf>
    <xf numFmtId="0" fontId="1" fillId="11" borderId="10" xfId="0" applyFont="1" applyFill="1" applyBorder="1" applyAlignment="1" applyProtection="1">
      <alignment horizontal="center" vertical="top" wrapText="1"/>
    </xf>
    <xf numFmtId="0" fontId="30" fillId="20" borderId="12" xfId="0" applyFont="1" applyFill="1" applyBorder="1" applyAlignment="1">
      <alignment horizontal="center" vertical="center"/>
    </xf>
    <xf numFmtId="0" fontId="30" fillId="20" borderId="14" xfId="0" applyFont="1" applyFill="1" applyBorder="1" applyAlignment="1">
      <alignment horizontal="center" vertical="center"/>
    </xf>
    <xf numFmtId="0" fontId="30" fillId="20" borderId="13" xfId="0" applyFont="1" applyFill="1" applyBorder="1" applyAlignment="1">
      <alignment horizontal="center" vertical="center"/>
    </xf>
    <xf numFmtId="0" fontId="22" fillId="20" borderId="12" xfId="0" applyFont="1" applyFill="1" applyBorder="1" applyAlignment="1">
      <alignment horizontal="center" vertical="center"/>
    </xf>
    <xf numFmtId="0" fontId="22" fillId="20" borderId="14" xfId="0" applyFont="1" applyFill="1" applyBorder="1" applyAlignment="1">
      <alignment horizontal="center" vertical="center"/>
    </xf>
    <xf numFmtId="0" fontId="22" fillId="20" borderId="13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top" wrapText="1"/>
    </xf>
    <xf numFmtId="0" fontId="1" fillId="12" borderId="9" xfId="0" applyFont="1" applyFill="1" applyBorder="1" applyAlignment="1">
      <alignment horizontal="center" vertical="top" wrapText="1"/>
    </xf>
    <xf numFmtId="0" fontId="1" fillId="12" borderId="10" xfId="0" applyFont="1" applyFill="1" applyBorder="1" applyAlignment="1">
      <alignment horizontal="center" vertical="top" wrapText="1"/>
    </xf>
    <xf numFmtId="0" fontId="1" fillId="12" borderId="12" xfId="0" applyFont="1" applyFill="1" applyBorder="1" applyAlignment="1">
      <alignment horizontal="center" vertical="top" wrapText="1"/>
    </xf>
    <xf numFmtId="0" fontId="1" fillId="12" borderId="14" xfId="0" applyFont="1" applyFill="1" applyBorder="1" applyAlignment="1">
      <alignment horizontal="center" vertical="top" wrapText="1"/>
    </xf>
    <xf numFmtId="0" fontId="1" fillId="12" borderId="13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 wrapText="1"/>
    </xf>
    <xf numFmtId="0" fontId="1" fillId="7" borderId="14" xfId="0" applyFont="1" applyFill="1" applyBorder="1" applyAlignment="1">
      <alignment horizontal="center" vertical="top" wrapText="1"/>
    </xf>
    <xf numFmtId="0" fontId="1" fillId="7" borderId="13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43" fontId="1" fillId="4" borderId="9" xfId="0" applyNumberFormat="1" applyFont="1" applyFill="1" applyBorder="1" applyAlignment="1">
      <alignment horizontal="center" vertical="top" wrapText="1"/>
    </xf>
    <xf numFmtId="43" fontId="1" fillId="4" borderId="10" xfId="0" applyNumberFormat="1" applyFont="1" applyFill="1" applyBorder="1" applyAlignment="1">
      <alignment horizontal="center" vertical="top" wrapText="1"/>
    </xf>
    <xf numFmtId="0" fontId="1" fillId="10" borderId="6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3">
    <cellStyle name="20 % - Akzent6 2" xfId="10"/>
    <cellStyle name="Dezimal 3" xfId="7"/>
    <cellStyle name="Eingabe" xfId="6" builtinId="20"/>
    <cellStyle name="Gut" xfId="9" builtinId="26"/>
    <cellStyle name="Komma" xfId="1" builtinId="3"/>
    <cellStyle name="Link" xfId="3" builtinId="8"/>
    <cellStyle name="Prozent" xfId="5" builtinId="5"/>
    <cellStyle name="Prozent 10" xfId="11"/>
    <cellStyle name="Standard" xfId="0" builtinId="0"/>
    <cellStyle name="Standard 2" xfId="8"/>
    <cellStyle name="Standard 4 26" xfId="12"/>
    <cellStyle name="Standard 9" xfId="4"/>
    <cellStyle name="Standard_Tabelle5" xfId="2"/>
  </cellStyles>
  <dxfs count="83"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rgb="FF000000"/>
          <bgColor rgb="FFD8E4BC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0"/>
        </patternFill>
      </fill>
    </dxf>
    <dxf>
      <font>
        <strike val="0"/>
        <color theme="0"/>
      </font>
      <fill>
        <patternFill patternType="none">
          <fgColor indexed="64"/>
          <bgColor auto="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69696"/>
      <color rgb="FFFF3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emf"/><Relationship Id="rId1" Type="http://schemas.openxmlformats.org/officeDocument/2006/relationships/image" Target="../media/image4.png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330015</xdr:colOff>
      <xdr:row>0</xdr:row>
      <xdr:rowOff>0</xdr:rowOff>
    </xdr:from>
    <xdr:to>
      <xdr:col>4</xdr:col>
      <xdr:colOff>531721</xdr:colOff>
      <xdr:row>9</xdr:row>
      <xdr:rowOff>11206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4015" y="0"/>
          <a:ext cx="1725706" cy="1725706"/>
        </a:xfrm>
        <a:prstGeom prst="rect">
          <a:avLst/>
        </a:prstGeom>
      </xdr:spPr>
    </xdr:pic>
    <xdr:clientData/>
  </xdr:twoCellAnchor>
  <xdr:twoCellAnchor editAs="oneCell">
    <xdr:from>
      <xdr:col>6</xdr:col>
      <xdr:colOff>291352</xdr:colOff>
      <xdr:row>34</xdr:row>
      <xdr:rowOff>39798</xdr:rowOff>
    </xdr:from>
    <xdr:to>
      <xdr:col>7</xdr:col>
      <xdr:colOff>557893</xdr:colOff>
      <xdr:row>37</xdr:row>
      <xdr:rowOff>123065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1352" y="4230798"/>
          <a:ext cx="1028541" cy="654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89646</xdr:colOff>
      <xdr:row>1</xdr:row>
      <xdr:rowOff>571502</xdr:rowOff>
    </xdr:from>
    <xdr:to>
      <xdr:col>4</xdr:col>
      <xdr:colOff>1042148</xdr:colOff>
      <xdr:row>3</xdr:row>
      <xdr:rowOff>56030</xdr:rowOff>
    </xdr:to>
    <xdr:sp macro="" textlink="">
      <xdr:nvSpPr>
        <xdr:cNvPr id="2" name="Pfeil nach rechts 1"/>
        <xdr:cNvSpPr/>
      </xdr:nvSpPr>
      <xdr:spPr>
        <a:xfrm>
          <a:off x="6880411" y="773208"/>
          <a:ext cx="952502" cy="672351"/>
        </a:xfrm>
        <a:prstGeom prst="rightArrow">
          <a:avLst>
            <a:gd name="adj1" fmla="val 50000"/>
            <a:gd name="adj2" fmla="val 546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9</xdr:row>
      <xdr:rowOff>171450</xdr:rowOff>
    </xdr:from>
    <xdr:to>
      <xdr:col>3</xdr:col>
      <xdr:colOff>1750739</xdr:colOff>
      <xdr:row>21</xdr:row>
      <xdr:rowOff>85725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885950"/>
          <a:ext cx="3693839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104775</xdr:colOff>
      <xdr:row>19</xdr:row>
      <xdr:rowOff>120387</xdr:rowOff>
    </xdr:from>
    <xdr:to>
      <xdr:col>54</xdr:col>
      <xdr:colOff>495300</xdr:colOff>
      <xdr:row>26</xdr:row>
      <xdr:rowOff>44377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48463" y="11550387"/>
          <a:ext cx="2676525" cy="2590990"/>
        </a:xfrm>
        <a:prstGeom prst="rect">
          <a:avLst/>
        </a:prstGeom>
      </xdr:spPr>
    </xdr:pic>
    <xdr:clientData/>
  </xdr:twoCellAnchor>
  <xdr:twoCellAnchor editAs="oneCell">
    <xdr:from>
      <xdr:col>46</xdr:col>
      <xdr:colOff>273842</xdr:colOff>
      <xdr:row>16</xdr:row>
      <xdr:rowOff>881063</xdr:rowOff>
    </xdr:from>
    <xdr:to>
      <xdr:col>50</xdr:col>
      <xdr:colOff>316175</xdr:colOff>
      <xdr:row>28</xdr:row>
      <xdr:rowOff>49848</xdr:rowOff>
    </xdr:to>
    <xdr:pic>
      <xdr:nvPicPr>
        <xdr:cNvPr id="3" name="Grafik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07530" y="9834563"/>
          <a:ext cx="3090333" cy="52647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32</xdr:col>
      <xdr:colOff>1163411</xdr:colOff>
      <xdr:row>41</xdr:row>
      <xdr:rowOff>181993</xdr:rowOff>
    </xdr:from>
    <xdr:to>
      <xdr:col>42</xdr:col>
      <xdr:colOff>743238</xdr:colOff>
      <xdr:row>69</xdr:row>
      <xdr:rowOff>171802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47974" y="17731806"/>
          <a:ext cx="8580952" cy="5323809"/>
        </a:xfrm>
        <a:prstGeom prst="rect">
          <a:avLst/>
        </a:prstGeom>
      </xdr:spPr>
    </xdr:pic>
    <xdr:clientData/>
  </xdr:twoCellAnchor>
  <xdr:twoCellAnchor editAs="oneCell">
    <xdr:from>
      <xdr:col>44</xdr:col>
      <xdr:colOff>476250</xdr:colOff>
      <xdr:row>35</xdr:row>
      <xdr:rowOff>178594</xdr:rowOff>
    </xdr:from>
    <xdr:to>
      <xdr:col>52</xdr:col>
      <xdr:colOff>238125</xdr:colOff>
      <xdr:row>52</xdr:row>
      <xdr:rowOff>26194</xdr:rowOff>
    </xdr:to>
    <xdr:pic>
      <xdr:nvPicPr>
        <xdr:cNvPr id="5" name="Grafik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85938" y="16585407"/>
          <a:ext cx="5857875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576979</xdr:colOff>
      <xdr:row>17</xdr:row>
      <xdr:rowOff>8314</xdr:rowOff>
    </xdr:from>
    <xdr:to>
      <xdr:col>43</xdr:col>
      <xdr:colOff>559782</xdr:colOff>
      <xdr:row>34</xdr:row>
      <xdr:rowOff>981224</xdr:rowOff>
    </xdr:to>
    <xdr:pic>
      <xdr:nvPicPr>
        <xdr:cNvPr id="6" name="Grafik 5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99542" y="9914314"/>
          <a:ext cx="10507928" cy="785472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40</xdr:col>
      <xdr:colOff>333375</xdr:colOff>
      <xdr:row>7</xdr:row>
      <xdr:rowOff>214313</xdr:rowOff>
    </xdr:from>
    <xdr:to>
      <xdr:col>47</xdr:col>
      <xdr:colOff>399415</xdr:colOff>
      <xdr:row>15</xdr:row>
      <xdr:rowOff>2223</xdr:rowOff>
    </xdr:to>
    <xdr:pic>
      <xdr:nvPicPr>
        <xdr:cNvPr id="7" name="Grafik 6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5063" y="4881563"/>
          <a:ext cx="5400040" cy="3883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36286</xdr:colOff>
      <xdr:row>51</xdr:row>
      <xdr:rowOff>96760</xdr:rowOff>
    </xdr:from>
    <xdr:to>
      <xdr:col>5</xdr:col>
      <xdr:colOff>195270</xdr:colOff>
      <xdr:row>76</xdr:row>
      <xdr:rowOff>139703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286" y="4163935"/>
          <a:ext cx="6588359" cy="4805443"/>
        </a:xfrm>
        <a:prstGeom prst="rect">
          <a:avLst/>
        </a:prstGeom>
      </xdr:spPr>
    </xdr:pic>
    <xdr:clientData/>
  </xdr:twoCellAnchor>
  <xdr:twoCellAnchor>
    <xdr:from>
      <xdr:col>6</xdr:col>
      <xdr:colOff>345281</xdr:colOff>
      <xdr:row>34</xdr:row>
      <xdr:rowOff>559594</xdr:rowOff>
    </xdr:from>
    <xdr:to>
      <xdr:col>9</xdr:col>
      <xdr:colOff>2190749</xdr:colOff>
      <xdr:row>34</xdr:row>
      <xdr:rowOff>881062</xdr:rowOff>
    </xdr:to>
    <xdr:sp macro="" textlink="">
      <xdr:nvSpPr>
        <xdr:cNvPr id="23" name="Pfeil nach rechts 22"/>
        <xdr:cNvSpPr/>
      </xdr:nvSpPr>
      <xdr:spPr>
        <a:xfrm>
          <a:off x="7127081" y="559594"/>
          <a:ext cx="4131468" cy="321468"/>
        </a:xfrm>
        <a:prstGeom prst="rightArrow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6" name="_C10" displayName="_C10" ref="E1:E14" totalsRowShown="0" dataDxfId="5">
  <autoFilter ref="E1:E14"/>
  <tableColumns count="1">
    <tableColumn id="1" name="_C10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8" name="_C24" displayName="_C24" ref="R1:R16" totalsRowShown="0" dataDxfId="3">
  <autoFilter ref="R1:R16"/>
  <tableColumns count="1">
    <tableColumn id="1" name="C24 - Manufacture of basic metals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9" name="_C11" displayName="_C11" ref="F1:F3" totalsRowShown="0">
  <autoFilter ref="F1:F3"/>
  <tableColumns count="1">
    <tableColumn id="1" name="C11 - Manufacture of beverag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0" name="_C12" displayName="_C12" ref="G1:G2" totalsRowShown="0">
  <autoFilter ref="G1:G2"/>
  <tableColumns count="1">
    <tableColumn id="1" name="C12 - Manufacture of tobacco produc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1" name="_C13" displayName="_C13" ref="H1:H2" totalsRowShown="0">
  <autoFilter ref="H1:H2"/>
  <tableColumns count="1">
    <tableColumn id="1" name="C13 - Manufacture of textil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2" name="_C14" displayName="_C14" ref="I1:I2" totalsRowShown="0">
  <autoFilter ref="I1:I2"/>
  <tableColumns count="1">
    <tableColumn id="1" name="C14 - Manufacture of wearing appare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3" name="_C15" displayName="_C15" ref="J1:J2" totalsRowShown="0">
  <autoFilter ref="J1:J2"/>
  <tableColumns count="1">
    <tableColumn id="1" name="C15 - Manufacture of leather and related product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" name="_C16" displayName="_C16" ref="K1:K2" totalsRowShown="0">
  <autoFilter ref="K1:K2"/>
  <tableColumns count="1">
    <tableColumn id="1" name="C16 - Manufacture of wood and of products of wood and cork, except furniture; manufacture of articles of straw and plaiting material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6" name="_C17" displayName="_C17" ref="L1:L6" totalsRowShown="0">
  <autoFilter ref="L1:L6"/>
  <tableColumns count="1">
    <tableColumn id="1" name="C17 - Manufacture of paper and paper product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7" name="_C18" displayName="_C18" ref="M1:M2" totalsRowShown="0">
  <autoFilter ref="M1:M2"/>
  <tableColumns count="1">
    <tableColumn id="1" name="C18 - Printing and reproduction of recorded media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8" name="_C20" displayName="_C20" ref="N1:N20" totalsRowShown="0">
  <autoFilter ref="N1:N20"/>
  <tableColumns count="1">
    <tableColumn id="1" name="C20 - Manufacture of chemicals and chemical product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9" name="_C21" displayName="_C21" ref="O1:O2" totalsRowShown="0">
  <autoFilter ref="O1:O2"/>
  <tableColumns count="1">
    <tableColumn id="1" name="C21 - Manufacture of basic pharmaceutical products and pharmaceutical preparation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30" name="_C22" displayName="_C22" ref="P1:P2" totalsRowShown="0">
  <autoFilter ref="P1:P2"/>
  <tableColumns count="1">
    <tableColumn id="1" name="C22 - Manufacture of rubber and plastic product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31" name="_C23" displayName="_C23" ref="Q1:Q15" totalsRowShown="0" dataDxfId="1">
  <autoFilter ref="Q1:Q15"/>
  <tableColumns count="1">
    <tableColumn id="1" name="C23 - Manufacture of other non-metallic mineral products" dataDxfId="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32" name="_C25" displayName="_C25" ref="S1:S2" totalsRowShown="0">
  <autoFilter ref="S1:S2"/>
  <tableColumns count="1">
    <tableColumn id="1" name="C25 - Manufacture of fabricated metal products, except machinery and equipme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33" name="_C26" displayName="_C26" ref="T1:T2" totalsRowShown="0">
  <autoFilter ref="T1:T2"/>
  <tableColumns count="1">
    <tableColumn id="1" name="C26 - Manufacture of computer, electronic and optical product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34" name="_C27" displayName="_C27" ref="U1:U2" totalsRowShown="0">
  <autoFilter ref="U1:U2"/>
  <tableColumns count="1">
    <tableColumn id="1" name="C27 - Manufacture of electrical equipme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35" name="_C28" displayName="_C28" ref="V1:V2" totalsRowShown="0">
  <autoFilter ref="V1:V2"/>
  <tableColumns count="1">
    <tableColumn id="1" name="C28 - Manufacture of machinery and equipment n.e.c.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36" name="_C29" displayName="_C29" ref="W1:W2" totalsRowShown="0">
  <autoFilter ref="W1:W2"/>
  <tableColumns count="1">
    <tableColumn id="1" name="C29 - Manufacture of motor vehicles, trailers and semi-trailer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37" name="_C30" displayName="_C30" ref="X1:X2" totalsRowShown="0">
  <autoFilter ref="X1:X2"/>
  <tableColumns count="1">
    <tableColumn id="1" name="C30 - Manufacture of other transport equipme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8" name="_C31" displayName="_C31" ref="Y1:Y2" totalsRowShown="0">
  <autoFilter ref="Y1:Y2"/>
  <tableColumns count="1">
    <tableColumn id="1" name="C31 - Manufacture of furnitur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40" name="_C32" displayName="_C32" ref="Z1:Z5" totalsRowShown="0">
  <autoFilter ref="Z1:Z5"/>
  <tableColumns count="1">
    <tableColumn id="1" name="C32 - Other manufacturin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41" name="_C33" displayName="_C33" ref="AA1:AA2" totalsRowShown="0">
  <autoFilter ref="AA1:AA2"/>
  <tableColumns count="1">
    <tableColumn id="1" name="C33 - Repair and installation of machinery and equipmen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1" name="_Ple" displayName="_Ple" ref="AB1:AB3" totalsRowShown="0">
  <autoFilter ref="AB1:AB3"/>
  <tableColumns count="1">
    <tableColumn id="1" name="_Pl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" name="_J63" displayName="_J63" ref="AC1:AC2" totalsRowShown="0">
  <autoFilter ref="AC1:AC2"/>
  <tableColumns count="1">
    <tableColumn id="1" name="J63 - Information service activ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.Neusel@isi.fraunhofer.d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ps-coordinates.net/" TargetMode="External"/><Relationship Id="rId13" Type="http://schemas.openxmlformats.org/officeDocument/2006/relationships/hyperlink" Target="https://www.gps-coordinates.net/" TargetMode="External"/><Relationship Id="rId18" Type="http://schemas.openxmlformats.org/officeDocument/2006/relationships/hyperlink" Target="https://www.gps-coordinates.net/" TargetMode="External"/><Relationship Id="rId3" Type="http://schemas.openxmlformats.org/officeDocument/2006/relationships/hyperlink" Target="https://www.gps-coordinates.net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gps-coordinates.net/" TargetMode="External"/><Relationship Id="rId12" Type="http://schemas.openxmlformats.org/officeDocument/2006/relationships/hyperlink" Target="https://www.gps-coordinates.net/" TargetMode="External"/><Relationship Id="rId17" Type="http://schemas.openxmlformats.org/officeDocument/2006/relationships/hyperlink" Target="https://www.gps-coordinates.net/" TargetMode="External"/><Relationship Id="rId2" Type="http://schemas.openxmlformats.org/officeDocument/2006/relationships/hyperlink" Target="https://www.gps-coordinates.net/" TargetMode="External"/><Relationship Id="rId16" Type="http://schemas.openxmlformats.org/officeDocument/2006/relationships/hyperlink" Target="https://www.gps-coordinates.net/" TargetMode="External"/><Relationship Id="rId20" Type="http://schemas.openxmlformats.org/officeDocument/2006/relationships/hyperlink" Target="https://www.gps-coordinates.net/" TargetMode="External"/><Relationship Id="rId1" Type="http://schemas.openxmlformats.org/officeDocument/2006/relationships/hyperlink" Target="https://www.gps-coordinates.net/" TargetMode="External"/><Relationship Id="rId6" Type="http://schemas.openxmlformats.org/officeDocument/2006/relationships/hyperlink" Target="https://www.gps-coordinates.net/" TargetMode="External"/><Relationship Id="rId11" Type="http://schemas.openxmlformats.org/officeDocument/2006/relationships/hyperlink" Target="https://www.gps-coordinates.net/" TargetMode="External"/><Relationship Id="rId5" Type="http://schemas.openxmlformats.org/officeDocument/2006/relationships/hyperlink" Target="https://www.gps-coordinates.net/" TargetMode="External"/><Relationship Id="rId15" Type="http://schemas.openxmlformats.org/officeDocument/2006/relationships/hyperlink" Target="https://www.gps-coordinates.net/" TargetMode="External"/><Relationship Id="rId10" Type="http://schemas.openxmlformats.org/officeDocument/2006/relationships/hyperlink" Target="https://www.gps-coordinates.net/" TargetMode="External"/><Relationship Id="rId19" Type="http://schemas.openxmlformats.org/officeDocument/2006/relationships/hyperlink" Target="https://www.gps-coordinates.net/" TargetMode="External"/><Relationship Id="rId4" Type="http://schemas.openxmlformats.org/officeDocument/2006/relationships/hyperlink" Target="https://www.gps-coordinates.net/" TargetMode="External"/><Relationship Id="rId9" Type="http://schemas.openxmlformats.org/officeDocument/2006/relationships/hyperlink" Target="https://www.gps-coordinates.net/" TargetMode="External"/><Relationship Id="rId14" Type="http://schemas.openxmlformats.org/officeDocument/2006/relationships/hyperlink" Target="https://www.gps-coordinates.net/" TargetMode="External"/><Relationship Id="rId2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26" Type="http://schemas.openxmlformats.org/officeDocument/2006/relationships/table" Target="../tables/table24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5" Type="http://schemas.openxmlformats.org/officeDocument/2006/relationships/table" Target="../tables/table23.xml"/><Relationship Id="rId2" Type="http://schemas.openxmlformats.org/officeDocument/2006/relationships/drawing" Target="../drawings/drawing3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24" Type="http://schemas.openxmlformats.org/officeDocument/2006/relationships/table" Target="../tables/table22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0" tint="-0.34998626667073579"/>
  </sheetPr>
  <dimension ref="B11:K40"/>
  <sheetViews>
    <sheetView topLeftCell="A5" workbookViewId="0">
      <selection activeCell="D31" sqref="D31"/>
    </sheetView>
  </sheetViews>
  <sheetFormatPr baseColWidth="10" defaultRowHeight="15" x14ac:dyDescent="0.25"/>
  <cols>
    <col min="1" max="16384" width="11.42578125" style="6"/>
  </cols>
  <sheetData>
    <row r="11" spans="2:6" x14ac:dyDescent="0.25">
      <c r="B11" s="299" t="s">
        <v>188</v>
      </c>
      <c r="C11" s="299"/>
      <c r="D11" s="299"/>
      <c r="E11" s="299"/>
      <c r="F11" s="299"/>
    </row>
    <row r="12" spans="2:6" x14ac:dyDescent="0.25">
      <c r="B12" s="299"/>
      <c r="C12" s="299"/>
      <c r="D12" s="299"/>
      <c r="E12" s="299"/>
      <c r="F12" s="299"/>
    </row>
    <row r="13" spans="2:6" x14ac:dyDescent="0.25">
      <c r="B13" s="299"/>
      <c r="C13" s="299"/>
      <c r="D13" s="299"/>
      <c r="E13" s="299"/>
      <c r="F13" s="299"/>
    </row>
    <row r="14" spans="2:6" x14ac:dyDescent="0.25">
      <c r="B14" s="299"/>
      <c r="C14" s="299"/>
      <c r="D14" s="299"/>
      <c r="E14" s="299"/>
      <c r="F14" s="299"/>
    </row>
    <row r="16" spans="2:6" x14ac:dyDescent="0.25">
      <c r="B16" s="6" t="s">
        <v>65</v>
      </c>
      <c r="D16" s="6" t="s">
        <v>488</v>
      </c>
    </row>
    <row r="17" spans="2:11" x14ac:dyDescent="0.25">
      <c r="B17" s="6" t="s">
        <v>66</v>
      </c>
      <c r="D17" s="9" t="s">
        <v>489</v>
      </c>
    </row>
    <row r="20" spans="2:11" x14ac:dyDescent="0.25">
      <c r="B20" s="6" t="s">
        <v>67</v>
      </c>
      <c r="D20" s="10">
        <v>43782</v>
      </c>
    </row>
    <row r="22" spans="2:11" x14ac:dyDescent="0.25">
      <c r="B22" s="45"/>
      <c r="C22" s="45"/>
      <c r="D22" s="45"/>
      <c r="E22" s="45"/>
      <c r="F22" s="45"/>
      <c r="G22" s="45"/>
      <c r="H22" s="45"/>
      <c r="I22" s="45"/>
      <c r="J22" s="45"/>
      <c r="K22" s="45"/>
    </row>
    <row r="23" spans="2:11" x14ac:dyDescent="0.25">
      <c r="B23" s="45" t="s">
        <v>190</v>
      </c>
      <c r="C23" s="45"/>
      <c r="D23" s="301" t="s">
        <v>194</v>
      </c>
      <c r="E23" s="301"/>
      <c r="F23" s="301"/>
      <c r="G23" s="301"/>
      <c r="H23" s="301"/>
      <c r="I23" s="301"/>
      <c r="J23" s="301"/>
      <c r="K23" s="301"/>
    </row>
    <row r="24" spans="2:11" x14ac:dyDescent="0.25">
      <c r="B24" s="45" t="s">
        <v>191</v>
      </c>
      <c r="C24" s="45"/>
      <c r="D24" s="45" t="s">
        <v>192</v>
      </c>
      <c r="E24" s="45"/>
      <c r="F24" s="45"/>
      <c r="G24" s="45"/>
      <c r="H24" s="45"/>
      <c r="I24" s="45"/>
      <c r="J24" s="45"/>
      <c r="K24" s="45"/>
    </row>
    <row r="25" spans="2:11" x14ac:dyDescent="0.25">
      <c r="B25" s="46"/>
      <c r="C25" s="45"/>
      <c r="D25" s="45"/>
      <c r="E25" s="45"/>
      <c r="F25" s="45"/>
      <c r="G25" s="45"/>
      <c r="H25" s="45"/>
      <c r="I25" s="45"/>
      <c r="J25" s="45"/>
      <c r="K25" s="45"/>
    </row>
    <row r="26" spans="2:11" x14ac:dyDescent="0.25">
      <c r="B26" s="45" t="s">
        <v>193</v>
      </c>
      <c r="C26" s="45"/>
      <c r="D26" s="22"/>
      <c r="E26" s="45"/>
      <c r="F26" s="45" t="s">
        <v>483</v>
      </c>
      <c r="G26" s="45"/>
      <c r="H26" s="45"/>
      <c r="I26" s="45"/>
      <c r="J26" s="45"/>
      <c r="K26" s="45"/>
    </row>
    <row r="27" spans="2:11" x14ac:dyDescent="0.25">
      <c r="B27" s="45"/>
      <c r="C27" s="45"/>
      <c r="D27" s="298"/>
      <c r="E27" s="285"/>
      <c r="F27" s="45" t="s">
        <v>484</v>
      </c>
      <c r="G27" s="45"/>
      <c r="H27" s="45"/>
      <c r="I27" s="45"/>
      <c r="J27" s="45"/>
      <c r="K27" s="45"/>
    </row>
    <row r="28" spans="2:11" x14ac:dyDescent="0.25">
      <c r="B28" s="45"/>
      <c r="C28" s="45"/>
      <c r="D28" s="62"/>
      <c r="E28" s="45"/>
      <c r="F28" s="45" t="s">
        <v>196</v>
      </c>
      <c r="G28" s="45"/>
      <c r="H28" s="45"/>
      <c r="I28" s="45"/>
      <c r="J28" s="45"/>
      <c r="K28" s="45"/>
    </row>
    <row r="29" spans="2:11" x14ac:dyDescent="0.25">
      <c r="B29" s="45"/>
      <c r="C29" s="45"/>
      <c r="D29" s="33"/>
      <c r="E29" s="45"/>
      <c r="F29" s="45" t="s">
        <v>195</v>
      </c>
      <c r="G29" s="45"/>
      <c r="H29" s="45"/>
      <c r="I29" s="45"/>
      <c r="J29" s="45"/>
      <c r="K29" s="45"/>
    </row>
    <row r="30" spans="2:11" x14ac:dyDescent="0.25"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2:11" x14ac:dyDescent="0.25">
      <c r="B31" s="227" t="s">
        <v>340</v>
      </c>
      <c r="C31" s="227"/>
      <c r="D31" s="227" t="s">
        <v>341</v>
      </c>
      <c r="E31" s="227"/>
      <c r="F31" s="227"/>
      <c r="G31" s="227"/>
      <c r="H31" s="45"/>
      <c r="I31" s="45"/>
      <c r="J31" s="45"/>
      <c r="K31" s="45"/>
    </row>
    <row r="32" spans="2:11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9" spans="2:8" x14ac:dyDescent="0.25">
      <c r="B39" s="300" t="s">
        <v>68</v>
      </c>
      <c r="C39" s="300"/>
      <c r="D39" s="300"/>
      <c r="E39" s="300"/>
      <c r="F39" s="300"/>
      <c r="G39" s="300"/>
      <c r="H39" s="300"/>
    </row>
    <row r="40" spans="2:8" x14ac:dyDescent="0.25">
      <c r="B40" s="300"/>
      <c r="C40" s="300"/>
      <c r="D40" s="300"/>
      <c r="E40" s="300"/>
      <c r="F40" s="300"/>
      <c r="G40" s="300"/>
      <c r="H40" s="300"/>
    </row>
  </sheetData>
  <sheetProtection algorithmName="SHA-512" hashValue="5ERyoSW7A1IP98mpTRjafmCCmdcLcKXt1ZTq2ge3lNiQ6VNjj5PVyqeAQjp1b0HH+s5kLZxIWLY4IUhAm1asFQ==" saltValue="OysSU1zbRbK7XtJENBdYcQ==" spinCount="100000" sheet="1" objects="1" scenarios="1"/>
  <mergeCells count="3">
    <mergeCell ref="B11:F14"/>
    <mergeCell ref="B39:H40"/>
    <mergeCell ref="D23:K23"/>
  </mergeCells>
  <hyperlinks>
    <hyperlink ref="D17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5"/>
  <sheetViews>
    <sheetView workbookViewId="0"/>
  </sheetViews>
  <sheetFormatPr baseColWidth="10" defaultRowHeight="15" x14ac:dyDescent="0.25"/>
  <cols>
    <col min="1" max="1" width="2.85546875" style="45" customWidth="1"/>
    <col min="2" max="12" width="10.7109375" style="45" customWidth="1"/>
    <col min="13" max="16384" width="11.42578125" style="45"/>
  </cols>
  <sheetData>
    <row r="2" spans="2:12" ht="18.75" x14ac:dyDescent="0.25">
      <c r="B2" s="208" t="s">
        <v>329</v>
      </c>
      <c r="C2" s="209"/>
      <c r="D2" s="209"/>
      <c r="E2" s="209"/>
      <c r="F2" s="208"/>
      <c r="G2" s="208"/>
      <c r="H2" s="208"/>
      <c r="I2" s="208"/>
      <c r="J2" s="208"/>
      <c r="K2" s="208"/>
      <c r="L2" s="210"/>
    </row>
    <row r="3" spans="2:12" ht="6" customHeight="1" x14ac:dyDescent="0.25">
      <c r="B3" s="211"/>
    </row>
    <row r="4" spans="2:12" ht="15.75" x14ac:dyDescent="0.25">
      <c r="B4" s="211" t="s">
        <v>344</v>
      </c>
    </row>
    <row r="5" spans="2:12" ht="6" customHeight="1" x14ac:dyDescent="0.25"/>
    <row r="6" spans="2:12" ht="20.25" x14ac:dyDescent="0.25">
      <c r="B6" s="212" t="s">
        <v>330</v>
      </c>
      <c r="C6" s="213"/>
      <c r="D6" s="213"/>
      <c r="E6" s="213"/>
      <c r="F6" s="212"/>
      <c r="G6" s="212"/>
      <c r="H6" s="212"/>
      <c r="I6" s="212"/>
      <c r="J6" s="212"/>
      <c r="K6" s="212"/>
      <c r="L6" s="212"/>
    </row>
    <row r="7" spans="2:12" ht="11.25" customHeight="1" x14ac:dyDescent="0.25"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4"/>
    </row>
    <row r="8" spans="2:12" ht="33.950000000000003" customHeight="1" x14ac:dyDescent="0.25">
      <c r="B8" s="303"/>
      <c r="C8" s="303"/>
      <c r="D8" s="303"/>
      <c r="E8" s="303"/>
      <c r="F8" s="303"/>
      <c r="G8" s="303"/>
      <c r="H8" s="303"/>
      <c r="I8" s="303"/>
      <c r="J8" s="303"/>
      <c r="K8" s="303"/>
      <c r="L8" s="303"/>
    </row>
    <row r="10" spans="2:12" x14ac:dyDescent="0.25">
      <c r="B10" s="45" t="s">
        <v>325</v>
      </c>
      <c r="E10" s="215"/>
    </row>
    <row r="12" spans="2:12" x14ac:dyDescent="0.25">
      <c r="B12" s="216" t="s">
        <v>326</v>
      </c>
      <c r="C12" s="216"/>
      <c r="D12" s="216" t="s">
        <v>327</v>
      </c>
      <c r="E12" s="216"/>
      <c r="F12" s="216"/>
      <c r="G12" s="216"/>
      <c r="H12" s="216"/>
      <c r="I12" s="216"/>
      <c r="J12" s="216"/>
      <c r="K12" s="216" t="s">
        <v>328</v>
      </c>
      <c r="L12" s="216"/>
    </row>
    <row r="13" spans="2:12" s="219" customFormat="1" x14ac:dyDescent="0.25">
      <c r="B13" s="217">
        <v>43713</v>
      </c>
      <c r="C13" s="217"/>
      <c r="D13" s="302" t="s">
        <v>332</v>
      </c>
      <c r="E13" s="302"/>
      <c r="F13" s="302"/>
      <c r="G13" s="302"/>
      <c r="H13" s="302"/>
      <c r="I13" s="302"/>
      <c r="J13" s="302"/>
      <c r="K13" s="218" t="s">
        <v>331</v>
      </c>
      <c r="L13" s="218"/>
    </row>
    <row r="14" spans="2:12" s="219" customFormat="1" x14ac:dyDescent="0.25">
      <c r="B14" s="217">
        <v>43714</v>
      </c>
      <c r="C14" s="217"/>
      <c r="D14" s="302" t="s">
        <v>443</v>
      </c>
      <c r="E14" s="302"/>
      <c r="F14" s="302"/>
      <c r="G14" s="302"/>
      <c r="H14" s="302"/>
      <c r="I14" s="302"/>
      <c r="J14" s="302"/>
      <c r="K14" s="218" t="s">
        <v>331</v>
      </c>
      <c r="L14" s="218"/>
    </row>
    <row r="15" spans="2:12" s="219" customFormat="1" ht="36" customHeight="1" x14ac:dyDescent="0.25">
      <c r="B15" s="217" t="s">
        <v>486</v>
      </c>
      <c r="C15" s="217"/>
      <c r="D15" s="302" t="s">
        <v>487</v>
      </c>
      <c r="E15" s="302"/>
      <c r="F15" s="302"/>
      <c r="G15" s="302"/>
      <c r="H15" s="302"/>
      <c r="I15" s="302"/>
      <c r="J15" s="302"/>
      <c r="K15" s="218" t="s">
        <v>331</v>
      </c>
      <c r="L15" s="218"/>
    </row>
    <row r="16" spans="2:12" x14ac:dyDescent="0.25">
      <c r="B16" s="217"/>
      <c r="C16" s="217"/>
      <c r="D16" s="302"/>
      <c r="E16" s="302"/>
      <c r="F16" s="302"/>
      <c r="G16" s="302"/>
      <c r="H16" s="302"/>
      <c r="I16" s="302"/>
      <c r="J16" s="302"/>
      <c r="K16" s="218"/>
      <c r="L16" s="218"/>
    </row>
    <row r="17" spans="2:12" x14ac:dyDescent="0.25">
      <c r="B17" s="217"/>
      <c r="C17" s="217"/>
      <c r="D17" s="302"/>
      <c r="E17" s="302"/>
      <c r="F17" s="302"/>
      <c r="G17" s="302"/>
      <c r="H17" s="302"/>
      <c r="I17" s="302"/>
      <c r="J17" s="302"/>
      <c r="K17" s="218"/>
      <c r="L17" s="218"/>
    </row>
    <row r="18" spans="2:12" x14ac:dyDescent="0.25">
      <c r="B18" s="217"/>
      <c r="C18" s="217"/>
      <c r="D18" s="302"/>
      <c r="E18" s="302"/>
      <c r="F18" s="302"/>
      <c r="G18" s="302"/>
      <c r="H18" s="302"/>
      <c r="I18" s="302"/>
      <c r="J18" s="302"/>
      <c r="K18" s="218"/>
      <c r="L18" s="218"/>
    </row>
    <row r="19" spans="2:12" x14ac:dyDescent="0.25">
      <c r="B19" s="217"/>
      <c r="C19" s="217"/>
      <c r="D19" s="302"/>
      <c r="E19" s="302"/>
      <c r="F19" s="302"/>
      <c r="G19" s="302"/>
      <c r="H19" s="302"/>
      <c r="I19" s="302"/>
      <c r="J19" s="302"/>
      <c r="K19" s="218"/>
      <c r="L19" s="218"/>
    </row>
    <row r="20" spans="2:12" x14ac:dyDescent="0.25">
      <c r="B20" s="217"/>
      <c r="C20" s="217"/>
      <c r="D20" s="302"/>
      <c r="E20" s="302"/>
      <c r="F20" s="302"/>
      <c r="G20" s="302"/>
      <c r="H20" s="302"/>
      <c r="I20" s="302"/>
      <c r="J20" s="302"/>
      <c r="K20" s="218"/>
      <c r="L20" s="218"/>
    </row>
    <row r="21" spans="2:12" x14ac:dyDescent="0.25">
      <c r="B21" s="217"/>
      <c r="C21" s="217"/>
      <c r="D21" s="302"/>
      <c r="E21" s="302"/>
      <c r="F21" s="302"/>
      <c r="G21" s="302"/>
      <c r="H21" s="302"/>
      <c r="I21" s="302"/>
      <c r="J21" s="302"/>
      <c r="K21" s="218"/>
      <c r="L21" s="218"/>
    </row>
    <row r="22" spans="2:12" x14ac:dyDescent="0.25">
      <c r="B22" s="217"/>
      <c r="C22" s="217"/>
      <c r="D22" s="302"/>
      <c r="E22" s="302"/>
      <c r="F22" s="302"/>
      <c r="G22" s="302"/>
      <c r="H22" s="302"/>
      <c r="I22" s="302"/>
      <c r="J22" s="302"/>
      <c r="K22" s="218"/>
      <c r="L22" s="218"/>
    </row>
    <row r="23" spans="2:12" x14ac:dyDescent="0.25">
      <c r="B23" s="217"/>
      <c r="C23" s="217"/>
      <c r="D23" s="302"/>
      <c r="E23" s="302"/>
      <c r="F23" s="302"/>
      <c r="G23" s="302"/>
      <c r="H23" s="302"/>
      <c r="I23" s="302"/>
      <c r="J23" s="302"/>
      <c r="K23" s="218"/>
      <c r="L23" s="218"/>
    </row>
    <row r="24" spans="2:12" x14ac:dyDescent="0.25">
      <c r="B24" s="217"/>
      <c r="C24" s="217"/>
      <c r="D24" s="302"/>
      <c r="E24" s="302"/>
      <c r="F24" s="302"/>
      <c r="G24" s="302"/>
      <c r="H24" s="302"/>
      <c r="I24" s="302"/>
      <c r="J24" s="302"/>
      <c r="K24" s="218"/>
      <c r="L24" s="218"/>
    </row>
    <row r="25" spans="2:12" x14ac:dyDescent="0.25">
      <c r="B25" s="217"/>
      <c r="C25" s="217"/>
      <c r="D25" s="302"/>
      <c r="E25" s="302"/>
      <c r="F25" s="302"/>
      <c r="G25" s="302"/>
      <c r="H25" s="302"/>
      <c r="I25" s="302"/>
      <c r="J25" s="302"/>
      <c r="K25" s="218"/>
      <c r="L25" s="218"/>
    </row>
    <row r="26" spans="2:12" x14ac:dyDescent="0.25">
      <c r="B26" s="217"/>
      <c r="C26" s="217"/>
      <c r="D26" s="302"/>
      <c r="E26" s="302"/>
      <c r="F26" s="302"/>
      <c r="G26" s="302"/>
      <c r="H26" s="302"/>
      <c r="I26" s="302"/>
      <c r="J26" s="302"/>
      <c r="K26" s="218"/>
      <c r="L26" s="218"/>
    </row>
    <row r="27" spans="2:12" x14ac:dyDescent="0.25">
      <c r="B27" s="217"/>
      <c r="C27" s="217"/>
      <c r="D27" s="302"/>
      <c r="E27" s="302"/>
      <c r="F27" s="302"/>
      <c r="G27" s="302"/>
      <c r="H27" s="302"/>
      <c r="I27" s="302"/>
      <c r="J27" s="302"/>
      <c r="K27" s="218"/>
      <c r="L27" s="218"/>
    </row>
    <row r="28" spans="2:12" x14ac:dyDescent="0.25">
      <c r="B28" s="217"/>
      <c r="C28" s="217"/>
      <c r="D28" s="302"/>
      <c r="E28" s="302"/>
      <c r="F28" s="302"/>
      <c r="G28" s="302"/>
      <c r="H28" s="302"/>
      <c r="I28" s="302"/>
      <c r="J28" s="302"/>
      <c r="K28" s="218"/>
      <c r="L28" s="218"/>
    </row>
    <row r="29" spans="2:12" x14ac:dyDescent="0.25">
      <c r="B29" s="217"/>
      <c r="C29" s="217"/>
      <c r="D29" s="302"/>
      <c r="E29" s="302"/>
      <c r="F29" s="302"/>
      <c r="G29" s="302"/>
      <c r="H29" s="302"/>
      <c r="I29" s="302"/>
      <c r="J29" s="302"/>
      <c r="K29" s="218"/>
      <c r="L29" s="218"/>
    </row>
    <row r="30" spans="2:12" x14ac:dyDescent="0.25">
      <c r="B30" s="217"/>
      <c r="C30" s="217"/>
      <c r="D30" s="302"/>
      <c r="E30" s="302"/>
      <c r="F30" s="302"/>
      <c r="G30" s="302"/>
      <c r="H30" s="302"/>
      <c r="I30" s="302"/>
      <c r="J30" s="302"/>
      <c r="K30" s="218"/>
      <c r="L30" s="218"/>
    </row>
    <row r="31" spans="2:12" x14ac:dyDescent="0.25">
      <c r="B31" s="217"/>
      <c r="C31" s="217"/>
      <c r="D31" s="302"/>
      <c r="E31" s="302"/>
      <c r="F31" s="302"/>
      <c r="G31" s="302"/>
      <c r="H31" s="302"/>
      <c r="I31" s="302"/>
      <c r="J31" s="302"/>
      <c r="K31" s="218"/>
      <c r="L31" s="218"/>
    </row>
    <row r="32" spans="2:12" x14ac:dyDescent="0.25">
      <c r="B32" s="217"/>
      <c r="C32" s="217"/>
      <c r="D32" s="302"/>
      <c r="E32" s="302"/>
      <c r="F32" s="302"/>
      <c r="G32" s="302"/>
      <c r="H32" s="302"/>
      <c r="I32" s="302"/>
      <c r="J32" s="302"/>
      <c r="K32" s="218"/>
      <c r="L32" s="218"/>
    </row>
    <row r="33" spans="2:12" x14ac:dyDescent="0.25">
      <c r="B33" s="217"/>
      <c r="C33" s="217"/>
      <c r="D33" s="302"/>
      <c r="E33" s="302"/>
      <c r="F33" s="302"/>
      <c r="G33" s="302"/>
      <c r="H33" s="302"/>
      <c r="I33" s="302"/>
      <c r="J33" s="302"/>
      <c r="K33" s="218"/>
      <c r="L33" s="218"/>
    </row>
    <row r="34" spans="2:12" x14ac:dyDescent="0.25">
      <c r="B34" s="304"/>
      <c r="C34" s="304"/>
      <c r="D34" s="8"/>
      <c r="E34" s="214"/>
      <c r="F34" s="214"/>
      <c r="G34" s="214"/>
      <c r="H34" s="214"/>
      <c r="I34" s="214"/>
      <c r="J34" s="214"/>
      <c r="K34" s="218"/>
      <c r="L34" s="218"/>
    </row>
    <row r="35" spans="2:12" x14ac:dyDescent="0.25">
      <c r="B35" s="304"/>
      <c r="C35" s="304"/>
      <c r="D35" s="8"/>
      <c r="E35" s="214"/>
      <c r="F35" s="214"/>
      <c r="G35" s="214"/>
      <c r="H35" s="214"/>
      <c r="I35" s="214"/>
      <c r="J35" s="214"/>
      <c r="K35" s="218"/>
      <c r="L35" s="218"/>
    </row>
    <row r="36" spans="2:12" x14ac:dyDescent="0.25">
      <c r="B36" s="304"/>
      <c r="C36" s="304"/>
      <c r="D36" s="8"/>
      <c r="E36" s="214"/>
      <c r="F36" s="214"/>
      <c r="G36" s="214"/>
      <c r="H36" s="214"/>
      <c r="I36" s="214"/>
      <c r="J36" s="214"/>
      <c r="K36" s="218"/>
      <c r="L36" s="218"/>
    </row>
    <row r="37" spans="2:12" x14ac:dyDescent="0.25">
      <c r="B37" s="304"/>
      <c r="C37" s="304"/>
      <c r="D37" s="8"/>
      <c r="E37" s="214"/>
      <c r="F37" s="214"/>
      <c r="G37" s="214"/>
      <c r="H37" s="214"/>
      <c r="I37" s="214"/>
      <c r="J37" s="214"/>
      <c r="K37" s="218"/>
      <c r="L37" s="218"/>
    </row>
    <row r="38" spans="2:12" x14ac:dyDescent="0.25">
      <c r="B38" s="304"/>
      <c r="C38" s="304"/>
      <c r="D38" s="8"/>
      <c r="E38" s="214"/>
      <c r="F38" s="214"/>
      <c r="G38" s="214"/>
      <c r="H38" s="214"/>
      <c r="I38" s="214"/>
      <c r="J38" s="214"/>
      <c r="K38" s="218"/>
      <c r="L38" s="218"/>
    </row>
    <row r="39" spans="2:12" x14ac:dyDescent="0.25">
      <c r="B39" s="304"/>
      <c r="C39" s="304"/>
      <c r="D39" s="8"/>
      <c r="E39" s="214"/>
      <c r="F39" s="214"/>
      <c r="G39" s="214"/>
      <c r="H39" s="214"/>
      <c r="I39" s="214"/>
      <c r="J39" s="214"/>
      <c r="K39" s="218"/>
      <c r="L39" s="218"/>
    </row>
    <row r="40" spans="2:12" x14ac:dyDescent="0.25">
      <c r="B40" s="304"/>
      <c r="C40" s="304"/>
      <c r="D40" s="8"/>
      <c r="E40" s="214"/>
      <c r="F40" s="214"/>
      <c r="G40" s="214"/>
      <c r="H40" s="214"/>
      <c r="I40" s="214"/>
      <c r="J40" s="214"/>
      <c r="K40" s="218"/>
      <c r="L40" s="218"/>
    </row>
    <row r="41" spans="2:12" x14ac:dyDescent="0.25">
      <c r="B41" s="304"/>
      <c r="C41" s="304"/>
      <c r="D41" s="8"/>
      <c r="E41" s="214"/>
      <c r="F41" s="214"/>
      <c r="G41" s="214"/>
      <c r="H41" s="214"/>
      <c r="I41" s="214"/>
      <c r="J41" s="214"/>
      <c r="K41" s="218"/>
      <c r="L41" s="218"/>
    </row>
    <row r="42" spans="2:12" x14ac:dyDescent="0.25">
      <c r="B42" s="304"/>
      <c r="C42" s="304"/>
      <c r="D42" s="8"/>
      <c r="E42" s="214"/>
      <c r="F42" s="214"/>
      <c r="G42" s="214"/>
      <c r="H42" s="214"/>
      <c r="I42" s="214"/>
      <c r="J42" s="214"/>
      <c r="K42" s="218"/>
      <c r="L42" s="218"/>
    </row>
    <row r="43" spans="2:12" x14ac:dyDescent="0.25">
      <c r="B43" s="304"/>
      <c r="C43" s="304"/>
      <c r="D43" s="8"/>
      <c r="E43" s="214"/>
      <c r="F43" s="214"/>
      <c r="G43" s="214"/>
      <c r="H43" s="214"/>
      <c r="I43" s="214"/>
      <c r="J43" s="214"/>
      <c r="K43" s="218"/>
      <c r="L43" s="218"/>
    </row>
    <row r="44" spans="2:12" x14ac:dyDescent="0.25">
      <c r="B44" s="304"/>
      <c r="C44" s="304"/>
      <c r="D44" s="8"/>
      <c r="E44" s="214"/>
      <c r="F44" s="214"/>
      <c r="G44" s="214"/>
      <c r="H44" s="214"/>
      <c r="I44" s="214"/>
      <c r="J44" s="214"/>
      <c r="K44" s="218"/>
      <c r="L44" s="218"/>
    </row>
    <row r="45" spans="2:12" x14ac:dyDescent="0.25">
      <c r="B45" s="304"/>
      <c r="C45" s="304"/>
      <c r="D45" s="8"/>
      <c r="E45" s="214"/>
      <c r="F45" s="214"/>
      <c r="G45" s="214"/>
      <c r="H45" s="214"/>
      <c r="I45" s="214"/>
      <c r="J45" s="214"/>
      <c r="K45" s="218"/>
      <c r="L45" s="218"/>
    </row>
    <row r="46" spans="2:12" x14ac:dyDescent="0.25">
      <c r="B46" s="304"/>
      <c r="C46" s="304"/>
      <c r="D46" s="8"/>
      <c r="E46" s="214"/>
      <c r="F46" s="214"/>
      <c r="G46" s="214"/>
      <c r="H46" s="214"/>
      <c r="I46" s="214"/>
      <c r="J46" s="214"/>
      <c r="K46" s="218"/>
      <c r="L46" s="218"/>
    </row>
    <row r="47" spans="2:12" x14ac:dyDescent="0.25">
      <c r="B47" s="304"/>
      <c r="C47" s="304"/>
      <c r="D47" s="8"/>
      <c r="E47" s="214"/>
      <c r="F47" s="214"/>
      <c r="G47" s="214"/>
      <c r="H47" s="214"/>
      <c r="I47" s="214"/>
      <c r="J47" s="214"/>
      <c r="K47" s="218"/>
      <c r="L47" s="218"/>
    </row>
    <row r="48" spans="2:12" x14ac:dyDescent="0.25">
      <c r="B48" s="304"/>
      <c r="C48" s="304"/>
      <c r="D48" s="8"/>
      <c r="E48" s="214"/>
      <c r="F48" s="214"/>
      <c r="G48" s="214"/>
      <c r="H48" s="214"/>
      <c r="I48" s="214"/>
      <c r="J48" s="214"/>
      <c r="K48" s="218"/>
      <c r="L48" s="218"/>
    </row>
    <row r="49" spans="2:12" x14ac:dyDescent="0.25">
      <c r="B49" s="304"/>
      <c r="C49" s="304"/>
      <c r="D49" s="8"/>
      <c r="E49" s="214"/>
      <c r="F49" s="214"/>
      <c r="G49" s="214"/>
      <c r="H49" s="214"/>
      <c r="I49" s="214"/>
      <c r="J49" s="214"/>
      <c r="K49" s="218"/>
      <c r="L49" s="218"/>
    </row>
    <row r="50" spans="2:12" x14ac:dyDescent="0.25">
      <c r="B50" s="304"/>
      <c r="C50" s="304"/>
      <c r="D50" s="8"/>
      <c r="E50" s="214"/>
      <c r="F50" s="214"/>
      <c r="G50" s="214"/>
      <c r="H50" s="214"/>
      <c r="I50" s="214"/>
      <c r="J50" s="214"/>
      <c r="K50" s="218"/>
      <c r="L50" s="218"/>
    </row>
    <row r="51" spans="2:12" x14ac:dyDescent="0.25">
      <c r="B51" s="304"/>
      <c r="C51" s="304"/>
      <c r="D51" s="8"/>
      <c r="E51" s="214"/>
      <c r="F51" s="214"/>
      <c r="G51" s="214"/>
      <c r="H51" s="214"/>
      <c r="I51" s="214"/>
      <c r="J51" s="214"/>
      <c r="K51" s="218"/>
      <c r="L51" s="218"/>
    </row>
    <row r="52" spans="2:12" x14ac:dyDescent="0.25">
      <c r="B52" s="304"/>
      <c r="C52" s="304"/>
      <c r="D52" s="8"/>
      <c r="E52" s="214"/>
      <c r="F52" s="214"/>
      <c r="G52" s="214"/>
      <c r="H52" s="214"/>
      <c r="I52" s="214"/>
      <c r="J52" s="214"/>
      <c r="K52" s="218"/>
      <c r="L52" s="218"/>
    </row>
    <row r="53" spans="2:12" x14ac:dyDescent="0.25">
      <c r="B53" s="304"/>
      <c r="C53" s="304"/>
      <c r="D53" s="8"/>
      <c r="E53" s="214"/>
      <c r="F53" s="214"/>
      <c r="G53" s="214"/>
      <c r="H53" s="214"/>
      <c r="I53" s="214"/>
      <c r="J53" s="214"/>
      <c r="K53" s="218"/>
      <c r="L53" s="218"/>
    </row>
    <row r="54" spans="2:12" x14ac:dyDescent="0.25">
      <c r="B54" s="304"/>
      <c r="C54" s="304"/>
      <c r="D54" s="8"/>
      <c r="E54" s="214"/>
      <c r="F54" s="214"/>
      <c r="G54" s="214"/>
      <c r="H54" s="214"/>
      <c r="I54" s="214"/>
      <c r="J54" s="214"/>
      <c r="K54" s="218"/>
      <c r="L54" s="218"/>
    </row>
    <row r="55" spans="2:12" x14ac:dyDescent="0.25">
      <c r="B55" s="304"/>
      <c r="C55" s="304"/>
      <c r="D55" s="8"/>
      <c r="E55" s="214"/>
      <c r="F55" s="214"/>
      <c r="G55" s="214"/>
      <c r="H55" s="214"/>
      <c r="I55" s="214"/>
      <c r="J55" s="214"/>
      <c r="K55" s="218"/>
      <c r="L55" s="218"/>
    </row>
    <row r="56" spans="2:12" x14ac:dyDescent="0.25">
      <c r="B56" s="304"/>
      <c r="C56" s="304"/>
      <c r="D56" s="8"/>
      <c r="E56" s="214"/>
      <c r="F56" s="214"/>
      <c r="G56" s="214"/>
      <c r="H56" s="214"/>
      <c r="I56" s="214"/>
      <c r="J56" s="214"/>
      <c r="K56" s="218"/>
      <c r="L56" s="218"/>
    </row>
    <row r="57" spans="2:12" x14ac:dyDescent="0.25">
      <c r="B57" s="304"/>
      <c r="C57" s="304"/>
      <c r="D57" s="8"/>
      <c r="E57" s="214"/>
      <c r="F57" s="214"/>
      <c r="G57" s="214"/>
      <c r="H57" s="214"/>
      <c r="I57" s="214"/>
      <c r="J57" s="214"/>
      <c r="K57" s="218"/>
      <c r="L57" s="218"/>
    </row>
    <row r="58" spans="2:12" x14ac:dyDescent="0.25">
      <c r="B58" s="304"/>
      <c r="C58" s="304"/>
      <c r="D58" s="8"/>
      <c r="E58" s="214"/>
      <c r="F58" s="214"/>
      <c r="G58" s="214"/>
      <c r="H58" s="214"/>
      <c r="I58" s="214"/>
      <c r="J58" s="214"/>
      <c r="K58" s="218"/>
      <c r="L58" s="218"/>
    </row>
    <row r="59" spans="2:12" x14ac:dyDescent="0.25">
      <c r="B59" s="304"/>
      <c r="C59" s="304"/>
      <c r="D59" s="8"/>
      <c r="E59" s="214"/>
      <c r="F59" s="214"/>
      <c r="G59" s="214"/>
      <c r="H59" s="214"/>
      <c r="I59" s="214"/>
      <c r="J59" s="214"/>
      <c r="K59" s="218"/>
      <c r="L59" s="218"/>
    </row>
    <row r="60" spans="2:12" x14ac:dyDescent="0.25">
      <c r="B60" s="304"/>
      <c r="C60" s="304"/>
      <c r="D60" s="8"/>
      <c r="E60" s="214"/>
      <c r="F60" s="214"/>
      <c r="G60" s="214"/>
      <c r="H60" s="214"/>
      <c r="I60" s="214"/>
      <c r="J60" s="214"/>
      <c r="K60" s="218"/>
      <c r="L60" s="218"/>
    </row>
    <row r="61" spans="2:12" x14ac:dyDescent="0.25">
      <c r="B61" s="304"/>
      <c r="C61" s="304"/>
      <c r="D61" s="8"/>
      <c r="E61" s="214"/>
      <c r="F61" s="214"/>
      <c r="G61" s="214"/>
      <c r="H61" s="214"/>
      <c r="I61" s="214"/>
      <c r="J61" s="214"/>
      <c r="K61" s="218"/>
      <c r="L61" s="218"/>
    </row>
    <row r="62" spans="2:12" x14ac:dyDescent="0.25">
      <c r="B62" s="304"/>
      <c r="C62" s="304"/>
      <c r="D62" s="8"/>
      <c r="E62" s="214"/>
      <c r="F62" s="214"/>
      <c r="G62" s="214"/>
      <c r="H62" s="214"/>
      <c r="I62" s="214"/>
      <c r="J62" s="214"/>
      <c r="K62" s="218"/>
      <c r="L62" s="218"/>
    </row>
    <row r="63" spans="2:12" x14ac:dyDescent="0.25">
      <c r="B63" s="304"/>
      <c r="C63" s="304"/>
      <c r="D63" s="8"/>
      <c r="E63" s="214"/>
      <c r="F63" s="214"/>
      <c r="G63" s="214"/>
      <c r="H63" s="214"/>
      <c r="I63" s="214"/>
      <c r="J63" s="214"/>
      <c r="K63" s="218"/>
      <c r="L63" s="218"/>
    </row>
    <row r="64" spans="2:12" x14ac:dyDescent="0.25">
      <c r="B64" s="304"/>
      <c r="C64" s="304"/>
      <c r="D64" s="8"/>
      <c r="E64" s="214"/>
      <c r="F64" s="214"/>
      <c r="G64" s="214"/>
      <c r="H64" s="214"/>
      <c r="I64" s="214"/>
      <c r="J64" s="214"/>
      <c r="K64" s="218"/>
      <c r="L64" s="218"/>
    </row>
    <row r="65" spans="2:12" x14ac:dyDescent="0.25">
      <c r="B65" s="304"/>
      <c r="C65" s="304"/>
      <c r="D65" s="6"/>
      <c r="K65" s="219"/>
      <c r="L65" s="219"/>
    </row>
  </sheetData>
  <mergeCells count="54">
    <mergeCell ref="B65:C65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1:C41"/>
    <mergeCell ref="D30:J30"/>
    <mergeCell ref="D31:J31"/>
    <mergeCell ref="D32:J32"/>
    <mergeCell ref="D33:J33"/>
    <mergeCell ref="B34:C34"/>
    <mergeCell ref="B35:C35"/>
    <mergeCell ref="B36:C36"/>
    <mergeCell ref="B37:C37"/>
    <mergeCell ref="B38:C38"/>
    <mergeCell ref="B39:C39"/>
    <mergeCell ref="B40:C40"/>
    <mergeCell ref="D29:J29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D28:J28"/>
    <mergeCell ref="D17:J17"/>
    <mergeCell ref="B8:L8"/>
    <mergeCell ref="D13:J13"/>
    <mergeCell ref="D14:J14"/>
    <mergeCell ref="D15:J15"/>
    <mergeCell ref="D16:J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theme="8" tint="0.39997558519241921"/>
  </sheetPr>
  <dimension ref="A1:W164"/>
  <sheetViews>
    <sheetView workbookViewId="0">
      <selection activeCell="F119" sqref="F119"/>
    </sheetView>
  </sheetViews>
  <sheetFormatPr baseColWidth="10" defaultRowHeight="15" x14ac:dyDescent="0.25"/>
  <cols>
    <col min="1" max="1" width="6" style="6" customWidth="1"/>
    <col min="2" max="2" width="24" customWidth="1"/>
    <col min="3" max="3" width="14.140625" customWidth="1"/>
    <col min="4" max="4" width="57.7109375" customWidth="1"/>
    <col min="5" max="5" width="16.7109375" style="6" customWidth="1"/>
    <col min="6" max="6" width="32.42578125" style="6" customWidth="1"/>
    <col min="7" max="7" width="25.28515625" style="6" customWidth="1"/>
    <col min="8" max="8" width="80" style="6" customWidth="1"/>
    <col min="9" max="9" width="26.140625" style="6" customWidth="1"/>
    <col min="10" max="10" width="20" style="6" customWidth="1"/>
    <col min="11" max="11" width="19.85546875" style="6" bestFit="1" customWidth="1"/>
    <col min="12" max="12" width="22" style="6" customWidth="1"/>
    <col min="13" max="23" width="11.42578125" style="6"/>
  </cols>
  <sheetData>
    <row r="1" spans="1:9" ht="15.75" thickBot="1" x14ac:dyDescent="0.3">
      <c r="B1" s="6"/>
      <c r="C1" s="6"/>
      <c r="D1" s="6"/>
    </row>
    <row r="2" spans="1:9" ht="46.5" customHeight="1" thickTop="1" x14ac:dyDescent="0.25">
      <c r="B2" s="308" t="s">
        <v>294</v>
      </c>
      <c r="C2" s="314"/>
      <c r="D2" s="311" t="s">
        <v>375</v>
      </c>
      <c r="F2" s="308" t="s">
        <v>293</v>
      </c>
      <c r="G2" s="149" t="s">
        <v>291</v>
      </c>
      <c r="H2" s="148" t="s">
        <v>343</v>
      </c>
      <c r="I2" s="305" t="s">
        <v>490</v>
      </c>
    </row>
    <row r="3" spans="1:9" ht="46.5" customHeight="1" x14ac:dyDescent="0.25">
      <c r="B3" s="309"/>
      <c r="C3" s="315"/>
      <c r="D3" s="312"/>
      <c r="F3" s="309"/>
      <c r="G3" s="150" t="s">
        <v>292</v>
      </c>
      <c r="H3" s="152" t="s">
        <v>445</v>
      </c>
      <c r="I3" s="306"/>
    </row>
    <row r="4" spans="1:9" ht="47.25" customHeight="1" thickBot="1" x14ac:dyDescent="0.3">
      <c r="B4" s="310"/>
      <c r="C4" s="316"/>
      <c r="D4" s="313"/>
      <c r="F4" s="310"/>
      <c r="G4" s="151" t="s">
        <v>296</v>
      </c>
      <c r="H4" s="153" t="s">
        <v>446</v>
      </c>
      <c r="I4" s="307"/>
    </row>
    <row r="5" spans="1:9" ht="15.75" thickTop="1" x14ac:dyDescent="0.25">
      <c r="B5" s="6"/>
      <c r="C5" s="6"/>
      <c r="D5" s="6"/>
    </row>
    <row r="6" spans="1:9" ht="15.75" customHeight="1" x14ac:dyDescent="0.25">
      <c r="A6" s="161">
        <v>1</v>
      </c>
      <c r="B6" s="158" t="str">
        <f>CONCATENATE("Enter company No. ", A6)</f>
        <v>Enter company No. 1</v>
      </c>
      <c r="C6" s="159"/>
      <c r="D6" s="160"/>
      <c r="E6" s="70"/>
    </row>
    <row r="7" spans="1:9" ht="15.75" customHeight="1" x14ac:dyDescent="0.25">
      <c r="A7" s="223">
        <v>1</v>
      </c>
      <c r="B7" s="80" t="s">
        <v>146</v>
      </c>
      <c r="C7" s="141"/>
      <c r="D7" s="142"/>
      <c r="E7" s="67"/>
    </row>
    <row r="8" spans="1:9" x14ac:dyDescent="0.25">
      <c r="A8" s="223">
        <v>1</v>
      </c>
      <c r="B8" s="140" t="s">
        <v>198</v>
      </c>
      <c r="C8" s="140"/>
      <c r="D8" s="221" t="s">
        <v>157</v>
      </c>
    </row>
    <row r="9" spans="1:9" x14ac:dyDescent="0.25">
      <c r="A9" s="223">
        <v>1</v>
      </c>
      <c r="B9" s="143" t="s">
        <v>151</v>
      </c>
      <c r="C9" s="144"/>
      <c r="D9" s="233"/>
      <c r="E9" s="69"/>
      <c r="H9" s="8"/>
    </row>
    <row r="10" spans="1:9" x14ac:dyDescent="0.25">
      <c r="A10" s="223">
        <v>1</v>
      </c>
      <c r="B10" s="143" t="s">
        <v>150</v>
      </c>
      <c r="C10" s="144"/>
      <c r="D10" s="50"/>
      <c r="E10" s="69"/>
    </row>
    <row r="11" spans="1:9" x14ac:dyDescent="0.25">
      <c r="A11" s="223">
        <v>1</v>
      </c>
      <c r="B11" s="36" t="s">
        <v>147</v>
      </c>
      <c r="C11" s="39" t="s">
        <v>148</v>
      </c>
      <c r="D11" s="51"/>
      <c r="E11" s="69"/>
    </row>
    <row r="12" spans="1:9" x14ac:dyDescent="0.25">
      <c r="A12" s="223">
        <v>1</v>
      </c>
      <c r="B12" s="37"/>
      <c r="C12" s="39" t="s">
        <v>149</v>
      </c>
      <c r="D12" s="51"/>
      <c r="E12" s="69"/>
    </row>
    <row r="13" spans="1:9" x14ac:dyDescent="0.25">
      <c r="A13" s="223">
        <v>1</v>
      </c>
      <c r="B13" s="37"/>
      <c r="C13" s="39" t="s">
        <v>152</v>
      </c>
      <c r="D13" s="51"/>
      <c r="E13" s="69"/>
    </row>
    <row r="14" spans="1:9" x14ac:dyDescent="0.25">
      <c r="A14" s="223">
        <v>1</v>
      </c>
      <c r="B14" s="37"/>
      <c r="C14" s="39" t="s">
        <v>153</v>
      </c>
      <c r="D14" s="51"/>
      <c r="E14" s="69"/>
    </row>
    <row r="15" spans="1:9" x14ac:dyDescent="0.25">
      <c r="A15" s="223">
        <v>1</v>
      </c>
      <c r="B15" s="36" t="s">
        <v>156</v>
      </c>
      <c r="C15" s="40" t="s">
        <v>160</v>
      </c>
      <c r="D15" s="52"/>
      <c r="E15" s="229" t="s">
        <v>342</v>
      </c>
      <c r="F15" s="6" t="s">
        <v>197</v>
      </c>
    </row>
    <row r="16" spans="1:9" x14ac:dyDescent="0.25">
      <c r="A16" s="223">
        <v>1</v>
      </c>
      <c r="B16" s="38" t="s">
        <v>316</v>
      </c>
      <c r="C16" s="40" t="s">
        <v>159</v>
      </c>
      <c r="D16" s="52"/>
      <c r="E16" s="228" t="s">
        <v>345</v>
      </c>
      <c r="F16" s="9" t="s">
        <v>189</v>
      </c>
    </row>
    <row r="17" spans="1:5" ht="18" x14ac:dyDescent="0.25">
      <c r="A17" s="223">
        <v>1</v>
      </c>
      <c r="B17" s="38" t="s">
        <v>482</v>
      </c>
      <c r="C17" s="41" t="s">
        <v>158</v>
      </c>
      <c r="D17" s="286"/>
      <c r="E17" s="68"/>
    </row>
    <row r="18" spans="1:5" ht="15.75" x14ac:dyDescent="0.25">
      <c r="A18" s="161">
        <f>A6+1</f>
        <v>2</v>
      </c>
      <c r="B18" s="158" t="str">
        <f>CONCATENATE("Enter company No. ", A18)</f>
        <v>Enter company No. 2</v>
      </c>
      <c r="C18" s="159"/>
      <c r="D18" s="160"/>
    </row>
    <row r="19" spans="1:5" ht="15.75" x14ac:dyDescent="0.25">
      <c r="A19" s="222">
        <v>2</v>
      </c>
      <c r="B19" s="80" t="s">
        <v>146</v>
      </c>
      <c r="C19" s="141"/>
      <c r="D19" s="142"/>
    </row>
    <row r="20" spans="1:5" x14ac:dyDescent="0.25">
      <c r="A20" s="222">
        <v>2</v>
      </c>
      <c r="B20" s="140" t="s">
        <v>198</v>
      </c>
      <c r="C20" s="140"/>
      <c r="D20" s="239" t="s">
        <v>157</v>
      </c>
    </row>
    <row r="21" spans="1:5" x14ac:dyDescent="0.25">
      <c r="A21" s="222">
        <v>2</v>
      </c>
      <c r="B21" s="143" t="s">
        <v>151</v>
      </c>
      <c r="C21" s="144"/>
      <c r="D21" s="233"/>
    </row>
    <row r="22" spans="1:5" x14ac:dyDescent="0.25">
      <c r="A22" s="222">
        <v>2</v>
      </c>
      <c r="B22" s="143" t="s">
        <v>150</v>
      </c>
      <c r="C22" s="144"/>
      <c r="D22" s="50"/>
    </row>
    <row r="23" spans="1:5" x14ac:dyDescent="0.25">
      <c r="A23" s="222">
        <v>2</v>
      </c>
      <c r="B23" s="36" t="s">
        <v>147</v>
      </c>
      <c r="C23" s="39" t="s">
        <v>148</v>
      </c>
      <c r="D23" s="51"/>
    </row>
    <row r="24" spans="1:5" x14ac:dyDescent="0.25">
      <c r="A24" s="222">
        <v>2</v>
      </c>
      <c r="B24" s="37"/>
      <c r="C24" s="39" t="s">
        <v>149</v>
      </c>
      <c r="D24" s="51"/>
    </row>
    <row r="25" spans="1:5" x14ac:dyDescent="0.25">
      <c r="A25" s="222">
        <v>2</v>
      </c>
      <c r="B25" s="37"/>
      <c r="C25" s="39" t="s">
        <v>152</v>
      </c>
      <c r="D25" s="51"/>
    </row>
    <row r="26" spans="1:5" x14ac:dyDescent="0.25">
      <c r="A26" s="222">
        <v>2</v>
      </c>
      <c r="B26" s="37"/>
      <c r="C26" s="39" t="s">
        <v>153</v>
      </c>
      <c r="D26" s="51"/>
    </row>
    <row r="27" spans="1:5" x14ac:dyDescent="0.25">
      <c r="A27" s="222">
        <v>2</v>
      </c>
      <c r="B27" s="36" t="s">
        <v>156</v>
      </c>
      <c r="C27" s="40" t="s">
        <v>160</v>
      </c>
      <c r="D27" s="52"/>
      <c r="E27" s="6" t="s">
        <v>197</v>
      </c>
    </row>
    <row r="28" spans="1:5" x14ac:dyDescent="0.25">
      <c r="A28" s="222">
        <v>2</v>
      </c>
      <c r="B28" s="38" t="s">
        <v>316</v>
      </c>
      <c r="C28" s="40" t="s">
        <v>159</v>
      </c>
      <c r="D28" s="52"/>
      <c r="E28" s="9" t="s">
        <v>189</v>
      </c>
    </row>
    <row r="29" spans="1:5" ht="18" x14ac:dyDescent="0.25">
      <c r="A29" s="222">
        <v>2</v>
      </c>
      <c r="B29" s="38" t="s">
        <v>482</v>
      </c>
      <c r="C29" s="41" t="s">
        <v>158</v>
      </c>
      <c r="D29" s="286"/>
    </row>
    <row r="30" spans="1:5" ht="15.75" x14ac:dyDescent="0.25">
      <c r="A30" s="161">
        <f>A18+1</f>
        <v>3</v>
      </c>
      <c r="B30" s="158" t="str">
        <f>CONCATENATE("Enter company No. ", A30)</f>
        <v>Enter company No. 3</v>
      </c>
      <c r="C30" s="159"/>
      <c r="D30" s="160"/>
    </row>
    <row r="31" spans="1:5" ht="15.75" x14ac:dyDescent="0.25">
      <c r="A31" s="222">
        <v>3</v>
      </c>
      <c r="B31" s="80" t="s">
        <v>146</v>
      </c>
      <c r="C31" s="141"/>
      <c r="D31" s="142"/>
    </row>
    <row r="32" spans="1:5" x14ac:dyDescent="0.25">
      <c r="A32" s="222">
        <v>3</v>
      </c>
      <c r="B32" s="140" t="s">
        <v>198</v>
      </c>
      <c r="C32" s="140"/>
      <c r="D32" s="239" t="s">
        <v>157</v>
      </c>
    </row>
    <row r="33" spans="1:5" x14ac:dyDescent="0.25">
      <c r="A33" s="222">
        <v>3</v>
      </c>
      <c r="B33" s="143" t="s">
        <v>151</v>
      </c>
      <c r="C33" s="144"/>
      <c r="D33" s="233"/>
    </row>
    <row r="34" spans="1:5" x14ac:dyDescent="0.25">
      <c r="A34" s="222">
        <v>3</v>
      </c>
      <c r="B34" s="143" t="s">
        <v>150</v>
      </c>
      <c r="C34" s="144"/>
      <c r="D34" s="50"/>
    </row>
    <row r="35" spans="1:5" x14ac:dyDescent="0.25">
      <c r="A35" s="222">
        <v>3</v>
      </c>
      <c r="B35" s="36" t="s">
        <v>147</v>
      </c>
      <c r="C35" s="39" t="s">
        <v>148</v>
      </c>
      <c r="D35" s="51"/>
    </row>
    <row r="36" spans="1:5" x14ac:dyDescent="0.25">
      <c r="A36" s="222">
        <v>3</v>
      </c>
      <c r="B36" s="37"/>
      <c r="C36" s="39" t="s">
        <v>149</v>
      </c>
      <c r="D36" s="51"/>
    </row>
    <row r="37" spans="1:5" x14ac:dyDescent="0.25">
      <c r="A37" s="222">
        <v>3</v>
      </c>
      <c r="B37" s="37"/>
      <c r="C37" s="39" t="s">
        <v>152</v>
      </c>
      <c r="D37" s="51"/>
    </row>
    <row r="38" spans="1:5" x14ac:dyDescent="0.25">
      <c r="A38" s="222">
        <v>3</v>
      </c>
      <c r="B38" s="37"/>
      <c r="C38" s="39" t="s">
        <v>153</v>
      </c>
      <c r="D38" s="51"/>
    </row>
    <row r="39" spans="1:5" x14ac:dyDescent="0.25">
      <c r="A39" s="222">
        <v>3</v>
      </c>
      <c r="B39" s="36" t="s">
        <v>156</v>
      </c>
      <c r="C39" s="40" t="s">
        <v>160</v>
      </c>
      <c r="D39" s="52"/>
      <c r="E39" s="6" t="s">
        <v>197</v>
      </c>
    </row>
    <row r="40" spans="1:5" x14ac:dyDescent="0.25">
      <c r="A40" s="222">
        <v>3</v>
      </c>
      <c r="B40" s="38"/>
      <c r="C40" s="40" t="s">
        <v>159</v>
      </c>
      <c r="D40" s="52"/>
      <c r="E40" s="9" t="s">
        <v>189</v>
      </c>
    </row>
    <row r="41" spans="1:5" ht="18" x14ac:dyDescent="0.25">
      <c r="A41" s="222">
        <v>3</v>
      </c>
      <c r="B41" s="38" t="s">
        <v>482</v>
      </c>
      <c r="C41" s="41" t="s">
        <v>158</v>
      </c>
      <c r="D41" s="286"/>
    </row>
    <row r="42" spans="1:5" ht="15.75" x14ac:dyDescent="0.25">
      <c r="A42" s="161">
        <f>A30+1</f>
        <v>4</v>
      </c>
      <c r="B42" s="158" t="str">
        <f>CONCATENATE("Enter company No. ", A42)</f>
        <v>Enter company No. 4</v>
      </c>
      <c r="C42" s="159"/>
      <c r="D42" s="160"/>
    </row>
    <row r="43" spans="1:5" ht="15.75" x14ac:dyDescent="0.25">
      <c r="A43" s="222">
        <v>4</v>
      </c>
      <c r="B43" s="80" t="s">
        <v>146</v>
      </c>
      <c r="C43" s="141"/>
      <c r="D43" s="142"/>
    </row>
    <row r="44" spans="1:5" x14ac:dyDescent="0.25">
      <c r="A44" s="222">
        <v>4</v>
      </c>
      <c r="B44" s="140" t="s">
        <v>198</v>
      </c>
      <c r="C44" s="140"/>
      <c r="D44" s="239" t="s">
        <v>157</v>
      </c>
    </row>
    <row r="45" spans="1:5" x14ac:dyDescent="0.25">
      <c r="A45" s="222">
        <v>4</v>
      </c>
      <c r="B45" s="143" t="s">
        <v>151</v>
      </c>
      <c r="C45" s="144"/>
      <c r="D45" s="233"/>
    </row>
    <row r="46" spans="1:5" x14ac:dyDescent="0.25">
      <c r="A46" s="222">
        <v>4</v>
      </c>
      <c r="B46" s="143" t="s">
        <v>150</v>
      </c>
      <c r="C46" s="144"/>
      <c r="D46" s="50"/>
    </row>
    <row r="47" spans="1:5" x14ac:dyDescent="0.25">
      <c r="A47" s="222">
        <v>4</v>
      </c>
      <c r="B47" s="36" t="s">
        <v>147</v>
      </c>
      <c r="C47" s="39" t="s">
        <v>148</v>
      </c>
      <c r="D47" s="51"/>
    </row>
    <row r="48" spans="1:5" x14ac:dyDescent="0.25">
      <c r="A48" s="222">
        <v>4</v>
      </c>
      <c r="B48" s="37"/>
      <c r="C48" s="39" t="s">
        <v>149</v>
      </c>
      <c r="D48" s="51"/>
    </row>
    <row r="49" spans="1:5" x14ac:dyDescent="0.25">
      <c r="A49" s="222">
        <v>4</v>
      </c>
      <c r="B49" s="37"/>
      <c r="C49" s="39" t="s">
        <v>152</v>
      </c>
      <c r="D49" s="51"/>
    </row>
    <row r="50" spans="1:5" x14ac:dyDescent="0.25">
      <c r="A50" s="222">
        <v>4</v>
      </c>
      <c r="B50" s="37"/>
      <c r="C50" s="39" t="s">
        <v>153</v>
      </c>
      <c r="D50" s="51"/>
    </row>
    <row r="51" spans="1:5" x14ac:dyDescent="0.25">
      <c r="A51" s="222">
        <v>4</v>
      </c>
      <c r="B51" s="36" t="s">
        <v>156</v>
      </c>
      <c r="C51" s="40" t="s">
        <v>160</v>
      </c>
      <c r="D51" s="52"/>
      <c r="E51" s="6" t="s">
        <v>197</v>
      </c>
    </row>
    <row r="52" spans="1:5" x14ac:dyDescent="0.25">
      <c r="A52" s="222">
        <v>4</v>
      </c>
      <c r="B52" s="38" t="s">
        <v>316</v>
      </c>
      <c r="C52" s="40" t="s">
        <v>159</v>
      </c>
      <c r="D52" s="52"/>
      <c r="E52" s="9" t="s">
        <v>189</v>
      </c>
    </row>
    <row r="53" spans="1:5" ht="18" x14ac:dyDescent="0.25">
      <c r="A53" s="222">
        <v>4</v>
      </c>
      <c r="B53" s="38" t="s">
        <v>482</v>
      </c>
      <c r="C53" s="41" t="s">
        <v>158</v>
      </c>
      <c r="D53" s="286"/>
    </row>
    <row r="54" spans="1:5" ht="15.75" x14ac:dyDescent="0.25">
      <c r="A54" s="161">
        <f>A42+1</f>
        <v>5</v>
      </c>
      <c r="B54" s="158" t="str">
        <f>CONCATENATE("Enter company No. ", A54)</f>
        <v>Enter company No. 5</v>
      </c>
      <c r="C54" s="159"/>
      <c r="D54" s="160"/>
    </row>
    <row r="55" spans="1:5" ht="15.75" x14ac:dyDescent="0.25">
      <c r="A55" s="222">
        <v>5</v>
      </c>
      <c r="B55" s="80" t="s">
        <v>146</v>
      </c>
      <c r="C55" s="141"/>
      <c r="D55" s="142"/>
    </row>
    <row r="56" spans="1:5" x14ac:dyDescent="0.25">
      <c r="A56" s="222">
        <v>5</v>
      </c>
      <c r="B56" s="140" t="s">
        <v>198</v>
      </c>
      <c r="C56" s="140"/>
      <c r="D56" s="239" t="s">
        <v>157</v>
      </c>
    </row>
    <row r="57" spans="1:5" x14ac:dyDescent="0.25">
      <c r="A57" s="222">
        <v>5</v>
      </c>
      <c r="B57" s="143" t="s">
        <v>151</v>
      </c>
      <c r="C57" s="144"/>
      <c r="D57" s="233"/>
    </row>
    <row r="58" spans="1:5" x14ac:dyDescent="0.25">
      <c r="A58" s="222">
        <v>5</v>
      </c>
      <c r="B58" s="143" t="s">
        <v>150</v>
      </c>
      <c r="C58" s="144"/>
      <c r="D58" s="50"/>
    </row>
    <row r="59" spans="1:5" x14ac:dyDescent="0.25">
      <c r="A59" s="222">
        <v>5</v>
      </c>
      <c r="B59" s="36" t="s">
        <v>147</v>
      </c>
      <c r="C59" s="39" t="s">
        <v>148</v>
      </c>
      <c r="D59" s="51"/>
    </row>
    <row r="60" spans="1:5" x14ac:dyDescent="0.25">
      <c r="A60" s="222">
        <v>5</v>
      </c>
      <c r="B60" s="37"/>
      <c r="C60" s="39" t="s">
        <v>149</v>
      </c>
      <c r="D60" s="51"/>
    </row>
    <row r="61" spans="1:5" x14ac:dyDescent="0.25">
      <c r="A61" s="222">
        <v>5</v>
      </c>
      <c r="B61" s="37"/>
      <c r="C61" s="39" t="s">
        <v>152</v>
      </c>
      <c r="D61" s="51"/>
    </row>
    <row r="62" spans="1:5" x14ac:dyDescent="0.25">
      <c r="A62" s="222">
        <v>5</v>
      </c>
      <c r="B62" s="37"/>
      <c r="C62" s="39" t="s">
        <v>153</v>
      </c>
      <c r="D62" s="51"/>
    </row>
    <row r="63" spans="1:5" x14ac:dyDescent="0.25">
      <c r="A63" s="222">
        <v>5</v>
      </c>
      <c r="B63" s="36" t="s">
        <v>156</v>
      </c>
      <c r="C63" s="40" t="s">
        <v>160</v>
      </c>
      <c r="D63" s="52"/>
      <c r="E63" s="6" t="s">
        <v>197</v>
      </c>
    </row>
    <row r="64" spans="1:5" x14ac:dyDescent="0.25">
      <c r="A64" s="222">
        <v>5</v>
      </c>
      <c r="B64" s="38" t="s">
        <v>316</v>
      </c>
      <c r="C64" s="40" t="s">
        <v>159</v>
      </c>
      <c r="D64" s="52"/>
      <c r="E64" s="9" t="s">
        <v>189</v>
      </c>
    </row>
    <row r="65" spans="1:5" ht="18" x14ac:dyDescent="0.25">
      <c r="A65" s="222">
        <v>5</v>
      </c>
      <c r="B65" s="38" t="s">
        <v>482</v>
      </c>
      <c r="C65" s="41" t="s">
        <v>158</v>
      </c>
      <c r="D65" s="286"/>
    </row>
    <row r="66" spans="1:5" ht="15.75" x14ac:dyDescent="0.25">
      <c r="A66" s="161">
        <f>A54+1</f>
        <v>6</v>
      </c>
      <c r="B66" s="158" t="str">
        <f>CONCATENATE("Enter company No. ", A66)</f>
        <v>Enter company No. 6</v>
      </c>
      <c r="C66" s="159"/>
      <c r="D66" s="160"/>
    </row>
    <row r="67" spans="1:5" ht="15.75" x14ac:dyDescent="0.25">
      <c r="A67" s="222">
        <v>6</v>
      </c>
      <c r="B67" s="80" t="s">
        <v>146</v>
      </c>
      <c r="C67" s="141"/>
      <c r="D67" s="142"/>
    </row>
    <row r="68" spans="1:5" x14ac:dyDescent="0.25">
      <c r="A68" s="222">
        <v>6</v>
      </c>
      <c r="B68" s="140" t="s">
        <v>198</v>
      </c>
      <c r="C68" s="140"/>
      <c r="D68" s="239" t="s">
        <v>157</v>
      </c>
    </row>
    <row r="69" spans="1:5" x14ac:dyDescent="0.25">
      <c r="A69" s="222">
        <v>6</v>
      </c>
      <c r="B69" s="143" t="s">
        <v>151</v>
      </c>
      <c r="C69" s="144"/>
      <c r="D69" s="233"/>
    </row>
    <row r="70" spans="1:5" x14ac:dyDescent="0.25">
      <c r="A70" s="222">
        <v>6</v>
      </c>
      <c r="B70" s="143" t="s">
        <v>150</v>
      </c>
      <c r="C70" s="144"/>
      <c r="D70" s="50"/>
    </row>
    <row r="71" spans="1:5" x14ac:dyDescent="0.25">
      <c r="A71" s="222">
        <v>6</v>
      </c>
      <c r="B71" s="36" t="s">
        <v>147</v>
      </c>
      <c r="C71" s="39" t="s">
        <v>148</v>
      </c>
      <c r="D71" s="51"/>
    </row>
    <row r="72" spans="1:5" x14ac:dyDescent="0.25">
      <c r="A72" s="222">
        <v>6</v>
      </c>
      <c r="B72" s="37"/>
      <c r="C72" s="39" t="s">
        <v>149</v>
      </c>
      <c r="D72" s="51"/>
    </row>
    <row r="73" spans="1:5" x14ac:dyDescent="0.25">
      <c r="A73" s="222">
        <v>6</v>
      </c>
      <c r="B73" s="37"/>
      <c r="C73" s="39" t="s">
        <v>152</v>
      </c>
      <c r="D73" s="51"/>
    </row>
    <row r="74" spans="1:5" x14ac:dyDescent="0.25">
      <c r="A74" s="222">
        <v>6</v>
      </c>
      <c r="B74" s="37"/>
      <c r="C74" s="39" t="s">
        <v>153</v>
      </c>
      <c r="D74" s="51"/>
    </row>
    <row r="75" spans="1:5" x14ac:dyDescent="0.25">
      <c r="A75" s="222">
        <v>6</v>
      </c>
      <c r="B75" s="36" t="s">
        <v>156</v>
      </c>
      <c r="C75" s="40" t="s">
        <v>160</v>
      </c>
      <c r="D75" s="52"/>
      <c r="E75" s="6" t="s">
        <v>197</v>
      </c>
    </row>
    <row r="76" spans="1:5" x14ac:dyDescent="0.25">
      <c r="A76" s="222">
        <v>6</v>
      </c>
      <c r="B76" s="38" t="s">
        <v>316</v>
      </c>
      <c r="C76" s="40" t="s">
        <v>159</v>
      </c>
      <c r="D76" s="52"/>
      <c r="E76" s="9" t="s">
        <v>189</v>
      </c>
    </row>
    <row r="77" spans="1:5" ht="18" x14ac:dyDescent="0.25">
      <c r="A77" s="222">
        <v>6</v>
      </c>
      <c r="B77" s="38" t="s">
        <v>482</v>
      </c>
      <c r="C77" s="41" t="s">
        <v>158</v>
      </c>
      <c r="D77" s="286"/>
    </row>
    <row r="78" spans="1:5" ht="15.75" x14ac:dyDescent="0.25">
      <c r="A78" s="161">
        <f>A66+1</f>
        <v>7</v>
      </c>
      <c r="B78" s="158" t="str">
        <f>CONCATENATE("Enter company No. ", A78)</f>
        <v>Enter company No. 7</v>
      </c>
      <c r="C78" s="159"/>
      <c r="D78" s="160"/>
    </row>
    <row r="79" spans="1:5" ht="15.75" x14ac:dyDescent="0.25">
      <c r="A79" s="222">
        <v>7</v>
      </c>
      <c r="B79" s="80" t="s">
        <v>146</v>
      </c>
      <c r="C79" s="141"/>
      <c r="D79" s="142"/>
    </row>
    <row r="80" spans="1:5" x14ac:dyDescent="0.25">
      <c r="A80" s="222">
        <v>7</v>
      </c>
      <c r="B80" s="140" t="s">
        <v>198</v>
      </c>
      <c r="C80" s="140"/>
      <c r="D80" s="239" t="s">
        <v>157</v>
      </c>
    </row>
    <row r="81" spans="1:5" x14ac:dyDescent="0.25">
      <c r="A81" s="222">
        <v>7</v>
      </c>
      <c r="B81" s="143" t="s">
        <v>151</v>
      </c>
      <c r="C81" s="144"/>
      <c r="D81" s="233"/>
    </row>
    <row r="82" spans="1:5" x14ac:dyDescent="0.25">
      <c r="A82" s="222">
        <v>7</v>
      </c>
      <c r="B82" s="143" t="s">
        <v>150</v>
      </c>
      <c r="C82" s="144"/>
      <c r="D82" s="50"/>
    </row>
    <row r="83" spans="1:5" x14ac:dyDescent="0.25">
      <c r="A83" s="222">
        <v>7</v>
      </c>
      <c r="B83" s="36" t="s">
        <v>147</v>
      </c>
      <c r="C83" s="39" t="s">
        <v>148</v>
      </c>
      <c r="D83" s="51"/>
    </row>
    <row r="84" spans="1:5" x14ac:dyDescent="0.25">
      <c r="A84" s="222">
        <v>7</v>
      </c>
      <c r="B84" s="37"/>
      <c r="C84" s="39" t="s">
        <v>149</v>
      </c>
      <c r="D84" s="51"/>
    </row>
    <row r="85" spans="1:5" x14ac:dyDescent="0.25">
      <c r="A85" s="222">
        <v>7</v>
      </c>
      <c r="B85" s="37"/>
      <c r="C85" s="39" t="s">
        <v>152</v>
      </c>
      <c r="D85" s="51"/>
    </row>
    <row r="86" spans="1:5" x14ac:dyDescent="0.25">
      <c r="A86" s="222">
        <v>7</v>
      </c>
      <c r="B86" s="37"/>
      <c r="C86" s="39" t="s">
        <v>153</v>
      </c>
      <c r="D86" s="51"/>
    </row>
    <row r="87" spans="1:5" x14ac:dyDescent="0.25">
      <c r="A87" s="222">
        <v>7</v>
      </c>
      <c r="B87" s="36" t="s">
        <v>156</v>
      </c>
      <c r="C87" s="40" t="s">
        <v>160</v>
      </c>
      <c r="D87" s="52"/>
      <c r="E87" s="6" t="s">
        <v>197</v>
      </c>
    </row>
    <row r="88" spans="1:5" x14ac:dyDescent="0.25">
      <c r="A88" s="222">
        <v>7</v>
      </c>
      <c r="B88" s="38" t="s">
        <v>316</v>
      </c>
      <c r="C88" s="40" t="s">
        <v>159</v>
      </c>
      <c r="D88" s="52"/>
      <c r="E88" s="9" t="s">
        <v>189</v>
      </c>
    </row>
    <row r="89" spans="1:5" ht="18" x14ac:dyDescent="0.25">
      <c r="A89" s="222">
        <v>7</v>
      </c>
      <c r="B89" s="38" t="s">
        <v>482</v>
      </c>
      <c r="C89" s="41" t="s">
        <v>158</v>
      </c>
      <c r="D89" s="286"/>
    </row>
    <row r="90" spans="1:5" ht="15.75" x14ac:dyDescent="0.25">
      <c r="A90" s="161">
        <f>A78+1</f>
        <v>8</v>
      </c>
      <c r="B90" s="158" t="str">
        <f>CONCATENATE("Enter company No. ", A90)</f>
        <v>Enter company No. 8</v>
      </c>
      <c r="C90" s="159"/>
      <c r="D90" s="160"/>
    </row>
    <row r="91" spans="1:5" ht="15.75" x14ac:dyDescent="0.25">
      <c r="A91" s="222">
        <v>8</v>
      </c>
      <c r="B91" s="80" t="s">
        <v>146</v>
      </c>
      <c r="C91" s="141"/>
      <c r="D91" s="142"/>
    </row>
    <row r="92" spans="1:5" x14ac:dyDescent="0.25">
      <c r="A92" s="222">
        <v>8</v>
      </c>
      <c r="B92" s="140" t="s">
        <v>198</v>
      </c>
      <c r="C92" s="140"/>
      <c r="D92" s="239" t="s">
        <v>157</v>
      </c>
    </row>
    <row r="93" spans="1:5" x14ac:dyDescent="0.25">
      <c r="A93" s="222">
        <v>8</v>
      </c>
      <c r="B93" s="143" t="s">
        <v>151</v>
      </c>
      <c r="C93" s="144"/>
      <c r="D93" s="233"/>
    </row>
    <row r="94" spans="1:5" x14ac:dyDescent="0.25">
      <c r="A94" s="222">
        <v>8</v>
      </c>
      <c r="B94" s="143" t="s">
        <v>150</v>
      </c>
      <c r="C94" s="144"/>
      <c r="D94" s="50"/>
    </row>
    <row r="95" spans="1:5" x14ac:dyDescent="0.25">
      <c r="A95" s="222">
        <v>8</v>
      </c>
      <c r="B95" s="36" t="s">
        <v>147</v>
      </c>
      <c r="C95" s="39" t="s">
        <v>148</v>
      </c>
      <c r="D95" s="51"/>
    </row>
    <row r="96" spans="1:5" x14ac:dyDescent="0.25">
      <c r="A96" s="222">
        <v>8</v>
      </c>
      <c r="B96" s="37"/>
      <c r="C96" s="39" t="s">
        <v>149</v>
      </c>
      <c r="D96" s="51"/>
    </row>
    <row r="97" spans="1:5" x14ac:dyDescent="0.25">
      <c r="A97" s="222">
        <v>8</v>
      </c>
      <c r="B97" s="37"/>
      <c r="C97" s="39" t="s">
        <v>152</v>
      </c>
      <c r="D97" s="51"/>
    </row>
    <row r="98" spans="1:5" x14ac:dyDescent="0.25">
      <c r="A98" s="222">
        <v>8</v>
      </c>
      <c r="B98" s="37"/>
      <c r="C98" s="39" t="s">
        <v>153</v>
      </c>
      <c r="D98" s="51"/>
    </row>
    <row r="99" spans="1:5" x14ac:dyDescent="0.25">
      <c r="A99" s="222">
        <v>8</v>
      </c>
      <c r="B99" s="36" t="s">
        <v>156</v>
      </c>
      <c r="C99" s="40" t="s">
        <v>160</v>
      </c>
      <c r="D99" s="52"/>
      <c r="E99" s="6" t="s">
        <v>197</v>
      </c>
    </row>
    <row r="100" spans="1:5" x14ac:dyDescent="0.25">
      <c r="A100" s="222">
        <v>8</v>
      </c>
      <c r="B100" s="38" t="s">
        <v>316</v>
      </c>
      <c r="C100" s="40" t="s">
        <v>159</v>
      </c>
      <c r="D100" s="52"/>
      <c r="E100" s="9" t="s">
        <v>189</v>
      </c>
    </row>
    <row r="101" spans="1:5" ht="18" x14ac:dyDescent="0.25">
      <c r="A101" s="222">
        <v>8</v>
      </c>
      <c r="B101" s="38" t="s">
        <v>482</v>
      </c>
      <c r="C101" s="41" t="s">
        <v>158</v>
      </c>
      <c r="D101" s="286"/>
    </row>
    <row r="102" spans="1:5" ht="15.75" x14ac:dyDescent="0.25">
      <c r="A102" s="161">
        <f>A90+1</f>
        <v>9</v>
      </c>
      <c r="B102" s="158" t="str">
        <f>CONCATENATE("Enter company No. ", A102)</f>
        <v>Enter company No. 9</v>
      </c>
      <c r="C102" s="159"/>
      <c r="D102" s="160"/>
    </row>
    <row r="103" spans="1:5" ht="15.75" x14ac:dyDescent="0.25">
      <c r="A103" s="222">
        <v>9</v>
      </c>
      <c r="B103" s="80" t="s">
        <v>146</v>
      </c>
      <c r="C103" s="141"/>
      <c r="D103" s="142"/>
    </row>
    <row r="104" spans="1:5" x14ac:dyDescent="0.25">
      <c r="A104" s="222">
        <v>9</v>
      </c>
      <c r="B104" s="140" t="s">
        <v>198</v>
      </c>
      <c r="C104" s="140"/>
      <c r="D104" s="239" t="s">
        <v>157</v>
      </c>
    </row>
    <row r="105" spans="1:5" x14ac:dyDescent="0.25">
      <c r="A105" s="222">
        <v>9</v>
      </c>
      <c r="B105" s="143" t="s">
        <v>151</v>
      </c>
      <c r="C105" s="144"/>
      <c r="D105" s="233"/>
    </row>
    <row r="106" spans="1:5" x14ac:dyDescent="0.25">
      <c r="A106" s="222">
        <v>9</v>
      </c>
      <c r="B106" s="143" t="s">
        <v>150</v>
      </c>
      <c r="C106" s="144"/>
      <c r="D106" s="50"/>
    </row>
    <row r="107" spans="1:5" x14ac:dyDescent="0.25">
      <c r="A107" s="222">
        <v>9</v>
      </c>
      <c r="B107" s="36" t="s">
        <v>147</v>
      </c>
      <c r="C107" s="39" t="s">
        <v>148</v>
      </c>
      <c r="D107" s="51"/>
    </row>
    <row r="108" spans="1:5" x14ac:dyDescent="0.25">
      <c r="A108" s="222">
        <v>9</v>
      </c>
      <c r="B108" s="37"/>
      <c r="C108" s="39" t="s">
        <v>149</v>
      </c>
      <c r="D108" s="51"/>
    </row>
    <row r="109" spans="1:5" x14ac:dyDescent="0.25">
      <c r="A109" s="222">
        <v>9</v>
      </c>
      <c r="B109" s="37"/>
      <c r="C109" s="39" t="s">
        <v>152</v>
      </c>
      <c r="D109" s="51"/>
    </row>
    <row r="110" spans="1:5" x14ac:dyDescent="0.25">
      <c r="A110" s="222">
        <v>9</v>
      </c>
      <c r="B110" s="37"/>
      <c r="C110" s="39" t="s">
        <v>153</v>
      </c>
      <c r="D110" s="51"/>
    </row>
    <row r="111" spans="1:5" x14ac:dyDescent="0.25">
      <c r="A111" s="222">
        <v>9</v>
      </c>
      <c r="B111" s="36" t="s">
        <v>156</v>
      </c>
      <c r="C111" s="40" t="s">
        <v>160</v>
      </c>
      <c r="D111" s="52"/>
      <c r="E111" s="6" t="s">
        <v>197</v>
      </c>
    </row>
    <row r="112" spans="1:5" x14ac:dyDescent="0.25">
      <c r="A112" s="222">
        <v>9</v>
      </c>
      <c r="B112" s="38" t="s">
        <v>316</v>
      </c>
      <c r="C112" s="40" t="s">
        <v>159</v>
      </c>
      <c r="D112" s="52"/>
      <c r="E112" s="9" t="s">
        <v>189</v>
      </c>
    </row>
    <row r="113" spans="1:5" ht="18" x14ac:dyDescent="0.25">
      <c r="A113" s="222">
        <v>9</v>
      </c>
      <c r="B113" s="38" t="s">
        <v>482</v>
      </c>
      <c r="C113" s="41" t="s">
        <v>158</v>
      </c>
      <c r="D113" s="286"/>
    </row>
    <row r="114" spans="1:5" ht="15.75" x14ac:dyDescent="0.25">
      <c r="A114" s="161">
        <f>A102+1</f>
        <v>10</v>
      </c>
      <c r="B114" s="158" t="str">
        <f>CONCATENATE("Enter company No. ", A114)</f>
        <v>Enter company No. 10</v>
      </c>
      <c r="C114" s="159"/>
      <c r="D114" s="160"/>
    </row>
    <row r="115" spans="1:5" ht="15.75" x14ac:dyDescent="0.25">
      <c r="A115" s="222">
        <v>10</v>
      </c>
      <c r="B115" s="80" t="s">
        <v>146</v>
      </c>
      <c r="C115" s="141"/>
      <c r="D115" s="142"/>
    </row>
    <row r="116" spans="1:5" x14ac:dyDescent="0.25">
      <c r="A116" s="222">
        <v>10</v>
      </c>
      <c r="B116" s="140" t="s">
        <v>198</v>
      </c>
      <c r="C116" s="140"/>
      <c r="D116" s="239" t="s">
        <v>157</v>
      </c>
    </row>
    <row r="117" spans="1:5" x14ac:dyDescent="0.25">
      <c r="A117" s="222">
        <v>10</v>
      </c>
      <c r="B117" s="143" t="s">
        <v>151</v>
      </c>
      <c r="C117" s="144"/>
      <c r="D117" s="233"/>
    </row>
    <row r="118" spans="1:5" x14ac:dyDescent="0.25">
      <c r="A118" s="222">
        <v>10</v>
      </c>
      <c r="B118" s="143" t="s">
        <v>150</v>
      </c>
      <c r="C118" s="144"/>
      <c r="D118" s="50"/>
    </row>
    <row r="119" spans="1:5" x14ac:dyDescent="0.25">
      <c r="A119" s="222">
        <v>10</v>
      </c>
      <c r="B119" s="36" t="s">
        <v>147</v>
      </c>
      <c r="C119" s="39" t="s">
        <v>148</v>
      </c>
      <c r="D119" s="51"/>
    </row>
    <row r="120" spans="1:5" x14ac:dyDescent="0.25">
      <c r="A120" s="222">
        <v>10</v>
      </c>
      <c r="B120" s="37"/>
      <c r="C120" s="39" t="s">
        <v>149</v>
      </c>
      <c r="D120" s="51"/>
    </row>
    <row r="121" spans="1:5" x14ac:dyDescent="0.25">
      <c r="A121" s="222">
        <v>10</v>
      </c>
      <c r="B121" s="37"/>
      <c r="C121" s="39" t="s">
        <v>152</v>
      </c>
      <c r="D121" s="51"/>
    </row>
    <row r="122" spans="1:5" x14ac:dyDescent="0.25">
      <c r="A122" s="222">
        <v>10</v>
      </c>
      <c r="B122" s="37"/>
      <c r="C122" s="39" t="s">
        <v>153</v>
      </c>
      <c r="D122" s="51"/>
    </row>
    <row r="123" spans="1:5" x14ac:dyDescent="0.25">
      <c r="A123" s="222">
        <v>10</v>
      </c>
      <c r="B123" s="36" t="s">
        <v>156</v>
      </c>
      <c r="C123" s="40" t="s">
        <v>160</v>
      </c>
      <c r="D123" s="52"/>
      <c r="E123" s="6" t="s">
        <v>197</v>
      </c>
    </row>
    <row r="124" spans="1:5" x14ac:dyDescent="0.25">
      <c r="A124" s="222">
        <v>10</v>
      </c>
      <c r="B124" s="38" t="s">
        <v>316</v>
      </c>
      <c r="C124" s="40" t="s">
        <v>159</v>
      </c>
      <c r="D124" s="52"/>
      <c r="E124" s="9" t="s">
        <v>189</v>
      </c>
    </row>
    <row r="125" spans="1:5" ht="18" x14ac:dyDescent="0.25">
      <c r="A125" s="222">
        <v>10</v>
      </c>
      <c r="B125" s="38" t="s">
        <v>482</v>
      </c>
      <c r="C125" s="41" t="s">
        <v>158</v>
      </c>
      <c r="D125" s="286"/>
    </row>
    <row r="126" spans="1:5" s="6" customFormat="1" x14ac:dyDescent="0.25"/>
    <row r="127" spans="1:5" s="6" customFormat="1" x14ac:dyDescent="0.25"/>
    <row r="128" spans="1:5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</sheetData>
  <sheetProtection algorithmName="SHA-512" hashValue="DS1g3kJEox2cyxJyqXX+dQjPZEplWYpKyd4J0vTMTTppty/r79V4KbTwv+bfurq9wFmU97Wgt2QAlO8kZv38bg==" saltValue="JVcBmJewPiDrwoyulu1kxQ==" spinCount="100000" sheet="1" objects="1" scenarios="1"/>
  <dataConsolidate/>
  <mergeCells count="4">
    <mergeCell ref="I2:I4"/>
    <mergeCell ref="F2:F4"/>
    <mergeCell ref="D2:D4"/>
    <mergeCell ref="B2:C4"/>
  </mergeCells>
  <dataValidations count="1">
    <dataValidation type="decimal" allowBlank="1" showErrorMessage="1" errorTitle="Invalid format" error="Please use the following format_x000a__x000a_latitude:      50.128074_x000a_longitude:    8.601274" sqref="D15:D16 D111:D112 D39:D40 D51:D52 D63:D64 D75:D76 D87:D88 D99:D100 D27:D28 D123:D124">
      <formula1>-200</formula1>
      <formula2>200</formula2>
    </dataValidation>
  </dataValidations>
  <hyperlinks>
    <hyperlink ref="E39" r:id="rId1" display="https://www.gps-coordinates.net/"/>
    <hyperlink ref="E40" r:id="rId2"/>
    <hyperlink ref="E51" r:id="rId3" display="https://www.gps-coordinates.net/"/>
    <hyperlink ref="E52" r:id="rId4"/>
    <hyperlink ref="E63" r:id="rId5" display="https://www.gps-coordinates.net/"/>
    <hyperlink ref="E64" r:id="rId6"/>
    <hyperlink ref="E75" r:id="rId7" display="https://www.gps-coordinates.net/"/>
    <hyperlink ref="E76" r:id="rId8"/>
    <hyperlink ref="E87" r:id="rId9" display="https://www.gps-coordinates.net/"/>
    <hyperlink ref="E88" r:id="rId10"/>
    <hyperlink ref="E99" r:id="rId11" display="https://www.gps-coordinates.net/"/>
    <hyperlink ref="E100" r:id="rId12"/>
    <hyperlink ref="E111" r:id="rId13" display="https://www.gps-coordinates.net/"/>
    <hyperlink ref="E112" r:id="rId14"/>
    <hyperlink ref="E123" r:id="rId15" display="https://www.gps-coordinates.net/"/>
    <hyperlink ref="E124" r:id="rId16"/>
    <hyperlink ref="E27" r:id="rId17" display="https://www.gps-coordinates.net/"/>
    <hyperlink ref="E28" r:id="rId18"/>
    <hyperlink ref="F15" r:id="rId19" display="https://www.gps-coordinates.net/"/>
    <hyperlink ref="F16" r:id="rId20"/>
  </hyperlinks>
  <pageMargins left="0.7" right="0.7" top="0.78740157499999996" bottom="0.78740157499999996" header="0.3" footer="0.3"/>
  <pageSetup paperSize="9" orientation="portrait" r:id="rId21"/>
  <drawing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_x000a_">
          <x14:formula1>
            <xm:f>'Dropdown Listen neu'!$A$25:$A$49</xm:f>
          </x14:formula1>
          <xm:sqref>D116 D32 D8 D20 D56 D44 D80 D68 D92 D104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baseColWidth="10" defaultRowHeight="15" x14ac:dyDescent="0.25"/>
  <cols>
    <col min="1" max="1" width="10.7109375" style="202" bestFit="1" customWidth="1"/>
    <col min="2" max="2" width="12.140625" style="202" customWidth="1"/>
    <col min="3" max="3" width="12" style="202" customWidth="1"/>
    <col min="4" max="4" width="25.5703125" style="202" bestFit="1" customWidth="1"/>
    <col min="5" max="5" width="27.5703125" style="202" bestFit="1" customWidth="1"/>
    <col min="6" max="6" width="143.28515625" style="202" bestFit="1" customWidth="1"/>
    <col min="7" max="7" width="42.85546875" style="207" customWidth="1"/>
    <col min="8" max="16384" width="11.42578125" style="202"/>
  </cols>
  <sheetData>
    <row r="1" spans="1:7" x14ac:dyDescent="0.25">
      <c r="A1" s="200" t="s">
        <v>317</v>
      </c>
      <c r="B1" s="200" t="s">
        <v>318</v>
      </c>
      <c r="C1" s="200" t="s">
        <v>319</v>
      </c>
      <c r="D1" s="200" t="s">
        <v>320</v>
      </c>
      <c r="E1" s="200" t="s">
        <v>321</v>
      </c>
      <c r="F1" s="200" t="s">
        <v>322</v>
      </c>
      <c r="G1" s="201" t="s">
        <v>323</v>
      </c>
    </row>
    <row r="2" spans="1:7" x14ac:dyDescent="0.25">
      <c r="A2" s="203">
        <v>43712</v>
      </c>
      <c r="B2" s="203" t="s">
        <v>333</v>
      </c>
      <c r="C2" s="203" t="s">
        <v>334</v>
      </c>
      <c r="D2" s="203" t="s">
        <v>335</v>
      </c>
      <c r="E2" s="203" t="s">
        <v>336</v>
      </c>
      <c r="F2" s="204" t="s">
        <v>337</v>
      </c>
      <c r="G2" s="204" t="s">
        <v>324</v>
      </c>
    </row>
    <row r="3" spans="1:7" x14ac:dyDescent="0.25">
      <c r="A3" s="205">
        <v>43713</v>
      </c>
      <c r="B3" s="236" t="s">
        <v>346</v>
      </c>
      <c r="C3" s="236">
        <v>43713</v>
      </c>
      <c r="D3" s="236" t="s">
        <v>335</v>
      </c>
      <c r="E3" s="236" t="s">
        <v>347</v>
      </c>
      <c r="F3" s="236" t="s">
        <v>348</v>
      </c>
      <c r="G3" s="236" t="s">
        <v>355</v>
      </c>
    </row>
    <row r="4" spans="1:7" x14ac:dyDescent="0.25">
      <c r="A4" s="205">
        <v>43713</v>
      </c>
      <c r="B4" s="236" t="s">
        <v>346</v>
      </c>
      <c r="C4" s="236">
        <v>43713</v>
      </c>
      <c r="D4" s="236" t="s">
        <v>349</v>
      </c>
      <c r="E4" s="236" t="s">
        <v>349</v>
      </c>
      <c r="F4" s="236" t="s">
        <v>350</v>
      </c>
      <c r="G4" s="236" t="s">
        <v>357</v>
      </c>
    </row>
    <row r="5" spans="1:7" x14ac:dyDescent="0.25">
      <c r="A5" s="205">
        <v>43713</v>
      </c>
      <c r="B5" s="236" t="s">
        <v>346</v>
      </c>
      <c r="C5" s="236">
        <v>43713</v>
      </c>
      <c r="D5" s="236" t="s">
        <v>291</v>
      </c>
      <c r="E5" s="236" t="s">
        <v>351</v>
      </c>
      <c r="F5" s="236" t="s">
        <v>352</v>
      </c>
      <c r="G5" s="236" t="s">
        <v>384</v>
      </c>
    </row>
    <row r="6" spans="1:7" x14ac:dyDescent="0.25">
      <c r="A6" s="205">
        <v>43713</v>
      </c>
      <c r="B6" s="236" t="s">
        <v>346</v>
      </c>
      <c r="C6" s="236">
        <v>43713</v>
      </c>
      <c r="D6" s="236" t="s">
        <v>349</v>
      </c>
      <c r="E6" s="236" t="s">
        <v>349</v>
      </c>
      <c r="F6" s="236" t="s">
        <v>353</v>
      </c>
      <c r="G6" s="236" t="s">
        <v>357</v>
      </c>
    </row>
    <row r="7" spans="1:7" x14ac:dyDescent="0.25">
      <c r="A7" s="205">
        <v>43713</v>
      </c>
      <c r="B7" s="236" t="s">
        <v>346</v>
      </c>
      <c r="C7" s="236">
        <v>43713</v>
      </c>
      <c r="D7" s="236" t="s">
        <v>349</v>
      </c>
      <c r="E7" s="236" t="s">
        <v>349</v>
      </c>
      <c r="F7" s="236" t="s">
        <v>354</v>
      </c>
      <c r="G7" s="236" t="s">
        <v>356</v>
      </c>
    </row>
    <row r="8" spans="1:7" x14ac:dyDescent="0.25">
      <c r="A8" s="205"/>
      <c r="B8" s="205" t="s">
        <v>333</v>
      </c>
      <c r="C8" s="205">
        <v>43726</v>
      </c>
      <c r="D8" s="205" t="s">
        <v>447</v>
      </c>
      <c r="E8" s="205" t="s">
        <v>349</v>
      </c>
      <c r="F8" s="205" t="s">
        <v>485</v>
      </c>
      <c r="G8" s="205"/>
    </row>
    <row r="9" spans="1:7" x14ac:dyDescent="0.25">
      <c r="A9" s="205"/>
      <c r="B9" s="205"/>
      <c r="C9" s="205"/>
      <c r="D9" s="205"/>
      <c r="E9" s="205"/>
      <c r="F9" s="205"/>
      <c r="G9" s="205"/>
    </row>
    <row r="10" spans="1:7" x14ac:dyDescent="0.25">
      <c r="A10" s="205"/>
      <c r="B10" s="205"/>
      <c r="C10" s="205"/>
      <c r="D10" s="205"/>
      <c r="E10" s="205"/>
      <c r="F10" s="205"/>
      <c r="G10" s="205"/>
    </row>
    <row r="11" spans="1:7" x14ac:dyDescent="0.25">
      <c r="A11" s="205"/>
      <c r="B11" s="205"/>
      <c r="C11" s="205"/>
      <c r="D11" s="205"/>
      <c r="E11" s="205"/>
      <c r="F11" s="205"/>
      <c r="G11" s="205"/>
    </row>
    <row r="12" spans="1:7" x14ac:dyDescent="0.25">
      <c r="A12" s="205"/>
      <c r="B12" s="205"/>
      <c r="C12" s="205"/>
      <c r="D12" s="205"/>
      <c r="E12" s="205"/>
      <c r="F12" s="205"/>
      <c r="G12" s="205"/>
    </row>
    <row r="13" spans="1:7" x14ac:dyDescent="0.25">
      <c r="A13" s="205"/>
      <c r="B13" s="205"/>
      <c r="C13" s="205"/>
      <c r="D13" s="205"/>
      <c r="E13" s="205"/>
      <c r="F13" s="205"/>
      <c r="G13" s="205"/>
    </row>
    <row r="14" spans="1:7" x14ac:dyDescent="0.25">
      <c r="A14" s="205"/>
      <c r="B14" s="205"/>
      <c r="C14" s="205"/>
      <c r="D14" s="205"/>
      <c r="E14" s="205"/>
      <c r="F14" s="205"/>
      <c r="G14" s="205"/>
    </row>
    <row r="15" spans="1:7" x14ac:dyDescent="0.25">
      <c r="A15" s="205"/>
      <c r="B15" s="205"/>
      <c r="C15" s="205"/>
      <c r="D15" s="205"/>
      <c r="E15" s="205"/>
      <c r="F15" s="205"/>
      <c r="G15" s="205"/>
    </row>
    <row r="16" spans="1:7" x14ac:dyDescent="0.25">
      <c r="A16" s="205"/>
      <c r="B16" s="205"/>
      <c r="C16" s="205"/>
      <c r="D16" s="205"/>
      <c r="E16" s="205"/>
      <c r="F16" s="205"/>
      <c r="G16" s="205"/>
    </row>
    <row r="17" spans="1:7" x14ac:dyDescent="0.25">
      <c r="A17" s="205"/>
      <c r="B17" s="205"/>
      <c r="C17" s="205"/>
      <c r="D17" s="206"/>
      <c r="E17" s="205"/>
      <c r="F17" s="206"/>
      <c r="G17" s="206"/>
    </row>
    <row r="18" spans="1:7" x14ac:dyDescent="0.25">
      <c r="A18" s="205"/>
      <c r="B18" s="205"/>
      <c r="C18" s="205"/>
      <c r="D18" s="205"/>
      <c r="E18" s="205"/>
      <c r="F18" s="206"/>
      <c r="G18" s="206"/>
    </row>
    <row r="19" spans="1:7" x14ac:dyDescent="0.25">
      <c r="A19" s="205"/>
      <c r="B19" s="205"/>
      <c r="C19" s="205"/>
      <c r="D19" s="205"/>
      <c r="E19" s="205"/>
      <c r="F19" s="206"/>
      <c r="G19" s="206"/>
    </row>
    <row r="20" spans="1:7" x14ac:dyDescent="0.25">
      <c r="A20" s="205"/>
      <c r="B20" s="205"/>
      <c r="C20" s="205"/>
      <c r="D20" s="205"/>
      <c r="E20" s="205"/>
      <c r="F20" s="206"/>
      <c r="G20" s="206"/>
    </row>
    <row r="21" spans="1:7" x14ac:dyDescent="0.25">
      <c r="A21" s="205"/>
      <c r="B21" s="205"/>
      <c r="C21" s="205"/>
      <c r="D21" s="205"/>
      <c r="E21" s="205"/>
      <c r="F21" s="206"/>
      <c r="G21" s="206"/>
    </row>
    <row r="22" spans="1:7" x14ac:dyDescent="0.25">
      <c r="A22" s="205"/>
      <c r="B22" s="205"/>
      <c r="C22" s="205"/>
      <c r="D22" s="205"/>
      <c r="E22" s="205"/>
      <c r="F22" s="206"/>
      <c r="G22" s="206"/>
    </row>
    <row r="23" spans="1:7" x14ac:dyDescent="0.25">
      <c r="A23" s="205"/>
      <c r="B23" s="205"/>
      <c r="C23" s="205"/>
      <c r="D23" s="205"/>
      <c r="E23" s="205"/>
      <c r="F23" s="206"/>
      <c r="G23" s="206"/>
    </row>
    <row r="24" spans="1:7" x14ac:dyDescent="0.25">
      <c r="A24" s="205"/>
      <c r="B24" s="205"/>
      <c r="C24" s="205"/>
      <c r="D24" s="205"/>
      <c r="E24" s="205"/>
      <c r="F24" s="206"/>
      <c r="G24" s="206"/>
    </row>
    <row r="25" spans="1:7" x14ac:dyDescent="0.25">
      <c r="A25" s="205"/>
      <c r="B25" s="205"/>
      <c r="C25" s="205"/>
      <c r="D25" s="205"/>
      <c r="E25" s="205"/>
      <c r="F25" s="206"/>
      <c r="G25" s="206"/>
    </row>
    <row r="26" spans="1:7" x14ac:dyDescent="0.25">
      <c r="A26" s="205"/>
      <c r="B26" s="205"/>
      <c r="C26" s="205"/>
      <c r="D26" s="205"/>
      <c r="E26" s="205"/>
      <c r="F26" s="206"/>
      <c r="G26" s="206"/>
    </row>
    <row r="27" spans="1:7" x14ac:dyDescent="0.25">
      <c r="A27" s="205"/>
      <c r="B27" s="205"/>
      <c r="C27" s="205"/>
      <c r="D27" s="205"/>
      <c r="E27" s="205"/>
      <c r="F27" s="206"/>
      <c r="G27" s="206"/>
    </row>
    <row r="28" spans="1:7" x14ac:dyDescent="0.25">
      <c r="A28" s="205"/>
      <c r="B28" s="205"/>
      <c r="C28" s="205"/>
      <c r="D28" s="205"/>
      <c r="E28" s="205"/>
      <c r="F28" s="206"/>
      <c r="G28" s="206"/>
    </row>
    <row r="29" spans="1:7" x14ac:dyDescent="0.25">
      <c r="A29" s="205"/>
      <c r="B29" s="205"/>
      <c r="C29" s="205"/>
      <c r="D29" s="205"/>
      <c r="E29" s="205"/>
      <c r="F29" s="206"/>
      <c r="G29" s="206"/>
    </row>
    <row r="30" spans="1:7" x14ac:dyDescent="0.25">
      <c r="A30" s="205"/>
      <c r="B30" s="205"/>
      <c r="C30" s="205"/>
      <c r="D30" s="205"/>
      <c r="E30" s="205"/>
      <c r="F30" s="206"/>
      <c r="G30" s="206"/>
    </row>
    <row r="31" spans="1:7" x14ac:dyDescent="0.25">
      <c r="A31" s="205"/>
      <c r="B31" s="205"/>
      <c r="C31" s="205"/>
      <c r="D31" s="205"/>
      <c r="E31" s="205"/>
      <c r="F31" s="206"/>
      <c r="G31" s="206"/>
    </row>
    <row r="32" spans="1:7" x14ac:dyDescent="0.25">
      <c r="A32" s="205"/>
      <c r="B32" s="205"/>
      <c r="C32" s="205"/>
      <c r="D32" s="205"/>
      <c r="E32" s="205"/>
      <c r="F32" s="206"/>
      <c r="G32" s="206"/>
    </row>
    <row r="33" spans="1:7" x14ac:dyDescent="0.25">
      <c r="A33" s="205"/>
      <c r="B33" s="205"/>
      <c r="C33" s="205"/>
      <c r="D33" s="205"/>
      <c r="E33" s="205"/>
      <c r="F33" s="206"/>
      <c r="G33" s="206"/>
    </row>
    <row r="34" spans="1:7" x14ac:dyDescent="0.25">
      <c r="A34" s="205"/>
      <c r="B34" s="205"/>
      <c r="C34" s="205"/>
      <c r="D34" s="205"/>
      <c r="E34" s="205"/>
      <c r="F34" s="206"/>
      <c r="G34" s="206"/>
    </row>
    <row r="35" spans="1:7" x14ac:dyDescent="0.25">
      <c r="A35" s="205"/>
      <c r="B35" s="205"/>
      <c r="C35" s="205"/>
      <c r="D35" s="205"/>
      <c r="E35" s="205"/>
      <c r="F35" s="206"/>
      <c r="G35" s="206"/>
    </row>
    <row r="36" spans="1:7" x14ac:dyDescent="0.25">
      <c r="A36" s="205"/>
      <c r="B36" s="205"/>
      <c r="C36" s="205"/>
      <c r="D36" s="205"/>
      <c r="E36" s="205"/>
      <c r="F36" s="206"/>
      <c r="G36" s="206"/>
    </row>
    <row r="37" spans="1:7" x14ac:dyDescent="0.25">
      <c r="A37" s="205"/>
      <c r="B37" s="205"/>
      <c r="C37" s="205"/>
      <c r="D37" s="205"/>
      <c r="E37" s="205"/>
      <c r="F37" s="206"/>
      <c r="G37" s="206"/>
    </row>
    <row r="38" spans="1:7" x14ac:dyDescent="0.25">
      <c r="A38" s="205"/>
      <c r="B38" s="205"/>
      <c r="C38" s="205"/>
      <c r="D38" s="205"/>
      <c r="E38" s="205"/>
      <c r="F38" s="206"/>
      <c r="G38" s="206"/>
    </row>
    <row r="39" spans="1:7" x14ac:dyDescent="0.25">
      <c r="A39" s="205"/>
      <c r="B39" s="205"/>
      <c r="C39" s="205"/>
      <c r="D39" s="205"/>
      <c r="E39" s="205"/>
      <c r="F39" s="206"/>
      <c r="G39" s="206"/>
    </row>
    <row r="40" spans="1:7" x14ac:dyDescent="0.25">
      <c r="A40" s="205"/>
      <c r="B40" s="205"/>
      <c r="C40" s="205"/>
      <c r="D40" s="205"/>
      <c r="E40" s="205"/>
      <c r="F40" s="206"/>
      <c r="G40" s="206"/>
    </row>
    <row r="41" spans="1:7" x14ac:dyDescent="0.25">
      <c r="A41" s="205"/>
      <c r="B41" s="205"/>
      <c r="C41" s="205"/>
      <c r="D41" s="205"/>
      <c r="E41" s="205"/>
      <c r="F41" s="206"/>
      <c r="G41" s="206"/>
    </row>
    <row r="42" spans="1:7" x14ac:dyDescent="0.25">
      <c r="A42" s="205"/>
      <c r="B42" s="205"/>
      <c r="C42" s="205"/>
      <c r="D42" s="205"/>
      <c r="E42" s="205"/>
      <c r="F42" s="206"/>
      <c r="G42" s="206"/>
    </row>
    <row r="43" spans="1:7" x14ac:dyDescent="0.25">
      <c r="A43" s="205"/>
      <c r="B43" s="205"/>
      <c r="C43" s="205"/>
      <c r="D43" s="205"/>
      <c r="E43" s="205"/>
      <c r="F43" s="206"/>
      <c r="G43" s="206"/>
    </row>
    <row r="44" spans="1:7" x14ac:dyDescent="0.25">
      <c r="A44" s="205"/>
      <c r="B44" s="205"/>
      <c r="C44" s="205"/>
      <c r="D44" s="205"/>
      <c r="E44" s="205"/>
      <c r="F44" s="206"/>
      <c r="G44" s="206"/>
    </row>
    <row r="45" spans="1:7" x14ac:dyDescent="0.25">
      <c r="A45" s="205"/>
      <c r="B45" s="205"/>
      <c r="C45" s="205"/>
      <c r="D45" s="205"/>
      <c r="E45" s="205"/>
      <c r="F45" s="206"/>
      <c r="G45" s="206"/>
    </row>
    <row r="46" spans="1:7" x14ac:dyDescent="0.25">
      <c r="A46" s="205"/>
      <c r="B46" s="205"/>
      <c r="C46" s="205"/>
      <c r="D46" s="205"/>
      <c r="E46" s="205"/>
      <c r="F46" s="206"/>
      <c r="G46" s="206"/>
    </row>
    <row r="47" spans="1:7" x14ac:dyDescent="0.25">
      <c r="A47" s="205"/>
      <c r="B47" s="205"/>
      <c r="C47" s="205"/>
      <c r="D47" s="205"/>
      <c r="E47" s="205"/>
      <c r="F47" s="206"/>
      <c r="G47" s="206"/>
    </row>
    <row r="48" spans="1:7" x14ac:dyDescent="0.25">
      <c r="A48" s="205"/>
      <c r="B48" s="205"/>
      <c r="C48" s="205"/>
      <c r="D48" s="205"/>
      <c r="E48" s="205"/>
      <c r="F48" s="206"/>
      <c r="G48" s="206"/>
    </row>
    <row r="49" spans="1:7" x14ac:dyDescent="0.25">
      <c r="A49" s="205"/>
      <c r="B49" s="205"/>
      <c r="C49" s="205"/>
      <c r="D49" s="205"/>
      <c r="E49" s="205"/>
      <c r="F49" s="206"/>
      <c r="G49" s="206"/>
    </row>
    <row r="50" spans="1:7" x14ac:dyDescent="0.25">
      <c r="A50" s="205"/>
      <c r="B50" s="205"/>
      <c r="C50" s="205"/>
      <c r="D50" s="205"/>
      <c r="E50" s="205"/>
      <c r="F50" s="206"/>
      <c r="G50" s="206"/>
    </row>
    <row r="51" spans="1:7" x14ac:dyDescent="0.25">
      <c r="A51" s="205"/>
      <c r="B51" s="205"/>
      <c r="C51" s="205"/>
      <c r="D51" s="205"/>
      <c r="E51" s="205"/>
      <c r="F51" s="206"/>
      <c r="G51" s="206"/>
    </row>
    <row r="52" spans="1:7" x14ac:dyDescent="0.25">
      <c r="A52" s="205"/>
      <c r="B52" s="205"/>
      <c r="C52" s="205"/>
      <c r="D52" s="205"/>
      <c r="E52" s="205"/>
      <c r="F52" s="206"/>
      <c r="G52" s="206"/>
    </row>
    <row r="53" spans="1:7" x14ac:dyDescent="0.25">
      <c r="A53" s="205"/>
      <c r="B53" s="205"/>
      <c r="C53" s="205"/>
      <c r="D53" s="205"/>
      <c r="E53" s="205"/>
      <c r="F53" s="206"/>
      <c r="G53" s="206"/>
    </row>
    <row r="54" spans="1:7" x14ac:dyDescent="0.25">
      <c r="A54" s="205"/>
      <c r="B54" s="205"/>
      <c r="C54" s="205"/>
      <c r="D54" s="205"/>
      <c r="E54" s="205"/>
      <c r="F54" s="206"/>
      <c r="G54" s="206"/>
    </row>
    <row r="55" spans="1:7" x14ac:dyDescent="0.25">
      <c r="A55" s="205"/>
      <c r="B55" s="205"/>
      <c r="C55" s="205"/>
      <c r="D55" s="205"/>
      <c r="E55" s="205"/>
      <c r="F55" s="206"/>
      <c r="G55" s="206"/>
    </row>
    <row r="56" spans="1:7" x14ac:dyDescent="0.25">
      <c r="A56" s="205"/>
      <c r="B56" s="205"/>
      <c r="C56" s="205"/>
      <c r="D56" s="205"/>
      <c r="E56" s="205"/>
      <c r="F56" s="206"/>
      <c r="G56" s="206"/>
    </row>
    <row r="57" spans="1:7" x14ac:dyDescent="0.25">
      <c r="A57" s="205"/>
      <c r="B57" s="205"/>
      <c r="C57" s="205"/>
      <c r="D57" s="205"/>
      <c r="E57" s="205"/>
      <c r="F57" s="206"/>
      <c r="G57" s="206"/>
    </row>
    <row r="58" spans="1:7" x14ac:dyDescent="0.25">
      <c r="A58" s="205"/>
      <c r="B58" s="205"/>
      <c r="C58" s="205"/>
      <c r="D58" s="205"/>
      <c r="E58" s="205"/>
      <c r="F58" s="206"/>
      <c r="G58" s="206"/>
    </row>
    <row r="59" spans="1:7" x14ac:dyDescent="0.25">
      <c r="A59" s="205"/>
      <c r="B59" s="205"/>
      <c r="C59" s="205"/>
      <c r="D59" s="205"/>
      <c r="E59" s="205"/>
      <c r="F59" s="206"/>
      <c r="G59" s="206"/>
    </row>
    <row r="60" spans="1:7" x14ac:dyDescent="0.25">
      <c r="A60" s="205"/>
      <c r="B60" s="205"/>
      <c r="C60" s="205"/>
      <c r="D60" s="205"/>
      <c r="E60" s="205"/>
      <c r="F60" s="206"/>
      <c r="G60" s="206"/>
    </row>
    <row r="61" spans="1:7" x14ac:dyDescent="0.25">
      <c r="A61" s="205"/>
      <c r="B61" s="205"/>
      <c r="C61" s="205"/>
      <c r="D61" s="205"/>
      <c r="E61" s="205"/>
      <c r="F61" s="206"/>
      <c r="G61" s="206"/>
    </row>
    <row r="62" spans="1:7" x14ac:dyDescent="0.25">
      <c r="A62" s="205"/>
      <c r="B62" s="205"/>
      <c r="C62" s="205"/>
      <c r="D62" s="205"/>
      <c r="E62" s="205"/>
      <c r="F62" s="206"/>
      <c r="G62" s="206"/>
    </row>
    <row r="63" spans="1:7" x14ac:dyDescent="0.25">
      <c r="A63" s="205"/>
      <c r="B63" s="205"/>
      <c r="C63" s="205"/>
      <c r="D63" s="205"/>
      <c r="E63" s="205"/>
      <c r="F63" s="206"/>
      <c r="G63" s="206"/>
    </row>
    <row r="64" spans="1:7" x14ac:dyDescent="0.25">
      <c r="A64" s="205"/>
      <c r="B64" s="205"/>
      <c r="C64" s="205"/>
      <c r="D64" s="205"/>
      <c r="E64" s="205"/>
      <c r="F64" s="206"/>
      <c r="G64" s="206"/>
    </row>
    <row r="65" spans="1:7" x14ac:dyDescent="0.25">
      <c r="A65" s="205"/>
      <c r="B65" s="205"/>
      <c r="C65" s="205"/>
      <c r="D65" s="205"/>
      <c r="E65" s="205"/>
      <c r="F65" s="206"/>
      <c r="G65" s="206"/>
    </row>
    <row r="66" spans="1:7" x14ac:dyDescent="0.25">
      <c r="A66" s="205"/>
      <c r="B66" s="205"/>
      <c r="C66" s="205"/>
      <c r="D66" s="205"/>
      <c r="E66" s="205"/>
      <c r="F66" s="206"/>
      <c r="G66" s="206"/>
    </row>
    <row r="67" spans="1:7" x14ac:dyDescent="0.25">
      <c r="A67" s="205"/>
      <c r="B67" s="205"/>
      <c r="C67" s="205"/>
      <c r="D67" s="205"/>
      <c r="E67" s="205"/>
      <c r="F67" s="206"/>
      <c r="G67" s="206"/>
    </row>
    <row r="68" spans="1:7" x14ac:dyDescent="0.25">
      <c r="A68" s="205"/>
      <c r="B68" s="205"/>
      <c r="C68" s="205"/>
      <c r="D68" s="205"/>
      <c r="E68" s="205"/>
      <c r="F68" s="206"/>
      <c r="G68" s="206"/>
    </row>
    <row r="69" spans="1:7" x14ac:dyDescent="0.25">
      <c r="A69" s="205"/>
      <c r="B69" s="205"/>
      <c r="C69" s="205"/>
      <c r="D69" s="205"/>
      <c r="E69" s="205"/>
      <c r="F69" s="206"/>
      <c r="G69" s="206"/>
    </row>
    <row r="70" spans="1:7" x14ac:dyDescent="0.25">
      <c r="A70" s="205"/>
      <c r="B70" s="205"/>
      <c r="C70" s="205"/>
      <c r="D70" s="205"/>
      <c r="E70" s="205"/>
      <c r="F70" s="206"/>
      <c r="G70" s="206"/>
    </row>
    <row r="71" spans="1:7" x14ac:dyDescent="0.25">
      <c r="A71" s="205"/>
      <c r="B71" s="205"/>
      <c r="C71" s="205"/>
      <c r="D71" s="205"/>
      <c r="E71" s="205"/>
      <c r="F71" s="206"/>
      <c r="G71" s="206"/>
    </row>
    <row r="72" spans="1:7" x14ac:dyDescent="0.25">
      <c r="A72" s="205"/>
      <c r="B72" s="205"/>
      <c r="C72" s="205"/>
      <c r="D72" s="205"/>
      <c r="E72" s="205"/>
      <c r="F72" s="206"/>
      <c r="G72" s="206"/>
    </row>
    <row r="73" spans="1:7" x14ac:dyDescent="0.25">
      <c r="A73" s="205"/>
      <c r="B73" s="205"/>
      <c r="C73" s="205"/>
      <c r="D73" s="205"/>
      <c r="E73" s="205"/>
      <c r="F73" s="206"/>
      <c r="G73" s="206"/>
    </row>
    <row r="74" spans="1:7" x14ac:dyDescent="0.25">
      <c r="A74" s="205"/>
      <c r="B74" s="205"/>
      <c r="C74" s="205"/>
      <c r="D74" s="205"/>
      <c r="E74" s="205"/>
      <c r="F74" s="206"/>
      <c r="G74" s="206"/>
    </row>
    <row r="75" spans="1:7" x14ac:dyDescent="0.25">
      <c r="A75" s="205"/>
      <c r="B75" s="205"/>
      <c r="C75" s="205"/>
      <c r="D75" s="205"/>
      <c r="E75" s="205"/>
      <c r="F75" s="206"/>
      <c r="G75" s="206"/>
    </row>
    <row r="76" spans="1:7" x14ac:dyDescent="0.25">
      <c r="A76" s="205"/>
      <c r="B76" s="205"/>
      <c r="C76" s="205"/>
      <c r="D76" s="205"/>
      <c r="E76" s="205"/>
      <c r="F76" s="206"/>
      <c r="G76" s="206"/>
    </row>
    <row r="77" spans="1:7" x14ac:dyDescent="0.25">
      <c r="A77" s="205"/>
      <c r="B77" s="205"/>
      <c r="C77" s="205"/>
      <c r="D77" s="205"/>
      <c r="E77" s="205"/>
      <c r="F77" s="206"/>
      <c r="G77" s="206"/>
    </row>
    <row r="78" spans="1:7" x14ac:dyDescent="0.25">
      <c r="A78" s="205"/>
      <c r="B78" s="205"/>
      <c r="C78" s="205"/>
      <c r="D78" s="205"/>
      <c r="E78" s="205"/>
      <c r="F78" s="206"/>
      <c r="G78" s="206"/>
    </row>
    <row r="79" spans="1:7" x14ac:dyDescent="0.25">
      <c r="A79" s="205"/>
      <c r="B79" s="205"/>
      <c r="C79" s="205"/>
      <c r="D79" s="205"/>
      <c r="E79" s="205"/>
      <c r="F79" s="206"/>
      <c r="G79" s="206"/>
    </row>
    <row r="80" spans="1:7" x14ac:dyDescent="0.25">
      <c r="A80" s="205"/>
      <c r="B80" s="205"/>
      <c r="C80" s="205"/>
      <c r="D80" s="205"/>
      <c r="E80" s="205"/>
      <c r="F80" s="206"/>
      <c r="G80" s="206"/>
    </row>
    <row r="81" spans="1:7" x14ac:dyDescent="0.25">
      <c r="A81" s="205"/>
      <c r="B81" s="205"/>
      <c r="C81" s="205"/>
      <c r="D81" s="205"/>
      <c r="E81" s="205"/>
      <c r="F81" s="206"/>
      <c r="G81" s="206"/>
    </row>
    <row r="82" spans="1:7" x14ac:dyDescent="0.25">
      <c r="A82" s="205"/>
      <c r="B82" s="205"/>
      <c r="C82" s="205"/>
      <c r="D82" s="205"/>
      <c r="E82" s="205"/>
      <c r="F82" s="206"/>
      <c r="G82" s="206"/>
    </row>
    <row r="83" spans="1:7" x14ac:dyDescent="0.25">
      <c r="A83" s="205"/>
      <c r="B83" s="205"/>
      <c r="C83" s="205"/>
      <c r="D83" s="205"/>
      <c r="E83" s="205"/>
      <c r="F83" s="206"/>
      <c r="G83" s="206"/>
    </row>
    <row r="84" spans="1:7" x14ac:dyDescent="0.25">
      <c r="A84" s="205"/>
      <c r="B84" s="205"/>
      <c r="C84" s="205"/>
      <c r="D84" s="205"/>
      <c r="E84" s="205"/>
      <c r="F84" s="206"/>
      <c r="G84" s="206"/>
    </row>
    <row r="85" spans="1:7" x14ac:dyDescent="0.25">
      <c r="A85" s="205"/>
      <c r="B85" s="205"/>
      <c r="C85" s="205"/>
      <c r="D85" s="205"/>
      <c r="E85" s="205"/>
      <c r="F85" s="206"/>
      <c r="G85" s="206"/>
    </row>
    <row r="86" spans="1:7" x14ac:dyDescent="0.25">
      <c r="A86" s="205"/>
      <c r="B86" s="205"/>
      <c r="C86" s="205"/>
      <c r="D86" s="205"/>
      <c r="E86" s="205"/>
      <c r="F86" s="206"/>
      <c r="G86" s="206"/>
    </row>
    <row r="87" spans="1:7" x14ac:dyDescent="0.25">
      <c r="A87" s="205"/>
      <c r="B87" s="205"/>
      <c r="C87" s="205"/>
      <c r="D87" s="205"/>
      <c r="E87" s="205"/>
      <c r="F87" s="206"/>
      <c r="G87" s="206"/>
    </row>
    <row r="88" spans="1:7" x14ac:dyDescent="0.25">
      <c r="A88" s="205"/>
      <c r="B88" s="205"/>
      <c r="C88" s="205"/>
      <c r="D88" s="205"/>
      <c r="E88" s="205"/>
      <c r="F88" s="206"/>
      <c r="G88" s="206"/>
    </row>
    <row r="89" spans="1:7" x14ac:dyDescent="0.25">
      <c r="A89" s="205"/>
      <c r="B89" s="205"/>
      <c r="C89" s="205"/>
      <c r="D89" s="205"/>
      <c r="E89" s="205"/>
      <c r="F89" s="206"/>
      <c r="G89" s="206"/>
    </row>
    <row r="90" spans="1:7" x14ac:dyDescent="0.25">
      <c r="A90" s="205"/>
      <c r="B90" s="205"/>
      <c r="C90" s="205"/>
      <c r="D90" s="205"/>
      <c r="E90" s="205"/>
      <c r="F90" s="206"/>
      <c r="G90" s="206"/>
    </row>
    <row r="91" spans="1:7" x14ac:dyDescent="0.25">
      <c r="A91" s="205"/>
      <c r="B91" s="205"/>
      <c r="C91" s="205"/>
      <c r="D91" s="205"/>
      <c r="E91" s="205"/>
      <c r="F91" s="206"/>
      <c r="G91" s="206"/>
    </row>
    <row r="92" spans="1:7" x14ac:dyDescent="0.25">
      <c r="A92" s="205"/>
      <c r="B92" s="205"/>
      <c r="C92" s="205"/>
      <c r="D92" s="205"/>
      <c r="E92" s="205"/>
      <c r="F92" s="206"/>
      <c r="G92" s="206"/>
    </row>
    <row r="93" spans="1:7" x14ac:dyDescent="0.25">
      <c r="A93" s="205"/>
      <c r="B93" s="205"/>
      <c r="C93" s="205"/>
      <c r="D93" s="205"/>
      <c r="E93" s="205"/>
      <c r="F93" s="206"/>
      <c r="G93" s="206"/>
    </row>
    <row r="94" spans="1:7" x14ac:dyDescent="0.25">
      <c r="A94" s="205"/>
      <c r="B94" s="205"/>
      <c r="C94" s="205"/>
      <c r="D94" s="205"/>
      <c r="E94" s="205"/>
      <c r="F94" s="206"/>
      <c r="G94" s="206"/>
    </row>
    <row r="95" spans="1:7" x14ac:dyDescent="0.25">
      <c r="A95" s="205"/>
      <c r="B95" s="205"/>
      <c r="C95" s="205"/>
      <c r="D95" s="205"/>
      <c r="E95" s="205"/>
      <c r="F95" s="206"/>
      <c r="G95" s="206"/>
    </row>
    <row r="96" spans="1:7" x14ac:dyDescent="0.25">
      <c r="A96" s="205"/>
      <c r="B96" s="205"/>
      <c r="C96" s="205"/>
      <c r="D96" s="205"/>
      <c r="E96" s="205"/>
      <c r="F96" s="206"/>
      <c r="G96" s="206"/>
    </row>
    <row r="97" spans="1:7" x14ac:dyDescent="0.25">
      <c r="A97" s="205"/>
      <c r="B97" s="205"/>
      <c r="C97" s="205"/>
      <c r="D97" s="205"/>
      <c r="E97" s="205"/>
      <c r="F97" s="206"/>
      <c r="G97" s="206"/>
    </row>
    <row r="98" spans="1:7" x14ac:dyDescent="0.25">
      <c r="A98" s="205"/>
      <c r="B98" s="205"/>
      <c r="C98" s="205"/>
      <c r="D98" s="205"/>
      <c r="E98" s="205"/>
      <c r="F98" s="206"/>
      <c r="G98" s="206"/>
    </row>
    <row r="99" spans="1:7" x14ac:dyDescent="0.25">
      <c r="A99" s="205"/>
      <c r="B99" s="205"/>
      <c r="C99" s="205"/>
      <c r="D99" s="205"/>
      <c r="E99" s="205"/>
      <c r="F99" s="206"/>
      <c r="G99" s="206"/>
    </row>
    <row r="100" spans="1:7" x14ac:dyDescent="0.25">
      <c r="A100" s="205"/>
      <c r="B100" s="205"/>
      <c r="C100" s="205"/>
      <c r="D100" s="205"/>
      <c r="E100" s="205"/>
      <c r="F100" s="206"/>
      <c r="G100" s="206"/>
    </row>
    <row r="101" spans="1:7" x14ac:dyDescent="0.25">
      <c r="A101" s="205"/>
      <c r="B101" s="205"/>
      <c r="C101" s="205"/>
      <c r="D101" s="205"/>
      <c r="E101" s="205"/>
      <c r="F101" s="206"/>
      <c r="G101" s="206"/>
    </row>
    <row r="102" spans="1:7" x14ac:dyDescent="0.25">
      <c r="A102" s="205"/>
      <c r="B102" s="205"/>
      <c r="C102" s="205"/>
      <c r="D102" s="205"/>
      <c r="E102" s="205"/>
      <c r="F102" s="206"/>
      <c r="G102" s="206"/>
    </row>
    <row r="103" spans="1:7" x14ac:dyDescent="0.25">
      <c r="A103" s="205"/>
      <c r="B103" s="205"/>
      <c r="C103" s="205"/>
      <c r="D103" s="205"/>
      <c r="E103" s="205"/>
      <c r="F103" s="206"/>
      <c r="G103" s="206"/>
    </row>
    <row r="104" spans="1:7" x14ac:dyDescent="0.25">
      <c r="A104" s="205"/>
      <c r="B104" s="205"/>
      <c r="C104" s="205"/>
      <c r="D104" s="205"/>
      <c r="E104" s="205"/>
      <c r="F104" s="206"/>
      <c r="G104" s="206"/>
    </row>
    <row r="105" spans="1:7" x14ac:dyDescent="0.25">
      <c r="A105" s="205"/>
      <c r="B105" s="205"/>
      <c r="C105" s="205"/>
      <c r="D105" s="205"/>
      <c r="E105" s="205"/>
      <c r="F105" s="206"/>
      <c r="G105" s="206"/>
    </row>
    <row r="106" spans="1:7" x14ac:dyDescent="0.25">
      <c r="A106" s="205"/>
      <c r="B106" s="205"/>
      <c r="C106" s="205"/>
      <c r="D106" s="205"/>
      <c r="E106" s="205"/>
      <c r="F106" s="206"/>
      <c r="G106" s="206"/>
    </row>
    <row r="107" spans="1:7" x14ac:dyDescent="0.25">
      <c r="A107" s="205"/>
      <c r="B107" s="205"/>
      <c r="C107" s="205"/>
      <c r="D107" s="205"/>
      <c r="E107" s="205"/>
      <c r="F107" s="206"/>
      <c r="G107" s="206"/>
    </row>
    <row r="108" spans="1:7" x14ac:dyDescent="0.25">
      <c r="A108" s="205"/>
      <c r="B108" s="205"/>
      <c r="C108" s="205"/>
      <c r="D108" s="205"/>
      <c r="E108" s="205"/>
      <c r="F108" s="206"/>
      <c r="G108" s="206"/>
    </row>
    <row r="109" spans="1:7" x14ac:dyDescent="0.25">
      <c r="A109" s="205"/>
      <c r="B109" s="205"/>
      <c r="C109" s="205"/>
      <c r="D109" s="205"/>
      <c r="E109" s="205"/>
      <c r="F109" s="206"/>
      <c r="G109" s="206"/>
    </row>
    <row r="110" spans="1:7" x14ac:dyDescent="0.25">
      <c r="A110" s="205"/>
      <c r="B110" s="205"/>
      <c r="C110" s="205"/>
      <c r="D110" s="205"/>
      <c r="E110" s="205"/>
      <c r="F110" s="206"/>
      <c r="G110" s="206"/>
    </row>
    <row r="111" spans="1:7" x14ac:dyDescent="0.25">
      <c r="A111" s="205"/>
      <c r="B111" s="205"/>
      <c r="C111" s="205"/>
      <c r="D111" s="205"/>
      <c r="E111" s="205"/>
      <c r="F111" s="206"/>
      <c r="G111" s="206"/>
    </row>
    <row r="112" spans="1:7" x14ac:dyDescent="0.25">
      <c r="A112" s="205"/>
      <c r="B112" s="205"/>
      <c r="C112" s="205"/>
      <c r="D112" s="205"/>
      <c r="E112" s="205"/>
      <c r="F112" s="206"/>
      <c r="G112" s="206"/>
    </row>
    <row r="113" spans="1:7" x14ac:dyDescent="0.25">
      <c r="A113" s="205"/>
      <c r="B113" s="205"/>
      <c r="C113" s="205"/>
      <c r="D113" s="205"/>
      <c r="E113" s="205"/>
      <c r="F113" s="206"/>
      <c r="G113" s="206"/>
    </row>
    <row r="114" spans="1:7" x14ac:dyDescent="0.25">
      <c r="A114" s="205"/>
      <c r="B114" s="205"/>
      <c r="C114" s="205"/>
      <c r="D114" s="205"/>
      <c r="E114" s="205"/>
      <c r="F114" s="206"/>
      <c r="G114" s="206"/>
    </row>
    <row r="115" spans="1:7" x14ac:dyDescent="0.25">
      <c r="A115" s="205"/>
      <c r="B115" s="205"/>
      <c r="C115" s="205"/>
      <c r="D115" s="205"/>
      <c r="E115" s="205"/>
      <c r="F115" s="206"/>
      <c r="G115" s="206"/>
    </row>
    <row r="116" spans="1:7" x14ac:dyDescent="0.25">
      <c r="A116" s="205"/>
      <c r="B116" s="205"/>
      <c r="C116" s="205"/>
      <c r="D116" s="205"/>
      <c r="E116" s="205"/>
      <c r="F116" s="206"/>
      <c r="G116" s="206"/>
    </row>
    <row r="117" spans="1:7" x14ac:dyDescent="0.25">
      <c r="A117" s="205"/>
      <c r="B117" s="205"/>
      <c r="C117" s="205"/>
      <c r="D117" s="205"/>
      <c r="E117" s="205"/>
      <c r="F117" s="206"/>
      <c r="G117" s="206"/>
    </row>
    <row r="118" spans="1:7" x14ac:dyDescent="0.25">
      <c r="A118" s="205"/>
      <c r="B118" s="205"/>
      <c r="C118" s="205"/>
      <c r="D118" s="205"/>
      <c r="E118" s="205"/>
      <c r="F118" s="206"/>
      <c r="G118" s="206"/>
    </row>
    <row r="119" spans="1:7" x14ac:dyDescent="0.25">
      <c r="A119" s="205"/>
      <c r="B119" s="205"/>
      <c r="C119" s="205"/>
      <c r="D119" s="205"/>
      <c r="E119" s="205"/>
      <c r="F119" s="206"/>
      <c r="G119" s="206"/>
    </row>
    <row r="120" spans="1:7" x14ac:dyDescent="0.25">
      <c r="A120" s="205"/>
      <c r="B120" s="205"/>
      <c r="C120" s="205"/>
      <c r="D120" s="205"/>
      <c r="E120" s="205"/>
      <c r="F120" s="206"/>
      <c r="G120" s="206"/>
    </row>
    <row r="121" spans="1:7" x14ac:dyDescent="0.25">
      <c r="A121" s="205"/>
      <c r="B121" s="205"/>
      <c r="C121" s="205"/>
      <c r="D121" s="205"/>
      <c r="E121" s="205"/>
      <c r="F121" s="206"/>
      <c r="G121" s="206"/>
    </row>
    <row r="122" spans="1:7" x14ac:dyDescent="0.25">
      <c r="A122" s="205"/>
      <c r="B122" s="205"/>
      <c r="C122" s="205"/>
      <c r="D122" s="205"/>
      <c r="E122" s="205"/>
      <c r="F122" s="206"/>
      <c r="G122" s="206"/>
    </row>
    <row r="123" spans="1:7" x14ac:dyDescent="0.25">
      <c r="A123" s="205"/>
      <c r="B123" s="205"/>
      <c r="C123" s="205"/>
      <c r="D123" s="205"/>
      <c r="E123" s="205"/>
      <c r="F123" s="206"/>
      <c r="G123" s="206"/>
    </row>
    <row r="124" spans="1:7" x14ac:dyDescent="0.25">
      <c r="A124" s="205"/>
      <c r="B124" s="205"/>
      <c r="C124" s="205"/>
      <c r="D124" s="205"/>
      <c r="E124" s="205"/>
      <c r="F124" s="206"/>
      <c r="G124" s="206"/>
    </row>
    <row r="125" spans="1:7" x14ac:dyDescent="0.25">
      <c r="A125" s="205"/>
      <c r="B125" s="205"/>
      <c r="C125" s="205"/>
      <c r="D125" s="205"/>
      <c r="E125" s="205"/>
      <c r="F125" s="206"/>
      <c r="G125" s="206"/>
    </row>
    <row r="126" spans="1:7" x14ac:dyDescent="0.25">
      <c r="A126" s="205"/>
      <c r="B126" s="205"/>
      <c r="C126" s="205"/>
      <c r="D126" s="205"/>
      <c r="E126" s="205"/>
      <c r="F126" s="206"/>
      <c r="G126" s="206"/>
    </row>
    <row r="127" spans="1:7" x14ac:dyDescent="0.25">
      <c r="A127" s="205"/>
      <c r="B127" s="205"/>
      <c r="C127" s="205"/>
      <c r="D127" s="205"/>
      <c r="E127" s="205"/>
      <c r="F127" s="206"/>
      <c r="G127" s="206"/>
    </row>
    <row r="128" spans="1:7" x14ac:dyDescent="0.25">
      <c r="A128" s="205"/>
      <c r="B128" s="205"/>
      <c r="C128" s="205"/>
      <c r="D128" s="205"/>
      <c r="E128" s="205"/>
      <c r="F128" s="206"/>
      <c r="G128" s="206"/>
    </row>
    <row r="129" spans="1:7" x14ac:dyDescent="0.25">
      <c r="A129" s="205"/>
      <c r="B129" s="205"/>
      <c r="C129" s="205"/>
      <c r="D129" s="205"/>
      <c r="E129" s="205"/>
      <c r="F129" s="206"/>
      <c r="G129" s="206"/>
    </row>
    <row r="130" spans="1:7" x14ac:dyDescent="0.25">
      <c r="A130" s="205"/>
      <c r="B130" s="205"/>
      <c r="C130" s="205"/>
      <c r="D130" s="205"/>
      <c r="E130" s="205"/>
      <c r="F130" s="206"/>
      <c r="G130" s="206"/>
    </row>
    <row r="131" spans="1:7" x14ac:dyDescent="0.25">
      <c r="A131" s="205"/>
      <c r="B131" s="205"/>
      <c r="C131" s="205"/>
      <c r="D131" s="205"/>
      <c r="E131" s="205"/>
      <c r="F131" s="206"/>
      <c r="G131" s="206"/>
    </row>
    <row r="132" spans="1:7" x14ac:dyDescent="0.25">
      <c r="A132" s="205"/>
      <c r="B132" s="205"/>
      <c r="C132" s="205"/>
      <c r="D132" s="205"/>
      <c r="E132" s="205"/>
      <c r="F132" s="206"/>
      <c r="G132" s="206"/>
    </row>
    <row r="133" spans="1:7" x14ac:dyDescent="0.25">
      <c r="A133" s="205"/>
      <c r="B133" s="205"/>
      <c r="C133" s="205"/>
      <c r="D133" s="205"/>
      <c r="E133" s="205"/>
      <c r="F133" s="206"/>
      <c r="G133" s="206"/>
    </row>
    <row r="134" spans="1:7" x14ac:dyDescent="0.25">
      <c r="A134" s="205"/>
      <c r="B134" s="205"/>
      <c r="C134" s="205"/>
      <c r="D134" s="205"/>
      <c r="E134" s="205"/>
      <c r="F134" s="206"/>
      <c r="G134" s="206"/>
    </row>
    <row r="135" spans="1:7" x14ac:dyDescent="0.25">
      <c r="A135" s="205"/>
      <c r="B135" s="205"/>
      <c r="C135" s="205"/>
      <c r="D135" s="205"/>
      <c r="E135" s="205"/>
      <c r="F135" s="206"/>
      <c r="G135" s="206"/>
    </row>
    <row r="136" spans="1:7" x14ac:dyDescent="0.25">
      <c r="A136" s="205"/>
      <c r="B136" s="205"/>
      <c r="C136" s="205"/>
      <c r="D136" s="205"/>
      <c r="E136" s="205"/>
      <c r="F136" s="206"/>
      <c r="G136" s="206"/>
    </row>
    <row r="137" spans="1:7" x14ac:dyDescent="0.25">
      <c r="A137" s="205"/>
      <c r="B137" s="205"/>
      <c r="C137" s="205"/>
      <c r="D137" s="205"/>
      <c r="E137" s="205"/>
      <c r="F137" s="206"/>
      <c r="G137" s="206"/>
    </row>
    <row r="138" spans="1:7" x14ac:dyDescent="0.25">
      <c r="A138" s="205"/>
      <c r="B138" s="205"/>
      <c r="C138" s="205"/>
      <c r="D138" s="205"/>
      <c r="E138" s="205"/>
      <c r="F138" s="206"/>
      <c r="G138" s="20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theme="3" tint="-0.249977111117893"/>
  </sheetPr>
  <dimension ref="A1:AP131"/>
  <sheetViews>
    <sheetView zoomScale="70" zoomScaleNormal="70" workbookViewId="0">
      <selection activeCell="F17" sqref="F17"/>
    </sheetView>
  </sheetViews>
  <sheetFormatPr baseColWidth="10" defaultRowHeight="15" x14ac:dyDescent="0.25"/>
  <cols>
    <col min="1" max="1" width="3.5703125" style="6" customWidth="1"/>
    <col min="3" max="3" width="18" customWidth="1"/>
    <col min="4" max="4" width="28.7109375" customWidth="1"/>
    <col min="5" max="5" width="6.7109375" customWidth="1"/>
    <col min="6" max="6" width="18.28515625" customWidth="1"/>
    <col min="7" max="8" width="18.42578125" customWidth="1"/>
    <col min="9" max="9" width="6.7109375" customWidth="1"/>
    <col min="10" max="11" width="12.5703125" customWidth="1"/>
    <col min="12" max="12" width="6.7109375" customWidth="1"/>
    <col min="13" max="13" width="23.42578125" customWidth="1"/>
    <col min="14" max="18" width="8.7109375" customWidth="1"/>
    <col min="19" max="19" width="6.7109375" customWidth="1"/>
    <col min="20" max="20" width="23.42578125" customWidth="1"/>
    <col min="21" max="24" width="8.7109375" customWidth="1"/>
    <col min="25" max="25" width="6.7109375" customWidth="1"/>
    <col min="26" max="26" width="15.28515625" customWidth="1"/>
    <col min="27" max="30" width="8.7109375" customWidth="1"/>
    <col min="31" max="42" width="11.42578125" style="6"/>
  </cols>
  <sheetData>
    <row r="1" spans="2:32" s="6" customFormat="1" x14ac:dyDescent="0.25"/>
    <row r="2" spans="2:32" ht="30" customHeight="1" x14ac:dyDescent="0.25">
      <c r="B2" s="317" t="s">
        <v>271</v>
      </c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9"/>
    </row>
    <row r="3" spans="2:32" ht="15.75" x14ac:dyDescent="0.25">
      <c r="B3" s="27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  <c r="T3" s="30"/>
      <c r="U3" s="29"/>
      <c r="V3" s="29"/>
      <c r="W3" s="29"/>
      <c r="X3" s="29"/>
      <c r="Y3" s="29"/>
      <c r="Z3" s="29"/>
      <c r="AA3" s="29"/>
      <c r="AB3" s="29"/>
      <c r="AC3" s="29"/>
      <c r="AD3" s="31"/>
    </row>
    <row r="4" spans="2:32" ht="15.75" x14ac:dyDescent="0.25">
      <c r="B4" s="27"/>
      <c r="C4" s="29"/>
      <c r="D4" s="29"/>
      <c r="E4" s="29"/>
      <c r="F4" s="29"/>
      <c r="G4" s="29"/>
      <c r="H4" s="29"/>
      <c r="I4" s="29"/>
      <c r="J4" s="326" t="s">
        <v>481</v>
      </c>
      <c r="K4" s="328"/>
      <c r="L4" s="29"/>
      <c r="M4" s="326" t="s">
        <v>481</v>
      </c>
      <c r="N4" s="327"/>
      <c r="O4" s="327"/>
      <c r="P4" s="327"/>
      <c r="Q4" s="327"/>
      <c r="R4" s="328"/>
      <c r="S4" s="89"/>
      <c r="T4" s="326" t="s">
        <v>481</v>
      </c>
      <c r="U4" s="327"/>
      <c r="V4" s="327"/>
      <c r="W4" s="327"/>
      <c r="X4" s="328"/>
      <c r="Y4" s="115"/>
      <c r="Z4" s="329" t="s">
        <v>240</v>
      </c>
      <c r="AA4" s="330"/>
      <c r="AB4" s="330"/>
      <c r="AC4" s="330"/>
      <c r="AD4" s="331"/>
      <c r="AE4" s="118"/>
      <c r="AF4" s="8"/>
    </row>
    <row r="5" spans="2:32" ht="28.5" customHeight="1" x14ac:dyDescent="0.25">
      <c r="B5" s="320" t="s">
        <v>239</v>
      </c>
      <c r="C5" s="321"/>
      <c r="D5" s="322"/>
      <c r="E5" s="72"/>
      <c r="F5" s="290" t="s">
        <v>240</v>
      </c>
      <c r="G5" s="326" t="s">
        <v>481</v>
      </c>
      <c r="H5" s="328"/>
      <c r="I5" s="116"/>
      <c r="J5" s="332" t="s">
        <v>64</v>
      </c>
      <c r="K5" s="333"/>
      <c r="L5" s="61"/>
      <c r="M5" s="323" t="s">
        <v>164</v>
      </c>
      <c r="N5" s="324"/>
      <c r="O5" s="324"/>
      <c r="P5" s="324"/>
      <c r="Q5" s="324"/>
      <c r="R5" s="325"/>
      <c r="S5" s="89"/>
      <c r="T5" s="323" t="s">
        <v>165</v>
      </c>
      <c r="U5" s="324"/>
      <c r="V5" s="324"/>
      <c r="W5" s="324"/>
      <c r="X5" s="325"/>
      <c r="Y5" s="29"/>
      <c r="Z5" s="323" t="s">
        <v>166</v>
      </c>
      <c r="AA5" s="324"/>
      <c r="AB5" s="324"/>
      <c r="AC5" s="324"/>
      <c r="AD5" s="325"/>
      <c r="AE5" s="35"/>
    </row>
    <row r="6" spans="2:32" ht="75.75" customHeight="1" x14ac:dyDescent="0.25">
      <c r="B6" s="339" t="s">
        <v>233</v>
      </c>
      <c r="C6" s="341" t="s">
        <v>229</v>
      </c>
      <c r="D6" s="341" t="s">
        <v>238</v>
      </c>
      <c r="E6" s="61"/>
      <c r="F6" s="79" t="s">
        <v>234</v>
      </c>
      <c r="G6" s="291" t="s">
        <v>167</v>
      </c>
      <c r="H6" s="291" t="s">
        <v>278</v>
      </c>
      <c r="I6" s="117"/>
      <c r="J6" s="337" t="s">
        <v>277</v>
      </c>
      <c r="K6" s="338"/>
      <c r="L6" s="71"/>
      <c r="M6" s="162" t="s">
        <v>273</v>
      </c>
      <c r="N6" s="343" t="s">
        <v>376</v>
      </c>
      <c r="O6" s="343"/>
      <c r="P6" s="343"/>
      <c r="Q6" s="343"/>
      <c r="R6" s="334"/>
      <c r="S6" s="26"/>
      <c r="T6" s="162" t="s">
        <v>274</v>
      </c>
      <c r="U6" s="334" t="s">
        <v>377</v>
      </c>
      <c r="V6" s="335"/>
      <c r="W6" s="335"/>
      <c r="X6" s="336"/>
      <c r="Y6" s="112"/>
      <c r="Z6" s="344" t="s">
        <v>275</v>
      </c>
      <c r="AA6" s="334" t="s">
        <v>276</v>
      </c>
      <c r="AB6" s="335"/>
      <c r="AC6" s="335"/>
      <c r="AD6" s="336"/>
    </row>
    <row r="7" spans="2:32" ht="97.5" customHeight="1" x14ac:dyDescent="0.25">
      <c r="B7" s="340"/>
      <c r="C7" s="342"/>
      <c r="D7" s="341"/>
      <c r="E7" s="61"/>
      <c r="F7" s="73"/>
      <c r="G7" s="292"/>
      <c r="H7" s="293"/>
      <c r="I7" s="169"/>
      <c r="J7" s="294" t="s">
        <v>61</v>
      </c>
      <c r="K7" s="294" t="s">
        <v>62</v>
      </c>
      <c r="L7" s="71"/>
      <c r="M7" s="163" t="s">
        <v>312</v>
      </c>
      <c r="N7" s="25" t="s">
        <v>1</v>
      </c>
      <c r="O7" s="47" t="s">
        <v>2</v>
      </c>
      <c r="P7" s="47" t="s">
        <v>3</v>
      </c>
      <c r="Q7" s="47" t="s">
        <v>4</v>
      </c>
      <c r="R7" s="87" t="s">
        <v>5</v>
      </c>
      <c r="S7" s="85"/>
      <c r="T7" s="163" t="s">
        <v>444</v>
      </c>
      <c r="U7" s="25" t="s">
        <v>117</v>
      </c>
      <c r="V7" s="47" t="s">
        <v>118</v>
      </c>
      <c r="W7" s="47" t="s">
        <v>161</v>
      </c>
      <c r="X7" s="47" t="s">
        <v>119</v>
      </c>
      <c r="Y7" s="113"/>
      <c r="Z7" s="345"/>
      <c r="AA7" s="47" t="s">
        <v>1</v>
      </c>
      <c r="AB7" s="47" t="s">
        <v>162</v>
      </c>
      <c r="AC7" s="47" t="s">
        <v>163</v>
      </c>
      <c r="AD7" s="47" t="s">
        <v>59</v>
      </c>
    </row>
    <row r="8" spans="2:32" ht="45" customHeight="1" x14ac:dyDescent="0.25">
      <c r="B8" s="172">
        <v>1</v>
      </c>
      <c r="C8" s="231" t="str">
        <f t="array" ref="C8">IF(ISTEXT(VLOOKUP($B8&amp;'Dropdown Listen neu'!$A$58,CHOOSE({1,2},'Input - General information'!$A$6:$A$125&amp;'Input - General information'!$B$6:$B$125,'Input - General information'!$D$6:$D$125),2,FALSE)),VLOOKUP($B8&amp;'Dropdown Listen neu'!$A$58,CHOOSE({1,2},'Input - General information'!$A$6:$A$125&amp;'Input - General information'!$B$6:$B$125,'Input - General information'!$D$6:$D$125),2,FALSE)," ")</f>
        <v xml:space="preserve"> </v>
      </c>
      <c r="D8" s="172" t="str">
        <f t="array" ref="D8">VLOOKUP($B8&amp;'Dropdown Listen neu'!$A$56,CHOOSE({1,2},'Input - General information'!$A$6:$A$125&amp;'Input - General information'!$B$6:$B$125,'Input - General information'!$D$6:$D$125),2,FALSE)</f>
        <v>Please select</v>
      </c>
      <c r="E8" s="81"/>
      <c r="F8" s="173"/>
      <c r="G8" s="286"/>
      <c r="H8" s="286"/>
      <c r="I8" s="171"/>
      <c r="J8" s="286"/>
      <c r="K8" s="286"/>
      <c r="L8" s="82"/>
      <c r="M8" s="286"/>
      <c r="N8" s="286"/>
      <c r="O8" s="286"/>
      <c r="P8" s="286"/>
      <c r="Q8" s="286"/>
      <c r="R8" s="286"/>
      <c r="S8" s="86"/>
      <c r="T8" s="288"/>
      <c r="U8" s="289"/>
      <c r="V8" s="289"/>
      <c r="W8" s="289"/>
      <c r="X8" s="289"/>
      <c r="Y8" s="114"/>
      <c r="Z8" s="88"/>
      <c r="AA8" s="139"/>
      <c r="AB8" s="139"/>
      <c r="AC8" s="139"/>
      <c r="AD8" s="139"/>
    </row>
    <row r="9" spans="2:32" ht="45" customHeight="1" x14ac:dyDescent="0.25">
      <c r="B9" s="172">
        <v>2</v>
      </c>
      <c r="C9" s="231" t="str">
        <f t="array" ref="C9">IF(ISTEXT(VLOOKUP($B9&amp;'Dropdown Listen neu'!$A$58,CHOOSE({1,2},'Input - General information'!$A$6:$A$125&amp;'Input - General information'!$B$6:$B$125,'Input - General information'!$D$6:$D$125),2,FALSE)),VLOOKUP($B9&amp;'Dropdown Listen neu'!$A$58,CHOOSE({1,2},'Input - General information'!$A$6:$A$125&amp;'Input - General information'!$B$6:$B$125,'Input - General information'!$D$6:$D$125),2,FALSE)," ")</f>
        <v xml:space="preserve"> </v>
      </c>
      <c r="D9" s="172" t="str">
        <f t="array" ref="D9">VLOOKUP($B9&amp;'Dropdown Listen neu'!$A$56,CHOOSE({1,2},'Input - General information'!$A$6:$A$125&amp;'Input - General information'!$B$6:$B$125,'Input - General information'!$D$6:$D$125),2,FALSE)</f>
        <v>Please select</v>
      </c>
      <c r="E9" s="168"/>
      <c r="F9" s="173"/>
      <c r="G9" s="286"/>
      <c r="H9" s="286"/>
      <c r="I9" s="170"/>
      <c r="J9" s="286"/>
      <c r="K9" s="286"/>
      <c r="L9" s="165"/>
      <c r="M9" s="286"/>
      <c r="N9" s="286"/>
      <c r="O9" s="286"/>
      <c r="P9" s="286"/>
      <c r="Q9" s="286"/>
      <c r="R9" s="286"/>
      <c r="S9" s="86"/>
      <c r="T9" s="288"/>
      <c r="U9" s="289"/>
      <c r="V9" s="289"/>
      <c r="W9" s="289"/>
      <c r="X9" s="289"/>
      <c r="Y9" s="114"/>
      <c r="Z9" s="88"/>
      <c r="AA9" s="139"/>
      <c r="AB9" s="139"/>
      <c r="AC9" s="139"/>
      <c r="AD9" s="139"/>
    </row>
    <row r="10" spans="2:32" s="6" customFormat="1" ht="45" customHeight="1" x14ac:dyDescent="0.25">
      <c r="B10" s="172">
        <v>3</v>
      </c>
      <c r="C10" s="231" t="str">
        <f t="array" ref="C10">IF(ISTEXT(VLOOKUP($B10&amp;'Dropdown Listen neu'!$A$58,CHOOSE({1,2},'Input - General information'!$A$6:$A$125&amp;'Input - General information'!$B$6:$B$125,'Input - General information'!$D$6:$D$125),2,FALSE)),VLOOKUP($B10&amp;'Dropdown Listen neu'!$A$58,CHOOSE({1,2},'Input - General information'!$A$6:$A$125&amp;'Input - General information'!$B$6:$B$125,'Input - General information'!$D$6:$D$125),2,FALSE)," ")</f>
        <v xml:space="preserve"> </v>
      </c>
      <c r="D10" s="172" t="str">
        <f t="array" ref="D10">VLOOKUP($B10&amp;'Dropdown Listen neu'!$A$56,CHOOSE({1,2},'Input - General information'!$A$6:$A$125&amp;'Input - General information'!$B$6:$B$125,'Input - General information'!$D$6:$D$125),2,FALSE)</f>
        <v>Please select</v>
      </c>
      <c r="E10" s="168"/>
      <c r="F10" s="173"/>
      <c r="G10" s="286"/>
      <c r="H10" s="286"/>
      <c r="I10" s="171"/>
      <c r="J10" s="286"/>
      <c r="K10" s="286"/>
      <c r="L10" s="82"/>
      <c r="M10" s="286"/>
      <c r="N10" s="286"/>
      <c r="O10" s="286"/>
      <c r="P10" s="286"/>
      <c r="Q10" s="286"/>
      <c r="R10" s="286"/>
      <c r="S10" s="86"/>
      <c r="T10" s="288"/>
      <c r="U10" s="289"/>
      <c r="V10" s="289"/>
      <c r="W10" s="289"/>
      <c r="X10" s="289"/>
      <c r="Y10" s="114"/>
      <c r="Z10" s="88"/>
      <c r="AA10" s="139"/>
      <c r="AB10" s="139"/>
      <c r="AC10" s="139"/>
      <c r="AD10" s="139"/>
    </row>
    <row r="11" spans="2:32" s="6" customFormat="1" ht="45" customHeight="1" x14ac:dyDescent="0.25">
      <c r="B11" s="172">
        <v>4</v>
      </c>
      <c r="C11" s="231" t="str">
        <f t="array" ref="C11">IF(ISTEXT(VLOOKUP($B11&amp;'Dropdown Listen neu'!$A$58,CHOOSE({1,2},'Input - General information'!$A$6:$A$125&amp;'Input - General information'!$B$6:$B$125,'Input - General information'!$D$6:$D$125),2,FALSE)),VLOOKUP($B11&amp;'Dropdown Listen neu'!$A$58,CHOOSE({1,2},'Input - General information'!$A$6:$A$125&amp;'Input - General information'!$B$6:$B$125,'Input - General information'!$D$6:$D$125),2,FALSE)," ")</f>
        <v xml:space="preserve"> </v>
      </c>
      <c r="D11" s="172" t="str">
        <f t="array" ref="D11">VLOOKUP($B11&amp;'Dropdown Listen neu'!$A$56,CHOOSE({1,2},'Input - General information'!$A$6:$A$125&amp;'Input - General information'!$B$6:$B$125,'Input - General information'!$D$6:$D$125),2,FALSE)</f>
        <v>Please select</v>
      </c>
      <c r="E11" s="168"/>
      <c r="F11" s="173"/>
      <c r="G11" s="286"/>
      <c r="H11" s="286"/>
      <c r="I11" s="170"/>
      <c r="J11" s="286"/>
      <c r="K11" s="286"/>
      <c r="L11" s="82"/>
      <c r="M11" s="286"/>
      <c r="N11" s="286"/>
      <c r="O11" s="286"/>
      <c r="P11" s="286"/>
      <c r="Q11" s="286"/>
      <c r="R11" s="286"/>
      <c r="S11" s="86"/>
      <c r="T11" s="288"/>
      <c r="U11" s="289"/>
      <c r="V11" s="289"/>
      <c r="W11" s="289"/>
      <c r="X11" s="289"/>
      <c r="Y11" s="114"/>
      <c r="Z11" s="88"/>
      <c r="AA11" s="139"/>
      <c r="AB11" s="139"/>
      <c r="AC11" s="139"/>
      <c r="AD11" s="139"/>
    </row>
    <row r="12" spans="2:32" s="6" customFormat="1" ht="45" customHeight="1" x14ac:dyDescent="0.25">
      <c r="B12" s="172">
        <v>5</v>
      </c>
      <c r="C12" s="231" t="str">
        <f t="array" ref="C12">IF(ISTEXT(VLOOKUP($B12&amp;'Dropdown Listen neu'!$A$58,CHOOSE({1,2},'Input - General information'!$A$6:$A$125&amp;'Input - General information'!$B$6:$B$125,'Input - General information'!$D$6:$D$125),2,FALSE)),VLOOKUP($B12&amp;'Dropdown Listen neu'!$A$58,CHOOSE({1,2},'Input - General information'!$A$6:$A$125&amp;'Input - General information'!$B$6:$B$125,'Input - General information'!$D$6:$D$125),2,FALSE)," ")</f>
        <v xml:space="preserve"> </v>
      </c>
      <c r="D12" s="172" t="str">
        <f t="array" ref="D12">VLOOKUP($B12&amp;'Dropdown Listen neu'!$A$56,CHOOSE({1,2},'Input - General information'!$A$6:$A$125&amp;'Input - General information'!$B$6:$B$125,'Input - General information'!$D$6:$D$125),2,FALSE)</f>
        <v>Please select</v>
      </c>
      <c r="E12" s="168"/>
      <c r="F12" s="173"/>
      <c r="G12" s="286"/>
      <c r="H12" s="286"/>
      <c r="I12" s="171"/>
      <c r="J12" s="286"/>
      <c r="K12" s="286"/>
      <c r="L12" s="82"/>
      <c r="M12" s="286"/>
      <c r="N12" s="286"/>
      <c r="O12" s="286"/>
      <c r="P12" s="286"/>
      <c r="Q12" s="286"/>
      <c r="R12" s="286"/>
      <c r="S12" s="86"/>
      <c r="T12" s="288"/>
      <c r="U12" s="289"/>
      <c r="V12" s="289"/>
      <c r="W12" s="289"/>
      <c r="X12" s="289"/>
      <c r="Y12" s="114"/>
      <c r="Z12" s="88"/>
      <c r="AA12" s="139"/>
      <c r="AB12" s="139"/>
      <c r="AC12" s="139"/>
      <c r="AD12" s="139"/>
    </row>
    <row r="13" spans="2:32" s="6" customFormat="1" ht="45" customHeight="1" x14ac:dyDescent="0.25">
      <c r="B13" s="172">
        <v>6</v>
      </c>
      <c r="C13" s="231" t="str">
        <f t="array" ref="C13">IF(ISTEXT(VLOOKUP($B13&amp;'Dropdown Listen neu'!$A$58,CHOOSE({1,2},'Input - General information'!$A$6:$A$125&amp;'Input - General information'!$B$6:$B$125,'Input - General information'!$D$6:$D$125),2,FALSE)),VLOOKUP($B13&amp;'Dropdown Listen neu'!$A$58,CHOOSE({1,2},'Input - General information'!$A$6:$A$125&amp;'Input - General information'!$B$6:$B$125,'Input - General information'!$D$6:$D$125),2,FALSE)," ")</f>
        <v xml:space="preserve"> </v>
      </c>
      <c r="D13" s="172" t="str">
        <f t="array" ref="D13">VLOOKUP($B13&amp;'Dropdown Listen neu'!$A$56,CHOOSE({1,2},'Input - General information'!$A$6:$A$125&amp;'Input - General information'!$B$6:$B$125,'Input - General information'!$D$6:$D$125),2,FALSE)</f>
        <v>Please select</v>
      </c>
      <c r="E13" s="168"/>
      <c r="F13" s="173"/>
      <c r="G13" s="286"/>
      <c r="H13" s="286"/>
      <c r="I13" s="171"/>
      <c r="J13" s="286"/>
      <c r="K13" s="286"/>
      <c r="L13" s="82"/>
      <c r="M13" s="286"/>
      <c r="N13" s="286"/>
      <c r="O13" s="286"/>
      <c r="P13" s="286"/>
      <c r="Q13" s="286"/>
      <c r="R13" s="286"/>
      <c r="S13" s="86"/>
      <c r="T13" s="288"/>
      <c r="U13" s="289"/>
      <c r="V13" s="289"/>
      <c r="W13" s="289"/>
      <c r="X13" s="289"/>
      <c r="Y13" s="114"/>
      <c r="Z13" s="88"/>
      <c r="AA13" s="139"/>
      <c r="AB13" s="139"/>
      <c r="AC13" s="139"/>
      <c r="AD13" s="139"/>
    </row>
    <row r="14" spans="2:32" s="6" customFormat="1" ht="45" customHeight="1" x14ac:dyDescent="0.25">
      <c r="B14" s="172">
        <v>7</v>
      </c>
      <c r="C14" s="231" t="str">
        <f t="array" ref="C14">IF(ISTEXT(VLOOKUP($B14&amp;'Dropdown Listen neu'!$A$58,CHOOSE({1,2},'Input - General information'!$A$6:$A$125&amp;'Input - General information'!$B$6:$B$125,'Input - General information'!$D$6:$D$125),2,FALSE)),VLOOKUP($B14&amp;'Dropdown Listen neu'!$A$58,CHOOSE({1,2},'Input - General information'!$A$6:$A$125&amp;'Input - General information'!$B$6:$B$125,'Input - General information'!$D$6:$D$125),2,FALSE)," ")</f>
        <v xml:space="preserve"> </v>
      </c>
      <c r="D14" s="172" t="str">
        <f t="array" ref="D14">VLOOKUP($B14&amp;'Dropdown Listen neu'!$A$56,CHOOSE({1,2},'Input - General information'!$A$6:$A$125&amp;'Input - General information'!$B$6:$B$125,'Input - General information'!$D$6:$D$125),2,FALSE)</f>
        <v>Please select</v>
      </c>
      <c r="E14" s="168"/>
      <c r="F14" s="173"/>
      <c r="G14" s="286"/>
      <c r="H14" s="286"/>
      <c r="I14" s="171"/>
      <c r="J14" s="286"/>
      <c r="K14" s="286"/>
      <c r="L14" s="82"/>
      <c r="M14" s="286"/>
      <c r="N14" s="286"/>
      <c r="O14" s="286"/>
      <c r="P14" s="286"/>
      <c r="Q14" s="286"/>
      <c r="R14" s="286"/>
      <c r="S14" s="86"/>
      <c r="T14" s="288"/>
      <c r="U14" s="289"/>
      <c r="V14" s="289"/>
      <c r="W14" s="289"/>
      <c r="X14" s="289"/>
      <c r="Y14" s="114"/>
      <c r="Z14" s="88"/>
      <c r="AA14" s="139"/>
      <c r="AB14" s="139"/>
      <c r="AC14" s="139"/>
      <c r="AD14" s="139"/>
    </row>
    <row r="15" spans="2:32" s="6" customFormat="1" ht="45" customHeight="1" x14ac:dyDescent="0.25">
      <c r="B15" s="172">
        <v>8</v>
      </c>
      <c r="C15" s="231" t="str">
        <f t="array" ref="C15">IF(ISTEXT(VLOOKUP($B15&amp;'Dropdown Listen neu'!$A$58,CHOOSE({1,2},'Input - General information'!$A$6:$A$125&amp;'Input - General information'!$B$6:$B$125,'Input - General information'!$D$6:$D$125),2,FALSE)),VLOOKUP($B15&amp;'Dropdown Listen neu'!$A$58,CHOOSE({1,2},'Input - General information'!$A$6:$A$125&amp;'Input - General information'!$B$6:$B$125,'Input - General information'!$D$6:$D$125),2,FALSE)," ")</f>
        <v xml:space="preserve"> </v>
      </c>
      <c r="D15" s="172" t="str">
        <f t="array" ref="D15">VLOOKUP($B15&amp;'Dropdown Listen neu'!$A$56,CHOOSE({1,2},'Input - General information'!$A$6:$A$125&amp;'Input - General information'!$B$6:$B$125,'Input - General information'!$D$6:$D$125),2,FALSE)</f>
        <v>Please select</v>
      </c>
      <c r="E15" s="168"/>
      <c r="F15" s="173"/>
      <c r="G15" s="286"/>
      <c r="H15" s="286"/>
      <c r="I15" s="171"/>
      <c r="J15" s="286"/>
      <c r="K15" s="286"/>
      <c r="L15" s="82"/>
      <c r="M15" s="286"/>
      <c r="N15" s="286"/>
      <c r="O15" s="286"/>
      <c r="P15" s="286"/>
      <c r="Q15" s="286"/>
      <c r="R15" s="286"/>
      <c r="S15" s="86"/>
      <c r="T15" s="288"/>
      <c r="U15" s="289"/>
      <c r="V15" s="289"/>
      <c r="W15" s="289"/>
      <c r="X15" s="289"/>
      <c r="Y15" s="114"/>
      <c r="Z15" s="88"/>
      <c r="AA15" s="139"/>
      <c r="AB15" s="139"/>
      <c r="AC15" s="139"/>
      <c r="AD15" s="139"/>
    </row>
    <row r="16" spans="2:32" s="6" customFormat="1" ht="45" customHeight="1" x14ac:dyDescent="0.25">
      <c r="B16" s="172">
        <v>9</v>
      </c>
      <c r="C16" s="231" t="str">
        <f t="array" ref="C16">IF(ISTEXT(VLOOKUP($B16&amp;'Dropdown Listen neu'!$A$58,CHOOSE({1,2},'Input - General information'!$A$6:$A$125&amp;'Input - General information'!$B$6:$B$125,'Input - General information'!$D$6:$D$125),2,FALSE)),VLOOKUP($B16&amp;'Dropdown Listen neu'!$A$58,CHOOSE({1,2},'Input - General information'!$A$6:$A$125&amp;'Input - General information'!$B$6:$B$125,'Input - General information'!$D$6:$D$125),2,FALSE)," ")</f>
        <v xml:space="preserve"> </v>
      </c>
      <c r="D16" s="172" t="str">
        <f t="array" ref="D16">VLOOKUP($B16&amp;'Dropdown Listen neu'!$A$56,CHOOSE({1,2},'Input - General information'!$A$6:$A$125&amp;'Input - General information'!$B$6:$B$125,'Input - General information'!$D$6:$D$125),2,FALSE)</f>
        <v>Please select</v>
      </c>
      <c r="E16" s="168"/>
      <c r="F16" s="173"/>
      <c r="G16" s="286"/>
      <c r="H16" s="286"/>
      <c r="I16" s="171"/>
      <c r="J16" s="286"/>
      <c r="K16" s="286"/>
      <c r="L16" s="82"/>
      <c r="M16" s="286"/>
      <c r="N16" s="286"/>
      <c r="O16" s="286"/>
      <c r="P16" s="286"/>
      <c r="Q16" s="286"/>
      <c r="R16" s="286"/>
      <c r="S16" s="86"/>
      <c r="T16" s="288"/>
      <c r="U16" s="289"/>
      <c r="V16" s="289"/>
      <c r="W16" s="289"/>
      <c r="X16" s="289"/>
      <c r="Y16" s="114"/>
      <c r="Z16" s="88"/>
      <c r="AA16" s="139"/>
      <c r="AB16" s="139"/>
      <c r="AC16" s="139"/>
      <c r="AD16" s="139"/>
    </row>
    <row r="17" spans="2:30" s="6" customFormat="1" ht="45" customHeight="1" x14ac:dyDescent="0.25">
      <c r="B17" s="172">
        <v>10</v>
      </c>
      <c r="C17" s="231" t="str">
        <f t="array" ref="C17">IF(ISTEXT(VLOOKUP($B17&amp;'Dropdown Listen neu'!$A$58,CHOOSE({1,2},'Input - General information'!$A$6:$A$125&amp;'Input - General information'!$B$6:$B$125,'Input - General information'!$D$6:$D$125),2,FALSE)),VLOOKUP($B17&amp;'Dropdown Listen neu'!$A$58,CHOOSE({1,2},'Input - General information'!$A$6:$A$125&amp;'Input - General information'!$B$6:$B$125,'Input - General information'!$D$6:$D$125),2,FALSE)," ")</f>
        <v xml:space="preserve"> </v>
      </c>
      <c r="D17" s="172" t="str">
        <f t="array" ref="D17">VLOOKUP($B17&amp;'Dropdown Listen neu'!$A$56,CHOOSE({1,2},'Input - General information'!$A$6:$A$125&amp;'Input - General information'!$B$6:$B$125,'Input - General information'!$D$6:$D$125),2,FALSE)</f>
        <v>Please select</v>
      </c>
      <c r="E17" s="168"/>
      <c r="F17" s="173"/>
      <c r="G17" s="286"/>
      <c r="H17" s="286"/>
      <c r="I17" s="171"/>
      <c r="J17" s="286"/>
      <c r="K17" s="286"/>
      <c r="L17" s="165"/>
      <c r="M17" s="286"/>
      <c r="N17" s="286"/>
      <c r="O17" s="286"/>
      <c r="P17" s="286"/>
      <c r="Q17" s="286"/>
      <c r="R17" s="286"/>
      <c r="S17" s="86"/>
      <c r="T17" s="288"/>
      <c r="U17" s="289"/>
      <c r="V17" s="289"/>
      <c r="W17" s="289"/>
      <c r="X17" s="289"/>
      <c r="Y17" s="114"/>
      <c r="Z17" s="88"/>
      <c r="AA17" s="139"/>
      <c r="AB17" s="139"/>
      <c r="AC17" s="139"/>
      <c r="AD17" s="139"/>
    </row>
    <row r="18" spans="2:30" s="6" customFormat="1" x14ac:dyDescent="0.25">
      <c r="B18" s="76"/>
      <c r="E18" s="8"/>
      <c r="L18" s="8"/>
      <c r="M18" s="138"/>
      <c r="Y18" s="8"/>
    </row>
    <row r="19" spans="2:30" s="6" customFormat="1" x14ac:dyDescent="0.25"/>
    <row r="20" spans="2:30" s="6" customFormat="1" x14ac:dyDescent="0.25"/>
    <row r="21" spans="2:30" s="6" customFormat="1" x14ac:dyDescent="0.25"/>
    <row r="22" spans="2:30" s="6" customFormat="1" x14ac:dyDescent="0.25"/>
    <row r="23" spans="2:30" s="6" customFormat="1" x14ac:dyDescent="0.25"/>
    <row r="24" spans="2:30" s="6" customFormat="1" x14ac:dyDescent="0.25"/>
    <row r="25" spans="2:30" s="6" customFormat="1" x14ac:dyDescent="0.25"/>
    <row r="26" spans="2:30" s="6" customFormat="1" x14ac:dyDescent="0.25"/>
    <row r="27" spans="2:30" s="6" customFormat="1" x14ac:dyDescent="0.25"/>
    <row r="28" spans="2:30" s="6" customFormat="1" x14ac:dyDescent="0.25">
      <c r="F28" s="76"/>
      <c r="G28" s="76"/>
    </row>
    <row r="29" spans="2:30" s="6" customFormat="1" x14ac:dyDescent="0.25"/>
    <row r="30" spans="2:30" s="6" customFormat="1" x14ac:dyDescent="0.25"/>
    <row r="31" spans="2:30" s="6" customFormat="1" x14ac:dyDescent="0.25"/>
    <row r="32" spans="2:30" s="6" customFormat="1" x14ac:dyDescent="0.25">
      <c r="F32" s="76"/>
      <c r="G32" s="76"/>
    </row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</sheetData>
  <sheetProtection algorithmName="SHA-512" hashValue="bGMid2VqxU01om83nDpo4T2X7H2yUTf2LXGqVTpdwf55BuCZTmReKFf4WlnyAo03IVitqd1tWVfD22bK+oKOxA==" saltValue="1wmPMxw7qkTFrtlM6qaUfQ==" spinCount="100000" sheet="1" objects="1" scenarios="1"/>
  <mergeCells count="19">
    <mergeCell ref="AA6:AD6"/>
    <mergeCell ref="J6:K6"/>
    <mergeCell ref="U6:X6"/>
    <mergeCell ref="B6:B7"/>
    <mergeCell ref="C6:C7"/>
    <mergeCell ref="D6:D7"/>
    <mergeCell ref="N6:R6"/>
    <mergeCell ref="Z6:Z7"/>
    <mergeCell ref="B2:AD2"/>
    <mergeCell ref="B5:D5"/>
    <mergeCell ref="Z5:AD5"/>
    <mergeCell ref="M5:R5"/>
    <mergeCell ref="T5:X5"/>
    <mergeCell ref="M4:R4"/>
    <mergeCell ref="T4:X4"/>
    <mergeCell ref="Z4:AD4"/>
    <mergeCell ref="J5:K5"/>
    <mergeCell ref="J4:K4"/>
    <mergeCell ref="G5:H5"/>
  </mergeCells>
  <conditionalFormatting sqref="N9:R9 N8:S8 Y8">
    <cfRule type="expression" dxfId="82" priority="77">
      <formula>#REF!="1) Manual input"</formula>
    </cfRule>
  </conditionalFormatting>
  <conditionalFormatting sqref="AB8:AD9">
    <cfRule type="expression" dxfId="81" priority="76">
      <formula>#REF!="1) Manual input"</formula>
    </cfRule>
  </conditionalFormatting>
  <conditionalFormatting sqref="Z8:AA8 S9:S17 Y9:Y17">
    <cfRule type="expression" dxfId="80" priority="74">
      <formula>#REF!="1) Manual input"</formula>
    </cfRule>
  </conditionalFormatting>
  <conditionalFormatting sqref="Z9:AA9">
    <cfRule type="expression" dxfId="79" priority="72">
      <formula>#REF!="1) Manual input"</formula>
    </cfRule>
  </conditionalFormatting>
  <conditionalFormatting sqref="N10:R10">
    <cfRule type="expression" dxfId="78" priority="71">
      <formula>#REF!="1) Manual input"</formula>
    </cfRule>
  </conditionalFormatting>
  <conditionalFormatting sqref="AB10:AD10">
    <cfRule type="expression" dxfId="77" priority="70">
      <formula>#REF!="1) Manual input"</formula>
    </cfRule>
  </conditionalFormatting>
  <conditionalFormatting sqref="Z10:AA10">
    <cfRule type="expression" dxfId="76" priority="67">
      <formula>#REF!="1) Manual input"</formula>
    </cfRule>
  </conditionalFormatting>
  <conditionalFormatting sqref="N11:R11">
    <cfRule type="expression" dxfId="75" priority="66">
      <formula>#REF!="1) Manual input"</formula>
    </cfRule>
  </conditionalFormatting>
  <conditionalFormatting sqref="AB11:AD11">
    <cfRule type="expression" dxfId="74" priority="65">
      <formula>#REF!="1) Manual input"</formula>
    </cfRule>
  </conditionalFormatting>
  <conditionalFormatting sqref="Z11:AA11">
    <cfRule type="expression" dxfId="73" priority="62">
      <formula>#REF!="1) Manual input"</formula>
    </cfRule>
  </conditionalFormatting>
  <conditionalFormatting sqref="N17:R17">
    <cfRule type="expression" dxfId="72" priority="36">
      <formula>#REF!="1) Manual input"</formula>
    </cfRule>
  </conditionalFormatting>
  <conditionalFormatting sqref="AB17:AD17">
    <cfRule type="expression" dxfId="71" priority="35">
      <formula>#REF!="1) Manual input"</formula>
    </cfRule>
  </conditionalFormatting>
  <conditionalFormatting sqref="Z17:AA17">
    <cfRule type="expression" dxfId="70" priority="32">
      <formula>#REF!="1) Manual input"</formula>
    </cfRule>
  </conditionalFormatting>
  <conditionalFormatting sqref="N12:R12">
    <cfRule type="expression" dxfId="69" priority="61">
      <formula>#REF!="1) Manual input"</formula>
    </cfRule>
  </conditionalFormatting>
  <conditionalFormatting sqref="AB12:AD12">
    <cfRule type="expression" dxfId="68" priority="60">
      <formula>#REF!="1) Manual input"</formula>
    </cfRule>
  </conditionalFormatting>
  <conditionalFormatting sqref="Z12:AA12">
    <cfRule type="expression" dxfId="67" priority="57">
      <formula>#REF!="1) Manual input"</formula>
    </cfRule>
  </conditionalFormatting>
  <conditionalFormatting sqref="N13:R13">
    <cfRule type="expression" dxfId="66" priority="56">
      <formula>#REF!="1) Manual input"</formula>
    </cfRule>
  </conditionalFormatting>
  <conditionalFormatting sqref="AB13:AD13">
    <cfRule type="expression" dxfId="65" priority="55">
      <formula>#REF!="1) Manual input"</formula>
    </cfRule>
  </conditionalFormatting>
  <conditionalFormatting sqref="Z13:AA13">
    <cfRule type="expression" dxfId="64" priority="52">
      <formula>#REF!="1) Manual input"</formula>
    </cfRule>
  </conditionalFormatting>
  <conditionalFormatting sqref="N14:R14">
    <cfRule type="expression" dxfId="63" priority="51">
      <formula>#REF!="1) Manual input"</formula>
    </cfRule>
  </conditionalFormatting>
  <conditionalFormatting sqref="AB14:AD14">
    <cfRule type="expression" dxfId="62" priority="50">
      <formula>#REF!="1) Manual input"</formula>
    </cfRule>
  </conditionalFormatting>
  <conditionalFormatting sqref="Z14:AA14">
    <cfRule type="expression" dxfId="61" priority="47">
      <formula>#REF!="1) Manual input"</formula>
    </cfRule>
  </conditionalFormatting>
  <conditionalFormatting sqref="N15:R15">
    <cfRule type="expression" dxfId="60" priority="46">
      <formula>#REF!="1) Manual input"</formula>
    </cfRule>
  </conditionalFormatting>
  <conditionalFormatting sqref="AB15:AD15">
    <cfRule type="expression" dxfId="59" priority="45">
      <formula>#REF!="1) Manual input"</formula>
    </cfRule>
  </conditionalFormatting>
  <conditionalFormatting sqref="Z15:AA15">
    <cfRule type="expression" dxfId="58" priority="42">
      <formula>#REF!="1) Manual input"</formula>
    </cfRule>
  </conditionalFormatting>
  <conditionalFormatting sqref="N16:R16">
    <cfRule type="expression" dxfId="57" priority="41">
      <formula>#REF!="1) Manual input"</formula>
    </cfRule>
  </conditionalFormatting>
  <conditionalFormatting sqref="AB16:AD16">
    <cfRule type="expression" dxfId="56" priority="40">
      <formula>#REF!="1) Manual input"</formula>
    </cfRule>
  </conditionalFormatting>
  <conditionalFormatting sqref="Z16:AA16">
    <cfRule type="expression" dxfId="55" priority="37">
      <formula>#REF!="1) Manual input"</formula>
    </cfRule>
  </conditionalFormatting>
  <conditionalFormatting sqref="M8">
    <cfRule type="expression" dxfId="54" priority="31">
      <formula>#REF!="1) Manual input"</formula>
    </cfRule>
  </conditionalFormatting>
  <conditionalFormatting sqref="U8:W8">
    <cfRule type="expression" dxfId="53" priority="30">
      <formula>#REF!="1) Manual input"</formula>
    </cfRule>
  </conditionalFormatting>
  <conditionalFormatting sqref="T8">
    <cfRule type="expression" dxfId="52" priority="29">
      <formula>#REF!="1) Manual input"</formula>
    </cfRule>
  </conditionalFormatting>
  <conditionalFormatting sqref="X8">
    <cfRule type="expression" dxfId="51" priority="28">
      <formula>#REF!="1) Manual input"</formula>
    </cfRule>
  </conditionalFormatting>
  <conditionalFormatting sqref="X11:X17">
    <cfRule type="expression" dxfId="50" priority="10">
      <formula>#REF!="1) Manual input"</formula>
    </cfRule>
  </conditionalFormatting>
  <conditionalFormatting sqref="M9">
    <cfRule type="expression" dxfId="49" priority="27">
      <formula>#REF!="1) Manual input"</formula>
    </cfRule>
  </conditionalFormatting>
  <conditionalFormatting sqref="M10">
    <cfRule type="expression" dxfId="48" priority="26">
      <formula>#REF!="1) Manual input"</formula>
    </cfRule>
  </conditionalFormatting>
  <conditionalFormatting sqref="M11">
    <cfRule type="expression" dxfId="47" priority="25">
      <formula>#REF!="1) Manual input"</formula>
    </cfRule>
  </conditionalFormatting>
  <conditionalFormatting sqref="M12">
    <cfRule type="expression" dxfId="46" priority="24">
      <formula>#REF!="1) Manual input"</formula>
    </cfRule>
  </conditionalFormatting>
  <conditionalFormatting sqref="M13">
    <cfRule type="expression" dxfId="45" priority="23">
      <formula>#REF!="1) Manual input"</formula>
    </cfRule>
  </conditionalFormatting>
  <conditionalFormatting sqref="M14">
    <cfRule type="expression" dxfId="44" priority="22">
      <formula>#REF!="1) Manual input"</formula>
    </cfRule>
  </conditionalFormatting>
  <conditionalFormatting sqref="M15">
    <cfRule type="expression" dxfId="43" priority="21">
      <formula>#REF!="1) Manual input"</formula>
    </cfRule>
  </conditionalFormatting>
  <conditionalFormatting sqref="M16">
    <cfRule type="expression" dxfId="42" priority="20">
      <formula>#REF!="1) Manual input"</formula>
    </cfRule>
  </conditionalFormatting>
  <conditionalFormatting sqref="M17">
    <cfRule type="expression" dxfId="41" priority="19">
      <formula>#REF!="1) Manual input"</formula>
    </cfRule>
  </conditionalFormatting>
  <conditionalFormatting sqref="U9:W9">
    <cfRule type="expression" dxfId="40" priority="18">
      <formula>#REF!="1) Manual input"</formula>
    </cfRule>
  </conditionalFormatting>
  <conditionalFormatting sqref="T9">
    <cfRule type="expression" dxfId="39" priority="17">
      <formula>#REF!="1) Manual input"</formula>
    </cfRule>
  </conditionalFormatting>
  <conditionalFormatting sqref="X9">
    <cfRule type="expression" dxfId="38" priority="16">
      <formula>#REF!="1) Manual input"</formula>
    </cfRule>
  </conditionalFormatting>
  <conditionalFormatting sqref="U10:W10">
    <cfRule type="expression" dxfId="37" priority="15">
      <formula>#REF!="1) Manual input"</formula>
    </cfRule>
  </conditionalFormatting>
  <conditionalFormatting sqref="T10">
    <cfRule type="expression" dxfId="36" priority="14">
      <formula>#REF!="1) Manual input"</formula>
    </cfRule>
  </conditionalFormatting>
  <conditionalFormatting sqref="X10">
    <cfRule type="expression" dxfId="35" priority="13">
      <formula>#REF!="1) Manual input"</formula>
    </cfRule>
  </conditionalFormatting>
  <conditionalFormatting sqref="U11:W17">
    <cfRule type="expression" dxfId="34" priority="12">
      <formula>#REF!="1) Manual input"</formula>
    </cfRule>
  </conditionalFormatting>
  <conditionalFormatting sqref="T11:T17">
    <cfRule type="expression" dxfId="33" priority="11">
      <formula>#REF!="1) Manual input"</formula>
    </cfRule>
  </conditionalFormatting>
  <conditionalFormatting sqref="N8:R17">
    <cfRule type="expression" dxfId="32" priority="9">
      <formula>SUM($N8:$R8)&gt;100</formula>
    </cfRule>
  </conditionalFormatting>
  <conditionalFormatting sqref="U8:X17">
    <cfRule type="expression" dxfId="31" priority="8">
      <formula>SUM($U8:$X8)&gt;100</formula>
    </cfRule>
  </conditionalFormatting>
  <conditionalFormatting sqref="AA8:AD17">
    <cfRule type="expression" dxfId="30" priority="7">
      <formula>SUM($AA8:$AD8)&gt;100</formula>
    </cfRule>
  </conditionalFormatting>
  <conditionalFormatting sqref="Z9:AA9">
    <cfRule type="expression" dxfId="29" priority="4">
      <formula>#REF!="1) Manual input"</formula>
    </cfRule>
  </conditionalFormatting>
  <conditionalFormatting sqref="AB12:AD12">
    <cfRule type="expression" dxfId="28" priority="3">
      <formula>#REF!="1) Manual input"</formula>
    </cfRule>
  </conditionalFormatting>
  <conditionalFormatting sqref="AA12">
    <cfRule type="expression" dxfId="27" priority="2">
      <formula>#REF!="1) Manual input"</formula>
    </cfRule>
  </conditionalFormatting>
  <conditionalFormatting sqref="AA12">
    <cfRule type="expression" dxfId="26" priority="1">
      <formula>#REF!="1) Manual input"</formula>
    </cfRule>
  </conditionalFormatting>
  <dataValidations count="3">
    <dataValidation type="custom" showErrorMessage="1" errorTitle="Mssing entry for subsector" error="Please enter subsector (according to NACE 2008) in tab sheet &quot;General information&quot;." sqref="F10:F17 T8:X17 Z8:AD17">
      <formula1>NOT($D8="Please select")</formula1>
    </dataValidation>
    <dataValidation type="custom" showErrorMessage="1" errorTitle="Missing entry for subsector" error="Please enter subsector (according to NACE 2008) in tab sheet &quot;General information&quot;." sqref="F8:F9">
      <formula1>NOT($D8="Please select")</formula1>
    </dataValidation>
    <dataValidation type="custom" allowBlank="1" showErrorMessage="1" errorTitle="Summe &gt; 100" sqref="S8">
      <formula1>SUM(N8:R8)&gt;100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AA00F8A3-EF41-4D9B-84DF-1BDCF262B9B8}">
            <xm:f>NOT('Option 3 - Sector selection'!$F7="Please select")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14:cfRule type="expression" priority="6" id="{E8AC01A0-7D5C-4430-87BB-5F8220C24A3E}">
            <xm:f xml:space="preserve"> AND(NOT('Option 2 - Plant selection'!$F7="No data available"),NOT('Option 2 - Plant selection'!$F7="Please select"),NOT('Option 2 - Plant selection'!$F7="Please select NACE-Code first"))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B8:D17 J8:K17 M8:R17 T8:X17 F8:H17 Z8:AD17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theme="5" tint="-0.249977111117893"/>
  </sheetPr>
  <dimension ref="A1:AW83"/>
  <sheetViews>
    <sheetView zoomScale="70" zoomScaleNormal="70" workbookViewId="0">
      <selection activeCell="F7" sqref="F7"/>
    </sheetView>
  </sheetViews>
  <sheetFormatPr baseColWidth="10" defaultRowHeight="15" x14ac:dyDescent="0.25"/>
  <cols>
    <col min="1" max="1" width="3.5703125" style="6" customWidth="1"/>
    <col min="3" max="3" width="18" customWidth="1"/>
    <col min="4" max="4" width="28.7109375" customWidth="1"/>
    <col min="5" max="5" width="6.7109375" customWidth="1"/>
    <col min="6" max="7" width="18.28515625" customWidth="1"/>
    <col min="8" max="8" width="18.42578125" customWidth="1"/>
    <col min="9" max="10" width="14.140625" customWidth="1"/>
    <col min="11" max="11" width="14" customWidth="1"/>
    <col min="12" max="12" width="3.7109375" customWidth="1"/>
    <col min="13" max="14" width="12.7109375" customWidth="1"/>
    <col min="15" max="15" width="3.7109375" customWidth="1"/>
    <col min="16" max="16" width="23.42578125" customWidth="1"/>
    <col min="17" max="21" width="8.7109375" customWidth="1"/>
    <col min="22" max="22" width="3.7109375" customWidth="1"/>
    <col min="23" max="24" width="11.42578125" customWidth="1"/>
    <col min="25" max="28" width="8.7109375" customWidth="1"/>
    <col min="29" max="29" width="3.7109375" customWidth="1"/>
    <col min="30" max="30" width="15.85546875" customWidth="1"/>
    <col min="31" max="34" width="8.7109375" customWidth="1"/>
    <col min="35" max="49" width="11.42578125" style="6"/>
  </cols>
  <sheetData>
    <row r="1" spans="2:34" s="6" customFormat="1" x14ac:dyDescent="0.25"/>
    <row r="2" spans="2:34" ht="30" customHeight="1" x14ac:dyDescent="0.25">
      <c r="B2" s="346" t="s">
        <v>311</v>
      </c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  <c r="AB2" s="347"/>
      <c r="AC2" s="347"/>
      <c r="AD2" s="347"/>
      <c r="AE2" s="347"/>
      <c r="AF2" s="347"/>
      <c r="AG2" s="347"/>
      <c r="AH2" s="348"/>
    </row>
    <row r="3" spans="2:34" ht="15.75" x14ac:dyDescent="0.25"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6"/>
    </row>
    <row r="4" spans="2:34" ht="15.75" customHeight="1" x14ac:dyDescent="0.25">
      <c r="B4" s="349" t="s">
        <v>239</v>
      </c>
      <c r="C4" s="350"/>
      <c r="D4" s="351"/>
      <c r="E4" s="177"/>
      <c r="F4" s="355" t="s">
        <v>240</v>
      </c>
      <c r="G4" s="356"/>
      <c r="H4" s="356"/>
      <c r="I4" s="357"/>
      <c r="J4" s="349" t="s">
        <v>239</v>
      </c>
      <c r="K4" s="351"/>
      <c r="L4" s="178"/>
      <c r="M4" s="362" t="s">
        <v>272</v>
      </c>
      <c r="N4" s="354"/>
      <c r="O4" s="179"/>
      <c r="P4" s="352" t="s">
        <v>164</v>
      </c>
      <c r="Q4" s="353"/>
      <c r="R4" s="353"/>
      <c r="S4" s="353"/>
      <c r="T4" s="353"/>
      <c r="U4" s="354"/>
      <c r="V4" s="175"/>
      <c r="W4" s="352" t="s">
        <v>165</v>
      </c>
      <c r="X4" s="353"/>
      <c r="Y4" s="353"/>
      <c r="Z4" s="353"/>
      <c r="AA4" s="353"/>
      <c r="AB4" s="354"/>
      <c r="AC4" s="175"/>
      <c r="AD4" s="352" t="s">
        <v>166</v>
      </c>
      <c r="AE4" s="353"/>
      <c r="AF4" s="353"/>
      <c r="AG4" s="353"/>
      <c r="AH4" s="354"/>
    </row>
    <row r="5" spans="2:34" ht="75.75" customHeight="1" x14ac:dyDescent="0.25">
      <c r="B5" s="358" t="s">
        <v>233</v>
      </c>
      <c r="C5" s="358" t="s">
        <v>229</v>
      </c>
      <c r="D5" s="358" t="s">
        <v>238</v>
      </c>
      <c r="E5" s="178"/>
      <c r="F5" s="180" t="s">
        <v>234</v>
      </c>
      <c r="G5" s="297" t="s">
        <v>167</v>
      </c>
      <c r="H5" s="180" t="s">
        <v>278</v>
      </c>
      <c r="I5" s="181" t="s">
        <v>243</v>
      </c>
      <c r="J5" s="295" t="s">
        <v>242</v>
      </c>
      <c r="K5" s="295" t="s">
        <v>237</v>
      </c>
      <c r="L5" s="182"/>
      <c r="M5" s="363" t="s">
        <v>277</v>
      </c>
      <c r="N5" s="365"/>
      <c r="O5" s="183"/>
      <c r="P5" s="184" t="s">
        <v>273</v>
      </c>
      <c r="Q5" s="370" t="s">
        <v>380</v>
      </c>
      <c r="R5" s="370"/>
      <c r="S5" s="370"/>
      <c r="T5" s="370"/>
      <c r="U5" s="370"/>
      <c r="V5" s="185"/>
      <c r="W5" s="366" t="s">
        <v>274</v>
      </c>
      <c r="X5" s="367"/>
      <c r="Y5" s="363" t="s">
        <v>381</v>
      </c>
      <c r="Z5" s="364"/>
      <c r="AA5" s="364"/>
      <c r="AB5" s="365"/>
      <c r="AC5" s="185"/>
      <c r="AD5" s="371" t="s">
        <v>275</v>
      </c>
      <c r="AE5" s="363" t="s">
        <v>378</v>
      </c>
      <c r="AF5" s="364"/>
      <c r="AG5" s="364"/>
      <c r="AH5" s="365"/>
    </row>
    <row r="6" spans="2:34" ht="109.5" customHeight="1" x14ac:dyDescent="0.25">
      <c r="B6" s="359"/>
      <c r="C6" s="359"/>
      <c r="D6" s="358"/>
      <c r="E6" s="186" t="s">
        <v>231</v>
      </c>
      <c r="F6" s="187" t="s">
        <v>235</v>
      </c>
      <c r="G6" s="296" t="s">
        <v>236</v>
      </c>
      <c r="H6" s="188"/>
      <c r="I6" s="189"/>
      <c r="J6" s="296" t="s">
        <v>236</v>
      </c>
      <c r="K6" s="296" t="s">
        <v>236</v>
      </c>
      <c r="L6" s="182"/>
      <c r="M6" s="190" t="s">
        <v>61</v>
      </c>
      <c r="N6" s="190" t="s">
        <v>62</v>
      </c>
      <c r="O6" s="191"/>
      <c r="P6" s="192" t="s">
        <v>310</v>
      </c>
      <c r="Q6" s="193" t="s">
        <v>1</v>
      </c>
      <c r="R6" s="193" t="s">
        <v>2</v>
      </c>
      <c r="S6" s="193" t="s">
        <v>3</v>
      </c>
      <c r="T6" s="193" t="s">
        <v>4</v>
      </c>
      <c r="U6" s="193" t="s">
        <v>5</v>
      </c>
      <c r="V6" s="194"/>
      <c r="W6" s="368" t="s">
        <v>449</v>
      </c>
      <c r="X6" s="369"/>
      <c r="Y6" s="195" t="s">
        <v>117</v>
      </c>
      <c r="Z6" s="193" t="s">
        <v>118</v>
      </c>
      <c r="AA6" s="193" t="s">
        <v>161</v>
      </c>
      <c r="AB6" s="193" t="s">
        <v>119</v>
      </c>
      <c r="AC6" s="194"/>
      <c r="AD6" s="372"/>
      <c r="AE6" s="193" t="s">
        <v>1</v>
      </c>
      <c r="AF6" s="193" t="s">
        <v>162</v>
      </c>
      <c r="AG6" s="193" t="s">
        <v>163</v>
      </c>
      <c r="AH6" s="193" t="s">
        <v>59</v>
      </c>
    </row>
    <row r="7" spans="2:34" ht="45" customHeight="1" x14ac:dyDescent="0.25">
      <c r="B7" s="172">
        <v>1</v>
      </c>
      <c r="C7" s="231" t="str">
        <f t="array" ref="C7">IF(ISTEXT(VLOOKUP($B7&amp;'Dropdown Listen neu'!$A$58,CHOOSE({1,2},'Input - General information'!$A$6:$A$125&amp;'Input - General information'!$B$6:$B$125,'Input - General information'!$D$6:$D$125),2,FALSE)),VLOOKUP($B7&amp;'Dropdown Listen neu'!$A$58,CHOOSE({1,2},'Input - General information'!$A$6:$A$125&amp;'Input - General information'!$B$6:$B$125,'Input - General information'!$D$6:$D$125),2,FALSE)," ")</f>
        <v xml:space="preserve"> </v>
      </c>
      <c r="D7" s="172" t="str">
        <f t="array" ref="D7">VLOOKUP($B7&amp;'Dropdown Listen neu'!$A$56,CHOOSE({1,2},'Input - General information'!$A$6:$A$125&amp;'Input - General information'!$B$6:$B$125,'Input - General information'!$D$6:$D$125),2,FALSE)</f>
        <v>Please select</v>
      </c>
      <c r="E7" s="220" t="str">
        <f>CONCATENATE("_",LEFT(D7,3))</f>
        <v>_Ple</v>
      </c>
      <c r="F7" s="164" t="s">
        <v>157</v>
      </c>
      <c r="G7" s="172" t="str">
        <f>IF(ISERROR(INDEX('Data - Option 2'!$D$4:$D$62,MATCH(F7,'Data - Option 2'!$C$4:$C$62,0))),"no data available",INDEX('Data - Option 2'!$D$4:$D$62,MATCH(F7,'Data - Option 2'!$C$4:$C$62,0)))</f>
        <v>no data available</v>
      </c>
      <c r="H7" s="232"/>
      <c r="I7" s="239" t="e">
        <f t="shared" ref="I7:I15" si="0">IF(J7="Production",H7," ")</f>
        <v>#N/A</v>
      </c>
      <c r="J7" s="196" t="e">
        <f>VLOOKUP($F7, 'Data - Option 2'!$C$4:$X$63,'Data - Option 2'!E$64,FALSE)</f>
        <v>#N/A</v>
      </c>
      <c r="K7" s="196" t="e">
        <f>VLOOKUP($F7, 'Data - Option 2'!$C$4:$X$63,'Data - Option 2'!F$64,FALSE)</f>
        <v>#N/A</v>
      </c>
      <c r="L7" s="165"/>
      <c r="M7" s="197" t="e">
        <f>CONVERT(VLOOKUP($F7,'Data - Option 2'!$C$4:$X$63,'Data - Option 2'!G$64,FALSE),"GJ", "GWh")*$I7</f>
        <v>#N/A</v>
      </c>
      <c r="N7" s="197" t="e">
        <f>CONVERT(VLOOKUP($F7,'Data - Option 2'!$C$4:$X$63,'Data - Option 2'!H$64,FALSE),"GJ", "GWh")*$I7</f>
        <v>#N/A</v>
      </c>
      <c r="O7" s="86"/>
      <c r="P7" s="197" t="e">
        <f>CONVERT(VLOOKUP($F7,'Data - Option 2'!$C$4:$X$63,'Data - Option 2'!I$64,FALSE),"GJ", "GWh")*$I7</f>
        <v>#N/A</v>
      </c>
      <c r="Q7" s="198" t="e">
        <f>VLOOKUP($F7, 'Data - Option 2'!$C$4:$X$63,'Data - Option 2'!J$64,FALSE)*100</f>
        <v>#N/A</v>
      </c>
      <c r="R7" s="198" t="e">
        <f>VLOOKUP($F7, 'Data - Option 2'!$C$4:$X$63,'Data - Option 2'!K$64,FALSE)*100</f>
        <v>#N/A</v>
      </c>
      <c r="S7" s="198" t="e">
        <f>VLOOKUP($F7, 'Data - Option 2'!$C$4:$X$63,'Data - Option 2'!L$64,FALSE)*100</f>
        <v>#N/A</v>
      </c>
      <c r="T7" s="198" t="e">
        <f>VLOOKUP($F7, 'Data - Option 2'!$C$4:$X$63,'Data - Option 2'!M$64,FALSE)*100</f>
        <v>#N/A</v>
      </c>
      <c r="U7" s="198" t="e">
        <f>VLOOKUP($F7, 'Data - Option 2'!$C$4:$X$63,'Data - Option 2'!N$64,FALSE)*100</f>
        <v>#N/A</v>
      </c>
      <c r="V7" s="83"/>
      <c r="W7" s="360" t="e">
        <f>CONVERT(VLOOKUP($F7,'Data - Option 2'!$C$4:$X$63,'Data - Option 2'!O$64,FALSE),"GJ", "GWh")*$I7</f>
        <v>#N/A</v>
      </c>
      <c r="X7" s="361"/>
      <c r="Y7" s="198" t="e">
        <f>VLOOKUP($F7, 'Data - Option 2'!$C$4:$X$63,'Data - Option 2'!P$64,FALSE)*100</f>
        <v>#N/A</v>
      </c>
      <c r="Z7" s="198" t="e">
        <f>VLOOKUP($F7, 'Data - Option 2'!$C$4:$X$63,'Data - Option 2'!Q$64,FALSE)*100</f>
        <v>#N/A</v>
      </c>
      <c r="AA7" s="198" t="e">
        <f>VLOOKUP($F7, 'Data - Option 2'!$C$4:$X$63,'Data - Option 2'!R$64,FALSE)*100</f>
        <v>#N/A</v>
      </c>
      <c r="AB7" s="198" t="e">
        <f>VLOOKUP($F7, 'Data - Option 2'!$C$4:$X$63,'Data - Option 2'!S$64,FALSE)*100</f>
        <v>#N/A</v>
      </c>
      <c r="AC7" s="86"/>
      <c r="AD7" s="197" t="e">
        <f>CONVERT(VLOOKUP($F7,'Data - Option 2'!$C$4:$X$63,'Data - Option 2'!T$64,FALSE),"GJ", "GWh")*$I7</f>
        <v>#N/A</v>
      </c>
      <c r="AE7" s="198" t="e">
        <f>VLOOKUP($F7, 'Data - Option 2'!$C$4:$X$63,'Data - Option 2'!U$64,FALSE)*100</f>
        <v>#N/A</v>
      </c>
      <c r="AF7" s="198" t="e">
        <f>VLOOKUP($F7, 'Data - Option 2'!$C$4:$X$63,'Data - Option 2'!V$64,FALSE)*100</f>
        <v>#N/A</v>
      </c>
      <c r="AG7" s="198" t="e">
        <f>VLOOKUP($F7, 'Data - Option 2'!$C$4:$X$63,'Data - Option 2'!W$64,FALSE)*100</f>
        <v>#N/A</v>
      </c>
      <c r="AH7" s="198" t="e">
        <f>VLOOKUP($F7, 'Data - Option 2'!$C$4:$X$63,'Data - Option 2'!X$64,FALSE)*100</f>
        <v>#N/A</v>
      </c>
    </row>
    <row r="8" spans="2:34" ht="45" customHeight="1" x14ac:dyDescent="0.25">
      <c r="B8" s="172">
        <v>2</v>
      </c>
      <c r="C8" s="231" t="str">
        <f t="array" ref="C8">IF(ISTEXT(VLOOKUP($B8&amp;'Dropdown Listen neu'!$A$58,CHOOSE({1,2},'Input - General information'!$A$6:$A$125&amp;'Input - General information'!$B$6:$B$125,'Input - General information'!$D$6:$D$125),2,FALSE)),VLOOKUP($B8&amp;'Dropdown Listen neu'!$A$58,CHOOSE({1,2},'Input - General information'!$A$6:$A$125&amp;'Input - General information'!$B$6:$B$125,'Input - General information'!$D$6:$D$125),2,FALSE)," ")</f>
        <v xml:space="preserve"> </v>
      </c>
      <c r="D8" s="172" t="str">
        <f t="array" ref="D8">VLOOKUP($B8&amp;'Dropdown Listen neu'!$A$56,CHOOSE({1,2},'Input - General information'!$A$6:$A$125&amp;'Input - General information'!$B$6:$B$125,'Input - General information'!$D$6:$D$125),2,FALSE)</f>
        <v>Please select</v>
      </c>
      <c r="E8" s="220" t="str">
        <f t="shared" ref="E8:E16" si="1">CONCATENATE("_",LEFT(D8,3))</f>
        <v>_Ple</v>
      </c>
      <c r="F8" s="164" t="s">
        <v>157</v>
      </c>
      <c r="G8" s="172" t="str">
        <f>IF(ISERROR(INDEX('Data - Option 2'!$D$4:$D$62,MATCH(F8,'Data - Option 2'!$C$4:$C$62,0))),"no data available",INDEX('Data - Option 2'!$D$4:$D$62,MATCH(F8,'Data - Option 2'!$C$4:$C$62,0)))</f>
        <v>no data available</v>
      </c>
      <c r="H8" s="232"/>
      <c r="I8" s="164" t="e">
        <f t="shared" si="0"/>
        <v>#N/A</v>
      </c>
      <c r="J8" s="196" t="e">
        <f>VLOOKUP($F8, 'Data - Option 2'!$C$4:$X$63,'Data - Option 2'!E$64,FALSE)</f>
        <v>#N/A</v>
      </c>
      <c r="K8" s="196" t="e">
        <f>VLOOKUP($F8, 'Data - Option 2'!$C$4:$X$63,'Data - Option 2'!F$64,FALSE)</f>
        <v>#N/A</v>
      </c>
      <c r="L8" s="166"/>
      <c r="M8" s="197" t="e">
        <f>CONVERT(VLOOKUP($F8,'Data - Option 2'!$C$4:$X$63,'Data - Option 2'!G$64,FALSE),"GJ", "GWh")*$I8</f>
        <v>#N/A</v>
      </c>
      <c r="N8" s="197" t="e">
        <f>CONVERT(VLOOKUP($F8,'Data - Option 2'!$C$4:$X$63,'Data - Option 2'!H$64,FALSE),"GJ", "GWh")*$I8</f>
        <v>#N/A</v>
      </c>
      <c r="O8" s="84"/>
      <c r="P8" s="197" t="e">
        <f>CONVERT(VLOOKUP($F8,'Data - Option 2'!$C$4:$X$63,'Data - Option 2'!I$64,FALSE),"GJ", "GWh")*$I8</f>
        <v>#N/A</v>
      </c>
      <c r="Q8" s="198" t="e">
        <f>VLOOKUP($F8, 'Data - Option 2'!$C$4:$X$63,'Data - Option 2'!J$64,FALSE)*100</f>
        <v>#N/A</v>
      </c>
      <c r="R8" s="198" t="e">
        <f>VLOOKUP($F8, 'Data - Option 2'!$C$4:$X$63,'Data - Option 2'!K$64,FALSE)*100</f>
        <v>#N/A</v>
      </c>
      <c r="S8" s="198" t="e">
        <f>VLOOKUP($F8, 'Data - Option 2'!$C$4:$X$63,'Data - Option 2'!L$64,FALSE)*100</f>
        <v>#N/A</v>
      </c>
      <c r="T8" s="198" t="e">
        <f>VLOOKUP($F8, 'Data - Option 2'!$C$4:$X$63,'Data - Option 2'!M$64,FALSE)*100</f>
        <v>#N/A</v>
      </c>
      <c r="U8" s="198" t="e">
        <f>VLOOKUP($F8, 'Data - Option 2'!$C$4:$X$63,'Data - Option 2'!N$64,FALSE)*100</f>
        <v>#N/A</v>
      </c>
      <c r="V8" s="167"/>
      <c r="W8" s="360" t="e">
        <f>CONVERT(VLOOKUP($F8,'Data - Option 2'!$C$4:$X$63,'Data - Option 2'!O$64,FALSE),"GJ", "GWh")*$I8</f>
        <v>#N/A</v>
      </c>
      <c r="X8" s="361"/>
      <c r="Y8" s="198" t="e">
        <f>VLOOKUP($F8, 'Data - Option 2'!$C$4:$X$63,'Data - Option 2'!P$64,FALSE)*100</f>
        <v>#N/A</v>
      </c>
      <c r="Z8" s="198" t="e">
        <f>VLOOKUP($F8, 'Data - Option 2'!$C$4:$X$63,'Data - Option 2'!Q$64,FALSE)*100</f>
        <v>#N/A</v>
      </c>
      <c r="AA8" s="198" t="e">
        <f>VLOOKUP($F8, 'Data - Option 2'!$C$4:$X$63,'Data - Option 2'!R$64,FALSE)*100</f>
        <v>#N/A</v>
      </c>
      <c r="AB8" s="198" t="e">
        <f>VLOOKUP($F8, 'Data - Option 2'!$C$4:$X$63,'Data - Option 2'!S$64,FALSE)*100</f>
        <v>#N/A</v>
      </c>
      <c r="AC8" s="83"/>
      <c r="AD8" s="197" t="e">
        <f>CONVERT(VLOOKUP($F8,'Data - Option 2'!$C$4:$X$63,'Data - Option 2'!T$64,FALSE),"GJ", "GWh")*$I8</f>
        <v>#N/A</v>
      </c>
      <c r="AE8" s="198" t="e">
        <f>VLOOKUP($F8, 'Data - Option 2'!$C$4:$X$63,'Data - Option 2'!U$64,FALSE)*100</f>
        <v>#N/A</v>
      </c>
      <c r="AF8" s="198" t="e">
        <f>VLOOKUP($F8, 'Data - Option 2'!$C$4:$X$63,'Data - Option 2'!V$64,FALSE)*100</f>
        <v>#N/A</v>
      </c>
      <c r="AG8" s="198" t="e">
        <f>VLOOKUP($F8, 'Data - Option 2'!$C$4:$X$63,'Data - Option 2'!W$64,FALSE)*100</f>
        <v>#N/A</v>
      </c>
      <c r="AH8" s="198" t="e">
        <f>VLOOKUP($F8, 'Data - Option 2'!$C$4:$X$63,'Data - Option 2'!X$64,FALSE)*100</f>
        <v>#N/A</v>
      </c>
    </row>
    <row r="9" spans="2:34" s="6" customFormat="1" ht="45" customHeight="1" x14ac:dyDescent="0.25">
      <c r="B9" s="172">
        <v>3</v>
      </c>
      <c r="C9" s="231" t="str">
        <f t="array" ref="C9">IF(ISTEXT(VLOOKUP($B9&amp;'Dropdown Listen neu'!$A$58,CHOOSE({1,2},'Input - General information'!$A$6:$A$125&amp;'Input - General information'!$B$6:$B$125,'Input - General information'!$D$6:$D$125),2,FALSE)),VLOOKUP($B9&amp;'Dropdown Listen neu'!$A$58,CHOOSE({1,2},'Input - General information'!$A$6:$A$125&amp;'Input - General information'!$B$6:$B$125,'Input - General information'!$D$6:$D$125),2,FALSE)," ")</f>
        <v xml:space="preserve"> </v>
      </c>
      <c r="D9" s="172" t="str">
        <f t="array" ref="D9">VLOOKUP($B9&amp;'Dropdown Listen neu'!$A$56,CHOOSE({1,2},'Input - General information'!$A$6:$A$125&amp;'Input - General information'!$B$6:$B$125,'Input - General information'!$D$6:$D$125),2,FALSE)</f>
        <v>Please select</v>
      </c>
      <c r="E9" s="220" t="str">
        <f t="shared" si="1"/>
        <v>_Ple</v>
      </c>
      <c r="F9" s="164" t="s">
        <v>157</v>
      </c>
      <c r="G9" s="172" t="str">
        <f>IF(ISERROR(INDEX('Data - Option 2'!$D$4:$D$62,MATCH(F9,'Data - Option 2'!$C$4:$C$62,0))),"no data available",INDEX('Data - Option 2'!$D$4:$D$62,MATCH(F9,'Data - Option 2'!$C$4:$C$62,0)))</f>
        <v>no data available</v>
      </c>
      <c r="H9" s="199"/>
      <c r="I9" s="164" t="e">
        <f t="shared" si="0"/>
        <v>#N/A</v>
      </c>
      <c r="J9" s="196" t="e">
        <f>VLOOKUP($F9, 'Data - Option 2'!$C$4:$X$63,'Data - Option 2'!E$64,FALSE)</f>
        <v>#N/A</v>
      </c>
      <c r="K9" s="196" t="e">
        <f>VLOOKUP($F9, 'Data - Option 2'!$C$4:$X$63,'Data - Option 2'!F$64,FALSE)</f>
        <v>#N/A</v>
      </c>
      <c r="L9" s="11"/>
      <c r="M9" s="197" t="e">
        <f>CONVERT(VLOOKUP($F9,'Data - Option 2'!$C$4:$X$63,'Data - Option 2'!G$64,FALSE),"GJ", "GWh")*$I9</f>
        <v>#N/A</v>
      </c>
      <c r="N9" s="197" t="e">
        <f>CONVERT(VLOOKUP($F9,'Data - Option 2'!$C$4:$X$63,'Data - Option 2'!H$64,FALSE),"GJ", "GWh")*$I9</f>
        <v>#N/A</v>
      </c>
      <c r="P9" s="197" t="e">
        <f>CONVERT(VLOOKUP($F9,'Data - Option 2'!$C$4:$X$63,'Data - Option 2'!I$64,FALSE),"GJ", "GWh")*$I9</f>
        <v>#N/A</v>
      </c>
      <c r="Q9" s="198" t="e">
        <f>VLOOKUP($F9, 'Data - Option 2'!$C$4:$X$63,'Data - Option 2'!J$64,FALSE)*100</f>
        <v>#N/A</v>
      </c>
      <c r="R9" s="198" t="e">
        <f>VLOOKUP($F9, 'Data - Option 2'!$C$4:$X$63,'Data - Option 2'!K$64,FALSE)*100</f>
        <v>#N/A</v>
      </c>
      <c r="S9" s="198" t="e">
        <f>VLOOKUP($F9, 'Data - Option 2'!$C$4:$X$63,'Data - Option 2'!L$64,FALSE)*100</f>
        <v>#N/A</v>
      </c>
      <c r="T9" s="198" t="e">
        <f>VLOOKUP($F9, 'Data - Option 2'!$C$4:$X$63,'Data - Option 2'!M$64,FALSE)*100</f>
        <v>#N/A</v>
      </c>
      <c r="U9" s="198" t="e">
        <f>VLOOKUP($F9, 'Data - Option 2'!$C$4:$X$63,'Data - Option 2'!N$64,FALSE)*100</f>
        <v>#N/A</v>
      </c>
      <c r="V9" s="34"/>
      <c r="W9" s="360" t="e">
        <f>CONVERT(VLOOKUP($F9,'Data - Option 2'!$C$4:$X$63,'Data - Option 2'!O$64,FALSE),"GJ", "GWh")*$I9</f>
        <v>#N/A</v>
      </c>
      <c r="X9" s="361"/>
      <c r="Y9" s="198" t="e">
        <f>VLOOKUP($F9, 'Data - Option 2'!$C$4:$X$63,'Data - Option 2'!P$64,FALSE)*100</f>
        <v>#N/A</v>
      </c>
      <c r="Z9" s="198" t="e">
        <f>VLOOKUP($F9, 'Data - Option 2'!$C$4:$X$63,'Data - Option 2'!Q$64,FALSE)*100</f>
        <v>#N/A</v>
      </c>
      <c r="AA9" s="198" t="e">
        <f>VLOOKUP($F9, 'Data - Option 2'!$C$4:$X$63,'Data - Option 2'!R$64,FALSE)*100</f>
        <v>#N/A</v>
      </c>
      <c r="AB9" s="198" t="e">
        <f>VLOOKUP($F9, 'Data - Option 2'!$C$4:$X$63,'Data - Option 2'!S$64,FALSE)*100</f>
        <v>#N/A</v>
      </c>
      <c r="AC9" s="34"/>
      <c r="AD9" s="197" t="e">
        <f>CONVERT(VLOOKUP($F9,'Data - Option 2'!$C$4:$X$63,'Data - Option 2'!T$64,FALSE),"GJ", "GWh")*$I9</f>
        <v>#N/A</v>
      </c>
      <c r="AE9" s="198" t="e">
        <f>VLOOKUP($F9, 'Data - Option 2'!$C$4:$X$63,'Data - Option 2'!U$64,FALSE)*100</f>
        <v>#N/A</v>
      </c>
      <c r="AF9" s="198" t="e">
        <f>VLOOKUP($F9, 'Data - Option 2'!$C$4:$X$63,'Data - Option 2'!V$64,FALSE)*100</f>
        <v>#N/A</v>
      </c>
      <c r="AG9" s="198" t="e">
        <f>VLOOKUP($F9, 'Data - Option 2'!$C$4:$X$63,'Data - Option 2'!W$64,FALSE)*100</f>
        <v>#N/A</v>
      </c>
      <c r="AH9" s="198" t="e">
        <f>VLOOKUP($F9, 'Data - Option 2'!$C$4:$X$63,'Data - Option 2'!X$64,FALSE)*100</f>
        <v>#N/A</v>
      </c>
    </row>
    <row r="10" spans="2:34" s="6" customFormat="1" ht="45" customHeight="1" x14ac:dyDescent="0.25">
      <c r="B10" s="172">
        <v>4</v>
      </c>
      <c r="C10" s="231" t="str">
        <f t="array" ref="C10">IF(ISTEXT(VLOOKUP($B10&amp;'Dropdown Listen neu'!$A$58,CHOOSE({1,2},'Input - General information'!$A$6:$A$125&amp;'Input - General information'!$B$6:$B$125,'Input - General information'!$D$6:$D$125),2,FALSE)),VLOOKUP($B10&amp;'Dropdown Listen neu'!$A$58,CHOOSE({1,2},'Input - General information'!$A$6:$A$125&amp;'Input - General information'!$B$6:$B$125,'Input - General information'!$D$6:$D$125),2,FALSE)," ")</f>
        <v xml:space="preserve"> </v>
      </c>
      <c r="D10" s="172" t="str">
        <f t="array" ref="D10">VLOOKUP($B10&amp;'Dropdown Listen neu'!$A$56,CHOOSE({1,2},'Input - General information'!$A$6:$A$125&amp;'Input - General information'!$B$6:$B$125,'Input - General information'!$D$6:$D$125),2,FALSE)</f>
        <v>Please select</v>
      </c>
      <c r="E10" s="220" t="str">
        <f t="shared" si="1"/>
        <v>_Ple</v>
      </c>
      <c r="F10" s="164" t="s">
        <v>157</v>
      </c>
      <c r="G10" s="172" t="str">
        <f>IF(ISERROR(INDEX('Data - Option 2'!$D$4:$D$62,MATCH(F10,'Data - Option 2'!$C$4:$C$62,0))),"no data available",INDEX('Data - Option 2'!$D$4:$D$62,MATCH(F10,'Data - Option 2'!$C$4:$C$62,0)))</f>
        <v>no data available</v>
      </c>
      <c r="H10" s="199"/>
      <c r="I10" s="164">
        <v>1000</v>
      </c>
      <c r="J10" s="196" t="e">
        <f>VLOOKUP($F10, 'Data - Option 2'!$C$4:$X$63,'Data - Option 2'!E$64,FALSE)</f>
        <v>#N/A</v>
      </c>
      <c r="K10" s="196" t="e">
        <f>VLOOKUP($F10, 'Data - Option 2'!$C$4:$X$63,'Data - Option 2'!F$64,FALSE)</f>
        <v>#N/A</v>
      </c>
      <c r="M10" s="197" t="e">
        <f>CONVERT(VLOOKUP($F10,'Data - Option 2'!$C$4:$X$63,'Data - Option 2'!G$64,FALSE),"GJ", "GWh")*$I10</f>
        <v>#N/A</v>
      </c>
      <c r="N10" s="197" t="e">
        <f>CONVERT(VLOOKUP($F10,'Data - Option 2'!$C$4:$X$63,'Data - Option 2'!H$64,FALSE),"GJ", "GWh")*$I10</f>
        <v>#N/A</v>
      </c>
      <c r="P10" s="197" t="e">
        <f>CONVERT(VLOOKUP($F10,'Data - Option 2'!$C$4:$X$63,'Data - Option 2'!I$64,FALSE),"GJ", "GWh")*$I10</f>
        <v>#N/A</v>
      </c>
      <c r="Q10" s="198" t="e">
        <f>VLOOKUP($F10, 'Data - Option 2'!$C$4:$X$63,'Data - Option 2'!J$64,FALSE)*100</f>
        <v>#N/A</v>
      </c>
      <c r="R10" s="198" t="e">
        <f>VLOOKUP($F10, 'Data - Option 2'!$C$4:$X$63,'Data - Option 2'!K$64,FALSE)*100</f>
        <v>#N/A</v>
      </c>
      <c r="S10" s="198" t="e">
        <f>VLOOKUP($F10, 'Data - Option 2'!$C$4:$X$63,'Data - Option 2'!L$64,FALSE)*100</f>
        <v>#N/A</v>
      </c>
      <c r="T10" s="198" t="e">
        <f>VLOOKUP($F10, 'Data - Option 2'!$C$4:$X$63,'Data - Option 2'!M$64,FALSE)*100</f>
        <v>#N/A</v>
      </c>
      <c r="U10" s="198" t="e">
        <f>VLOOKUP($F10, 'Data - Option 2'!$C$4:$X$63,'Data - Option 2'!N$64,FALSE)*100</f>
        <v>#N/A</v>
      </c>
      <c r="W10" s="360" t="e">
        <f>CONVERT(VLOOKUP($F10,'Data - Option 2'!$C$4:$X$63,'Data - Option 2'!O$64,FALSE),"GJ", "GWh")*$I10</f>
        <v>#N/A</v>
      </c>
      <c r="X10" s="361"/>
      <c r="Y10" s="198" t="e">
        <f>VLOOKUP($F10, 'Data - Option 2'!$C$4:$X$63,'Data - Option 2'!P$64,FALSE)*100</f>
        <v>#N/A</v>
      </c>
      <c r="Z10" s="198" t="e">
        <f>VLOOKUP($F10, 'Data - Option 2'!$C$4:$X$63,'Data - Option 2'!Q$64,FALSE)*100</f>
        <v>#N/A</v>
      </c>
      <c r="AA10" s="198" t="e">
        <f>VLOOKUP($F10, 'Data - Option 2'!$C$4:$X$63,'Data - Option 2'!R$64,FALSE)*100</f>
        <v>#N/A</v>
      </c>
      <c r="AB10" s="198" t="e">
        <f>VLOOKUP($F10, 'Data - Option 2'!$C$4:$X$63,'Data - Option 2'!S$64,FALSE)*100</f>
        <v>#N/A</v>
      </c>
      <c r="AD10" s="197" t="e">
        <f>CONVERT(VLOOKUP($F10,'Data - Option 2'!$C$4:$X$63,'Data - Option 2'!T$64,FALSE),"GJ", "GWh")*$I10</f>
        <v>#N/A</v>
      </c>
      <c r="AE10" s="198" t="e">
        <f>VLOOKUP($F10, 'Data - Option 2'!$C$4:$X$63,'Data - Option 2'!U$64,FALSE)*100</f>
        <v>#N/A</v>
      </c>
      <c r="AF10" s="198" t="e">
        <f>VLOOKUP($F10, 'Data - Option 2'!$C$4:$X$63,'Data - Option 2'!V$64,FALSE)*100</f>
        <v>#N/A</v>
      </c>
      <c r="AG10" s="198" t="e">
        <f>VLOOKUP($F10, 'Data - Option 2'!$C$4:$X$63,'Data - Option 2'!W$64,FALSE)*100</f>
        <v>#N/A</v>
      </c>
      <c r="AH10" s="198" t="e">
        <f>VLOOKUP($F10, 'Data - Option 2'!$C$4:$X$63,'Data - Option 2'!X$64,FALSE)*100</f>
        <v>#N/A</v>
      </c>
    </row>
    <row r="11" spans="2:34" s="6" customFormat="1" ht="45" customHeight="1" x14ac:dyDescent="0.25">
      <c r="B11" s="172">
        <v>5</v>
      </c>
      <c r="C11" s="231" t="str">
        <f t="array" ref="C11">IF(ISTEXT(VLOOKUP($B11&amp;'Dropdown Listen neu'!$A$58,CHOOSE({1,2},'Input - General information'!$A$6:$A$125&amp;'Input - General information'!$B$6:$B$125,'Input - General information'!$D$6:$D$125),2,FALSE)),VLOOKUP($B11&amp;'Dropdown Listen neu'!$A$58,CHOOSE({1,2},'Input - General information'!$A$6:$A$125&amp;'Input - General information'!$B$6:$B$125,'Input - General information'!$D$6:$D$125),2,FALSE)," ")</f>
        <v xml:space="preserve"> </v>
      </c>
      <c r="D11" s="172" t="str">
        <f t="array" ref="D11">VLOOKUP($B11&amp;'Dropdown Listen neu'!$A$56,CHOOSE({1,2},'Input - General information'!$A$6:$A$125&amp;'Input - General information'!$B$6:$B$125,'Input - General information'!$D$6:$D$125),2,FALSE)</f>
        <v>Please select</v>
      </c>
      <c r="E11" s="220" t="str">
        <f t="shared" si="1"/>
        <v>_Ple</v>
      </c>
      <c r="F11" s="164" t="s">
        <v>157</v>
      </c>
      <c r="G11" s="172" t="str">
        <f>IF(ISERROR(INDEX('Data - Option 2'!$D$4:$D$62,MATCH(F11,'Data - Option 2'!$C$4:$C$62,0))),"no data available",INDEX('Data - Option 2'!$D$4:$D$62,MATCH(F11,'Data - Option 2'!$C$4:$C$62,0)))</f>
        <v>no data available</v>
      </c>
      <c r="H11" s="199"/>
      <c r="I11" s="164" t="e">
        <f t="shared" si="0"/>
        <v>#N/A</v>
      </c>
      <c r="J11" s="196" t="e">
        <f>VLOOKUP($F11, 'Data - Option 2'!$C$4:$X$63,'Data - Option 2'!E$64,FALSE)</f>
        <v>#N/A</v>
      </c>
      <c r="K11" s="196" t="e">
        <f>VLOOKUP($F11, 'Data - Option 2'!$C$4:$X$63,'Data - Option 2'!F$64,FALSE)</f>
        <v>#N/A</v>
      </c>
      <c r="M11" s="197" t="e">
        <f>CONVERT(VLOOKUP($F11,'Data - Option 2'!$C$4:$X$63,'Data - Option 2'!G$64,FALSE),"GJ", "GWh")*$I11</f>
        <v>#N/A</v>
      </c>
      <c r="N11" s="197" t="e">
        <f>CONVERT(VLOOKUP($F11,'Data - Option 2'!$C$4:$X$63,'Data - Option 2'!H$64,FALSE),"GJ", "GWh")*$I11</f>
        <v>#N/A</v>
      </c>
      <c r="P11" s="197" t="e">
        <f>CONVERT(VLOOKUP($F11,'Data - Option 2'!$C$4:$X$63,'Data - Option 2'!I$64,FALSE),"GJ", "GWh")*$I11</f>
        <v>#N/A</v>
      </c>
      <c r="Q11" s="198" t="e">
        <f>VLOOKUP($F11, 'Data - Option 2'!$C$4:$X$63,'Data - Option 2'!J$64,FALSE)*100</f>
        <v>#N/A</v>
      </c>
      <c r="R11" s="198" t="e">
        <f>VLOOKUP($F11, 'Data - Option 2'!$C$4:$X$63,'Data - Option 2'!K$64,FALSE)*100</f>
        <v>#N/A</v>
      </c>
      <c r="S11" s="198" t="e">
        <f>VLOOKUP($F11, 'Data - Option 2'!$C$4:$X$63,'Data - Option 2'!L$64,FALSE)*100</f>
        <v>#N/A</v>
      </c>
      <c r="T11" s="198" t="e">
        <f>VLOOKUP($F11, 'Data - Option 2'!$C$4:$X$63,'Data - Option 2'!M$64,FALSE)*100</f>
        <v>#N/A</v>
      </c>
      <c r="U11" s="198" t="e">
        <f>VLOOKUP($F11, 'Data - Option 2'!$C$4:$X$63,'Data - Option 2'!N$64,FALSE)*100</f>
        <v>#N/A</v>
      </c>
      <c r="W11" s="360" t="e">
        <f>CONVERT(VLOOKUP($F11,'Data - Option 2'!$C$4:$X$63,'Data - Option 2'!O$64,FALSE),"GJ", "GWh")*$I11</f>
        <v>#N/A</v>
      </c>
      <c r="X11" s="361"/>
      <c r="Y11" s="198" t="e">
        <f>VLOOKUP($F11, 'Data - Option 2'!$C$4:$X$63,'Data - Option 2'!P$64,FALSE)*100</f>
        <v>#N/A</v>
      </c>
      <c r="Z11" s="198" t="e">
        <f>VLOOKUP($F11, 'Data - Option 2'!$C$4:$X$63,'Data - Option 2'!Q$64,FALSE)*100</f>
        <v>#N/A</v>
      </c>
      <c r="AA11" s="198" t="e">
        <f>VLOOKUP($F11, 'Data - Option 2'!$C$4:$X$63,'Data - Option 2'!R$64,FALSE)*100</f>
        <v>#N/A</v>
      </c>
      <c r="AB11" s="198" t="e">
        <f>VLOOKUP($F11, 'Data - Option 2'!$C$4:$X$63,'Data - Option 2'!S$64,FALSE)*100</f>
        <v>#N/A</v>
      </c>
      <c r="AD11" s="197" t="e">
        <f>CONVERT(VLOOKUP($F11,'Data - Option 2'!$C$4:$X$63,'Data - Option 2'!T$64,FALSE),"GJ", "GWh")*$I11</f>
        <v>#N/A</v>
      </c>
      <c r="AE11" s="198" t="e">
        <f>VLOOKUP($F11, 'Data - Option 2'!$C$4:$X$63,'Data - Option 2'!U$64,FALSE)*100</f>
        <v>#N/A</v>
      </c>
      <c r="AF11" s="198" t="e">
        <f>VLOOKUP($F11, 'Data - Option 2'!$C$4:$X$63,'Data - Option 2'!V$64,FALSE)*100</f>
        <v>#N/A</v>
      </c>
      <c r="AG11" s="198" t="e">
        <f>VLOOKUP($F11, 'Data - Option 2'!$C$4:$X$63,'Data - Option 2'!W$64,FALSE)*100</f>
        <v>#N/A</v>
      </c>
      <c r="AH11" s="198" t="e">
        <f>VLOOKUP($F11, 'Data - Option 2'!$C$4:$X$63,'Data - Option 2'!X$64,FALSE)*100</f>
        <v>#N/A</v>
      </c>
    </row>
    <row r="12" spans="2:34" s="6" customFormat="1" ht="45" customHeight="1" x14ac:dyDescent="0.25">
      <c r="B12" s="172">
        <v>6</v>
      </c>
      <c r="C12" s="231" t="str">
        <f t="array" ref="C12">IF(ISTEXT(VLOOKUP($B12&amp;'Dropdown Listen neu'!$A$58,CHOOSE({1,2},'Input - General information'!$A$6:$A$125&amp;'Input - General information'!$B$6:$B$125,'Input - General information'!$D$6:$D$125),2,FALSE)),VLOOKUP($B12&amp;'Dropdown Listen neu'!$A$58,CHOOSE({1,2},'Input - General information'!$A$6:$A$125&amp;'Input - General information'!$B$6:$B$125,'Input - General information'!$D$6:$D$125),2,FALSE)," ")</f>
        <v xml:space="preserve"> </v>
      </c>
      <c r="D12" s="172" t="str">
        <f t="array" ref="D12">VLOOKUP($B12&amp;'Dropdown Listen neu'!$A$56,CHOOSE({1,2},'Input - General information'!$A$6:$A$125&amp;'Input - General information'!$B$6:$B$125,'Input - General information'!$D$6:$D$125),2,FALSE)</f>
        <v>Please select</v>
      </c>
      <c r="E12" s="220" t="str">
        <f t="shared" si="1"/>
        <v>_Ple</v>
      </c>
      <c r="F12" s="164" t="s">
        <v>157</v>
      </c>
      <c r="G12" s="172" t="str">
        <f>IF(ISERROR(INDEX('Data - Option 2'!$D$4:$D$62,MATCH(F12,'Data - Option 2'!$C$4:$C$62,0))),"no data available",INDEX('Data - Option 2'!$D$4:$D$62,MATCH(F12,'Data - Option 2'!$C$4:$C$62,0)))</f>
        <v>no data available</v>
      </c>
      <c r="H12" s="199"/>
      <c r="I12" s="164" t="e">
        <f t="shared" si="0"/>
        <v>#N/A</v>
      </c>
      <c r="J12" s="196" t="e">
        <f>VLOOKUP($F12, 'Data - Option 2'!$C$4:$X$63,'Data - Option 2'!E$64,FALSE)</f>
        <v>#N/A</v>
      </c>
      <c r="K12" s="196" t="e">
        <f>VLOOKUP($F12, 'Data - Option 2'!$C$4:$X$63,'Data - Option 2'!F$64,FALSE)</f>
        <v>#N/A</v>
      </c>
      <c r="M12" s="197" t="e">
        <f>CONVERT(VLOOKUP($F12,'Data - Option 2'!$C$4:$X$63,'Data - Option 2'!G$64,FALSE),"GJ", "GWh")*$I12</f>
        <v>#N/A</v>
      </c>
      <c r="N12" s="197" t="e">
        <f>CONVERT(VLOOKUP($F12,'Data - Option 2'!$C$4:$X$63,'Data - Option 2'!H$64,FALSE),"GJ", "GWh")*$I12</f>
        <v>#N/A</v>
      </c>
      <c r="P12" s="197" t="e">
        <f>CONVERT(VLOOKUP($F12,'Data - Option 2'!$C$4:$X$63,'Data - Option 2'!I$64,FALSE),"GJ", "GWh")*$I12</f>
        <v>#N/A</v>
      </c>
      <c r="Q12" s="198" t="e">
        <f>VLOOKUP($F12, 'Data - Option 2'!$C$4:$X$63,'Data - Option 2'!J$64,FALSE)*100</f>
        <v>#N/A</v>
      </c>
      <c r="R12" s="198" t="e">
        <f>VLOOKUP($F12, 'Data - Option 2'!$C$4:$X$63,'Data - Option 2'!K$64,FALSE)*100</f>
        <v>#N/A</v>
      </c>
      <c r="S12" s="198" t="e">
        <f>VLOOKUP($F12, 'Data - Option 2'!$C$4:$X$63,'Data - Option 2'!L$64,FALSE)*100</f>
        <v>#N/A</v>
      </c>
      <c r="T12" s="198" t="e">
        <f>VLOOKUP($F12, 'Data - Option 2'!$C$4:$X$63,'Data - Option 2'!M$64,FALSE)*100</f>
        <v>#N/A</v>
      </c>
      <c r="U12" s="198" t="e">
        <f>VLOOKUP($F12, 'Data - Option 2'!$C$4:$X$63,'Data - Option 2'!N$64,FALSE)*100</f>
        <v>#N/A</v>
      </c>
      <c r="W12" s="360" t="e">
        <f>CONVERT(VLOOKUP($F12,'Data - Option 2'!$C$4:$X$63,'Data - Option 2'!O$64,FALSE),"GJ", "GWh")*$I12</f>
        <v>#N/A</v>
      </c>
      <c r="X12" s="361"/>
      <c r="Y12" s="198" t="e">
        <f>VLOOKUP($F12, 'Data - Option 2'!$C$4:$X$63,'Data - Option 2'!P$64,FALSE)*100</f>
        <v>#N/A</v>
      </c>
      <c r="Z12" s="198" t="e">
        <f>VLOOKUP($F12, 'Data - Option 2'!$C$4:$X$63,'Data - Option 2'!Q$64,FALSE)*100</f>
        <v>#N/A</v>
      </c>
      <c r="AA12" s="198" t="e">
        <f>VLOOKUP($F12, 'Data - Option 2'!$C$4:$X$63,'Data - Option 2'!R$64,FALSE)*100</f>
        <v>#N/A</v>
      </c>
      <c r="AB12" s="198" t="e">
        <f>VLOOKUP($F12, 'Data - Option 2'!$C$4:$X$63,'Data - Option 2'!S$64,FALSE)*100</f>
        <v>#N/A</v>
      </c>
      <c r="AD12" s="197" t="e">
        <f>CONVERT(VLOOKUP($F12,'Data - Option 2'!$C$4:$X$63,'Data - Option 2'!T$64,FALSE),"GJ", "GWh")*$I12</f>
        <v>#N/A</v>
      </c>
      <c r="AE12" s="198" t="e">
        <f>VLOOKUP($F12, 'Data - Option 2'!$C$4:$X$63,'Data - Option 2'!U$64,FALSE)*100</f>
        <v>#N/A</v>
      </c>
      <c r="AF12" s="198" t="e">
        <f>VLOOKUP($F12, 'Data - Option 2'!$C$4:$X$63,'Data - Option 2'!V$64,FALSE)*100</f>
        <v>#N/A</v>
      </c>
      <c r="AG12" s="198" t="e">
        <f>VLOOKUP($F12, 'Data - Option 2'!$C$4:$X$63,'Data - Option 2'!W$64,FALSE)*100</f>
        <v>#N/A</v>
      </c>
      <c r="AH12" s="198" t="e">
        <f>VLOOKUP($F12, 'Data - Option 2'!$C$4:$X$63,'Data - Option 2'!X$64,FALSE)*100</f>
        <v>#N/A</v>
      </c>
    </row>
    <row r="13" spans="2:34" s="6" customFormat="1" ht="45" customHeight="1" x14ac:dyDescent="0.25">
      <c r="B13" s="172">
        <v>7</v>
      </c>
      <c r="C13" s="231" t="str">
        <f t="array" ref="C13">IF(ISTEXT(VLOOKUP($B13&amp;'Dropdown Listen neu'!$A$58,CHOOSE({1,2},'Input - General information'!$A$6:$A$125&amp;'Input - General information'!$B$6:$B$125,'Input - General information'!$D$6:$D$125),2,FALSE)),VLOOKUP($B13&amp;'Dropdown Listen neu'!$A$58,CHOOSE({1,2},'Input - General information'!$A$6:$A$125&amp;'Input - General information'!$B$6:$B$125,'Input - General information'!$D$6:$D$125),2,FALSE)," ")</f>
        <v xml:space="preserve"> </v>
      </c>
      <c r="D13" s="172" t="str">
        <f t="array" ref="D13">VLOOKUP($B13&amp;'Dropdown Listen neu'!$A$56,CHOOSE({1,2},'Input - General information'!$A$6:$A$125&amp;'Input - General information'!$B$6:$B$125,'Input - General information'!$D$6:$D$125),2,FALSE)</f>
        <v>Please select</v>
      </c>
      <c r="E13" s="220" t="str">
        <f t="shared" si="1"/>
        <v>_Ple</v>
      </c>
      <c r="F13" s="164" t="s">
        <v>157</v>
      </c>
      <c r="G13" s="172" t="str">
        <f>IF(ISERROR(INDEX('Data - Option 2'!$D$4:$D$62,MATCH(F13,'Data - Option 2'!$C$4:$C$62,0))),"no data available",INDEX('Data - Option 2'!$D$4:$D$62,MATCH(F13,'Data - Option 2'!$C$4:$C$62,0)))</f>
        <v>no data available</v>
      </c>
      <c r="H13" s="199"/>
      <c r="I13" s="164" t="e">
        <f t="shared" si="0"/>
        <v>#N/A</v>
      </c>
      <c r="J13" s="196" t="e">
        <f>VLOOKUP($F13, 'Data - Option 2'!$C$4:$X$63,'Data - Option 2'!E$64,FALSE)</f>
        <v>#N/A</v>
      </c>
      <c r="K13" s="196" t="e">
        <f>VLOOKUP($F13, 'Data - Option 2'!$C$4:$X$63,'Data - Option 2'!F$64,FALSE)</f>
        <v>#N/A</v>
      </c>
      <c r="M13" s="197" t="e">
        <f>CONVERT(VLOOKUP($F13,'Data - Option 2'!$C$4:$X$63,'Data - Option 2'!G$64,FALSE),"GJ", "GWh")*$I13</f>
        <v>#N/A</v>
      </c>
      <c r="N13" s="197" t="e">
        <f>CONVERT(VLOOKUP($F13,'Data - Option 2'!$C$4:$X$63,'Data - Option 2'!H$64,FALSE),"GJ", "GWh")*$I13</f>
        <v>#N/A</v>
      </c>
      <c r="P13" s="197" t="e">
        <f>CONVERT(VLOOKUP($F13,'Data - Option 2'!$C$4:$X$63,'Data - Option 2'!I$64,FALSE),"GJ", "GWh")*$I13</f>
        <v>#N/A</v>
      </c>
      <c r="Q13" s="198" t="e">
        <f>VLOOKUP($F13, 'Data - Option 2'!$C$4:$X$63,'Data - Option 2'!J$64,FALSE)*100</f>
        <v>#N/A</v>
      </c>
      <c r="R13" s="198" t="e">
        <f>VLOOKUP($F13, 'Data - Option 2'!$C$4:$X$63,'Data - Option 2'!K$64,FALSE)*100</f>
        <v>#N/A</v>
      </c>
      <c r="S13" s="198" t="e">
        <f>VLOOKUP($F13, 'Data - Option 2'!$C$4:$X$63,'Data - Option 2'!L$64,FALSE)*100</f>
        <v>#N/A</v>
      </c>
      <c r="T13" s="198" t="e">
        <f>VLOOKUP($F13, 'Data - Option 2'!$C$4:$X$63,'Data - Option 2'!M$64,FALSE)*100</f>
        <v>#N/A</v>
      </c>
      <c r="U13" s="198" t="e">
        <f>VLOOKUP($F13, 'Data - Option 2'!$C$4:$X$63,'Data - Option 2'!N$64,FALSE)*100</f>
        <v>#N/A</v>
      </c>
      <c r="W13" s="360" t="e">
        <f>CONVERT(VLOOKUP($F13,'Data - Option 2'!$C$4:$X$63,'Data - Option 2'!O$64,FALSE),"GJ", "GWh")*$I13</f>
        <v>#N/A</v>
      </c>
      <c r="X13" s="361"/>
      <c r="Y13" s="198" t="e">
        <f>VLOOKUP($F13, 'Data - Option 2'!$C$4:$X$63,'Data - Option 2'!P$64,FALSE)*100</f>
        <v>#N/A</v>
      </c>
      <c r="Z13" s="198" t="e">
        <f>VLOOKUP($F13, 'Data - Option 2'!$C$4:$X$63,'Data - Option 2'!Q$64,FALSE)*100</f>
        <v>#N/A</v>
      </c>
      <c r="AA13" s="198" t="e">
        <f>VLOOKUP($F13, 'Data - Option 2'!$C$4:$X$63,'Data - Option 2'!R$64,FALSE)*100</f>
        <v>#N/A</v>
      </c>
      <c r="AB13" s="198" t="e">
        <f>VLOOKUP($F13, 'Data - Option 2'!$C$4:$X$63,'Data - Option 2'!S$64,FALSE)*100</f>
        <v>#N/A</v>
      </c>
      <c r="AD13" s="197" t="e">
        <f>CONVERT(VLOOKUP($F13,'Data - Option 2'!$C$4:$X$63,'Data - Option 2'!T$64,FALSE),"GJ", "GWh")*$I13</f>
        <v>#N/A</v>
      </c>
      <c r="AE13" s="198" t="e">
        <f>VLOOKUP($F13, 'Data - Option 2'!$C$4:$X$63,'Data - Option 2'!U$64,FALSE)*100</f>
        <v>#N/A</v>
      </c>
      <c r="AF13" s="198" t="e">
        <f>VLOOKUP($F13, 'Data - Option 2'!$C$4:$X$63,'Data - Option 2'!V$64,FALSE)*100</f>
        <v>#N/A</v>
      </c>
      <c r="AG13" s="198" t="e">
        <f>VLOOKUP($F13, 'Data - Option 2'!$C$4:$X$63,'Data - Option 2'!W$64,FALSE)*100</f>
        <v>#N/A</v>
      </c>
      <c r="AH13" s="198" t="e">
        <f>VLOOKUP($F13, 'Data - Option 2'!$C$4:$X$63,'Data - Option 2'!X$64,FALSE)*100</f>
        <v>#N/A</v>
      </c>
    </row>
    <row r="14" spans="2:34" s="6" customFormat="1" ht="45" customHeight="1" x14ac:dyDescent="0.25">
      <c r="B14" s="172">
        <v>8</v>
      </c>
      <c r="C14" s="231" t="str">
        <f t="array" ref="C14">IF(ISTEXT(VLOOKUP($B14&amp;'Dropdown Listen neu'!$A$58,CHOOSE({1,2},'Input - General information'!$A$6:$A$125&amp;'Input - General information'!$B$6:$B$125,'Input - General information'!$D$6:$D$125),2,FALSE)),VLOOKUP($B14&amp;'Dropdown Listen neu'!$A$58,CHOOSE({1,2},'Input - General information'!$A$6:$A$125&amp;'Input - General information'!$B$6:$B$125,'Input - General information'!$D$6:$D$125),2,FALSE)," ")</f>
        <v xml:space="preserve"> </v>
      </c>
      <c r="D14" s="172" t="str">
        <f t="array" ref="D14">VLOOKUP($B14&amp;'Dropdown Listen neu'!$A$56,CHOOSE({1,2},'Input - General information'!$A$6:$A$125&amp;'Input - General information'!$B$6:$B$125,'Input - General information'!$D$6:$D$125),2,FALSE)</f>
        <v>Please select</v>
      </c>
      <c r="E14" s="220" t="str">
        <f t="shared" si="1"/>
        <v>_Ple</v>
      </c>
      <c r="F14" s="164" t="s">
        <v>157</v>
      </c>
      <c r="G14" s="172" t="str">
        <f>IF(ISERROR(INDEX('Data - Option 2'!$D$4:$D$62,MATCH(F14,'Data - Option 2'!$C$4:$C$62,0))),"no data available",INDEX('Data - Option 2'!$D$4:$D$62,MATCH(F14,'Data - Option 2'!$C$4:$C$62,0)))</f>
        <v>no data available</v>
      </c>
      <c r="H14" s="199"/>
      <c r="I14" s="164" t="e">
        <f t="shared" si="0"/>
        <v>#N/A</v>
      </c>
      <c r="J14" s="196" t="e">
        <f>VLOOKUP($F14, 'Data - Option 2'!$C$4:$X$63,'Data - Option 2'!E$64,FALSE)</f>
        <v>#N/A</v>
      </c>
      <c r="K14" s="196" t="e">
        <f>VLOOKUP($F14, 'Data - Option 2'!$C$4:$X$63,'Data - Option 2'!F$64,FALSE)</f>
        <v>#N/A</v>
      </c>
      <c r="M14" s="197" t="e">
        <f>CONVERT(VLOOKUP($F14,'Data - Option 2'!$C$4:$X$63,'Data - Option 2'!G$64,FALSE),"GJ", "GWh")*$I14</f>
        <v>#N/A</v>
      </c>
      <c r="N14" s="197" t="e">
        <f>CONVERT(VLOOKUP($F14,'Data - Option 2'!$C$4:$X$63,'Data - Option 2'!H$64,FALSE),"GJ", "GWh")*$I14</f>
        <v>#N/A</v>
      </c>
      <c r="P14" s="197" t="e">
        <f>CONVERT(VLOOKUP($F14,'Data - Option 2'!$C$4:$X$63,'Data - Option 2'!I$64,FALSE),"GJ", "GWh")*$I14</f>
        <v>#N/A</v>
      </c>
      <c r="Q14" s="198" t="e">
        <f>VLOOKUP($F14, 'Data - Option 2'!$C$4:$X$63,'Data - Option 2'!J$64,FALSE)*100</f>
        <v>#N/A</v>
      </c>
      <c r="R14" s="198" t="e">
        <f>VLOOKUP($F14, 'Data - Option 2'!$C$4:$X$63,'Data - Option 2'!K$64,FALSE)*100</f>
        <v>#N/A</v>
      </c>
      <c r="S14" s="198" t="e">
        <f>VLOOKUP($F14, 'Data - Option 2'!$C$4:$X$63,'Data - Option 2'!L$64,FALSE)*100</f>
        <v>#N/A</v>
      </c>
      <c r="T14" s="198" t="e">
        <f>VLOOKUP($F14, 'Data - Option 2'!$C$4:$X$63,'Data - Option 2'!M$64,FALSE)*100</f>
        <v>#N/A</v>
      </c>
      <c r="U14" s="198" t="e">
        <f>VLOOKUP($F14, 'Data - Option 2'!$C$4:$X$63,'Data - Option 2'!N$64,FALSE)*100</f>
        <v>#N/A</v>
      </c>
      <c r="W14" s="360" t="e">
        <f>CONVERT(VLOOKUP($F14,'Data - Option 2'!$C$4:$X$63,'Data - Option 2'!O$64,FALSE),"GJ", "GWh")*$I14</f>
        <v>#N/A</v>
      </c>
      <c r="X14" s="361"/>
      <c r="Y14" s="198" t="e">
        <f>VLOOKUP($F14, 'Data - Option 2'!$C$4:$X$63,'Data - Option 2'!P$64,FALSE)*100</f>
        <v>#N/A</v>
      </c>
      <c r="Z14" s="198" t="e">
        <f>VLOOKUP($F14, 'Data - Option 2'!$C$4:$X$63,'Data - Option 2'!Q$64,FALSE)*100</f>
        <v>#N/A</v>
      </c>
      <c r="AA14" s="198" t="e">
        <f>VLOOKUP($F14, 'Data - Option 2'!$C$4:$X$63,'Data - Option 2'!R$64,FALSE)*100</f>
        <v>#N/A</v>
      </c>
      <c r="AB14" s="198" t="e">
        <f>VLOOKUP($F14, 'Data - Option 2'!$C$4:$X$63,'Data - Option 2'!S$64,FALSE)*100</f>
        <v>#N/A</v>
      </c>
      <c r="AD14" s="197" t="e">
        <f>CONVERT(VLOOKUP($F14,'Data - Option 2'!$C$4:$X$63,'Data - Option 2'!T$64,FALSE),"GJ", "GWh")*$I14</f>
        <v>#N/A</v>
      </c>
      <c r="AE14" s="198" t="e">
        <f>VLOOKUP($F14, 'Data - Option 2'!$C$4:$X$63,'Data - Option 2'!U$64,FALSE)*100</f>
        <v>#N/A</v>
      </c>
      <c r="AF14" s="198" t="e">
        <f>VLOOKUP($F14, 'Data - Option 2'!$C$4:$X$63,'Data - Option 2'!V$64,FALSE)*100</f>
        <v>#N/A</v>
      </c>
      <c r="AG14" s="198" t="e">
        <f>VLOOKUP($F14, 'Data - Option 2'!$C$4:$X$63,'Data - Option 2'!W$64,FALSE)*100</f>
        <v>#N/A</v>
      </c>
      <c r="AH14" s="198" t="e">
        <f>VLOOKUP($F14, 'Data - Option 2'!$C$4:$X$63,'Data - Option 2'!X$64,FALSE)*100</f>
        <v>#N/A</v>
      </c>
    </row>
    <row r="15" spans="2:34" s="6" customFormat="1" ht="45" customHeight="1" x14ac:dyDescent="0.25">
      <c r="B15" s="172">
        <v>9</v>
      </c>
      <c r="C15" s="231" t="str">
        <f t="array" ref="C15">IF(ISTEXT(VLOOKUP($B15&amp;'Dropdown Listen neu'!$A$58,CHOOSE({1,2},'Input - General information'!$A$6:$A$125&amp;'Input - General information'!$B$6:$B$125,'Input - General information'!$D$6:$D$125),2,FALSE)),VLOOKUP($B15&amp;'Dropdown Listen neu'!$A$58,CHOOSE({1,2},'Input - General information'!$A$6:$A$125&amp;'Input - General information'!$B$6:$B$125,'Input - General information'!$D$6:$D$125),2,FALSE)," ")</f>
        <v xml:space="preserve"> </v>
      </c>
      <c r="D15" s="172" t="str">
        <f t="array" ref="D15">VLOOKUP($B15&amp;'Dropdown Listen neu'!$A$56,CHOOSE({1,2},'Input - General information'!$A$6:$A$125&amp;'Input - General information'!$B$6:$B$125,'Input - General information'!$D$6:$D$125),2,FALSE)</f>
        <v>Please select</v>
      </c>
      <c r="E15" s="220" t="str">
        <f t="shared" si="1"/>
        <v>_Ple</v>
      </c>
      <c r="F15" s="164" t="s">
        <v>157</v>
      </c>
      <c r="G15" s="172" t="str">
        <f>IF(ISERROR(INDEX('Data - Option 2'!$D$4:$D$62,MATCH(F15,'Data - Option 2'!$C$4:$C$62,0))),"no data available",INDEX('Data - Option 2'!$D$4:$D$62,MATCH(F15,'Data - Option 2'!$C$4:$C$62,0)))</f>
        <v>no data available</v>
      </c>
      <c r="H15" s="199"/>
      <c r="I15" s="164" t="e">
        <f t="shared" si="0"/>
        <v>#N/A</v>
      </c>
      <c r="J15" s="196" t="e">
        <f>VLOOKUP($F15, 'Data - Option 2'!$C$4:$X$63,'Data - Option 2'!E$64,FALSE)</f>
        <v>#N/A</v>
      </c>
      <c r="K15" s="196" t="e">
        <f>VLOOKUP($F15, 'Data - Option 2'!$C$4:$X$63,'Data - Option 2'!F$64,FALSE)</f>
        <v>#N/A</v>
      </c>
      <c r="M15" s="197" t="e">
        <f>CONVERT(VLOOKUP($F15,'Data - Option 2'!$C$4:$X$63,'Data - Option 2'!G$64,FALSE),"GJ", "GWh")*$I15</f>
        <v>#N/A</v>
      </c>
      <c r="N15" s="197" t="e">
        <f>CONVERT(VLOOKUP($F15,'Data - Option 2'!$C$4:$X$63,'Data - Option 2'!H$64,FALSE),"GJ", "GWh")*$I15</f>
        <v>#N/A</v>
      </c>
      <c r="P15" s="197" t="e">
        <f>CONVERT(VLOOKUP($F15,'Data - Option 2'!$C$4:$X$63,'Data - Option 2'!I$64,FALSE),"GJ", "GWh")*$I15</f>
        <v>#N/A</v>
      </c>
      <c r="Q15" s="198" t="e">
        <f>VLOOKUP($F15, 'Data - Option 2'!$C$4:$X$63,'Data - Option 2'!J$64,FALSE)*100</f>
        <v>#N/A</v>
      </c>
      <c r="R15" s="198" t="e">
        <f>VLOOKUP($F15, 'Data - Option 2'!$C$4:$X$63,'Data - Option 2'!K$64,FALSE)*100</f>
        <v>#N/A</v>
      </c>
      <c r="S15" s="198" t="e">
        <f>VLOOKUP($F15, 'Data - Option 2'!$C$4:$X$63,'Data - Option 2'!L$64,FALSE)*100</f>
        <v>#N/A</v>
      </c>
      <c r="T15" s="198" t="e">
        <f>VLOOKUP($F15, 'Data - Option 2'!$C$4:$X$63,'Data - Option 2'!M$64,FALSE)*100</f>
        <v>#N/A</v>
      </c>
      <c r="U15" s="198" t="e">
        <f>VLOOKUP($F15, 'Data - Option 2'!$C$4:$X$63,'Data - Option 2'!N$64,FALSE)*100</f>
        <v>#N/A</v>
      </c>
      <c r="W15" s="360" t="e">
        <f>CONVERT(VLOOKUP($F15,'Data - Option 2'!$C$4:$X$63,'Data - Option 2'!O$64,FALSE),"GJ", "GWh")*$I15</f>
        <v>#N/A</v>
      </c>
      <c r="X15" s="361"/>
      <c r="Y15" s="198" t="e">
        <f>VLOOKUP($F15, 'Data - Option 2'!$C$4:$X$63,'Data - Option 2'!P$64,FALSE)*100</f>
        <v>#N/A</v>
      </c>
      <c r="Z15" s="198" t="e">
        <f>VLOOKUP($F15, 'Data - Option 2'!$C$4:$X$63,'Data - Option 2'!Q$64,FALSE)*100</f>
        <v>#N/A</v>
      </c>
      <c r="AA15" s="198" t="e">
        <f>VLOOKUP($F15, 'Data - Option 2'!$C$4:$X$63,'Data - Option 2'!R$64,FALSE)*100</f>
        <v>#N/A</v>
      </c>
      <c r="AB15" s="198" t="e">
        <f>VLOOKUP($F15, 'Data - Option 2'!$C$4:$X$63,'Data - Option 2'!S$64,FALSE)*100</f>
        <v>#N/A</v>
      </c>
      <c r="AD15" s="197" t="e">
        <f>CONVERT(VLOOKUP($F15,'Data - Option 2'!$C$4:$X$63,'Data - Option 2'!T$64,FALSE),"GJ", "GWh")*$I15</f>
        <v>#N/A</v>
      </c>
      <c r="AE15" s="198" t="e">
        <f>VLOOKUP($F15, 'Data - Option 2'!$C$4:$X$63,'Data - Option 2'!U$64,FALSE)*100</f>
        <v>#N/A</v>
      </c>
      <c r="AF15" s="198" t="e">
        <f>VLOOKUP($F15, 'Data - Option 2'!$C$4:$X$63,'Data - Option 2'!V$64,FALSE)*100</f>
        <v>#N/A</v>
      </c>
      <c r="AG15" s="198" t="e">
        <f>VLOOKUP($F15, 'Data - Option 2'!$C$4:$X$63,'Data - Option 2'!W$64,FALSE)*100</f>
        <v>#N/A</v>
      </c>
      <c r="AH15" s="198" t="e">
        <f>VLOOKUP($F15, 'Data - Option 2'!$C$4:$X$63,'Data - Option 2'!X$64,FALSE)*100</f>
        <v>#N/A</v>
      </c>
    </row>
    <row r="16" spans="2:34" s="6" customFormat="1" ht="45" customHeight="1" x14ac:dyDescent="0.25">
      <c r="B16" s="172">
        <v>10</v>
      </c>
      <c r="C16" s="231" t="str">
        <f t="array" ref="C16">IF(ISTEXT(VLOOKUP($B16&amp;'Dropdown Listen neu'!$A$58,CHOOSE({1,2},'Input - General information'!$A$6:$A$125&amp;'Input - General information'!$B$6:$B$125,'Input - General information'!$D$6:$D$125),2,FALSE)),VLOOKUP($B16&amp;'Dropdown Listen neu'!$A$58,CHOOSE({1,2},'Input - General information'!$A$6:$A$125&amp;'Input - General information'!$B$6:$B$125,'Input - General information'!$D$6:$D$125),2,FALSE)," ")</f>
        <v xml:space="preserve"> </v>
      </c>
      <c r="D16" s="172" t="str">
        <f t="array" ref="D16">VLOOKUP($B16&amp;'Dropdown Listen neu'!$A$56,CHOOSE({1,2},'Input - General information'!$A$6:$A$125&amp;'Input - General information'!$B$6:$B$125,'Input - General information'!$D$6:$D$125),2,FALSE)</f>
        <v>Please select</v>
      </c>
      <c r="E16" s="220" t="str">
        <f t="shared" si="1"/>
        <v>_Ple</v>
      </c>
      <c r="F16" s="164" t="s">
        <v>157</v>
      </c>
      <c r="G16" s="172" t="str">
        <f>IF(ISERROR(INDEX('Data - Option 2'!$D$4:$D$62,MATCH(F16,'Data - Option 2'!$C$4:$C$62,0))),"no data available",INDEX('Data - Option 2'!$D$4:$D$62,MATCH(F16,'Data - Option 2'!$C$4:$C$62,0)))</f>
        <v>no data available</v>
      </c>
      <c r="H16" s="199"/>
      <c r="I16" s="164">
        <v>1000</v>
      </c>
      <c r="J16" s="196" t="e">
        <f>VLOOKUP($F16, 'Data - Option 2'!$C$4:$X$63,'Data - Option 2'!E$64,FALSE)</f>
        <v>#N/A</v>
      </c>
      <c r="K16" s="196" t="e">
        <f>VLOOKUP($F16, 'Data - Option 2'!$C$4:$X$63,'Data - Option 2'!F$64,FALSE)</f>
        <v>#N/A</v>
      </c>
      <c r="M16" s="197" t="e">
        <f>CONVERT(VLOOKUP($F16,'Data - Option 2'!$C$4:$X$63,'Data - Option 2'!G$64,FALSE),"GJ", "GWh")*$I16</f>
        <v>#N/A</v>
      </c>
      <c r="N16" s="197" t="e">
        <f>CONVERT(VLOOKUP($F16,'Data - Option 2'!$C$4:$X$63,'Data - Option 2'!H$64,FALSE),"GJ", "GWh")*$I16</f>
        <v>#N/A</v>
      </c>
      <c r="P16" s="197" t="e">
        <f>CONVERT(VLOOKUP($F16,'Data - Option 2'!$C$4:$X$63,'Data - Option 2'!I$64,FALSE),"GJ", "GWh")*$I16</f>
        <v>#N/A</v>
      </c>
      <c r="Q16" s="198" t="e">
        <f>VLOOKUP($F16, 'Data - Option 2'!$C$4:$X$63,'Data - Option 2'!J$64,FALSE)*100</f>
        <v>#N/A</v>
      </c>
      <c r="R16" s="198" t="e">
        <f>VLOOKUP($F16, 'Data - Option 2'!$C$4:$X$63,'Data - Option 2'!K$64,FALSE)*100</f>
        <v>#N/A</v>
      </c>
      <c r="S16" s="198" t="e">
        <f>VLOOKUP($F16, 'Data - Option 2'!$C$4:$X$63,'Data - Option 2'!L$64,FALSE)*100</f>
        <v>#N/A</v>
      </c>
      <c r="T16" s="198" t="e">
        <f>VLOOKUP($F16, 'Data - Option 2'!$C$4:$X$63,'Data - Option 2'!M$64,FALSE)*100</f>
        <v>#N/A</v>
      </c>
      <c r="U16" s="198" t="e">
        <f>VLOOKUP($F16, 'Data - Option 2'!$C$4:$X$63,'Data - Option 2'!N$64,FALSE)*100</f>
        <v>#N/A</v>
      </c>
      <c r="W16" s="360" t="e">
        <f>CONVERT(VLOOKUP($F16,'Data - Option 2'!$C$4:$X$63,'Data - Option 2'!O$64,FALSE),"GJ", "GWh")*$I16</f>
        <v>#N/A</v>
      </c>
      <c r="X16" s="361"/>
      <c r="Y16" s="198" t="e">
        <f>VLOOKUP($F16, 'Data - Option 2'!$C$4:$X$63,'Data - Option 2'!P$64,FALSE)*100</f>
        <v>#N/A</v>
      </c>
      <c r="Z16" s="198" t="e">
        <f>VLOOKUP($F16, 'Data - Option 2'!$C$4:$X$63,'Data - Option 2'!Q$64,FALSE)*100</f>
        <v>#N/A</v>
      </c>
      <c r="AA16" s="198" t="e">
        <f>VLOOKUP($F16, 'Data - Option 2'!$C$4:$X$63,'Data - Option 2'!R$64,FALSE)*100</f>
        <v>#N/A</v>
      </c>
      <c r="AB16" s="198" t="e">
        <f>VLOOKUP($F16, 'Data - Option 2'!$C$4:$X$63,'Data - Option 2'!S$64,FALSE)*100</f>
        <v>#N/A</v>
      </c>
      <c r="AD16" s="197" t="e">
        <f>CONVERT(VLOOKUP($F16,'Data - Option 2'!$C$4:$X$63,'Data - Option 2'!T$64,FALSE),"GJ", "GWh")*$I16</f>
        <v>#N/A</v>
      </c>
      <c r="AE16" s="198" t="e">
        <f>VLOOKUP($F16, 'Data - Option 2'!$C$4:$X$63,'Data - Option 2'!U$64,FALSE)*100</f>
        <v>#N/A</v>
      </c>
      <c r="AF16" s="198" t="e">
        <f>VLOOKUP($F16, 'Data - Option 2'!$C$4:$X$63,'Data - Option 2'!V$64,FALSE)*100</f>
        <v>#N/A</v>
      </c>
      <c r="AG16" s="198" t="e">
        <f>VLOOKUP($F16, 'Data - Option 2'!$C$4:$X$63,'Data - Option 2'!W$64,FALSE)*100</f>
        <v>#N/A</v>
      </c>
      <c r="AH16" s="198" t="e">
        <f>VLOOKUP($F16, 'Data - Option 2'!$C$4:$X$63,'Data - Option 2'!X$64,FALSE)*100</f>
        <v>#N/A</v>
      </c>
    </row>
    <row r="17" spans="3:16" s="6" customFormat="1" x14ac:dyDescent="0.25"/>
    <row r="18" spans="3:16" s="6" customFormat="1" ht="17.25" x14ac:dyDescent="0.25">
      <c r="P18" s="6" t="s">
        <v>382</v>
      </c>
    </row>
    <row r="19" spans="3:16" s="6" customFormat="1" x14ac:dyDescent="0.25">
      <c r="C19" s="75"/>
    </row>
    <row r="20" spans="3:16" s="6" customFormat="1" x14ac:dyDescent="0.25"/>
    <row r="21" spans="3:16" s="6" customFormat="1" x14ac:dyDescent="0.25">
      <c r="H21" s="8"/>
      <c r="J21" s="8"/>
    </row>
    <row r="22" spans="3:16" s="6" customFormat="1" x14ac:dyDescent="0.25">
      <c r="D22" s="75"/>
      <c r="E22" s="75"/>
      <c r="G22" s="75"/>
      <c r="H22" s="61"/>
      <c r="J22" s="119"/>
    </row>
    <row r="23" spans="3:16" s="6" customFormat="1" x14ac:dyDescent="0.25">
      <c r="C23" s="75"/>
      <c r="H23" s="8"/>
      <c r="J23" s="8"/>
    </row>
    <row r="24" spans="3:16" s="6" customFormat="1" x14ac:dyDescent="0.25"/>
    <row r="25" spans="3:16" s="6" customFormat="1" x14ac:dyDescent="0.25"/>
    <row r="26" spans="3:16" s="6" customFormat="1" x14ac:dyDescent="0.25"/>
    <row r="27" spans="3:16" s="6" customFormat="1" x14ac:dyDescent="0.25"/>
    <row r="28" spans="3:16" s="6" customFormat="1" x14ac:dyDescent="0.25"/>
    <row r="29" spans="3:16" s="6" customFormat="1" x14ac:dyDescent="0.25"/>
    <row r="30" spans="3:16" s="6" customFormat="1" x14ac:dyDescent="0.25"/>
    <row r="31" spans="3:16" s="6" customFormat="1" x14ac:dyDescent="0.25"/>
    <row r="32" spans="3:16" s="6" customFormat="1" x14ac:dyDescent="0.25"/>
    <row r="33" spans="3:8" s="6" customFormat="1" x14ac:dyDescent="0.25"/>
    <row r="34" spans="3:8" s="6" customFormat="1" x14ac:dyDescent="0.25"/>
    <row r="35" spans="3:8" s="6" customFormat="1" x14ac:dyDescent="0.25"/>
    <row r="36" spans="3:8" s="6" customFormat="1" x14ac:dyDescent="0.25"/>
    <row r="37" spans="3:8" s="6" customFormat="1" x14ac:dyDescent="0.25">
      <c r="C37" s="75"/>
    </row>
    <row r="38" spans="3:8" s="6" customFormat="1" x14ac:dyDescent="0.25"/>
    <row r="39" spans="3:8" s="6" customFormat="1" x14ac:dyDescent="0.25"/>
    <row r="40" spans="3:8" s="6" customFormat="1" x14ac:dyDescent="0.25"/>
    <row r="41" spans="3:8" s="6" customFormat="1" x14ac:dyDescent="0.25"/>
    <row r="42" spans="3:8" s="6" customFormat="1" ht="16.5" customHeight="1" x14ac:dyDescent="0.25"/>
    <row r="43" spans="3:8" s="6" customFormat="1" x14ac:dyDescent="0.25"/>
    <row r="44" spans="3:8" s="6" customFormat="1" x14ac:dyDescent="0.25"/>
    <row r="45" spans="3:8" s="6" customFormat="1" x14ac:dyDescent="0.25">
      <c r="F45" s="76"/>
      <c r="G45" s="76"/>
      <c r="H45" s="76"/>
    </row>
    <row r="46" spans="3:8" s="6" customFormat="1" x14ac:dyDescent="0.25"/>
    <row r="47" spans="3:8" s="6" customFormat="1" x14ac:dyDescent="0.25"/>
    <row r="48" spans="3: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</sheetData>
  <sheetProtection algorithmName="SHA-512" hashValue="y1GiTc1w4f9aNwM40uwtDRi0ukWFMWEMb3CMvJJB5nth4wsmF8MqhG/ZHXY54V/zql+HIZUSiy7pC4zB1qGdfQ==" saltValue="ZnqnerFlJOZtiyAvvC8jIw==" spinCount="100000" sheet="1" objects="1" scenarios="1"/>
  <mergeCells count="28">
    <mergeCell ref="W13:X13"/>
    <mergeCell ref="W14:X14"/>
    <mergeCell ref="W15:X15"/>
    <mergeCell ref="W16:X16"/>
    <mergeCell ref="W8:X8"/>
    <mergeCell ref="W9:X9"/>
    <mergeCell ref="W10:X10"/>
    <mergeCell ref="W11:X11"/>
    <mergeCell ref="W12:X12"/>
    <mergeCell ref="W7:X7"/>
    <mergeCell ref="M4:N4"/>
    <mergeCell ref="AE5:AH5"/>
    <mergeCell ref="W5:X5"/>
    <mergeCell ref="W6:X6"/>
    <mergeCell ref="M5:N5"/>
    <mergeCell ref="P4:U4"/>
    <mergeCell ref="W4:AB4"/>
    <mergeCell ref="Y5:AB5"/>
    <mergeCell ref="Q5:U5"/>
    <mergeCell ref="AD5:AD6"/>
    <mergeCell ref="B2:AH2"/>
    <mergeCell ref="B4:D4"/>
    <mergeCell ref="AD4:AH4"/>
    <mergeCell ref="F4:I4"/>
    <mergeCell ref="B5:B6"/>
    <mergeCell ref="C5:C6"/>
    <mergeCell ref="D5:D6"/>
    <mergeCell ref="J4:K4"/>
  </mergeCells>
  <conditionalFormatting sqref="AC7 Q7:V7 Q8:U16">
    <cfRule type="expression" dxfId="23" priority="27">
      <formula>#REF!="1) Manual input"</formula>
    </cfRule>
  </conditionalFormatting>
  <conditionalFormatting sqref="AF7:AH7">
    <cfRule type="expression" dxfId="22" priority="26">
      <formula>#REF!="1) Manual input"</formula>
    </cfRule>
  </conditionalFormatting>
  <conditionalFormatting sqref="AD7:AH16">
    <cfRule type="expression" dxfId="21" priority="24">
      <formula>#REF!="1) Manual input"</formula>
    </cfRule>
  </conditionalFormatting>
  <conditionalFormatting sqref="V8 Y8:AC8 Y9:AB16">
    <cfRule type="expression" dxfId="20" priority="23">
      <formula>#REF!="1) Manual input"</formula>
    </cfRule>
  </conditionalFormatting>
  <conditionalFormatting sqref="M7:P8 M9:N16 P9:P16">
    <cfRule type="expression" dxfId="19" priority="19">
      <formula>#REF!="1) Manual input"</formula>
    </cfRule>
  </conditionalFormatting>
  <conditionalFormatting sqref="Z7:AB16">
    <cfRule type="expression" dxfId="18" priority="15">
      <formula>#REF!="1) Manual input"</formula>
    </cfRule>
  </conditionalFormatting>
  <conditionalFormatting sqref="Y7:AB16">
    <cfRule type="expression" dxfId="17" priority="14">
      <formula>#REF!="1) Manual input"</formula>
    </cfRule>
  </conditionalFormatting>
  <conditionalFormatting sqref="W7:W16">
    <cfRule type="expression" dxfId="16" priority="13">
      <formula>#REF!="1) Manual input"</formula>
    </cfRule>
  </conditionalFormatting>
  <conditionalFormatting sqref="I7:I16">
    <cfRule type="expression" dxfId="15" priority="4">
      <formula>$J7="Production"</formula>
    </cfRule>
  </conditionalFormatting>
  <dataValidations count="3">
    <dataValidation type="list" allowBlank="1" showInputMessage="1" showErrorMessage="1" sqref="H21">
      <formula1>INDIRECT(E7)</formula1>
    </dataValidation>
    <dataValidation type="custom" showErrorMessage="1" errorTitle="No entry possible" error="For this sector no data for heat demand and excess heat is available at the moment" sqref="G7:K16">
      <formula1>NOT($F7="No data available")</formula1>
    </dataValidation>
    <dataValidation type="list" showErrorMessage="1" errorTitle="No entry possible" error="For this sector no data for heat demand and excess heat is available at the moment" sqref="F7:F16">
      <formula1>INDIRECT($E7)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75923D03-10A2-4D55-B9BA-DBCB0E84EC10}">
            <xm:f>ISTEXT('Option 1 - Manual input'!$F8)</xm:f>
            <x14:dxf>
              <font>
                <strike val="0"/>
                <color theme="0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M7:N16 P7:U16 W7:AB16 AD7:AH16 B7:D16 F7:K16</xm:sqref>
        </x14:conditionalFormatting>
        <x14:conditionalFormatting xmlns:xm="http://schemas.microsoft.com/office/excel/2006/main">
          <x14:cfRule type="expression" priority="2" id="{57678EEC-3A16-4571-AE89-235DC4464D13}">
            <xm:f>NOT('Option 3 - Sector selection'!$F7="Please select")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B7:D16 M7:N16 P7:U16 W7:AB16 AD7:AH16 F7:K16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theme="7" tint="-0.249977111117893"/>
  </sheetPr>
  <dimension ref="A1:AT64"/>
  <sheetViews>
    <sheetView topLeftCell="A4" zoomScale="85" zoomScaleNormal="85" workbookViewId="0">
      <selection activeCell="F16" sqref="F16"/>
    </sheetView>
  </sheetViews>
  <sheetFormatPr baseColWidth="10" defaultRowHeight="15" x14ac:dyDescent="0.25"/>
  <cols>
    <col min="1" max="1" width="3.7109375" style="6" customWidth="1"/>
    <col min="3" max="3" width="18" customWidth="1"/>
    <col min="4" max="4" width="28.7109375" customWidth="1"/>
    <col min="5" max="5" width="3.7109375" customWidth="1"/>
    <col min="6" max="6" width="25.42578125" customWidth="1"/>
    <col min="7" max="7" width="18.5703125" customWidth="1"/>
    <col min="8" max="8" width="18.42578125" customWidth="1"/>
    <col min="9" max="9" width="18.5703125" customWidth="1"/>
    <col min="10" max="10" width="18.42578125" customWidth="1"/>
    <col min="11" max="11" width="3.7109375" customWidth="1"/>
    <col min="12" max="12" width="14.7109375" customWidth="1"/>
    <col min="13" max="13" width="17.42578125" style="12" customWidth="1"/>
    <col min="14" max="18" width="8.7109375" customWidth="1"/>
    <col min="19" max="19" width="3.7109375" customWidth="1"/>
    <col min="20" max="20" width="15.7109375" customWidth="1"/>
    <col min="21" max="24" width="8.7109375" customWidth="1"/>
    <col min="25" max="46" width="11.42578125" style="6"/>
  </cols>
  <sheetData>
    <row r="1" spans="2:24" s="6" customFormat="1" x14ac:dyDescent="0.25"/>
    <row r="2" spans="2:24" ht="30" customHeight="1" x14ac:dyDescent="0.25">
      <c r="B2" s="373" t="s">
        <v>269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5"/>
    </row>
    <row r="3" spans="2:24" ht="15.75" x14ac:dyDescent="0.25">
      <c r="B3" s="27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</row>
    <row r="4" spans="2:24" ht="15.75" customHeight="1" x14ac:dyDescent="0.25">
      <c r="B4" s="320" t="s">
        <v>239</v>
      </c>
      <c r="C4" s="321"/>
      <c r="D4" s="322"/>
      <c r="E4" s="72"/>
      <c r="F4" s="329" t="s">
        <v>240</v>
      </c>
      <c r="G4" s="330"/>
      <c r="H4" s="330"/>
      <c r="I4" s="330"/>
      <c r="J4" s="331"/>
      <c r="K4" s="61"/>
      <c r="L4" s="376" t="s">
        <v>164</v>
      </c>
      <c r="M4" s="377"/>
      <c r="N4" s="377"/>
      <c r="O4" s="377"/>
      <c r="P4" s="377"/>
      <c r="Q4" s="377"/>
      <c r="R4" s="378"/>
      <c r="S4" s="29"/>
      <c r="T4" s="376" t="s">
        <v>166</v>
      </c>
      <c r="U4" s="377"/>
      <c r="V4" s="377"/>
      <c r="W4" s="377"/>
      <c r="X4" s="378"/>
    </row>
    <row r="5" spans="2:24" ht="75.75" customHeight="1" x14ac:dyDescent="0.25">
      <c r="B5" s="341" t="s">
        <v>233</v>
      </c>
      <c r="C5" s="341" t="s">
        <v>229</v>
      </c>
      <c r="D5" s="341" t="s">
        <v>238</v>
      </c>
      <c r="E5" s="61"/>
      <c r="F5" s="79" t="s">
        <v>374</v>
      </c>
      <c r="G5" s="79" t="s">
        <v>234</v>
      </c>
      <c r="H5" s="291" t="s">
        <v>167</v>
      </c>
      <c r="I5" s="291" t="s">
        <v>278</v>
      </c>
      <c r="J5" s="79" t="s">
        <v>242</v>
      </c>
      <c r="K5" s="71"/>
      <c r="L5" s="379" t="s">
        <v>379</v>
      </c>
      <c r="M5" s="379" t="s">
        <v>383</v>
      </c>
      <c r="N5" s="379" t="s">
        <v>376</v>
      </c>
      <c r="O5" s="379"/>
      <c r="P5" s="379"/>
      <c r="Q5" s="379"/>
      <c r="R5" s="379"/>
      <c r="S5" s="7"/>
      <c r="T5" s="380" t="s">
        <v>275</v>
      </c>
      <c r="U5" s="382" t="s">
        <v>378</v>
      </c>
      <c r="V5" s="383"/>
      <c r="W5" s="383"/>
      <c r="X5" s="384"/>
    </row>
    <row r="6" spans="2:24" ht="96" customHeight="1" x14ac:dyDescent="0.25">
      <c r="B6" s="342"/>
      <c r="C6" s="342"/>
      <c r="D6" s="341"/>
      <c r="E6" s="61"/>
      <c r="F6" s="78" t="s">
        <v>251</v>
      </c>
      <c r="G6" s="73"/>
      <c r="H6" s="292"/>
      <c r="I6" s="292"/>
      <c r="J6" s="78" t="s">
        <v>279</v>
      </c>
      <c r="K6" s="71"/>
      <c r="L6" s="379"/>
      <c r="M6" s="379"/>
      <c r="N6" s="77" t="s">
        <v>1</v>
      </c>
      <c r="O6" s="77" t="s">
        <v>2</v>
      </c>
      <c r="P6" s="77" t="s">
        <v>3</v>
      </c>
      <c r="Q6" s="77" t="s">
        <v>4</v>
      </c>
      <c r="R6" s="77" t="s">
        <v>5</v>
      </c>
      <c r="S6" s="24"/>
      <c r="T6" s="381"/>
      <c r="U6" s="77" t="s">
        <v>1</v>
      </c>
      <c r="V6" s="77" t="s">
        <v>162</v>
      </c>
      <c r="W6" s="77" t="s">
        <v>163</v>
      </c>
      <c r="X6" s="77" t="s">
        <v>59</v>
      </c>
    </row>
    <row r="7" spans="2:24" ht="45" customHeight="1" x14ac:dyDescent="0.25">
      <c r="B7" s="172">
        <v>1</v>
      </c>
      <c r="C7" s="231" t="str">
        <f t="array" ref="C7">IF(ISTEXT(VLOOKUP($B7&amp;'Dropdown Listen neu'!$A$58,CHOOSE({1,2},'Input - General information'!$A$6:$A$125&amp;'Input - General information'!$B$6:$B$125,'Input - General information'!$D$6:$D$125),2,FALSE)),VLOOKUP($B7&amp;'Dropdown Listen neu'!$A$58,CHOOSE({1,2},'Input - General information'!$A$6:$A$125&amp;'Input - General information'!$B$6:$B$125,'Input - General information'!$D$6:$D$125),2,FALSE)," ")</f>
        <v xml:space="preserve"> </v>
      </c>
      <c r="D7" s="172" t="str">
        <f t="array" ref="D7">VLOOKUP($B7&amp;'Dropdown Listen neu'!$A$56,CHOOSE({1,2},'Input - General information'!$A$6:$A$125&amp;'Input - General information'!$B$6:$B$125,'Input - General information'!$D$6:$D$125),2,FALSE)</f>
        <v>Please select</v>
      </c>
      <c r="E7" s="81"/>
      <c r="F7" s="235" t="s">
        <v>157</v>
      </c>
      <c r="G7" s="234"/>
      <c r="H7" s="287"/>
      <c r="I7" s="287"/>
      <c r="J7" s="235"/>
      <c r="K7" s="165"/>
      <c r="L7" s="197" t="e">
        <f>VLOOKUP($F7,'Data - Option 3'!$M$5:$S$17,'Data - Option 3'!S$18,FALSE)</f>
        <v>#N/A</v>
      </c>
      <c r="M7" s="197" t="e">
        <f>J7*L7</f>
        <v>#N/A</v>
      </c>
      <c r="N7" s="198" t="e">
        <f>VLOOKUP($F7,'Data - Option 3'!$M$5:$R$17,'Data - Option 3'!N$18,FALSE)</f>
        <v>#N/A</v>
      </c>
      <c r="O7" s="198" t="e">
        <f>VLOOKUP($F7,'Data - Option 3'!$M$5:$R$17,'Data - Option 3'!O$18,FALSE)</f>
        <v>#N/A</v>
      </c>
      <c r="P7" s="198" t="e">
        <f>VLOOKUP($F7,'Data - Option 3'!$M$5:$R$17,'Data - Option 3'!P$18,FALSE)</f>
        <v>#N/A</v>
      </c>
      <c r="Q7" s="198" t="e">
        <f>VLOOKUP($F7,'Data - Option 3'!$M$5:$R$17,'Data - Option 3'!Q$18,FALSE)</f>
        <v>#N/A</v>
      </c>
      <c r="R7" s="198" t="e">
        <f>VLOOKUP($F7,'Data - Option 3'!$M$5:$R$17,'Data - Option 3'!R$18,FALSE)</f>
        <v>#N/A</v>
      </c>
      <c r="S7" s="83"/>
      <c r="T7" s="197" t="e">
        <f>$J7*VLOOKUP($D7,'Data - Option 3'!$C$5:$K$28,'Data - Option 3'!$F$31,FALSE)</f>
        <v>#N/A</v>
      </c>
      <c r="U7" s="198" t="e">
        <f>VLOOKUP($D7,'Data - Option 3'!$C$5:$K$28,'Data - Option 3'!$H$31,FALSE)</f>
        <v>#N/A</v>
      </c>
      <c r="V7" s="198" t="e">
        <f>VLOOKUP($D7,'Data - Option 3'!$C$5:$K$28,'Data - Option 3'!$I$31,FALSE)</f>
        <v>#N/A</v>
      </c>
      <c r="W7" s="198" t="e">
        <f>VLOOKUP($D7,'Data - Option 3'!$C$5:$K$28,'Data - Option 3'!$J$31,FALSE)</f>
        <v>#N/A</v>
      </c>
      <c r="X7" s="198" t="e">
        <f>VLOOKUP($D7,'Data - Option 3'!$C$5:$K$28,'Data - Option 3'!$K$31,FALSE)</f>
        <v>#N/A</v>
      </c>
    </row>
    <row r="8" spans="2:24" ht="45" customHeight="1" x14ac:dyDescent="0.25">
      <c r="B8" s="172">
        <v>2</v>
      </c>
      <c r="C8" s="231" t="str">
        <f t="array" ref="C8">IF(ISTEXT(VLOOKUP($B8&amp;'Dropdown Listen neu'!$A$58,CHOOSE({1,2},'Input - General information'!$A$6:$A$125&amp;'Input - General information'!$B$6:$B$125,'Input - General information'!$D$6:$D$125),2,FALSE)),VLOOKUP($B8&amp;'Dropdown Listen neu'!$A$58,CHOOSE({1,2},'Input - General information'!$A$6:$A$125&amp;'Input - General information'!$B$6:$B$125,'Input - General information'!$D$6:$D$125),2,FALSE)," ")</f>
        <v xml:space="preserve"> </v>
      </c>
      <c r="D8" s="172" t="str">
        <f t="array" ref="D8">VLOOKUP($B8&amp;'Dropdown Listen neu'!$A$56,CHOOSE({1,2},'Input - General information'!$A$6:$A$125&amp;'Input - General information'!$B$6:$B$125,'Input - General information'!$D$6:$D$125),2,FALSE)</f>
        <v>Please select</v>
      </c>
      <c r="E8" s="81"/>
      <c r="F8" s="235" t="s">
        <v>157</v>
      </c>
      <c r="G8" s="234"/>
      <c r="H8" s="286"/>
      <c r="I8" s="286"/>
      <c r="J8" s="235"/>
      <c r="K8" s="82"/>
      <c r="L8" s="197" t="e">
        <f>VLOOKUP($F8,'Data - Option 3'!$M$5:$S$17,'Data - Option 3'!S$18,FALSE)</f>
        <v>#N/A</v>
      </c>
      <c r="M8" s="197" t="e">
        <f>J8*L8</f>
        <v>#N/A</v>
      </c>
      <c r="N8" s="198" t="e">
        <f>VLOOKUP($F8,'Data - Option 3'!$M$5:$R$17,'Data - Option 3'!N$18,FALSE)</f>
        <v>#N/A</v>
      </c>
      <c r="O8" s="198" t="e">
        <f>VLOOKUP($F8,'Data - Option 3'!$M$5:$R$17,'Data - Option 3'!O$18,FALSE)</f>
        <v>#N/A</v>
      </c>
      <c r="P8" s="198" t="e">
        <f>VLOOKUP($F8,'Data - Option 3'!$M$5:$R$17,'Data - Option 3'!P$18,FALSE)</f>
        <v>#N/A</v>
      </c>
      <c r="Q8" s="198" t="e">
        <f>VLOOKUP($F8,'Data - Option 3'!$M$5:$R$17,'Data - Option 3'!Q$18,FALSE)</f>
        <v>#N/A</v>
      </c>
      <c r="R8" s="198" t="e">
        <f>VLOOKUP($F8,'Data - Option 3'!$M$5:$R$17,'Data - Option 3'!R$18,FALSE)</f>
        <v>#N/A</v>
      </c>
      <c r="S8" s="86"/>
      <c r="T8" s="197" t="e">
        <f>$J8*VLOOKUP($D8,'Data - Option 3'!$C$5:$K$28,'Data - Option 3'!$F$31,FALSE)</f>
        <v>#N/A</v>
      </c>
      <c r="U8" s="198" t="e">
        <f>VLOOKUP($D8,'Data - Option 3'!$C$5:$K$28,'Data - Option 3'!$H$31,FALSE)</f>
        <v>#N/A</v>
      </c>
      <c r="V8" s="198" t="e">
        <f>VLOOKUP($D8,'Data - Option 3'!$C$5:$K$28,'Data - Option 3'!$I$31,FALSE)</f>
        <v>#N/A</v>
      </c>
      <c r="W8" s="198" t="e">
        <f>VLOOKUP($D8,'Data - Option 3'!$C$5:$K$28,'Data - Option 3'!$J$31,FALSE)</f>
        <v>#N/A</v>
      </c>
      <c r="X8" s="198" t="e">
        <f>VLOOKUP($D8,'Data - Option 3'!$C$5:$K$28,'Data - Option 3'!$K$31,FALSE)</f>
        <v>#N/A</v>
      </c>
    </row>
    <row r="9" spans="2:24" s="6" customFormat="1" ht="45" customHeight="1" x14ac:dyDescent="0.25">
      <c r="B9" s="172">
        <v>3</v>
      </c>
      <c r="C9" s="231" t="str">
        <f t="array" ref="C9">IF(ISTEXT(VLOOKUP($B9&amp;'Dropdown Listen neu'!$A$58,CHOOSE({1,2},'Input - General information'!$A$6:$A$125&amp;'Input - General information'!$B$6:$B$125,'Input - General information'!$D$6:$D$125),2,FALSE)),VLOOKUP($B9&amp;'Dropdown Listen neu'!$A$58,CHOOSE({1,2},'Input - General information'!$A$6:$A$125&amp;'Input - General information'!$B$6:$B$125,'Input - General information'!$D$6:$D$125),2,FALSE)," ")</f>
        <v xml:space="preserve"> </v>
      </c>
      <c r="D9" s="172" t="str">
        <f t="array" ref="D9">VLOOKUP($B9&amp;'Dropdown Listen neu'!$A$56,CHOOSE({1,2},'Input - General information'!$A$6:$A$125&amp;'Input - General information'!$B$6:$B$125,'Input - General information'!$D$6:$D$125),2,FALSE)</f>
        <v>Please select</v>
      </c>
      <c r="E9" s="81"/>
      <c r="F9" s="235" t="s">
        <v>157</v>
      </c>
      <c r="G9" s="234"/>
      <c r="H9" s="286"/>
      <c r="I9" s="286"/>
      <c r="J9" s="235"/>
      <c r="K9" s="34"/>
      <c r="L9" s="197" t="e">
        <f>VLOOKUP($F9,'Data - Option 3'!$M$5:$S$17,'Data - Option 3'!S$18,FALSE)</f>
        <v>#N/A</v>
      </c>
      <c r="M9" s="197" t="e">
        <f t="shared" ref="M9:M16" si="0">J9*L9</f>
        <v>#N/A</v>
      </c>
      <c r="N9" s="198" t="e">
        <f>VLOOKUP($F9,'Data - Option 3'!$M$5:$R$17,'Data - Option 3'!N$18,FALSE)</f>
        <v>#N/A</v>
      </c>
      <c r="O9" s="198" t="e">
        <f>VLOOKUP($F9,'Data - Option 3'!$M$5:$R$17,'Data - Option 3'!O$18,FALSE)</f>
        <v>#N/A</v>
      </c>
      <c r="P9" s="198" t="e">
        <f>VLOOKUP($F9,'Data - Option 3'!$M$5:$R$17,'Data - Option 3'!P$18,FALSE)</f>
        <v>#N/A</v>
      </c>
      <c r="Q9" s="198" t="e">
        <f>VLOOKUP($F9,'Data - Option 3'!$M$5:$R$17,'Data - Option 3'!Q$18,FALSE)</f>
        <v>#N/A</v>
      </c>
      <c r="R9" s="198" t="e">
        <f>VLOOKUP($F9,'Data - Option 3'!$M$5:$R$17,'Data - Option 3'!R$18,FALSE)</f>
        <v>#N/A</v>
      </c>
      <c r="S9" s="34"/>
      <c r="T9" s="197" t="e">
        <f>$J9*VLOOKUP($D9,'Data - Option 3'!$C$5:$K$28,'Data - Option 3'!$F$31,FALSE)</f>
        <v>#N/A</v>
      </c>
      <c r="U9" s="198" t="e">
        <f>VLOOKUP($D9,'Data - Option 3'!$C$5:$K$28,'Data - Option 3'!$H$31,FALSE)</f>
        <v>#N/A</v>
      </c>
      <c r="V9" s="198" t="e">
        <f>VLOOKUP($D9,'Data - Option 3'!$C$5:$K$28,'Data - Option 3'!$I$31,FALSE)</f>
        <v>#N/A</v>
      </c>
      <c r="W9" s="198" t="e">
        <f>VLOOKUP($D9,'Data - Option 3'!$C$5:$K$28,'Data - Option 3'!$J$31,FALSE)</f>
        <v>#N/A</v>
      </c>
      <c r="X9" s="198" t="e">
        <f>VLOOKUP($D9,'Data - Option 3'!$C$5:$K$28,'Data - Option 3'!$K$31,FALSE)</f>
        <v>#N/A</v>
      </c>
    </row>
    <row r="10" spans="2:24" s="6" customFormat="1" ht="45" customHeight="1" x14ac:dyDescent="0.25">
      <c r="B10" s="172">
        <v>4</v>
      </c>
      <c r="C10" s="231" t="str">
        <f t="array" ref="C10">IF(ISTEXT(VLOOKUP($B10&amp;'Dropdown Listen neu'!$A$58,CHOOSE({1,2},'Input - General information'!$A$6:$A$125&amp;'Input - General information'!$B$6:$B$125,'Input - General information'!$D$6:$D$125),2,FALSE)),VLOOKUP($B10&amp;'Dropdown Listen neu'!$A$58,CHOOSE({1,2},'Input - General information'!$A$6:$A$125&amp;'Input - General information'!$B$6:$B$125,'Input - General information'!$D$6:$D$125),2,FALSE)," ")</f>
        <v xml:space="preserve"> </v>
      </c>
      <c r="D10" s="172" t="str">
        <f t="array" ref="D10">VLOOKUP($B10&amp;'Dropdown Listen neu'!$A$56,CHOOSE({1,2},'Input - General information'!$A$6:$A$125&amp;'Input - General information'!$B$6:$B$125,'Input - General information'!$D$6:$D$125),2,FALSE)</f>
        <v>Please select</v>
      </c>
      <c r="E10" s="81"/>
      <c r="F10" s="235" t="s">
        <v>157</v>
      </c>
      <c r="G10" s="234"/>
      <c r="H10" s="286"/>
      <c r="I10" s="286"/>
      <c r="J10" s="235"/>
      <c r="L10" s="197" t="e">
        <f>VLOOKUP($F10,'Data - Option 3'!$M$5:$S$17,'Data - Option 3'!S$18,FALSE)</f>
        <v>#N/A</v>
      </c>
      <c r="M10" s="197" t="e">
        <f t="shared" si="0"/>
        <v>#N/A</v>
      </c>
      <c r="N10" s="198" t="e">
        <f>VLOOKUP($F10,'Data - Option 3'!$M$5:$R$17,'Data - Option 3'!N$18,FALSE)</f>
        <v>#N/A</v>
      </c>
      <c r="O10" s="198" t="e">
        <f>VLOOKUP($F10,'Data - Option 3'!$M$5:$R$17,'Data - Option 3'!O$18,FALSE)</f>
        <v>#N/A</v>
      </c>
      <c r="P10" s="198" t="e">
        <f>VLOOKUP($F10,'Data - Option 3'!$M$5:$R$17,'Data - Option 3'!P$18,FALSE)</f>
        <v>#N/A</v>
      </c>
      <c r="Q10" s="198" t="e">
        <f>VLOOKUP($F10,'Data - Option 3'!$M$5:$R$17,'Data - Option 3'!Q$18,FALSE)</f>
        <v>#N/A</v>
      </c>
      <c r="R10" s="198" t="e">
        <f>VLOOKUP($F10,'Data - Option 3'!$M$5:$R$17,'Data - Option 3'!R$18,FALSE)</f>
        <v>#N/A</v>
      </c>
      <c r="T10" s="197" t="e">
        <f>$J10*VLOOKUP($D10,'Data - Option 3'!$C$5:$K$28,'Data - Option 3'!$F$31,FALSE)</f>
        <v>#N/A</v>
      </c>
      <c r="U10" s="198" t="e">
        <f>VLOOKUP($D10,'Data - Option 3'!$C$5:$K$28,'Data - Option 3'!$H$31,FALSE)</f>
        <v>#N/A</v>
      </c>
      <c r="V10" s="198" t="e">
        <f>VLOOKUP($D10,'Data - Option 3'!$C$5:$K$28,'Data - Option 3'!$I$31,FALSE)</f>
        <v>#N/A</v>
      </c>
      <c r="W10" s="198" t="e">
        <f>VLOOKUP($D10,'Data - Option 3'!$C$5:$K$28,'Data - Option 3'!$J$31,FALSE)</f>
        <v>#N/A</v>
      </c>
      <c r="X10" s="198" t="e">
        <f>VLOOKUP($D10,'Data - Option 3'!$C$5:$K$28,'Data - Option 3'!$K$31,FALSE)</f>
        <v>#N/A</v>
      </c>
    </row>
    <row r="11" spans="2:24" s="6" customFormat="1" ht="45" customHeight="1" x14ac:dyDescent="0.25">
      <c r="B11" s="172">
        <v>5</v>
      </c>
      <c r="C11" s="231" t="str">
        <f t="array" ref="C11">IF(ISTEXT(VLOOKUP($B11&amp;'Dropdown Listen neu'!$A$58,CHOOSE({1,2},'Input - General information'!$A$6:$A$125&amp;'Input - General information'!$B$6:$B$125,'Input - General information'!$D$6:$D$125),2,FALSE)),VLOOKUP($B11&amp;'Dropdown Listen neu'!$A$58,CHOOSE({1,2},'Input - General information'!$A$6:$A$125&amp;'Input - General information'!$B$6:$B$125,'Input - General information'!$D$6:$D$125),2,FALSE)," ")</f>
        <v xml:space="preserve"> </v>
      </c>
      <c r="D11" s="172" t="str">
        <f t="array" ref="D11">VLOOKUP($B11&amp;'Dropdown Listen neu'!$A$56,CHOOSE({1,2},'Input - General information'!$A$6:$A$125&amp;'Input - General information'!$B$6:$B$125,'Input - General information'!$D$6:$D$125),2,FALSE)</f>
        <v>Please select</v>
      </c>
      <c r="E11" s="81"/>
      <c r="F11" s="235" t="s">
        <v>157</v>
      </c>
      <c r="G11" s="234"/>
      <c r="H11" s="286"/>
      <c r="I11" s="286"/>
      <c r="J11" s="235"/>
      <c r="L11" s="197" t="e">
        <f>VLOOKUP($F11,'Data - Option 3'!$M$5:$S$17,'Data - Option 3'!S$18,FALSE)</f>
        <v>#N/A</v>
      </c>
      <c r="M11" s="197" t="e">
        <f t="shared" si="0"/>
        <v>#N/A</v>
      </c>
      <c r="N11" s="198" t="e">
        <f>VLOOKUP($F11,'Data - Option 3'!$M$5:$R$17,'Data - Option 3'!N$18,FALSE)</f>
        <v>#N/A</v>
      </c>
      <c r="O11" s="198" t="e">
        <f>VLOOKUP($F11,'Data - Option 3'!$M$5:$R$17,'Data - Option 3'!O$18,FALSE)</f>
        <v>#N/A</v>
      </c>
      <c r="P11" s="198" t="e">
        <f>VLOOKUP($F11,'Data - Option 3'!$M$5:$R$17,'Data - Option 3'!P$18,FALSE)</f>
        <v>#N/A</v>
      </c>
      <c r="Q11" s="198" t="e">
        <f>VLOOKUP($F11,'Data - Option 3'!$M$5:$R$17,'Data - Option 3'!Q$18,FALSE)</f>
        <v>#N/A</v>
      </c>
      <c r="R11" s="198" t="e">
        <f>VLOOKUP($F11,'Data - Option 3'!$M$5:$R$17,'Data - Option 3'!R$18,FALSE)</f>
        <v>#N/A</v>
      </c>
      <c r="T11" s="197" t="e">
        <f>$J11*VLOOKUP($D11,'Data - Option 3'!$C$5:$K$28,'Data - Option 3'!$F$31,FALSE)</f>
        <v>#N/A</v>
      </c>
      <c r="U11" s="198" t="e">
        <f>VLOOKUP($D11,'Data - Option 3'!$C$5:$K$28,'Data - Option 3'!$H$31,FALSE)</f>
        <v>#N/A</v>
      </c>
      <c r="V11" s="198" t="e">
        <f>VLOOKUP($D11,'Data - Option 3'!$C$5:$K$28,'Data - Option 3'!$I$31,FALSE)</f>
        <v>#N/A</v>
      </c>
      <c r="W11" s="198" t="e">
        <f>VLOOKUP($D11,'Data - Option 3'!$C$5:$K$28,'Data - Option 3'!$J$31,FALSE)</f>
        <v>#N/A</v>
      </c>
      <c r="X11" s="198" t="e">
        <f>VLOOKUP($D11,'Data - Option 3'!$C$5:$K$28,'Data - Option 3'!$K$31,FALSE)</f>
        <v>#N/A</v>
      </c>
    </row>
    <row r="12" spans="2:24" s="6" customFormat="1" ht="45" customHeight="1" x14ac:dyDescent="0.25">
      <c r="B12" s="172">
        <v>6</v>
      </c>
      <c r="C12" s="231" t="str">
        <f t="array" ref="C12">IF(ISTEXT(VLOOKUP($B12&amp;'Dropdown Listen neu'!$A$58,CHOOSE({1,2},'Input - General information'!$A$6:$A$125&amp;'Input - General information'!$B$6:$B$125,'Input - General information'!$D$6:$D$125),2,FALSE)),VLOOKUP($B12&amp;'Dropdown Listen neu'!$A$58,CHOOSE({1,2},'Input - General information'!$A$6:$A$125&amp;'Input - General information'!$B$6:$B$125,'Input - General information'!$D$6:$D$125),2,FALSE)," ")</f>
        <v xml:space="preserve"> </v>
      </c>
      <c r="D12" s="172" t="str">
        <f t="array" ref="D12">VLOOKUP($B12&amp;'Dropdown Listen neu'!$A$56,CHOOSE({1,2},'Input - General information'!$A$6:$A$125&amp;'Input - General information'!$B$6:$B$125,'Input - General information'!$D$6:$D$125),2,FALSE)</f>
        <v>Please select</v>
      </c>
      <c r="E12" s="81"/>
      <c r="F12" s="235" t="s">
        <v>157</v>
      </c>
      <c r="G12" s="234"/>
      <c r="H12" s="286"/>
      <c r="I12" s="286"/>
      <c r="J12" s="235"/>
      <c r="L12" s="197" t="e">
        <f>VLOOKUP($F12,'Data - Option 3'!$M$5:$S$17,'Data - Option 3'!S$18,FALSE)</f>
        <v>#N/A</v>
      </c>
      <c r="M12" s="197" t="e">
        <f t="shared" si="0"/>
        <v>#N/A</v>
      </c>
      <c r="N12" s="198" t="e">
        <f>VLOOKUP($F12,'Data - Option 3'!$M$5:$R$17,'Data - Option 3'!N$18,FALSE)</f>
        <v>#N/A</v>
      </c>
      <c r="O12" s="198" t="e">
        <f>VLOOKUP($F12,'Data - Option 3'!$M$5:$R$17,'Data - Option 3'!O$18,FALSE)</f>
        <v>#N/A</v>
      </c>
      <c r="P12" s="198" t="e">
        <f>VLOOKUP($F12,'Data - Option 3'!$M$5:$R$17,'Data - Option 3'!P$18,FALSE)</f>
        <v>#N/A</v>
      </c>
      <c r="Q12" s="198" t="e">
        <f>VLOOKUP($F12,'Data - Option 3'!$M$5:$R$17,'Data - Option 3'!Q$18,FALSE)</f>
        <v>#N/A</v>
      </c>
      <c r="R12" s="198" t="e">
        <f>VLOOKUP($F12,'Data - Option 3'!$M$5:$R$17,'Data - Option 3'!R$18,FALSE)</f>
        <v>#N/A</v>
      </c>
      <c r="T12" s="197" t="e">
        <f>$J12*VLOOKUP($D12,'Data - Option 3'!$C$5:$K$28,'Data - Option 3'!$F$31,FALSE)</f>
        <v>#N/A</v>
      </c>
      <c r="U12" s="198" t="e">
        <f>VLOOKUP($D12,'Data - Option 3'!$C$5:$K$28,'Data - Option 3'!$H$31,FALSE)</f>
        <v>#N/A</v>
      </c>
      <c r="V12" s="198" t="e">
        <f>VLOOKUP($D12,'Data - Option 3'!$C$5:$K$28,'Data - Option 3'!$I$31,FALSE)</f>
        <v>#N/A</v>
      </c>
      <c r="W12" s="198" t="e">
        <f>VLOOKUP($D12,'Data - Option 3'!$C$5:$K$28,'Data - Option 3'!$J$31,FALSE)</f>
        <v>#N/A</v>
      </c>
      <c r="X12" s="198" t="e">
        <f>VLOOKUP($D12,'Data - Option 3'!$C$5:$K$28,'Data - Option 3'!$K$31,FALSE)</f>
        <v>#N/A</v>
      </c>
    </row>
    <row r="13" spans="2:24" s="6" customFormat="1" ht="45" customHeight="1" x14ac:dyDescent="0.25">
      <c r="B13" s="172">
        <v>7</v>
      </c>
      <c r="C13" s="231" t="str">
        <f t="array" ref="C13">IF(ISTEXT(VLOOKUP($B13&amp;'Dropdown Listen neu'!$A$58,CHOOSE({1,2},'Input - General information'!$A$6:$A$125&amp;'Input - General information'!$B$6:$B$125,'Input - General information'!$D$6:$D$125),2,FALSE)),VLOOKUP($B13&amp;'Dropdown Listen neu'!$A$58,CHOOSE({1,2},'Input - General information'!$A$6:$A$125&amp;'Input - General information'!$B$6:$B$125,'Input - General information'!$D$6:$D$125),2,FALSE)," ")</f>
        <v xml:space="preserve"> </v>
      </c>
      <c r="D13" s="172" t="str">
        <f t="array" ref="D13">VLOOKUP($B13&amp;'Dropdown Listen neu'!$A$56,CHOOSE({1,2},'Input - General information'!$A$6:$A$125&amp;'Input - General information'!$B$6:$B$125,'Input - General information'!$D$6:$D$125),2,FALSE)</f>
        <v>Please select</v>
      </c>
      <c r="E13" s="81"/>
      <c r="F13" s="235" t="s">
        <v>157</v>
      </c>
      <c r="G13" s="234"/>
      <c r="H13" s="286"/>
      <c r="I13" s="286"/>
      <c r="J13" s="235"/>
      <c r="L13" s="197" t="e">
        <f>VLOOKUP($F13,'Data - Option 3'!$M$5:$S$17,'Data - Option 3'!S$18,FALSE)</f>
        <v>#N/A</v>
      </c>
      <c r="M13" s="197" t="e">
        <f t="shared" si="0"/>
        <v>#N/A</v>
      </c>
      <c r="N13" s="198" t="e">
        <f>VLOOKUP($F13,'Data - Option 3'!$M$5:$R$17,'Data - Option 3'!N$18,FALSE)</f>
        <v>#N/A</v>
      </c>
      <c r="O13" s="198" t="e">
        <f>VLOOKUP($F13,'Data - Option 3'!$M$5:$R$17,'Data - Option 3'!O$18,FALSE)</f>
        <v>#N/A</v>
      </c>
      <c r="P13" s="198" t="e">
        <f>VLOOKUP($F13,'Data - Option 3'!$M$5:$R$17,'Data - Option 3'!P$18,FALSE)</f>
        <v>#N/A</v>
      </c>
      <c r="Q13" s="198" t="e">
        <f>VLOOKUP($F13,'Data - Option 3'!$M$5:$R$17,'Data - Option 3'!Q$18,FALSE)</f>
        <v>#N/A</v>
      </c>
      <c r="R13" s="198" t="e">
        <f>VLOOKUP($F13,'Data - Option 3'!$M$5:$R$17,'Data - Option 3'!R$18,FALSE)</f>
        <v>#N/A</v>
      </c>
      <c r="T13" s="197" t="e">
        <f>$J13*VLOOKUP($D13,'Data - Option 3'!$C$5:$K$28,'Data - Option 3'!$F$31,FALSE)</f>
        <v>#N/A</v>
      </c>
      <c r="U13" s="198" t="e">
        <f>VLOOKUP($D13,'Data - Option 3'!$C$5:$K$28,'Data - Option 3'!$H$31,FALSE)</f>
        <v>#N/A</v>
      </c>
      <c r="V13" s="198" t="e">
        <f>VLOOKUP($D13,'Data - Option 3'!$C$5:$K$28,'Data - Option 3'!$I$31,FALSE)</f>
        <v>#N/A</v>
      </c>
      <c r="W13" s="198" t="e">
        <f>VLOOKUP($D13,'Data - Option 3'!$C$5:$K$28,'Data - Option 3'!$J$31,FALSE)</f>
        <v>#N/A</v>
      </c>
      <c r="X13" s="198" t="e">
        <f>VLOOKUP($D13,'Data - Option 3'!$C$5:$K$28,'Data - Option 3'!$K$31,FALSE)</f>
        <v>#N/A</v>
      </c>
    </row>
    <row r="14" spans="2:24" s="6" customFormat="1" ht="45" customHeight="1" x14ac:dyDescent="0.25">
      <c r="B14" s="172">
        <v>8</v>
      </c>
      <c r="C14" s="231" t="str">
        <f t="array" ref="C14">IF(ISTEXT(VLOOKUP($B14&amp;'Dropdown Listen neu'!$A$58,CHOOSE({1,2},'Input - General information'!$A$6:$A$125&amp;'Input - General information'!$B$6:$B$125,'Input - General information'!$D$6:$D$125),2,FALSE)),VLOOKUP($B14&amp;'Dropdown Listen neu'!$A$58,CHOOSE({1,2},'Input - General information'!$A$6:$A$125&amp;'Input - General information'!$B$6:$B$125,'Input - General information'!$D$6:$D$125),2,FALSE)," ")</f>
        <v xml:space="preserve"> </v>
      </c>
      <c r="D14" s="172" t="str">
        <f t="array" ref="D14">VLOOKUP($B14&amp;'Dropdown Listen neu'!$A$56,CHOOSE({1,2},'Input - General information'!$A$6:$A$125&amp;'Input - General information'!$B$6:$B$125,'Input - General information'!$D$6:$D$125),2,FALSE)</f>
        <v>Please select</v>
      </c>
      <c r="E14" s="81"/>
      <c r="F14" s="235" t="s">
        <v>157</v>
      </c>
      <c r="G14" s="234"/>
      <c r="H14" s="286"/>
      <c r="I14" s="286"/>
      <c r="J14" s="235"/>
      <c r="L14" s="197" t="e">
        <f>VLOOKUP($F14,'Data - Option 3'!$M$5:$S$17,'Data - Option 3'!S$18,FALSE)</f>
        <v>#N/A</v>
      </c>
      <c r="M14" s="197" t="e">
        <f t="shared" si="0"/>
        <v>#N/A</v>
      </c>
      <c r="N14" s="198" t="e">
        <f>VLOOKUP($F14,'Data - Option 3'!$M$5:$R$17,'Data - Option 3'!N$18,FALSE)</f>
        <v>#N/A</v>
      </c>
      <c r="O14" s="198" t="e">
        <f>VLOOKUP($F14,'Data - Option 3'!$M$5:$R$17,'Data - Option 3'!O$18,FALSE)</f>
        <v>#N/A</v>
      </c>
      <c r="P14" s="198" t="e">
        <f>VLOOKUP($F14,'Data - Option 3'!$M$5:$R$17,'Data - Option 3'!P$18,FALSE)</f>
        <v>#N/A</v>
      </c>
      <c r="Q14" s="198" t="e">
        <f>VLOOKUP($F14,'Data - Option 3'!$M$5:$R$17,'Data - Option 3'!Q$18,FALSE)</f>
        <v>#N/A</v>
      </c>
      <c r="R14" s="198" t="e">
        <f>VLOOKUP($F14,'Data - Option 3'!$M$5:$R$17,'Data - Option 3'!R$18,FALSE)</f>
        <v>#N/A</v>
      </c>
      <c r="T14" s="197" t="e">
        <f>$J14*VLOOKUP($D14,'Data - Option 3'!$C$5:$K$28,'Data - Option 3'!$F$31,FALSE)</f>
        <v>#N/A</v>
      </c>
      <c r="U14" s="198" t="e">
        <f>VLOOKUP($D14,'Data - Option 3'!$C$5:$K$28,'Data - Option 3'!$H$31,FALSE)</f>
        <v>#N/A</v>
      </c>
      <c r="V14" s="198" t="e">
        <f>VLOOKUP($D14,'Data - Option 3'!$C$5:$K$28,'Data - Option 3'!$I$31,FALSE)</f>
        <v>#N/A</v>
      </c>
      <c r="W14" s="198" t="e">
        <f>VLOOKUP($D14,'Data - Option 3'!$C$5:$K$28,'Data - Option 3'!$J$31,FALSE)</f>
        <v>#N/A</v>
      </c>
      <c r="X14" s="198" t="e">
        <f>VLOOKUP($D14,'Data - Option 3'!$C$5:$K$28,'Data - Option 3'!$K$31,FALSE)</f>
        <v>#N/A</v>
      </c>
    </row>
    <row r="15" spans="2:24" s="6" customFormat="1" ht="45" customHeight="1" x14ac:dyDescent="0.25">
      <c r="B15" s="172">
        <v>9</v>
      </c>
      <c r="C15" s="231" t="str">
        <f t="array" ref="C15">IF(ISTEXT(VLOOKUP($B15&amp;'Dropdown Listen neu'!$A$58,CHOOSE({1,2},'Input - General information'!$A$6:$A$125&amp;'Input - General information'!$B$6:$B$125,'Input - General information'!$D$6:$D$125),2,FALSE)),VLOOKUP($B15&amp;'Dropdown Listen neu'!$A$58,CHOOSE({1,2},'Input - General information'!$A$6:$A$125&amp;'Input - General information'!$B$6:$B$125,'Input - General information'!$D$6:$D$125),2,FALSE)," ")</f>
        <v xml:space="preserve"> </v>
      </c>
      <c r="D15" s="172" t="str">
        <f t="array" ref="D15">VLOOKUP($B15&amp;'Dropdown Listen neu'!$A$56,CHOOSE({1,2},'Input - General information'!$A$6:$A$125&amp;'Input - General information'!$B$6:$B$125,'Input - General information'!$D$6:$D$125),2,FALSE)</f>
        <v>Please select</v>
      </c>
      <c r="E15" s="81"/>
      <c r="F15" s="235" t="s">
        <v>157</v>
      </c>
      <c r="G15" s="234"/>
      <c r="H15" s="286"/>
      <c r="I15" s="286"/>
      <c r="J15" s="235"/>
      <c r="L15" s="197" t="e">
        <f>VLOOKUP($F15,'Data - Option 3'!$M$5:$S$17,'Data - Option 3'!S$18,FALSE)</f>
        <v>#N/A</v>
      </c>
      <c r="M15" s="197" t="e">
        <f t="shared" si="0"/>
        <v>#N/A</v>
      </c>
      <c r="N15" s="198" t="e">
        <f>VLOOKUP($F15,'Data - Option 3'!$M$5:$R$17,'Data - Option 3'!N$18,FALSE)</f>
        <v>#N/A</v>
      </c>
      <c r="O15" s="198" t="e">
        <f>VLOOKUP($F15,'Data - Option 3'!$M$5:$R$17,'Data - Option 3'!O$18,FALSE)</f>
        <v>#N/A</v>
      </c>
      <c r="P15" s="198" t="e">
        <f>VLOOKUP($F15,'Data - Option 3'!$M$5:$R$17,'Data - Option 3'!P$18,FALSE)</f>
        <v>#N/A</v>
      </c>
      <c r="Q15" s="198" t="e">
        <f>VLOOKUP($F15,'Data - Option 3'!$M$5:$R$17,'Data - Option 3'!Q$18,FALSE)</f>
        <v>#N/A</v>
      </c>
      <c r="R15" s="198" t="e">
        <f>VLOOKUP($F15,'Data - Option 3'!$M$5:$R$17,'Data - Option 3'!R$18,FALSE)</f>
        <v>#N/A</v>
      </c>
      <c r="T15" s="197" t="e">
        <f>$J15*VLOOKUP($D15,'Data - Option 3'!$C$5:$K$28,'Data - Option 3'!$F$31,FALSE)</f>
        <v>#N/A</v>
      </c>
      <c r="U15" s="198" t="e">
        <f>VLOOKUP($D15,'Data - Option 3'!$C$5:$K$28,'Data - Option 3'!$H$31,FALSE)</f>
        <v>#N/A</v>
      </c>
      <c r="V15" s="198" t="e">
        <f>VLOOKUP($D15,'Data - Option 3'!$C$5:$K$28,'Data - Option 3'!$I$31,FALSE)</f>
        <v>#N/A</v>
      </c>
      <c r="W15" s="198" t="e">
        <f>VLOOKUP($D15,'Data - Option 3'!$C$5:$K$28,'Data - Option 3'!$J$31,FALSE)</f>
        <v>#N/A</v>
      </c>
      <c r="X15" s="198" t="e">
        <f>VLOOKUP($D15,'Data - Option 3'!$C$5:$K$28,'Data - Option 3'!$K$31,FALSE)</f>
        <v>#N/A</v>
      </c>
    </row>
    <row r="16" spans="2:24" s="6" customFormat="1" ht="45" customHeight="1" x14ac:dyDescent="0.25">
      <c r="B16" s="172">
        <v>10</v>
      </c>
      <c r="C16" s="231" t="str">
        <f t="array" ref="C16">IF(ISTEXT(VLOOKUP($B16&amp;'Dropdown Listen neu'!$A$58,CHOOSE({1,2},'Input - General information'!$A$6:$A$125&amp;'Input - General information'!$B$6:$B$125,'Input - General information'!$D$6:$D$125),2,FALSE)),VLOOKUP($B16&amp;'Dropdown Listen neu'!$A$58,CHOOSE({1,2},'Input - General information'!$A$6:$A$125&amp;'Input - General information'!$B$6:$B$125,'Input - General information'!$D$6:$D$125),2,FALSE)," ")</f>
        <v xml:space="preserve"> </v>
      </c>
      <c r="D16" s="172" t="str">
        <f t="array" ref="D16">VLOOKUP($B16&amp;'Dropdown Listen neu'!$A$56,CHOOSE({1,2},'Input - General information'!$A$6:$A$125&amp;'Input - General information'!$B$6:$B$125,'Input - General information'!$D$6:$D$125),2,FALSE)</f>
        <v>Please select</v>
      </c>
      <c r="E16" s="81"/>
      <c r="F16" s="235" t="s">
        <v>157</v>
      </c>
      <c r="G16" s="234"/>
      <c r="H16" s="286"/>
      <c r="I16" s="286"/>
      <c r="J16" s="235"/>
      <c r="L16" s="197" t="e">
        <f>VLOOKUP($F16,'Data - Option 3'!$M$5:$S$17,'Data - Option 3'!S$18,FALSE)</f>
        <v>#N/A</v>
      </c>
      <c r="M16" s="197" t="e">
        <f t="shared" si="0"/>
        <v>#N/A</v>
      </c>
      <c r="N16" s="198" t="e">
        <f>VLOOKUP($F16,'Data - Option 3'!$M$5:$R$17,'Data - Option 3'!N$18,FALSE)</f>
        <v>#N/A</v>
      </c>
      <c r="O16" s="198" t="e">
        <f>VLOOKUP($F16,'Data - Option 3'!$M$5:$R$17,'Data - Option 3'!O$18,FALSE)</f>
        <v>#N/A</v>
      </c>
      <c r="P16" s="198" t="e">
        <f>VLOOKUP($F16,'Data - Option 3'!$M$5:$R$17,'Data - Option 3'!P$18,FALSE)</f>
        <v>#N/A</v>
      </c>
      <c r="Q16" s="198" t="e">
        <f>VLOOKUP($F16,'Data - Option 3'!$M$5:$R$17,'Data - Option 3'!Q$18,FALSE)</f>
        <v>#N/A</v>
      </c>
      <c r="R16" s="198" t="e">
        <f>VLOOKUP($F16,'Data - Option 3'!$M$5:$R$17,'Data - Option 3'!R$18,FALSE)</f>
        <v>#N/A</v>
      </c>
      <c r="T16" s="197" t="e">
        <f>$J16*VLOOKUP($D16,'Data - Option 3'!$C$5:$K$28,'Data - Option 3'!$F$31,FALSE)</f>
        <v>#N/A</v>
      </c>
      <c r="U16" s="198" t="e">
        <f>VLOOKUP($D16,'Data - Option 3'!$C$5:$K$28,'Data - Option 3'!$H$31,FALSE)</f>
        <v>#N/A</v>
      </c>
      <c r="V16" s="198" t="e">
        <f>VLOOKUP($D16,'Data - Option 3'!$C$5:$K$28,'Data - Option 3'!$I$31,FALSE)</f>
        <v>#N/A</v>
      </c>
      <c r="W16" s="198" t="e">
        <f>VLOOKUP($D16,'Data - Option 3'!$C$5:$K$28,'Data - Option 3'!$J$31,FALSE)</f>
        <v>#N/A</v>
      </c>
      <c r="X16" s="198" t="e">
        <f>VLOOKUP($D16,'Data - Option 3'!$C$5:$K$28,'Data - Option 3'!$K$31,FALSE)</f>
        <v>#N/A</v>
      </c>
    </row>
    <row r="17" spans="2:9" s="6" customFormat="1" x14ac:dyDescent="0.25">
      <c r="B17" s="76"/>
    </row>
    <row r="18" spans="2:9" s="6" customFormat="1" x14ac:dyDescent="0.25"/>
    <row r="19" spans="2:9" s="6" customFormat="1" x14ac:dyDescent="0.25"/>
    <row r="20" spans="2:9" s="6" customFormat="1" x14ac:dyDescent="0.25"/>
    <row r="21" spans="2:9" s="6" customFormat="1" x14ac:dyDescent="0.25"/>
    <row r="22" spans="2:9" s="6" customFormat="1" x14ac:dyDescent="0.25"/>
    <row r="23" spans="2:9" s="6" customFormat="1" x14ac:dyDescent="0.25"/>
    <row r="24" spans="2:9" s="6" customFormat="1" x14ac:dyDescent="0.25"/>
    <row r="25" spans="2:9" s="6" customFormat="1" x14ac:dyDescent="0.25"/>
    <row r="26" spans="2:9" s="6" customFormat="1" x14ac:dyDescent="0.25"/>
    <row r="27" spans="2:9" s="6" customFormat="1" x14ac:dyDescent="0.25">
      <c r="F27" s="76"/>
      <c r="G27" s="76"/>
      <c r="H27" s="76"/>
      <c r="I27" s="76"/>
    </row>
    <row r="28" spans="2:9" s="6" customFormat="1" x14ac:dyDescent="0.25"/>
    <row r="29" spans="2:9" s="6" customFormat="1" x14ac:dyDescent="0.25"/>
    <row r="30" spans="2:9" s="6" customFormat="1" x14ac:dyDescent="0.25"/>
    <row r="31" spans="2:9" s="6" customFormat="1" x14ac:dyDescent="0.25">
      <c r="F31" s="76"/>
      <c r="G31" s="76"/>
      <c r="H31" s="76"/>
      <c r="I31" s="76"/>
    </row>
    <row r="32" spans="2:9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</sheetData>
  <sheetProtection algorithmName="SHA-512" hashValue="w3oA5czUvhPd/5xre+ZhAgOGfIKWkehfbLLDO675qA4eaSQNWLEYG+enxX+yc8LZ7fiZlt6FhCRBSCh/sv+OQQ==" saltValue="nQyUDHDvIwk1Ra/5DjMrqQ==" spinCount="100000" sheet="1" objects="1" scenarios="1"/>
  <mergeCells count="13">
    <mergeCell ref="B2:X2"/>
    <mergeCell ref="B4:D4"/>
    <mergeCell ref="F4:J4"/>
    <mergeCell ref="T4:X4"/>
    <mergeCell ref="N5:R5"/>
    <mergeCell ref="T5:T6"/>
    <mergeCell ref="U5:X5"/>
    <mergeCell ref="M5:M6"/>
    <mergeCell ref="L5:L6"/>
    <mergeCell ref="L4:R4"/>
    <mergeCell ref="B5:B6"/>
    <mergeCell ref="C5:C6"/>
    <mergeCell ref="D5:D6"/>
  </mergeCells>
  <conditionalFormatting sqref="N7:S7 N8:R16">
    <cfRule type="expression" dxfId="12" priority="11">
      <formula>#REF!="1) Manual input"</formula>
    </cfRule>
  </conditionalFormatting>
  <conditionalFormatting sqref="M7:M16">
    <cfRule type="expression" dxfId="11" priority="9">
      <formula>#REF!="1) Manual input"</formula>
    </cfRule>
  </conditionalFormatting>
  <conditionalFormatting sqref="T7:X16">
    <cfRule type="expression" dxfId="10" priority="8">
      <formula>#REF!="1) Manual input"</formula>
    </cfRule>
  </conditionalFormatting>
  <conditionalFormatting sqref="S8">
    <cfRule type="expression" dxfId="9" priority="7">
      <formula>#REF!="1) Manual input"</formula>
    </cfRule>
  </conditionalFormatting>
  <conditionalFormatting sqref="L7:L16">
    <cfRule type="expression" dxfId="8" priority="5">
      <formula>#REF!="1) Manual input"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C6BCCCE4-6D8C-4C4D-A1E4-23EC7020BAD7}">
            <xm:f>ISTEXT('Option 1 - Manual input'!$F8)</xm:f>
            <x14:dxf>
              <font>
                <color theme="0"/>
              </font>
              <fill>
                <patternFill>
                  <bgColor theme="0"/>
                </patternFill>
              </fill>
            </x14:dxf>
          </x14:cfRule>
          <xm:sqref>L7:R16 T7:X16 B7:D16 F7:J16</xm:sqref>
        </x14:conditionalFormatting>
        <x14:conditionalFormatting xmlns:xm="http://schemas.microsoft.com/office/excel/2006/main">
          <x14:cfRule type="expression" priority="1" id="{54886C5E-CC26-45C0-9E9C-3ADD2E7193C4}">
            <xm:f>AND(NOT('Option 2 - Plant selection'!$F7="No data available"),NOT('Option 2 - Plant selection'!$F7="Please select"),NOT('Option 2 - Plant selection'!$F7="Please select NACE-Code first"))</xm:f>
            <x14:dxf>
              <font>
                <color theme="0"/>
              </font>
              <fill>
                <patternFill patternType="none">
                  <bgColor auto="1"/>
                </patternFill>
              </fill>
            </x14:dxf>
          </x14:cfRule>
          <xm:sqref>L7:R16 T7:X16 B7:D16 F7:J16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 Listen neu'!$A$9:$A$22</xm:f>
          </x14:formula1>
          <xm:sqref>F7:F16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E5030"/>
  <sheetViews>
    <sheetView tabSelected="1" workbookViewId="0">
      <selection activeCell="D13" sqref="D13"/>
    </sheetView>
  </sheetViews>
  <sheetFormatPr baseColWidth="10" defaultRowHeight="15" x14ac:dyDescent="0.25"/>
  <cols>
    <col min="1" max="1" width="19.5703125" customWidth="1"/>
    <col min="2" max="2" width="15.28515625" customWidth="1"/>
    <col min="4" max="4" width="23" customWidth="1"/>
    <col min="8" max="8" width="41.42578125" customWidth="1"/>
    <col min="15" max="15" width="14.28515625" customWidth="1"/>
  </cols>
  <sheetData>
    <row r="1" spans="1:31" x14ac:dyDescent="0.25">
      <c r="A1" s="120" t="s">
        <v>450</v>
      </c>
      <c r="B1" s="120" t="s">
        <v>451</v>
      </c>
      <c r="C1" s="120" t="s">
        <v>452</v>
      </c>
      <c r="D1" s="120" t="s">
        <v>453</v>
      </c>
      <c r="E1" s="120" t="s">
        <v>454</v>
      </c>
      <c r="F1" s="120" t="s">
        <v>455</v>
      </c>
      <c r="G1" s="120" t="s">
        <v>456</v>
      </c>
      <c r="H1" s="120" t="s">
        <v>457</v>
      </c>
      <c r="I1" s="120" t="s">
        <v>458</v>
      </c>
      <c r="J1" s="120" t="s">
        <v>459</v>
      </c>
      <c r="K1" s="120" t="s">
        <v>460</v>
      </c>
      <c r="L1" s="120" t="s">
        <v>461</v>
      </c>
      <c r="M1" s="120" t="s">
        <v>462</v>
      </c>
      <c r="N1" s="120" t="s">
        <v>463</v>
      </c>
    </row>
    <row r="2" spans="1:31" x14ac:dyDescent="0.25">
      <c r="A2" s="12" t="str">
        <f t="array" ref="A2">CONCATENATE("POINT(",VLOOKUP($C2&amp;'Dropdown Listen neu'!$A$68,CHOOSE({1,2},'Input - General information'!$A$6:$A$125&amp;'Input - General information'!$C$6:$C$125,'Input - General information'!$D$6:$D$125),2,FALSE), " ",VLOOKUP($C2&amp;'Dropdown Listen neu'!$A$67,CHOOSE({1,2},'Input - General information'!$A$6:$A$125&amp;'Input - General information'!$C$6:$C$125,'Input - General information'!$D$6:$D$125),2,FALSE), ")")</f>
        <v>POINT(0 0)</v>
      </c>
      <c r="B2" s="12">
        <v>4326</v>
      </c>
      <c r="C2" s="12">
        <f>'Option 1 - Manual input'!B8</f>
        <v>1</v>
      </c>
      <c r="D2" s="12" t="e">
        <f t="array" ref="D2">VLOOKUP(VLOOKUP($C2&amp;'Dropdown Listen neu'!$A$56,CHOOSE({1,2},'Input - General information'!$A$6:$A$125&amp;'Input - General information'!$B$6:$B$125,'Input - General information'!$D$6:$D$125),2,FALSE),'Dropdown Listen neu'!$A$26:$B$53,2,FALSE)</f>
        <v>#N/A</v>
      </c>
      <c r="E2" s="283">
        <v>25569</v>
      </c>
      <c r="F2" s="12">
        <v>1970</v>
      </c>
      <c r="G2" s="12">
        <v>1</v>
      </c>
      <c r="H2" s="12">
        <v>1</v>
      </c>
      <c r="I2" s="12" t="s">
        <v>464</v>
      </c>
      <c r="J2" s="12" t="s">
        <v>465</v>
      </c>
      <c r="K2" s="12">
        <v>0</v>
      </c>
      <c r="L2" s="12">
        <v>0</v>
      </c>
      <c r="M2" s="283">
        <v>25569</v>
      </c>
      <c r="N2" s="12" t="s">
        <v>455</v>
      </c>
    </row>
    <row r="3" spans="1:31" x14ac:dyDescent="0.25">
      <c r="A3" s="12" t="str">
        <f t="array" ref="A3">CONCATENATE("POINT(",VLOOKUP($C3&amp;'Dropdown Listen neu'!$A$68,CHOOSE({1,2},'Input - General information'!$A$6:$A$125&amp;'Input - General information'!$C$6:$C$125,'Input - General information'!$D$6:$D$125),2,FALSE), " ",VLOOKUP($C3&amp;'Dropdown Listen neu'!$A$67,CHOOSE({1,2},'Input - General information'!$A$6:$A$125&amp;'Input - General information'!$C$6:$C$125,'Input - General information'!$D$6:$D$125),2,FALSE), ")")</f>
        <v>POINT(0 0)</v>
      </c>
      <c r="B3" s="12">
        <v>4326</v>
      </c>
      <c r="C3" s="12">
        <f>'Option 1 - Manual input'!B9</f>
        <v>2</v>
      </c>
      <c r="D3" s="12" t="e">
        <f t="array" ref="D3">VLOOKUP(VLOOKUP($C3&amp;'Dropdown Listen neu'!$A$56,CHOOSE({1,2},'Input - General information'!$A$6:$A$125&amp;'Input - General information'!$B$6:$B$125,'Input - General information'!$D$6:$D$125),2,FALSE),'Dropdown Listen neu'!$A$26:$B$53,2,FALSE)</f>
        <v>#N/A</v>
      </c>
      <c r="E3" s="283">
        <v>25569</v>
      </c>
      <c r="F3" s="12">
        <v>1970</v>
      </c>
      <c r="G3" s="12">
        <v>1</v>
      </c>
      <c r="H3" s="12">
        <v>1</v>
      </c>
      <c r="I3" s="12" t="s">
        <v>464</v>
      </c>
      <c r="J3" s="12" t="s">
        <v>465</v>
      </c>
      <c r="K3" s="12">
        <v>0</v>
      </c>
      <c r="L3" s="12">
        <v>0</v>
      </c>
      <c r="M3" s="283">
        <v>25569</v>
      </c>
      <c r="N3" s="12" t="s">
        <v>455</v>
      </c>
    </row>
    <row r="4" spans="1:31" x14ac:dyDescent="0.25">
      <c r="A4" s="12" t="str">
        <f t="array" ref="A4">CONCATENATE("POINT(",VLOOKUP($C4&amp;'Dropdown Listen neu'!$A$68,CHOOSE({1,2},'Input - General information'!$A$6:$A$125&amp;'Input - General information'!$C$6:$C$125,'Input - General information'!$D$6:$D$125),2,FALSE), " ",VLOOKUP($C4&amp;'Dropdown Listen neu'!$A$67,CHOOSE({1,2},'Input - General information'!$A$6:$A$125&amp;'Input - General information'!$C$6:$C$125,'Input - General information'!$D$6:$D$125),2,FALSE), ")")</f>
        <v>POINT(0 0)</v>
      </c>
      <c r="B4" s="12">
        <v>4326</v>
      </c>
      <c r="C4" s="12">
        <f>'Option 1 - Manual input'!B10</f>
        <v>3</v>
      </c>
      <c r="D4" s="12" t="e">
        <f t="array" ref="D4">VLOOKUP(VLOOKUP($C4&amp;'Dropdown Listen neu'!$A$56,CHOOSE({1,2},'Input - General information'!$A$6:$A$125&amp;'Input - General information'!$B$6:$B$125,'Input - General information'!$D$6:$D$125),2,FALSE),'Dropdown Listen neu'!$A$26:$B$53,2,FALSE)</f>
        <v>#N/A</v>
      </c>
      <c r="E4" s="283">
        <v>25569</v>
      </c>
      <c r="F4" s="12">
        <v>1970</v>
      </c>
      <c r="G4" s="12">
        <v>1</v>
      </c>
      <c r="H4" s="12">
        <v>1</v>
      </c>
      <c r="I4" s="12" t="s">
        <v>464</v>
      </c>
      <c r="J4" s="12" t="s">
        <v>465</v>
      </c>
      <c r="K4" s="12">
        <v>0</v>
      </c>
      <c r="L4" s="12">
        <v>0</v>
      </c>
      <c r="M4" s="283">
        <v>25569</v>
      </c>
      <c r="N4" s="12" t="s">
        <v>455</v>
      </c>
    </row>
    <row r="5" spans="1:31" x14ac:dyDescent="0.25">
      <c r="A5" s="12" t="str">
        <f t="array" ref="A5">CONCATENATE("POINT(",VLOOKUP($C5&amp;'Dropdown Listen neu'!$A$68,CHOOSE({1,2},'Input - General information'!$A$6:$A$125&amp;'Input - General information'!$C$6:$C$125,'Input - General information'!$D$6:$D$125),2,FALSE), " ",VLOOKUP($C5&amp;'Dropdown Listen neu'!$A$67,CHOOSE({1,2},'Input - General information'!$A$6:$A$125&amp;'Input - General information'!$C$6:$C$125,'Input - General information'!$D$6:$D$125),2,FALSE), ")")</f>
        <v>POINT(0 0)</v>
      </c>
      <c r="B5" s="12">
        <v>4326</v>
      </c>
      <c r="C5" s="12">
        <f>'Option 1 - Manual input'!B11</f>
        <v>4</v>
      </c>
      <c r="D5" s="12" t="e">
        <f t="array" ref="D5">VLOOKUP(VLOOKUP($C5&amp;'Dropdown Listen neu'!$A$56,CHOOSE({1,2},'Input - General information'!$A$6:$A$125&amp;'Input - General information'!$B$6:$B$125,'Input - General information'!$D$6:$D$125),2,FALSE),'Dropdown Listen neu'!$A$26:$B$53,2,FALSE)</f>
        <v>#N/A</v>
      </c>
      <c r="E5" s="283">
        <v>25569</v>
      </c>
      <c r="F5" s="12">
        <v>1970</v>
      </c>
      <c r="G5" s="12">
        <v>1</v>
      </c>
      <c r="H5" s="12">
        <v>1</v>
      </c>
      <c r="I5" s="12" t="s">
        <v>464</v>
      </c>
      <c r="J5" s="12" t="s">
        <v>465</v>
      </c>
      <c r="K5" s="12">
        <v>0</v>
      </c>
      <c r="L5" s="12">
        <v>0</v>
      </c>
      <c r="M5" s="283">
        <v>25569</v>
      </c>
      <c r="N5" s="12" t="s">
        <v>455</v>
      </c>
    </row>
    <row r="6" spans="1:31" x14ac:dyDescent="0.25">
      <c r="A6" s="12" t="str">
        <f t="array" ref="A6">CONCATENATE("POINT(",VLOOKUP($C6&amp;'Dropdown Listen neu'!$A$68,CHOOSE({1,2},'Input - General information'!$A$6:$A$125&amp;'Input - General information'!$C$6:$C$125,'Input - General information'!$D$6:$D$125),2,FALSE), " ",VLOOKUP($C6&amp;'Dropdown Listen neu'!$A$67,CHOOSE({1,2},'Input - General information'!$A$6:$A$125&amp;'Input - General information'!$C$6:$C$125,'Input - General information'!$D$6:$D$125),2,FALSE), ")")</f>
        <v>POINT(0 0)</v>
      </c>
      <c r="B6" s="12">
        <v>4326</v>
      </c>
      <c r="C6" s="12">
        <f>'Option 1 - Manual input'!B12</f>
        <v>5</v>
      </c>
      <c r="D6" s="12" t="e">
        <f t="array" ref="D6">VLOOKUP(VLOOKUP($C6&amp;'Dropdown Listen neu'!$A$56,CHOOSE({1,2},'Input - General information'!$A$6:$A$125&amp;'Input - General information'!$B$6:$B$125,'Input - General information'!$D$6:$D$125),2,FALSE),'Dropdown Listen neu'!$A$26:$B$53,2,FALSE)</f>
        <v>#N/A</v>
      </c>
      <c r="E6" s="283">
        <v>25569</v>
      </c>
      <c r="F6" s="12">
        <v>1970</v>
      </c>
      <c r="G6" s="12">
        <v>1</v>
      </c>
      <c r="H6" s="12">
        <v>1</v>
      </c>
      <c r="I6" s="12" t="s">
        <v>464</v>
      </c>
      <c r="J6" s="12" t="s">
        <v>465</v>
      </c>
      <c r="K6" s="12">
        <v>0</v>
      </c>
      <c r="L6" s="12">
        <v>0</v>
      </c>
      <c r="M6" s="283">
        <v>25569</v>
      </c>
      <c r="N6" s="12" t="s">
        <v>455</v>
      </c>
    </row>
    <row r="7" spans="1:31" x14ac:dyDescent="0.25">
      <c r="A7" s="12" t="str">
        <f t="array" ref="A7">CONCATENATE("POINT(",VLOOKUP($C7&amp;'Dropdown Listen neu'!$A$68,CHOOSE({1,2},'Input - General information'!$A$6:$A$125&amp;'Input - General information'!$C$6:$C$125,'Input - General information'!$D$6:$D$125),2,FALSE), " ",VLOOKUP($C7&amp;'Dropdown Listen neu'!$A$67,CHOOSE({1,2},'Input - General information'!$A$6:$A$125&amp;'Input - General information'!$C$6:$C$125,'Input - General information'!$D$6:$D$125),2,FALSE), ")")</f>
        <v>POINT(0 0)</v>
      </c>
      <c r="B7" s="12">
        <v>4326</v>
      </c>
      <c r="C7" s="12">
        <f>'Option 1 - Manual input'!B13</f>
        <v>6</v>
      </c>
      <c r="D7" s="12" t="e">
        <f t="array" ref="D7">VLOOKUP(VLOOKUP($C7&amp;'Dropdown Listen neu'!$A$56,CHOOSE({1,2},'Input - General information'!$A$6:$A$125&amp;'Input - General information'!$B$6:$B$125,'Input - General information'!$D$6:$D$125),2,FALSE),'Dropdown Listen neu'!$A$26:$B$53,2,FALSE)</f>
        <v>#N/A</v>
      </c>
      <c r="E7" s="283">
        <v>25569</v>
      </c>
      <c r="F7" s="12">
        <v>1970</v>
      </c>
      <c r="G7" s="12">
        <v>1</v>
      </c>
      <c r="H7" s="12">
        <v>1</v>
      </c>
      <c r="I7" s="12" t="s">
        <v>464</v>
      </c>
      <c r="J7" s="12" t="s">
        <v>465</v>
      </c>
      <c r="K7" s="12">
        <v>0</v>
      </c>
      <c r="L7" s="12">
        <v>0</v>
      </c>
      <c r="M7" s="283">
        <v>25569</v>
      </c>
      <c r="N7" s="12" t="s">
        <v>455</v>
      </c>
    </row>
    <row r="8" spans="1:31" x14ac:dyDescent="0.25">
      <c r="A8" s="12" t="str">
        <f t="array" ref="A8">CONCATENATE("POINT(",VLOOKUP($C8&amp;'Dropdown Listen neu'!$A$68,CHOOSE({1,2},'Input - General information'!$A$6:$A$125&amp;'Input - General information'!$C$6:$C$125,'Input - General information'!$D$6:$D$125),2,FALSE), " ",VLOOKUP($C8&amp;'Dropdown Listen neu'!$A$67,CHOOSE({1,2},'Input - General information'!$A$6:$A$125&amp;'Input - General information'!$C$6:$C$125,'Input - General information'!$D$6:$D$125),2,FALSE), ")")</f>
        <v>POINT(0 0)</v>
      </c>
      <c r="B8" s="12">
        <v>4326</v>
      </c>
      <c r="C8" s="12">
        <f>'Option 1 - Manual input'!B14</f>
        <v>7</v>
      </c>
      <c r="D8" s="12" t="e">
        <f t="array" ref="D8">VLOOKUP(VLOOKUP($C8&amp;'Dropdown Listen neu'!$A$56,CHOOSE({1,2},'Input - General information'!$A$6:$A$125&amp;'Input - General information'!$B$6:$B$125,'Input - General information'!$D$6:$D$125),2,FALSE),'Dropdown Listen neu'!$A$26:$B$53,2,FALSE)</f>
        <v>#N/A</v>
      </c>
      <c r="E8" s="283">
        <v>25569</v>
      </c>
      <c r="F8" s="12">
        <v>1970</v>
      </c>
      <c r="G8" s="12">
        <v>1</v>
      </c>
      <c r="H8" s="12">
        <v>1</v>
      </c>
      <c r="I8" s="12" t="s">
        <v>464</v>
      </c>
      <c r="J8" s="12" t="s">
        <v>465</v>
      </c>
      <c r="K8" s="12">
        <v>0</v>
      </c>
      <c r="L8" s="12">
        <v>0</v>
      </c>
      <c r="M8" s="283">
        <v>25569</v>
      </c>
      <c r="N8" s="12" t="s">
        <v>455</v>
      </c>
    </row>
    <row r="9" spans="1:31" x14ac:dyDescent="0.25">
      <c r="A9" s="12" t="str">
        <f t="array" ref="A9">CONCATENATE("POINT(",VLOOKUP($C9&amp;'Dropdown Listen neu'!$A$68,CHOOSE({1,2},'Input - General information'!$A$6:$A$125&amp;'Input - General information'!$C$6:$C$125,'Input - General information'!$D$6:$D$125),2,FALSE), " ",VLOOKUP($C9&amp;'Dropdown Listen neu'!$A$67,CHOOSE({1,2},'Input - General information'!$A$6:$A$125&amp;'Input - General information'!$C$6:$C$125,'Input - General information'!$D$6:$D$125),2,FALSE), ")")</f>
        <v>POINT(0 0)</v>
      </c>
      <c r="B9" s="12">
        <v>4326</v>
      </c>
      <c r="C9" s="12">
        <f>'Option 1 - Manual input'!B15</f>
        <v>8</v>
      </c>
      <c r="D9" s="12" t="e">
        <f t="array" ref="D9">VLOOKUP(VLOOKUP($C9&amp;'Dropdown Listen neu'!$A$56,CHOOSE({1,2},'Input - General information'!$A$6:$A$125&amp;'Input - General information'!$B$6:$B$125,'Input - General information'!$D$6:$D$125),2,FALSE),'Dropdown Listen neu'!$A$26:$B$53,2,FALSE)</f>
        <v>#N/A</v>
      </c>
      <c r="E9" s="283">
        <v>25569</v>
      </c>
      <c r="F9" s="12">
        <v>1970</v>
      </c>
      <c r="G9" s="12">
        <v>1</v>
      </c>
      <c r="H9" s="12">
        <v>1</v>
      </c>
      <c r="I9" s="12" t="s">
        <v>464</v>
      </c>
      <c r="J9" s="12" t="s">
        <v>465</v>
      </c>
      <c r="K9" s="12">
        <v>0</v>
      </c>
      <c r="L9" s="12">
        <v>0</v>
      </c>
      <c r="M9" s="283">
        <v>25569</v>
      </c>
      <c r="N9" s="12" t="s">
        <v>455</v>
      </c>
    </row>
    <row r="10" spans="1:31" x14ac:dyDescent="0.25">
      <c r="A10" s="12" t="str">
        <f t="array" ref="A10">CONCATENATE("POINT(",VLOOKUP($C10&amp;'Dropdown Listen neu'!$A$68,CHOOSE({1,2},'Input - General information'!$A$6:$A$125&amp;'Input - General information'!$C$6:$C$125,'Input - General information'!$D$6:$D$125),2,FALSE), " ",VLOOKUP($C10&amp;'Dropdown Listen neu'!$A$67,CHOOSE({1,2},'Input - General information'!$A$6:$A$125&amp;'Input - General information'!$C$6:$C$125,'Input - General information'!$D$6:$D$125),2,FALSE), ")")</f>
        <v>POINT(0 0)</v>
      </c>
      <c r="B10" s="12">
        <v>4326</v>
      </c>
      <c r="C10" s="12">
        <f>'Option 1 - Manual input'!B16</f>
        <v>9</v>
      </c>
      <c r="D10" s="12" t="e">
        <f t="array" ref="D10">VLOOKUP(VLOOKUP($C10&amp;'Dropdown Listen neu'!$A$56,CHOOSE({1,2},'Input - General information'!$A$6:$A$125&amp;'Input - General information'!$B$6:$B$125,'Input - General information'!$D$6:$D$125),2,FALSE),'Dropdown Listen neu'!$A$26:$B$53,2,FALSE)</f>
        <v>#N/A</v>
      </c>
      <c r="E10" s="283">
        <v>25569</v>
      </c>
      <c r="F10" s="12">
        <v>1970</v>
      </c>
      <c r="G10" s="12">
        <v>1</v>
      </c>
      <c r="H10" s="12">
        <v>1</v>
      </c>
      <c r="I10" s="12" t="s">
        <v>464</v>
      </c>
      <c r="J10" s="12" t="s">
        <v>465</v>
      </c>
      <c r="K10" s="12">
        <v>0</v>
      </c>
      <c r="L10" s="12">
        <v>0</v>
      </c>
      <c r="M10" s="283">
        <v>25569</v>
      </c>
      <c r="N10" s="12" t="s">
        <v>455</v>
      </c>
    </row>
    <row r="11" spans="1:31" x14ac:dyDescent="0.25">
      <c r="A11" s="12" t="str">
        <f t="array" ref="A11">CONCATENATE("POINT(",VLOOKUP($C11&amp;'Dropdown Listen neu'!$A$68,CHOOSE({1,2},'Input - General information'!$A$6:$A$125&amp;'Input - General information'!$C$6:$C$125,'Input - General information'!$D$6:$D$125),2,FALSE), " ",VLOOKUP($C11&amp;'Dropdown Listen neu'!$A$67,CHOOSE({1,2},'Input - General information'!$A$6:$A$125&amp;'Input - General information'!$C$6:$C$125,'Input - General information'!$D$6:$D$125),2,FALSE), ")")</f>
        <v>POINT(0 0)</v>
      </c>
      <c r="B11" s="12">
        <v>4326</v>
      </c>
      <c r="C11" s="12">
        <f>'Option 1 - Manual input'!B17</f>
        <v>10</v>
      </c>
      <c r="D11" s="12" t="e">
        <f t="array" ref="D11">VLOOKUP(VLOOKUP($C11&amp;'Dropdown Listen neu'!$A$56,CHOOSE({1,2},'Input - General information'!$A$6:$A$125&amp;'Input - General information'!$B$6:$B$125,'Input - General information'!$D$6:$D$125),2,FALSE),'Dropdown Listen neu'!$A$26:$B$53,2,FALSE)</f>
        <v>#N/A</v>
      </c>
      <c r="E11" s="283">
        <v>25569</v>
      </c>
      <c r="F11" s="12">
        <v>1970</v>
      </c>
      <c r="G11" s="12">
        <v>1</v>
      </c>
      <c r="H11" s="12">
        <v>1</v>
      </c>
      <c r="I11" s="12" t="s">
        <v>464</v>
      </c>
      <c r="J11" s="12" t="s">
        <v>465</v>
      </c>
      <c r="K11" s="12">
        <v>0</v>
      </c>
      <c r="L11" s="12">
        <v>0</v>
      </c>
      <c r="M11" s="283">
        <v>25569</v>
      </c>
      <c r="N11" s="12" t="s">
        <v>455</v>
      </c>
    </row>
    <row r="13" spans="1:3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95"/>
      <c r="M14" s="95"/>
      <c r="N14" s="95"/>
      <c r="O14" s="9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2"/>
      <c r="AC14" s="12"/>
      <c r="AD14" s="12"/>
      <c r="AE14" s="12"/>
    </row>
    <row r="15" spans="1:3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60"/>
      <c r="M15" s="282"/>
      <c r="N15" s="60"/>
      <c r="O15" s="6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60"/>
      <c r="M16" s="282"/>
      <c r="N16" s="60"/>
      <c r="O16" s="6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60"/>
      <c r="M17" s="282"/>
      <c r="N17" s="60"/>
      <c r="O17" s="6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60"/>
      <c r="M18" s="282"/>
      <c r="N18" s="60"/>
      <c r="O18" s="6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0"/>
      <c r="M19" s="282"/>
      <c r="N19" s="60"/>
      <c r="O19" s="6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0"/>
      <c r="M20" s="282"/>
      <c r="N20" s="60"/>
      <c r="O20" s="6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0"/>
      <c r="M21" s="282"/>
      <c r="N21" s="60"/>
      <c r="O21" s="6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0"/>
      <c r="M22" s="282"/>
      <c r="N22" s="60"/>
      <c r="O22" s="6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0"/>
      <c r="M23" s="282"/>
      <c r="N23" s="60"/>
      <c r="O23" s="6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0"/>
      <c r="M24" s="282"/>
      <c r="N24" s="60"/>
      <c r="O24" s="6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0"/>
      <c r="M25" s="60"/>
      <c r="N25" s="60"/>
      <c r="O25" s="6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2" spans="1:31" x14ac:dyDescent="0.25">
      <c r="Q32" s="44"/>
    </row>
    <row r="43" spans="25:26" x14ac:dyDescent="0.25">
      <c r="Y43" s="43"/>
      <c r="Z43" s="42"/>
    </row>
    <row r="58" spans="26:26" x14ac:dyDescent="0.25">
      <c r="Z58" s="42"/>
    </row>
    <row r="62" spans="26:26" x14ac:dyDescent="0.25">
      <c r="Z62" s="42"/>
    </row>
    <row r="92" spans="16:25" x14ac:dyDescent="0.25">
      <c r="P92" s="42"/>
      <c r="Y92" s="42"/>
    </row>
    <row r="120" spans="24:24" x14ac:dyDescent="0.25">
      <c r="X120" s="43"/>
    </row>
    <row r="137" spans="25:26" x14ac:dyDescent="0.25">
      <c r="Y137" s="43"/>
      <c r="Z137" s="43"/>
    </row>
    <row r="140" spans="25:26" x14ac:dyDescent="0.25">
      <c r="Z140" s="42"/>
    </row>
    <row r="149" spans="24:26" x14ac:dyDescent="0.25">
      <c r="Y149" s="42"/>
      <c r="Z149" s="42"/>
    </row>
    <row r="151" spans="24:26" x14ac:dyDescent="0.25">
      <c r="X151" s="42"/>
    </row>
    <row r="201" spans="25:26" x14ac:dyDescent="0.25">
      <c r="Y201" s="42"/>
      <c r="Z201" s="42"/>
    </row>
    <row r="209" spans="24:26" x14ac:dyDescent="0.25">
      <c r="Y209" s="42"/>
      <c r="Z209" s="42"/>
    </row>
    <row r="211" spans="24:26" x14ac:dyDescent="0.25">
      <c r="X211" s="42"/>
    </row>
    <row r="228" spans="16:16" x14ac:dyDescent="0.25">
      <c r="P228" s="42"/>
    </row>
    <row r="246" spans="25:26" x14ac:dyDescent="0.25">
      <c r="Y246" s="43"/>
      <c r="Z246" s="42"/>
    </row>
    <row r="250" spans="25:26" x14ac:dyDescent="0.25">
      <c r="Y250" s="42"/>
      <c r="Z250" s="42"/>
    </row>
    <row r="278" spans="16:26" x14ac:dyDescent="0.25">
      <c r="Y278" s="42"/>
      <c r="Z278" s="42"/>
    </row>
    <row r="287" spans="16:26" x14ac:dyDescent="0.25">
      <c r="P287" s="43"/>
      <c r="Y287" s="43"/>
      <c r="Z287" s="42"/>
    </row>
    <row r="327" spans="26:26" x14ac:dyDescent="0.25">
      <c r="Z327" s="43"/>
    </row>
    <row r="340" spans="16:26" x14ac:dyDescent="0.25">
      <c r="Z340" s="43"/>
    </row>
    <row r="341" spans="16:26" x14ac:dyDescent="0.25">
      <c r="P341" s="43"/>
      <c r="Y341" s="42"/>
      <c r="Z341" s="42"/>
    </row>
    <row r="345" spans="16:26" x14ac:dyDescent="0.25">
      <c r="X345" s="42"/>
    </row>
    <row r="349" spans="16:26" x14ac:dyDescent="0.25">
      <c r="P349" s="42"/>
    </row>
    <row r="375" spans="25:26" x14ac:dyDescent="0.25">
      <c r="Y375" s="42"/>
      <c r="Z375" s="42"/>
    </row>
    <row r="386" spans="24:26" x14ac:dyDescent="0.25">
      <c r="X386" s="43"/>
    </row>
    <row r="391" spans="24:26" x14ac:dyDescent="0.25">
      <c r="X391" s="43"/>
    </row>
    <row r="395" spans="24:26" x14ac:dyDescent="0.25">
      <c r="Y395" s="42"/>
      <c r="Z395" s="42"/>
    </row>
    <row r="398" spans="24:26" x14ac:dyDescent="0.25">
      <c r="Y398" s="43"/>
      <c r="Z398" s="42"/>
    </row>
    <row r="439" spans="24:24" x14ac:dyDescent="0.25">
      <c r="X439" s="42"/>
    </row>
    <row r="450" spans="24:25" x14ac:dyDescent="0.25">
      <c r="X450" s="42"/>
    </row>
    <row r="458" spans="24:25" x14ac:dyDescent="0.25">
      <c r="Y458" s="43"/>
    </row>
    <row r="475" spans="16:16" x14ac:dyDescent="0.25">
      <c r="P475" s="42"/>
    </row>
    <row r="490" spans="24:26" x14ac:dyDescent="0.25">
      <c r="X490" s="42"/>
    </row>
    <row r="491" spans="24:26" x14ac:dyDescent="0.25">
      <c r="Y491" s="43"/>
      <c r="Z491" s="43"/>
    </row>
    <row r="503" spans="25:25" x14ac:dyDescent="0.25">
      <c r="Y503" s="42"/>
    </row>
    <row r="517" spans="25:26" x14ac:dyDescent="0.25">
      <c r="Y517" s="42"/>
      <c r="Z517" s="42"/>
    </row>
    <row r="518" spans="25:26" x14ac:dyDescent="0.25">
      <c r="Y518" s="43"/>
      <c r="Z518" s="42"/>
    </row>
    <row r="569" spans="25:25" x14ac:dyDescent="0.25">
      <c r="Y569" s="43"/>
    </row>
    <row r="578" spans="26:26" x14ac:dyDescent="0.25">
      <c r="Z578" s="43"/>
    </row>
    <row r="601" spans="26:26" x14ac:dyDescent="0.25">
      <c r="Z601" s="42"/>
    </row>
    <row r="609" spans="24:26" x14ac:dyDescent="0.25">
      <c r="Y609" s="43"/>
      <c r="Z609" s="42"/>
    </row>
    <row r="610" spans="24:26" x14ac:dyDescent="0.25">
      <c r="Z610" s="42"/>
    </row>
    <row r="616" spans="24:26" x14ac:dyDescent="0.25">
      <c r="X616" s="42"/>
    </row>
    <row r="621" spans="24:26" x14ac:dyDescent="0.25">
      <c r="Y621" s="43"/>
      <c r="Z621" s="42"/>
    </row>
    <row r="627" spans="25:26" x14ac:dyDescent="0.25">
      <c r="Y627" s="42"/>
    </row>
    <row r="636" spans="25:26" x14ac:dyDescent="0.25">
      <c r="Z636" s="43"/>
    </row>
    <row r="665" spans="16:25" x14ac:dyDescent="0.25">
      <c r="P665" s="42"/>
    </row>
    <row r="670" spans="16:25" x14ac:dyDescent="0.25">
      <c r="P670" s="43"/>
      <c r="Y670" s="43"/>
    </row>
    <row r="686" spans="24:24" x14ac:dyDescent="0.25">
      <c r="X686" s="42"/>
    </row>
    <row r="696" spans="26:26" x14ac:dyDescent="0.25">
      <c r="Z696" s="43"/>
    </row>
    <row r="725" spans="24:24" x14ac:dyDescent="0.25">
      <c r="X725" s="42"/>
    </row>
    <row r="739" spans="16:16" x14ac:dyDescent="0.25">
      <c r="P739" s="42"/>
    </row>
    <row r="782" spans="26:26" x14ac:dyDescent="0.25">
      <c r="Z782" s="43"/>
    </row>
    <row r="784" spans="26:26" x14ac:dyDescent="0.25">
      <c r="Z784" s="43"/>
    </row>
    <row r="798" spans="16:26" x14ac:dyDescent="0.25">
      <c r="P798" s="43"/>
      <c r="Y798" s="42"/>
      <c r="Z798" s="42"/>
    </row>
    <row r="807" spans="26:26" x14ac:dyDescent="0.25">
      <c r="Z807" s="43"/>
    </row>
    <row r="881" spans="24:24" x14ac:dyDescent="0.25">
      <c r="X881" s="43"/>
    </row>
    <row r="898" spans="24:26" x14ac:dyDescent="0.25">
      <c r="X898" s="42"/>
    </row>
    <row r="909" spans="24:26" x14ac:dyDescent="0.25">
      <c r="Z909" s="43"/>
    </row>
    <row r="954" spans="24:24" x14ac:dyDescent="0.25">
      <c r="X954" s="42"/>
    </row>
    <row r="1162" spans="26:26" x14ac:dyDescent="0.25">
      <c r="Z1162" s="43"/>
    </row>
    <row r="1208" spans="26:26" x14ac:dyDescent="0.25">
      <c r="Z1208" s="43"/>
    </row>
    <row r="1608" spans="25:25" x14ac:dyDescent="0.25">
      <c r="Y1608" s="43"/>
    </row>
    <row r="1625" spans="16:16" x14ac:dyDescent="0.25">
      <c r="P1625" s="43"/>
    </row>
    <row r="1634" spans="16:16" x14ac:dyDescent="0.25">
      <c r="P1634" s="42"/>
    </row>
    <row r="1667" spans="16:26" x14ac:dyDescent="0.25">
      <c r="Y1667" s="42"/>
      <c r="Z1667" s="43"/>
    </row>
    <row r="1674" spans="16:26" x14ac:dyDescent="0.25">
      <c r="X1674" s="42"/>
    </row>
    <row r="1678" spans="16:26" x14ac:dyDescent="0.25">
      <c r="X1678" s="43"/>
    </row>
    <row r="1679" spans="16:26" x14ac:dyDescent="0.25">
      <c r="P1679" s="42"/>
    </row>
    <row r="1687" spans="16:26" x14ac:dyDescent="0.25">
      <c r="P1687" s="42"/>
      <c r="Y1687" s="42"/>
      <c r="Z1687" s="42"/>
    </row>
    <row r="1692" spans="16:26" x14ac:dyDescent="0.25">
      <c r="X1692" s="42"/>
    </row>
    <row r="1701" spans="24:24" x14ac:dyDescent="0.25">
      <c r="X1701" s="43"/>
    </row>
    <row r="1740" spans="24:26" x14ac:dyDescent="0.25">
      <c r="Z1740" s="43"/>
    </row>
    <row r="1741" spans="24:26" x14ac:dyDescent="0.25">
      <c r="X1741" s="42"/>
    </row>
    <row r="1753" spans="25:25" x14ac:dyDescent="0.25">
      <c r="Y1753" s="42"/>
    </row>
    <row r="1797" spans="24:24" x14ac:dyDescent="0.25">
      <c r="X1797" s="43"/>
    </row>
    <row r="1802" spans="24:24" x14ac:dyDescent="0.25">
      <c r="X1802" s="42"/>
    </row>
    <row r="1835" spans="24:24" x14ac:dyDescent="0.25">
      <c r="X1835" s="43"/>
    </row>
    <row r="1846" spans="24:24" x14ac:dyDescent="0.25">
      <c r="X1846" s="43"/>
    </row>
    <row r="1880" spans="16:25" x14ac:dyDescent="0.25">
      <c r="P1880" s="42"/>
    </row>
    <row r="1886" spans="16:25" x14ac:dyDescent="0.25">
      <c r="Y1886" s="43"/>
    </row>
    <row r="1931" spans="24:24" x14ac:dyDescent="0.25">
      <c r="X1931" s="42"/>
    </row>
    <row r="1940" spans="16:26" x14ac:dyDescent="0.25">
      <c r="P1940" s="42"/>
      <c r="Y1940" s="42"/>
      <c r="Z1940" s="43"/>
    </row>
    <row r="1942" spans="16:26" x14ac:dyDescent="0.25">
      <c r="P1942" s="42"/>
      <c r="Y1942" s="43"/>
    </row>
    <row r="1950" spans="16:26" x14ac:dyDescent="0.25">
      <c r="Y1950" s="43"/>
    </row>
    <row r="1951" spans="16:26" x14ac:dyDescent="0.25">
      <c r="P1951" s="42"/>
    </row>
    <row r="1954" spans="24:26" x14ac:dyDescent="0.25">
      <c r="X1954" s="42"/>
    </row>
    <row r="1957" spans="24:26" x14ac:dyDescent="0.25">
      <c r="X1957" s="43"/>
    </row>
    <row r="1963" spans="24:26" x14ac:dyDescent="0.25">
      <c r="Y1963" s="42"/>
      <c r="Z1963" s="42"/>
    </row>
    <row r="1964" spans="24:26" x14ac:dyDescent="0.25">
      <c r="X1964" s="42"/>
    </row>
    <row r="1985" spans="16:24" x14ac:dyDescent="0.25">
      <c r="P1985" s="43"/>
      <c r="X1985" s="43"/>
    </row>
    <row r="1993" spans="16:24" x14ac:dyDescent="0.25">
      <c r="X1993" s="42"/>
    </row>
    <row r="1996" spans="16:24" x14ac:dyDescent="0.25">
      <c r="P1996" s="43"/>
    </row>
    <row r="2000" spans="16:24" x14ac:dyDescent="0.25">
      <c r="X2000" s="42"/>
    </row>
    <row r="2006" spans="24:24" x14ac:dyDescent="0.25">
      <c r="X2006" s="43"/>
    </row>
    <row r="2023" spans="24:24" x14ac:dyDescent="0.25">
      <c r="X2023" s="42"/>
    </row>
    <row r="2047" spans="25:25" x14ac:dyDescent="0.25">
      <c r="Y2047" s="43"/>
    </row>
    <row r="2079" spans="24:24" x14ac:dyDescent="0.25">
      <c r="X2079" s="43"/>
    </row>
    <row r="2080" spans="24:24" x14ac:dyDescent="0.25">
      <c r="X2080" s="42"/>
    </row>
    <row r="2089" spans="25:26" x14ac:dyDescent="0.25">
      <c r="Y2089" s="42"/>
    </row>
    <row r="2094" spans="25:26" x14ac:dyDescent="0.25">
      <c r="Y2094" s="43"/>
      <c r="Z2094" s="42"/>
    </row>
    <row r="2100" spans="24:24" x14ac:dyDescent="0.25">
      <c r="X2100" s="42"/>
    </row>
    <row r="2110" spans="24:24" x14ac:dyDescent="0.25">
      <c r="X2110" s="42"/>
    </row>
    <row r="2118" spans="16:24" x14ac:dyDescent="0.25">
      <c r="P2118" s="43"/>
      <c r="X2118" s="43"/>
    </row>
    <row r="2119" spans="16:24" x14ac:dyDescent="0.25">
      <c r="X2119" s="42"/>
    </row>
    <row r="2138" spans="24:24" x14ac:dyDescent="0.25">
      <c r="X2138" s="42"/>
    </row>
    <row r="2139" spans="24:24" x14ac:dyDescent="0.25">
      <c r="X2139" s="42"/>
    </row>
    <row r="2152" spans="24:24" x14ac:dyDescent="0.25">
      <c r="X2152" s="42"/>
    </row>
    <row r="2184" spans="16:16" x14ac:dyDescent="0.25">
      <c r="P2184" s="42"/>
    </row>
    <row r="2197" spans="24:24" x14ac:dyDescent="0.25">
      <c r="X2197" s="42"/>
    </row>
    <row r="2198" spans="24:24" x14ac:dyDescent="0.25">
      <c r="X2198" s="42"/>
    </row>
    <row r="2248" spans="24:24" x14ac:dyDescent="0.25">
      <c r="X2248" s="42"/>
    </row>
    <row r="2249" spans="24:24" x14ac:dyDescent="0.25">
      <c r="X2249" s="42"/>
    </row>
    <row r="2262" spans="16:25" x14ac:dyDescent="0.25">
      <c r="P2262" s="42"/>
    </row>
    <row r="2269" spans="16:25" x14ac:dyDescent="0.25">
      <c r="Y2269" s="42"/>
    </row>
    <row r="2271" spans="16:25" x14ac:dyDescent="0.25">
      <c r="X2271" s="42"/>
    </row>
    <row r="2273" spans="24:24" x14ac:dyDescent="0.25">
      <c r="X2273" s="43"/>
    </row>
    <row r="2285" spans="24:24" x14ac:dyDescent="0.25">
      <c r="X2285" s="42"/>
    </row>
    <row r="2293" spans="24:24" x14ac:dyDescent="0.25">
      <c r="X2293" s="43"/>
    </row>
    <row r="2305" spans="16:25" x14ac:dyDescent="0.25">
      <c r="P2305" s="42"/>
    </row>
    <row r="2308" spans="16:25" x14ac:dyDescent="0.25">
      <c r="X2308" s="42"/>
    </row>
    <row r="2313" spans="16:25" x14ac:dyDescent="0.25">
      <c r="X2313" s="42"/>
    </row>
    <row r="2316" spans="16:25" x14ac:dyDescent="0.25">
      <c r="P2316" s="42"/>
      <c r="Y2316" s="42"/>
    </row>
    <row r="2320" spans="16:25" x14ac:dyDescent="0.25">
      <c r="X2320" s="42"/>
    </row>
    <row r="2322" spans="16:26" x14ac:dyDescent="0.25">
      <c r="X2322" s="42"/>
    </row>
    <row r="2331" spans="16:26" x14ac:dyDescent="0.25">
      <c r="P2331" s="42"/>
      <c r="Y2331" s="42"/>
      <c r="Z2331" s="42"/>
    </row>
    <row r="2341" spans="24:24" x14ac:dyDescent="0.25">
      <c r="X2341" s="42"/>
    </row>
    <row r="2342" spans="24:24" x14ac:dyDescent="0.25">
      <c r="X2342" s="42"/>
    </row>
    <row r="2368" spans="16:26" x14ac:dyDescent="0.25">
      <c r="P2368" s="42"/>
      <c r="Y2368" s="43"/>
      <c r="Z2368" s="42"/>
    </row>
    <row r="2372" spans="16:25" x14ac:dyDescent="0.25">
      <c r="Y2372" s="42"/>
    </row>
    <row r="2374" spans="16:25" x14ac:dyDescent="0.25">
      <c r="P2374" s="43"/>
    </row>
    <row r="2376" spans="16:25" x14ac:dyDescent="0.25">
      <c r="X2376" s="42"/>
    </row>
    <row r="2377" spans="16:25" x14ac:dyDescent="0.25">
      <c r="X2377" s="42"/>
    </row>
    <row r="2379" spans="16:25" x14ac:dyDescent="0.25">
      <c r="X2379" s="42"/>
    </row>
    <row r="2389" spans="24:24" x14ac:dyDescent="0.25">
      <c r="X2389" s="42"/>
    </row>
    <row r="2391" spans="24:24" x14ac:dyDescent="0.25">
      <c r="X2391" s="42"/>
    </row>
    <row r="2466" spans="24:25" x14ac:dyDescent="0.25">
      <c r="Y2466" s="42"/>
    </row>
    <row r="2467" spans="24:25" x14ac:dyDescent="0.25">
      <c r="X2467" s="42"/>
    </row>
    <row r="2470" spans="24:25" x14ac:dyDescent="0.25">
      <c r="X2470" s="42"/>
    </row>
    <row r="2490" spans="16:16" x14ac:dyDescent="0.25">
      <c r="P2490" s="42"/>
    </row>
    <row r="2503" spans="16:26" x14ac:dyDescent="0.25">
      <c r="P2503" s="43"/>
      <c r="Y2503" s="42"/>
      <c r="Z2503" s="42"/>
    </row>
    <row r="2536" spans="16:25" x14ac:dyDescent="0.25">
      <c r="P2536" s="43"/>
      <c r="Y2536" s="43"/>
    </row>
    <row r="2537" spans="16:25" x14ac:dyDescent="0.25">
      <c r="X2537" s="43"/>
    </row>
    <row r="2546" spans="24:26" x14ac:dyDescent="0.25">
      <c r="X2546" s="42"/>
    </row>
    <row r="2556" spans="24:26" x14ac:dyDescent="0.25">
      <c r="Y2556" s="42"/>
      <c r="Z2556" s="42"/>
    </row>
    <row r="2561" spans="16:26" x14ac:dyDescent="0.25">
      <c r="Y2561" s="42"/>
      <c r="Z2561" s="43"/>
    </row>
    <row r="2568" spans="16:26" x14ac:dyDescent="0.25">
      <c r="X2568" s="42"/>
    </row>
    <row r="2570" spans="16:26" x14ac:dyDescent="0.25">
      <c r="P2570" s="42"/>
    </row>
    <row r="2587" spans="24:24" x14ac:dyDescent="0.25">
      <c r="X2587" s="42"/>
    </row>
    <row r="2599" spans="16:26" x14ac:dyDescent="0.25">
      <c r="P2599" s="42"/>
      <c r="Y2599" s="42"/>
      <c r="Z2599" s="42"/>
    </row>
    <row r="2631" spans="24:24" x14ac:dyDescent="0.25">
      <c r="X2631" s="42"/>
    </row>
    <row r="2645" spans="25:26" x14ac:dyDescent="0.25">
      <c r="Y2645" s="43"/>
      <c r="Z2645" s="42"/>
    </row>
    <row r="2660" spans="25:25" x14ac:dyDescent="0.25">
      <c r="Y2660" s="42"/>
    </row>
    <row r="2677" spans="16:26" x14ac:dyDescent="0.25">
      <c r="P2677" s="43"/>
      <c r="Y2677" s="42"/>
      <c r="Z2677" s="42"/>
    </row>
    <row r="2765" spans="24:24" x14ac:dyDescent="0.25">
      <c r="X2765" s="43"/>
    </row>
    <row r="2860" spans="24:24" x14ac:dyDescent="0.25">
      <c r="X2860" s="43"/>
    </row>
    <row r="2874" spans="24:24" x14ac:dyDescent="0.25">
      <c r="X2874" s="43"/>
    </row>
    <row r="2893" spans="24:24" x14ac:dyDescent="0.25">
      <c r="X2893" s="43"/>
    </row>
    <row r="2909" spans="24:24" x14ac:dyDescent="0.25">
      <c r="X2909" s="42"/>
    </row>
    <row r="2915" spans="24:24" x14ac:dyDescent="0.25">
      <c r="X2915" s="42"/>
    </row>
    <row r="2936" spans="25:26" x14ac:dyDescent="0.25">
      <c r="Y2936" s="42"/>
      <c r="Z2936" s="42"/>
    </row>
    <row r="2952" spans="24:24" x14ac:dyDescent="0.25">
      <c r="X2952" s="42"/>
    </row>
    <row r="3113" spans="24:24" x14ac:dyDescent="0.25">
      <c r="X3113" s="43"/>
    </row>
    <row r="3122" spans="24:24" x14ac:dyDescent="0.25">
      <c r="X3122" s="42"/>
    </row>
    <row r="3138" spans="24:24" x14ac:dyDescent="0.25">
      <c r="X3138" s="42"/>
    </row>
    <row r="3169" spans="24:24" x14ac:dyDescent="0.25">
      <c r="X3169" s="42"/>
    </row>
    <row r="3196" spans="16:26" x14ac:dyDescent="0.25">
      <c r="P3196" s="42"/>
      <c r="Y3196" s="42"/>
      <c r="Z3196" s="43"/>
    </row>
    <row r="3249" spans="16:25" x14ac:dyDescent="0.25">
      <c r="X3249" s="42"/>
    </row>
    <row r="3250" spans="16:25" x14ac:dyDescent="0.25">
      <c r="X3250" s="42"/>
    </row>
    <row r="3253" spans="16:25" x14ac:dyDescent="0.25">
      <c r="X3253" s="42"/>
    </row>
    <row r="3254" spans="16:25" x14ac:dyDescent="0.25">
      <c r="X3254" s="42"/>
    </row>
    <row r="3263" spans="16:25" x14ac:dyDescent="0.25">
      <c r="Y3263" s="42"/>
    </row>
    <row r="3264" spans="16:25" x14ac:dyDescent="0.25">
      <c r="P3264" s="42"/>
    </row>
    <row r="3266" spans="16:26" x14ac:dyDescent="0.25">
      <c r="P3266" s="43"/>
      <c r="Y3266" s="42"/>
      <c r="Z3266" s="43"/>
    </row>
    <row r="3275" spans="16:26" x14ac:dyDescent="0.25">
      <c r="X3275" s="42"/>
    </row>
    <row r="3276" spans="16:26" x14ac:dyDescent="0.25">
      <c r="P3276" s="42"/>
    </row>
    <row r="3277" spans="16:26" x14ac:dyDescent="0.25">
      <c r="Y3277" s="42"/>
    </row>
    <row r="3283" spans="24:26" x14ac:dyDescent="0.25">
      <c r="Y3283" s="42"/>
    </row>
    <row r="3289" spans="24:26" x14ac:dyDescent="0.25">
      <c r="X3289" s="43"/>
    </row>
    <row r="3295" spans="24:26" x14ac:dyDescent="0.25">
      <c r="Y3295" s="42"/>
      <c r="Z3295" s="43"/>
    </row>
    <row r="3296" spans="24:26" x14ac:dyDescent="0.25">
      <c r="X3296" s="42"/>
    </row>
    <row r="3304" spans="24:26" x14ac:dyDescent="0.25">
      <c r="X3304" s="42"/>
    </row>
    <row r="3309" spans="24:26" x14ac:dyDescent="0.25">
      <c r="Y3309" s="42"/>
      <c r="Z3309" s="42"/>
    </row>
    <row r="3311" spans="24:26" x14ac:dyDescent="0.25">
      <c r="Y3311" s="42"/>
      <c r="Z3311" s="42"/>
    </row>
    <row r="3312" spans="24:26" x14ac:dyDescent="0.25">
      <c r="Y3312" s="42"/>
    </row>
    <row r="3316" spans="16:26" x14ac:dyDescent="0.25">
      <c r="P3316" s="42"/>
      <c r="Y3316" s="42"/>
      <c r="Z3316" s="42"/>
    </row>
    <row r="3320" spans="16:26" x14ac:dyDescent="0.25">
      <c r="Y3320" s="42"/>
      <c r="Z3320" s="43"/>
    </row>
    <row r="3321" spans="16:26" x14ac:dyDescent="0.25">
      <c r="X3321" s="43"/>
    </row>
    <row r="3327" spans="16:26" x14ac:dyDescent="0.25">
      <c r="Y3327" s="42"/>
    </row>
    <row r="3331" spans="16:26" x14ac:dyDescent="0.25">
      <c r="X3331" s="43"/>
    </row>
    <row r="3332" spans="16:26" x14ac:dyDescent="0.25">
      <c r="Y3332" s="42"/>
      <c r="Z3332" s="42"/>
    </row>
    <row r="3340" spans="16:26" x14ac:dyDescent="0.25">
      <c r="P3340" s="42"/>
    </row>
    <row r="3344" spans="16:26" x14ac:dyDescent="0.25">
      <c r="Y3344" s="42"/>
    </row>
    <row r="3348" spans="24:25" x14ac:dyDescent="0.25">
      <c r="X3348" s="42"/>
    </row>
    <row r="3351" spans="24:25" x14ac:dyDescent="0.25">
      <c r="X3351" s="42"/>
    </row>
    <row r="3355" spans="24:25" x14ac:dyDescent="0.25">
      <c r="Y3355" s="42"/>
    </row>
    <row r="3356" spans="24:25" x14ac:dyDescent="0.25">
      <c r="X3356" s="42"/>
    </row>
    <row r="3358" spans="24:25" x14ac:dyDescent="0.25">
      <c r="Y3358" s="42"/>
    </row>
    <row r="3360" spans="24:25" x14ac:dyDescent="0.25">
      <c r="X3360" s="42"/>
    </row>
    <row r="3361" spans="16:26" x14ac:dyDescent="0.25">
      <c r="X3361" s="42"/>
    </row>
    <row r="3364" spans="16:26" x14ac:dyDescent="0.25">
      <c r="X3364" s="42"/>
    </row>
    <row r="3365" spans="16:26" x14ac:dyDescent="0.25">
      <c r="X3365" s="42"/>
    </row>
    <row r="3368" spans="16:26" x14ac:dyDescent="0.25">
      <c r="P3368" s="42"/>
    </row>
    <row r="3372" spans="16:26" x14ac:dyDescent="0.25">
      <c r="Y3372" s="43"/>
      <c r="Z3372" s="42"/>
    </row>
    <row r="3386" spans="16:26" x14ac:dyDescent="0.25">
      <c r="P3386" s="43"/>
      <c r="Y3386" s="42"/>
      <c r="Z3386" s="42"/>
    </row>
    <row r="3397" spans="16:26" x14ac:dyDescent="0.25">
      <c r="X3397" s="42"/>
    </row>
    <row r="3402" spans="16:26" x14ac:dyDescent="0.25">
      <c r="P3402" s="43"/>
    </row>
    <row r="3404" spans="16:26" x14ac:dyDescent="0.25">
      <c r="P3404" s="42"/>
      <c r="Y3404" s="42"/>
      <c r="Z3404" s="42"/>
    </row>
    <row r="3405" spans="16:26" x14ac:dyDescent="0.25">
      <c r="Y3405" s="42"/>
      <c r="Z3405" s="42"/>
    </row>
    <row r="3408" spans="16:26" x14ac:dyDescent="0.25">
      <c r="X3408" s="43"/>
    </row>
    <row r="3409" spans="24:25" x14ac:dyDescent="0.25">
      <c r="X3409" s="42"/>
    </row>
    <row r="3419" spans="24:25" x14ac:dyDescent="0.25">
      <c r="Y3419" s="42"/>
    </row>
    <row r="3426" spans="16:24" x14ac:dyDescent="0.25">
      <c r="X3426" s="42"/>
    </row>
    <row r="3429" spans="16:24" x14ac:dyDescent="0.25">
      <c r="X3429" s="42"/>
    </row>
    <row r="3432" spans="16:24" x14ac:dyDescent="0.25">
      <c r="P3432" s="43"/>
      <c r="X3432" s="43"/>
    </row>
    <row r="3439" spans="16:24" x14ac:dyDescent="0.25">
      <c r="X3439" s="42"/>
    </row>
    <row r="3442" spans="24:24" x14ac:dyDescent="0.25">
      <c r="X3442" s="42"/>
    </row>
    <row r="3469" spans="24:24" x14ac:dyDescent="0.25">
      <c r="X3469" s="43"/>
    </row>
    <row r="3491" spans="24:24" x14ac:dyDescent="0.25">
      <c r="X3491" s="42"/>
    </row>
    <row r="3492" spans="24:24" x14ac:dyDescent="0.25">
      <c r="X3492" s="42"/>
    </row>
    <row r="3496" spans="24:24" x14ac:dyDescent="0.25">
      <c r="X3496" s="43"/>
    </row>
    <row r="3498" spans="24:24" x14ac:dyDescent="0.25">
      <c r="X3498" s="42"/>
    </row>
    <row r="3505" spans="14:24" x14ac:dyDescent="0.25">
      <c r="N3505" s="42"/>
    </row>
    <row r="3517" spans="14:24" x14ac:dyDescent="0.25">
      <c r="X3517" s="42"/>
    </row>
    <row r="3556" spans="24:25" x14ac:dyDescent="0.25">
      <c r="Y3556" s="43"/>
    </row>
    <row r="3559" spans="24:25" x14ac:dyDescent="0.25">
      <c r="X3559" s="42"/>
    </row>
    <row r="3573" spans="16:24" x14ac:dyDescent="0.25">
      <c r="X3573" s="43"/>
    </row>
    <row r="3578" spans="16:24" x14ac:dyDescent="0.25">
      <c r="P3578" s="42"/>
    </row>
    <row r="3587" spans="24:24" x14ac:dyDescent="0.25">
      <c r="X3587" s="42"/>
    </row>
    <row r="3614" spans="24:24" x14ac:dyDescent="0.25">
      <c r="X3614" s="43"/>
    </row>
    <row r="3629" spans="24:24" x14ac:dyDescent="0.25">
      <c r="X3629" s="42"/>
    </row>
    <row r="3640" spans="25:26" x14ac:dyDescent="0.25">
      <c r="Y3640" s="43"/>
      <c r="Z3640" s="43"/>
    </row>
    <row r="3642" spans="25:26" x14ac:dyDescent="0.25">
      <c r="Z3642" s="42"/>
    </row>
    <row r="3674" spans="24:24" x14ac:dyDescent="0.25">
      <c r="X3674" s="42"/>
    </row>
    <row r="3676" spans="24:24" x14ac:dyDescent="0.25">
      <c r="X3676" s="42"/>
    </row>
    <row r="3684" spans="16:24" x14ac:dyDescent="0.25">
      <c r="X3684" s="42"/>
    </row>
    <row r="3685" spans="16:24" x14ac:dyDescent="0.25">
      <c r="P3685" s="42"/>
    </row>
    <row r="3688" spans="16:24" x14ac:dyDescent="0.25">
      <c r="X3688" s="42"/>
    </row>
    <row r="3695" spans="16:24" x14ac:dyDescent="0.25">
      <c r="X3695" s="43"/>
    </row>
    <row r="3707" spans="24:24" x14ac:dyDescent="0.25">
      <c r="X3707" s="42"/>
    </row>
    <row r="3715" spans="16:24" x14ac:dyDescent="0.25">
      <c r="X3715" s="42"/>
    </row>
    <row r="3716" spans="16:24" x14ac:dyDescent="0.25">
      <c r="P3716" s="43"/>
      <c r="X3716" s="43"/>
    </row>
    <row r="3725" spans="16:24" x14ac:dyDescent="0.25">
      <c r="X3725" s="42"/>
    </row>
    <row r="3774" spans="25:26" x14ac:dyDescent="0.25">
      <c r="Y3774" s="43"/>
      <c r="Z3774" s="42"/>
    </row>
    <row r="3780" spans="24:24" x14ac:dyDescent="0.25">
      <c r="X3780" s="42"/>
    </row>
    <row r="3782" spans="24:24" x14ac:dyDescent="0.25">
      <c r="X3782" s="43"/>
    </row>
    <row r="3820" spans="24:26" x14ac:dyDescent="0.25">
      <c r="X3820" s="42"/>
    </row>
    <row r="3822" spans="24:26" x14ac:dyDescent="0.25">
      <c r="Y3822" s="42"/>
      <c r="Z3822" s="43"/>
    </row>
    <row r="3823" spans="24:26" x14ac:dyDescent="0.25">
      <c r="X3823" s="42"/>
    </row>
    <row r="3826" spans="24:26" x14ac:dyDescent="0.25">
      <c r="X3826" s="42"/>
    </row>
    <row r="3827" spans="24:26" x14ac:dyDescent="0.25">
      <c r="Y3827" s="42"/>
      <c r="Z3827" s="42"/>
    </row>
    <row r="3828" spans="24:26" x14ac:dyDescent="0.25">
      <c r="Y3828" s="42"/>
    </row>
    <row r="3830" spans="24:26" x14ac:dyDescent="0.25">
      <c r="X3830" s="42"/>
    </row>
    <row r="3832" spans="24:26" x14ac:dyDescent="0.25">
      <c r="Y3832" s="42"/>
      <c r="Z3832" s="42"/>
    </row>
    <row r="3834" spans="24:26" x14ac:dyDescent="0.25">
      <c r="X3834" s="43"/>
    </row>
    <row r="3837" spans="24:26" x14ac:dyDescent="0.25">
      <c r="Y3837" s="43"/>
    </row>
    <row r="3845" spans="24:24" x14ac:dyDescent="0.25">
      <c r="X3845" s="43"/>
    </row>
    <row r="3854" spans="24:24" x14ac:dyDescent="0.25">
      <c r="X3854" s="42"/>
    </row>
    <row r="3855" spans="24:24" x14ac:dyDescent="0.25">
      <c r="X3855" s="42"/>
    </row>
    <row r="3859" spans="16:26" x14ac:dyDescent="0.25">
      <c r="X3859" s="42"/>
    </row>
    <row r="3861" spans="16:26" x14ac:dyDescent="0.25">
      <c r="X3861" s="42"/>
    </row>
    <row r="3864" spans="16:26" x14ac:dyDescent="0.25">
      <c r="Y3864" s="42"/>
      <c r="Z3864" s="42"/>
    </row>
    <row r="3867" spans="16:26" x14ac:dyDescent="0.25">
      <c r="X3867" s="43"/>
    </row>
    <row r="3868" spans="16:26" x14ac:dyDescent="0.25">
      <c r="X3868" s="42"/>
    </row>
    <row r="3869" spans="16:26" x14ac:dyDescent="0.25">
      <c r="P3869" s="43"/>
      <c r="X3869" s="42"/>
    </row>
    <row r="3870" spans="16:26" x14ac:dyDescent="0.25">
      <c r="X3870" s="43"/>
    </row>
    <row r="3872" spans="16:26" x14ac:dyDescent="0.25">
      <c r="X3872" s="43"/>
    </row>
    <row r="3875" spans="16:25" x14ac:dyDescent="0.25">
      <c r="P3875" s="43"/>
      <c r="X3875" s="43"/>
    </row>
    <row r="3881" spans="16:25" x14ac:dyDescent="0.25">
      <c r="Y3881" s="42"/>
    </row>
    <row r="3884" spans="16:25" x14ac:dyDescent="0.25">
      <c r="X3884" s="42"/>
    </row>
    <row r="3888" spans="16:25" x14ac:dyDescent="0.25">
      <c r="Y3888" s="43"/>
    </row>
    <row r="3893" spans="24:26" x14ac:dyDescent="0.25">
      <c r="Y3893" s="42"/>
      <c r="Z3893" s="43"/>
    </row>
    <row r="3896" spans="24:26" x14ac:dyDescent="0.25">
      <c r="X3896" s="42"/>
    </row>
    <row r="3906" spans="16:26" x14ac:dyDescent="0.25">
      <c r="Y3906" s="42"/>
    </row>
    <row r="3908" spans="16:26" x14ac:dyDescent="0.25">
      <c r="Y3908" s="42"/>
    </row>
    <row r="3909" spans="16:26" x14ac:dyDescent="0.25">
      <c r="P3909" s="42"/>
      <c r="Y3909" s="42"/>
      <c r="Z3909" s="42"/>
    </row>
    <row r="3913" spans="16:26" x14ac:dyDescent="0.25">
      <c r="X3913" s="42"/>
    </row>
    <row r="3915" spans="16:26" x14ac:dyDescent="0.25">
      <c r="X3915" s="42"/>
    </row>
    <row r="3916" spans="16:26" x14ac:dyDescent="0.25">
      <c r="X3916" s="42"/>
    </row>
    <row r="3917" spans="16:26" x14ac:dyDescent="0.25">
      <c r="X3917" s="42"/>
    </row>
    <row r="3918" spans="16:26" x14ac:dyDescent="0.25">
      <c r="Y3918" s="42"/>
      <c r="Z3918" s="42"/>
    </row>
    <row r="3919" spans="16:26" x14ac:dyDescent="0.25">
      <c r="Y3919" s="43"/>
    </row>
    <row r="3923" spans="16:26" x14ac:dyDescent="0.25">
      <c r="X3923" s="42"/>
    </row>
    <row r="3924" spans="16:26" x14ac:dyDescent="0.25">
      <c r="X3924" s="43"/>
    </row>
    <row r="3925" spans="16:26" x14ac:dyDescent="0.25">
      <c r="P3925" s="43"/>
    </row>
    <row r="3928" spans="16:26" x14ac:dyDescent="0.25">
      <c r="X3928" s="42"/>
    </row>
    <row r="3932" spans="16:26" x14ac:dyDescent="0.25">
      <c r="P3932" s="43"/>
      <c r="X3932" s="43"/>
    </row>
    <row r="3934" spans="16:26" x14ac:dyDescent="0.25">
      <c r="X3934" s="42"/>
    </row>
    <row r="3936" spans="16:26" x14ac:dyDescent="0.25">
      <c r="P3936" s="43"/>
      <c r="Y3936" s="42"/>
      <c r="Z3936" s="42"/>
    </row>
    <row r="3937" spans="16:26" x14ac:dyDescent="0.25">
      <c r="Z3937" s="42"/>
    </row>
    <row r="3938" spans="16:26" x14ac:dyDescent="0.25">
      <c r="X3938" s="43"/>
    </row>
    <row r="3939" spans="16:26" x14ac:dyDescent="0.25">
      <c r="X3939" s="42"/>
    </row>
    <row r="3943" spans="16:26" x14ac:dyDescent="0.25">
      <c r="Y3943" s="43"/>
    </row>
    <row r="3949" spans="16:26" x14ac:dyDescent="0.25">
      <c r="X3949" s="43"/>
    </row>
    <row r="3951" spans="16:26" x14ac:dyDescent="0.25">
      <c r="P3951" s="42"/>
      <c r="Y3951" s="42"/>
      <c r="Z3951" s="42"/>
    </row>
    <row r="3965" spans="25:25" x14ac:dyDescent="0.25">
      <c r="Y3965" s="43"/>
    </row>
    <row r="3969" spans="24:26" x14ac:dyDescent="0.25">
      <c r="Y3969" s="42"/>
      <c r="Z3969" s="43"/>
    </row>
    <row r="3973" spans="24:26" x14ac:dyDescent="0.25">
      <c r="Y3973" s="43"/>
      <c r="Z3973" s="42"/>
    </row>
    <row r="3978" spans="24:26" x14ac:dyDescent="0.25">
      <c r="Y3978" s="43"/>
      <c r="Z3978" s="43"/>
    </row>
    <row r="3981" spans="24:26" x14ac:dyDescent="0.25">
      <c r="X3981" s="42"/>
    </row>
    <row r="3985" spans="24:26" x14ac:dyDescent="0.25">
      <c r="X3985" s="43"/>
    </row>
    <row r="3988" spans="24:26" x14ac:dyDescent="0.25">
      <c r="Y3988" s="43"/>
    </row>
    <row r="3991" spans="24:26" x14ac:dyDescent="0.25">
      <c r="Z3991" s="42"/>
    </row>
    <row r="3993" spans="24:26" x14ac:dyDescent="0.25">
      <c r="Y3993" s="42"/>
      <c r="Z3993" s="42"/>
    </row>
    <row r="4009" spans="16:16" x14ac:dyDescent="0.25">
      <c r="P4009" s="43"/>
    </row>
    <row r="4017" spans="24:24" x14ac:dyDescent="0.25">
      <c r="X4017" s="42"/>
    </row>
    <row r="4029" spans="24:24" x14ac:dyDescent="0.25">
      <c r="X4029" s="42"/>
    </row>
    <row r="4032" spans="24:24" x14ac:dyDescent="0.25">
      <c r="X4032" s="42"/>
    </row>
    <row r="4034" spans="16:24" x14ac:dyDescent="0.25">
      <c r="P4034" s="43"/>
      <c r="X4034" s="43"/>
    </row>
    <row r="4035" spans="16:24" x14ac:dyDescent="0.25">
      <c r="X4035" s="42"/>
    </row>
    <row r="4036" spans="16:24" x14ac:dyDescent="0.25">
      <c r="X4036" s="42"/>
    </row>
    <row r="4041" spans="16:24" x14ac:dyDescent="0.25">
      <c r="X4041" s="42"/>
    </row>
    <row r="4050" spans="24:24" x14ac:dyDescent="0.25">
      <c r="X4050" s="43"/>
    </row>
    <row r="4052" spans="24:24" x14ac:dyDescent="0.25">
      <c r="X4052" s="42"/>
    </row>
    <row r="4065" spans="24:24" x14ac:dyDescent="0.25">
      <c r="X4065" s="42"/>
    </row>
    <row r="4091" spans="24:26" x14ac:dyDescent="0.25">
      <c r="Y4091" s="43"/>
      <c r="Z4091" s="42"/>
    </row>
    <row r="4092" spans="24:26" x14ac:dyDescent="0.25">
      <c r="X4092" s="42"/>
    </row>
    <row r="4096" spans="24:26" x14ac:dyDescent="0.25">
      <c r="Y4096" s="43"/>
    </row>
    <row r="4097" spans="16:26" x14ac:dyDescent="0.25">
      <c r="P4097" s="42"/>
      <c r="Y4097" s="42"/>
    </row>
    <row r="4107" spans="16:26" x14ac:dyDescent="0.25">
      <c r="X4107" s="43"/>
    </row>
    <row r="4110" spans="16:26" x14ac:dyDescent="0.25">
      <c r="P4110" s="42"/>
      <c r="Y4110" s="43"/>
      <c r="Z4110" s="42"/>
    </row>
    <row r="4113" spans="16:24" x14ac:dyDescent="0.25">
      <c r="X4113" s="42"/>
    </row>
    <row r="4119" spans="16:24" x14ac:dyDescent="0.25">
      <c r="X4119" s="42"/>
    </row>
    <row r="4120" spans="16:24" x14ac:dyDescent="0.25">
      <c r="X4120" s="42"/>
    </row>
    <row r="4126" spans="16:24" x14ac:dyDescent="0.25">
      <c r="P4126" s="42"/>
    </row>
    <row r="4136" spans="25:25" x14ac:dyDescent="0.25">
      <c r="Y4136" s="42"/>
    </row>
    <row r="4150" spans="24:24" x14ac:dyDescent="0.25">
      <c r="X4150" s="42"/>
    </row>
    <row r="4169" spans="24:26" x14ac:dyDescent="0.25">
      <c r="X4169" s="42"/>
    </row>
    <row r="4171" spans="24:26" x14ac:dyDescent="0.25">
      <c r="X4171" s="42"/>
    </row>
    <row r="4172" spans="24:26" x14ac:dyDescent="0.25">
      <c r="Y4172" s="43"/>
      <c r="Z4172" s="42"/>
    </row>
    <row r="4181" spans="16:25" x14ac:dyDescent="0.25">
      <c r="X4181" s="42"/>
    </row>
    <row r="4182" spans="16:25" x14ac:dyDescent="0.25">
      <c r="Y4182" s="43"/>
    </row>
    <row r="4183" spans="16:25" x14ac:dyDescent="0.25">
      <c r="P4183" s="42"/>
      <c r="X4183" s="42"/>
    </row>
    <row r="4186" spans="16:25" x14ac:dyDescent="0.25">
      <c r="X4186" s="43"/>
    </row>
    <row r="4192" spans="16:25" x14ac:dyDescent="0.25">
      <c r="Y4192" s="42"/>
    </row>
    <row r="4194" spans="24:25" x14ac:dyDescent="0.25">
      <c r="Y4194" s="43"/>
    </row>
    <row r="4203" spans="24:25" x14ac:dyDescent="0.25">
      <c r="X4203" s="42"/>
    </row>
    <row r="4210" spans="24:24" x14ac:dyDescent="0.25">
      <c r="X4210" s="42"/>
    </row>
    <row r="4227" spans="24:25" x14ac:dyDescent="0.25">
      <c r="Y4227" s="42"/>
    </row>
    <row r="4235" spans="24:25" x14ac:dyDescent="0.25">
      <c r="Y4235" s="43"/>
    </row>
    <row r="4239" spans="24:25" x14ac:dyDescent="0.25">
      <c r="X4239" s="42"/>
    </row>
    <row r="4241" spans="24:26" x14ac:dyDescent="0.25">
      <c r="Z4241" s="42"/>
    </row>
    <row r="4247" spans="24:26" x14ac:dyDescent="0.25">
      <c r="X4247" s="42"/>
    </row>
    <row r="4267" spans="16:16" x14ac:dyDescent="0.25">
      <c r="P4267" s="42"/>
    </row>
    <row r="4291" spans="24:24" x14ac:dyDescent="0.25">
      <c r="X4291" s="42"/>
    </row>
    <row r="4324" spans="24:24" x14ac:dyDescent="0.25">
      <c r="X4324" s="42"/>
    </row>
    <row r="4345" spans="25:26" x14ac:dyDescent="0.25">
      <c r="Y4345" s="42"/>
      <c r="Z4345" s="42"/>
    </row>
    <row r="4356" spans="24:24" x14ac:dyDescent="0.25">
      <c r="X4356" s="43"/>
    </row>
    <row r="4362" spans="24:24" x14ac:dyDescent="0.25">
      <c r="X4362" s="42"/>
    </row>
    <row r="4374" spans="16:24" x14ac:dyDescent="0.25">
      <c r="P4374" s="42"/>
    </row>
    <row r="4384" spans="16:24" x14ac:dyDescent="0.25">
      <c r="X4384" s="42"/>
    </row>
    <row r="4387" spans="24:24" x14ac:dyDescent="0.25">
      <c r="X4387" s="43"/>
    </row>
    <row r="4414" spans="24:24" x14ac:dyDescent="0.25">
      <c r="X4414" s="43"/>
    </row>
    <row r="4416" spans="24:24" x14ac:dyDescent="0.25">
      <c r="X4416" s="42"/>
    </row>
    <row r="4423" spans="16:25" x14ac:dyDescent="0.25">
      <c r="P4423" s="42"/>
    </row>
    <row r="4427" spans="16:25" x14ac:dyDescent="0.25">
      <c r="Y4427" s="42"/>
    </row>
    <row r="4430" spans="16:25" x14ac:dyDescent="0.25">
      <c r="P4430" s="43"/>
      <c r="X4430" s="43"/>
    </row>
    <row r="4441" spans="16:25" x14ac:dyDescent="0.25">
      <c r="P4441" s="43"/>
    </row>
    <row r="4444" spans="16:25" x14ac:dyDescent="0.25">
      <c r="Y4444" s="43"/>
    </row>
    <row r="4451" spans="16:26" x14ac:dyDescent="0.25">
      <c r="X4451" s="42"/>
    </row>
    <row r="4452" spans="16:26" x14ac:dyDescent="0.25">
      <c r="P4452" s="42"/>
      <c r="X4452" s="42"/>
    </row>
    <row r="4455" spans="16:26" x14ac:dyDescent="0.25">
      <c r="P4455" s="42"/>
    </row>
    <row r="4464" spans="16:26" x14ac:dyDescent="0.25">
      <c r="Z4464" s="42"/>
    </row>
    <row r="4465" spans="16:26" x14ac:dyDescent="0.25">
      <c r="X4465" s="42"/>
    </row>
    <row r="4469" spans="16:26" x14ac:dyDescent="0.25">
      <c r="Y4469" s="43"/>
    </row>
    <row r="4471" spans="16:26" x14ac:dyDescent="0.25">
      <c r="P4471" s="42"/>
    </row>
    <row r="4479" spans="16:26" x14ac:dyDescent="0.25">
      <c r="Y4479" s="42"/>
      <c r="Z4479" s="43"/>
    </row>
    <row r="4492" spans="26:26" x14ac:dyDescent="0.25">
      <c r="Z4492" s="42"/>
    </row>
    <row r="4499" spans="16:26" x14ac:dyDescent="0.25">
      <c r="Y4499" s="42"/>
    </row>
    <row r="4502" spans="16:26" x14ac:dyDescent="0.25">
      <c r="X4502" s="42"/>
    </row>
    <row r="4503" spans="16:26" x14ac:dyDescent="0.25">
      <c r="P4503" s="42"/>
      <c r="X4503" s="42"/>
    </row>
    <row r="4510" spans="16:26" x14ac:dyDescent="0.25">
      <c r="Z4510" s="43"/>
    </row>
    <row r="4523" spans="24:24" x14ac:dyDescent="0.25">
      <c r="X4523" s="42"/>
    </row>
    <row r="4549" spans="24:25" x14ac:dyDescent="0.25">
      <c r="Y4549" s="42"/>
    </row>
    <row r="4559" spans="24:25" x14ac:dyDescent="0.25">
      <c r="X4559" s="42"/>
    </row>
    <row r="4561" spans="16:26" x14ac:dyDescent="0.25">
      <c r="X4561" s="42"/>
    </row>
    <row r="4564" spans="16:26" x14ac:dyDescent="0.25">
      <c r="P4564" s="42"/>
    </row>
    <row r="4569" spans="16:26" x14ac:dyDescent="0.25">
      <c r="Z4569" s="43"/>
    </row>
    <row r="4585" spans="25:25" x14ac:dyDescent="0.25">
      <c r="Y4585" s="42"/>
    </row>
    <row r="4617" spans="25:25" x14ac:dyDescent="0.25">
      <c r="Y4617" s="42"/>
    </row>
    <row r="4629" spans="16:25" x14ac:dyDescent="0.25">
      <c r="X4629" s="42"/>
    </row>
    <row r="4630" spans="16:25" x14ac:dyDescent="0.25">
      <c r="P4630" s="42"/>
      <c r="Y4630" s="42"/>
    </row>
    <row r="4643" spans="24:24" x14ac:dyDescent="0.25">
      <c r="X4643" s="42"/>
    </row>
    <row r="4645" spans="24:24" x14ac:dyDescent="0.25">
      <c r="X4645" s="42"/>
    </row>
    <row r="4647" spans="24:24" x14ac:dyDescent="0.25">
      <c r="X4647" s="42"/>
    </row>
    <row r="4653" spans="24:24" x14ac:dyDescent="0.25">
      <c r="X4653" s="42"/>
    </row>
    <row r="4676" spans="24:24" x14ac:dyDescent="0.25">
      <c r="X4676" s="42"/>
    </row>
    <row r="4701" spans="24:24" x14ac:dyDescent="0.25">
      <c r="X4701" s="42"/>
    </row>
    <row r="4710" spans="24:24" x14ac:dyDescent="0.25">
      <c r="X4710" s="43"/>
    </row>
    <row r="4724" spans="24:24" x14ac:dyDescent="0.25">
      <c r="X4724" s="42"/>
    </row>
    <row r="4754" spans="24:26" x14ac:dyDescent="0.25">
      <c r="X4754" s="43"/>
    </row>
    <row r="4755" spans="24:26" x14ac:dyDescent="0.25">
      <c r="Z4755" s="43"/>
    </row>
    <row r="4762" spans="24:26" x14ac:dyDescent="0.25">
      <c r="Z4762" s="42"/>
    </row>
    <row r="4790" spans="25:25" x14ac:dyDescent="0.25">
      <c r="Y4790" s="42"/>
    </row>
    <row r="4814" spans="16:24" x14ac:dyDescent="0.25">
      <c r="P4814" s="42"/>
      <c r="X4814" s="42"/>
    </row>
    <row r="4830" spans="24:24" x14ac:dyDescent="0.25">
      <c r="X4830" s="42"/>
    </row>
    <row r="4859" spans="25:25" x14ac:dyDescent="0.25">
      <c r="Y4859" s="42"/>
    </row>
    <row r="4894" spans="25:26" x14ac:dyDescent="0.25">
      <c r="Y4894" s="42"/>
      <c r="Z4894" s="42"/>
    </row>
    <row r="4910" spans="24:24" x14ac:dyDescent="0.25">
      <c r="X4910" s="43"/>
    </row>
    <row r="4944" spans="26:26" x14ac:dyDescent="0.25">
      <c r="Z4944" s="43"/>
    </row>
    <row r="4959" spans="16:16" x14ac:dyDescent="0.25">
      <c r="P4959" s="43"/>
    </row>
    <row r="4971" spans="24:26" x14ac:dyDescent="0.25">
      <c r="X4971" s="42"/>
    </row>
    <row r="4973" spans="24:26" x14ac:dyDescent="0.25">
      <c r="Z4973" s="43"/>
    </row>
    <row r="4988" spans="25:26" x14ac:dyDescent="0.25">
      <c r="Y4988" s="43"/>
    </row>
    <row r="4991" spans="25:26" x14ac:dyDescent="0.25">
      <c r="Z4991" s="42"/>
    </row>
    <row r="4993" spans="16:24" x14ac:dyDescent="0.25">
      <c r="X4993" s="42"/>
    </row>
    <row r="4995" spans="16:24" x14ac:dyDescent="0.25">
      <c r="X4995" s="42"/>
    </row>
    <row r="5003" spans="16:24" x14ac:dyDescent="0.25">
      <c r="X5003" s="43"/>
    </row>
    <row r="5004" spans="16:24" x14ac:dyDescent="0.25">
      <c r="P5004" s="42"/>
    </row>
    <row r="5009" spans="25:26" x14ac:dyDescent="0.25">
      <c r="Y5009" s="42"/>
      <c r="Z5009" s="42"/>
    </row>
    <row r="5026" spans="24:26" x14ac:dyDescent="0.25">
      <c r="Z5026" s="43"/>
    </row>
    <row r="5030" spans="24:26" x14ac:dyDescent="0.25">
      <c r="X5030" s="42"/>
    </row>
  </sheetData>
  <sheetProtection algorithmName="SHA-512" hashValue="37UqTIzAVleNiIQY30DJw/ZbObD4IBcAbMucjim1aJhQC6WFh6mFTZNYRKupJ9Q7WirYoUMZP3RYFfXykEDzFQ==" saltValue="o0KKTIiwfQpo00qSn4MGHw==" spinCount="100000" sheet="1" objects="1" scenarios="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L5030"/>
  <sheetViews>
    <sheetView workbookViewId="0">
      <selection activeCell="H26" sqref="H26"/>
    </sheetView>
  </sheetViews>
  <sheetFormatPr baseColWidth="10" defaultRowHeight="15" x14ac:dyDescent="0.25"/>
  <cols>
    <col min="1" max="1" width="19.5703125" customWidth="1"/>
    <col min="2" max="2" width="15.28515625" customWidth="1"/>
    <col min="8" max="8" width="41.42578125" customWidth="1"/>
    <col min="15" max="15" width="14.28515625" customWidth="1"/>
  </cols>
  <sheetData>
    <row r="1" spans="1:38" x14ac:dyDescent="0.25">
      <c r="A1" s="284" t="s">
        <v>450</v>
      </c>
      <c r="B1" s="284" t="s">
        <v>451</v>
      </c>
      <c r="C1" s="284" t="s">
        <v>452</v>
      </c>
      <c r="D1" s="284" t="s">
        <v>466</v>
      </c>
      <c r="E1" s="284" t="s">
        <v>467</v>
      </c>
      <c r="F1" s="284" t="s">
        <v>468</v>
      </c>
      <c r="G1" s="284" t="s">
        <v>469</v>
      </c>
      <c r="H1" s="284" t="s">
        <v>470</v>
      </c>
      <c r="I1" s="284" t="s">
        <v>471</v>
      </c>
      <c r="J1" s="284" t="s">
        <v>472</v>
      </c>
      <c r="K1" s="284" t="s">
        <v>473</v>
      </c>
      <c r="L1" s="284" t="s">
        <v>474</v>
      </c>
      <c r="M1" s="284" t="s">
        <v>475</v>
      </c>
      <c r="N1" s="284" t="s">
        <v>476</v>
      </c>
      <c r="O1" s="284" t="s">
        <v>477</v>
      </c>
      <c r="P1" s="284" t="s">
        <v>478</v>
      </c>
      <c r="Q1" s="284" t="s">
        <v>479</v>
      </c>
      <c r="R1" s="284" t="s">
        <v>480</v>
      </c>
      <c r="S1" s="284" t="s">
        <v>454</v>
      </c>
      <c r="T1" s="284" t="s">
        <v>455</v>
      </c>
      <c r="U1" s="284" t="s">
        <v>456</v>
      </c>
      <c r="V1" s="284" t="s">
        <v>457</v>
      </c>
      <c r="W1" s="284" t="s">
        <v>458</v>
      </c>
      <c r="X1" s="284" t="s">
        <v>459</v>
      </c>
      <c r="Y1" s="284" t="s">
        <v>460</v>
      </c>
      <c r="Z1" s="284" t="s">
        <v>461</v>
      </c>
      <c r="AA1" s="284" t="s">
        <v>462</v>
      </c>
      <c r="AB1" s="284" t="s">
        <v>463</v>
      </c>
    </row>
    <row r="2" spans="1:38" x14ac:dyDescent="0.25">
      <c r="A2" s="12" t="str">
        <f t="array" ref="A2">CONCATENATE("POINT(",VLOOKUP($C2&amp;'Dropdown Listen neu'!$A$68,CHOOSE({1,2},'Input - General information'!$A$6:$A$125&amp;'Input - General information'!$C$6:$C$125,'Input - General information'!$D$6:$D$125),2,FALSE), " ",VLOOKUP($C2&amp;'Dropdown Listen neu'!$A$67,CHOOSE({1,2},'Input - General information'!$A$6:$A$125&amp;'Input - General information'!$C$6:$C$125,'Input - General information'!$D$6:$D$125),2,FALSE), ")")</f>
        <v>POINT(0 0)</v>
      </c>
      <c r="B2" s="12">
        <v>4326</v>
      </c>
      <c r="C2" s="12">
        <f>'Option 1 - Manual input'!B8</f>
        <v>1</v>
      </c>
      <c r="D2" s="12">
        <f>'Option 1 - Manual input'!B8</f>
        <v>1</v>
      </c>
      <c r="E2" s="12">
        <f t="array" ref="E2">VLOOKUP($C2&amp;'Dropdown Listen neu'!$A$57,CHOOSE({1,2},'Input - General information'!$A$6:$A$125&amp;'Input - General information'!$B$6:$B$125,'Input - General information'!$D$6:$D$125),2,FALSE)</f>
        <v>0</v>
      </c>
      <c r="F2" s="12">
        <f t="array" ref="F2">VLOOKUP($C2&amp;'Dropdown Listen neu'!$A$58,CHOOSE({1,2},'Input - General information'!$A$6:$A$125&amp;'Input - General information'!$B$6:$B$125,'Input - General information'!$D$6:$D$125),2,FALSE)</f>
        <v>0</v>
      </c>
      <c r="G2" s="12">
        <f t="array" ref="G2">VLOOKUP($C2&amp;'Dropdown Listen neu'!$A$63,CHOOSE({1,2},'Input - General information'!$A$6:$A$125&amp;'Input - General information'!$C$6:$C$125,'Input - General information'!$D$6:$D$125),2,FALSE)</f>
        <v>0</v>
      </c>
      <c r="H2" s="12">
        <f t="array" ref="H2">VLOOKUP($C2&amp;'Dropdown Listen neu'!$A$64,CHOOSE({1,2},'Input - General information'!$A$6:$A$125&amp;'Input - General information'!$C$6:$C$125,'Input - General information'!$D$6:$D$125),2,FALSE)</f>
        <v>0</v>
      </c>
      <c r="I2" s="12">
        <f t="array" ref="I2">VLOOKUP($C2&amp;'Dropdown Listen neu'!$A$65,CHOOSE({1,2},'Input - General information'!$A$6:$A$125&amp;'Input - General information'!$C$6:$C$125,'Input - General information'!$D$6:$D$125),2,FALSE)</f>
        <v>0</v>
      </c>
      <c r="J2" s="12">
        <f t="array" ref="J2">VLOOKUP($C2&amp;'Dropdown Listen neu'!$A$66,CHOOSE({1,2},'Input - General information'!$A$6:$A$125&amp;'Input - General information'!$C$6:$C$125,'Input - General information'!$D$6:$D$125),2,FALSE)</f>
        <v>0</v>
      </c>
      <c r="K2" s="12">
        <f>IF(ISTEXT('Option 1 - Manual input'!$F8),'Data Import Option 1'!Y2,IF(AND(NOT('Option 2 - Plant selection'!$F7="No data available"),NOT('Option 2 - Plant selection'!$F7="Please select NACE-Code first"),  NOT('Option 2 - Plant selection'!$F7="Please select")),'Data Import Option 2'!Y2,IF(ISTEXT('Option 3 - Sector selection'!$G7),'Data Import Option 3'!Y2,0)))</f>
        <v>0</v>
      </c>
      <c r="L2" s="12">
        <f>IF(ISTEXT('Option 1 - Manual input'!$F8),'Data Import Option 1'!Z2,IF(AND(NOT('Option 2 - Plant selection'!$F7="No data available"),NOT('Option 2 - Plant selection'!$F7="Please select NACE-Code first"),  NOT('Option 2 - Plant selection'!$F7="Please select")),'Data Import Option 2'!Z2,IF(ISTEXT('Option 3 - Sector selection'!$G7),'Data Import Option 3'!Z2,0)))</f>
        <v>0</v>
      </c>
      <c r="M2" s="12">
        <f>IF(ISTEXT('Option 1 - Manual input'!$F8),'Data Import Option 1'!AA2,IF(AND(NOT('Option 2 - Plant selection'!$F7="No data available"),NOT('Option 2 - Plant selection'!$F7="Please select NACE-Code first"),  NOT('Option 2 - Plant selection'!$F7="Please select")),'Data Import Option 2'!AA2,IF(ISTEXT('Option 3 - Sector selection'!$G7),'Data Import Option 3'!AA2,0)))</f>
        <v>0</v>
      </c>
      <c r="N2" s="12">
        <f>SUM(K2:M2)</f>
        <v>0</v>
      </c>
      <c r="O2" s="12" t="s">
        <v>155</v>
      </c>
      <c r="P2" s="12" t="s">
        <v>155</v>
      </c>
      <c r="Q2" s="12" t="s">
        <v>155</v>
      </c>
      <c r="R2" s="12" t="s">
        <v>155</v>
      </c>
      <c r="S2" s="283">
        <v>25569</v>
      </c>
      <c r="T2" s="12">
        <v>1970</v>
      </c>
      <c r="U2" s="12">
        <v>1</v>
      </c>
      <c r="V2" s="12">
        <v>1</v>
      </c>
      <c r="W2" s="12" t="s">
        <v>464</v>
      </c>
      <c r="X2" s="12" t="s">
        <v>465</v>
      </c>
      <c r="Y2" s="12">
        <v>0</v>
      </c>
      <c r="Z2" s="12">
        <v>0</v>
      </c>
      <c r="AA2" s="283">
        <v>25569</v>
      </c>
      <c r="AB2" s="12" t="s">
        <v>455</v>
      </c>
      <c r="AC2" s="283"/>
      <c r="AD2" s="12"/>
      <c r="AE2" s="12"/>
      <c r="AF2" s="12"/>
      <c r="AG2" s="12"/>
      <c r="AH2" s="12"/>
      <c r="AI2" s="12"/>
      <c r="AJ2" s="12"/>
      <c r="AK2" s="283"/>
      <c r="AL2" s="12"/>
    </row>
    <row r="3" spans="1:38" x14ac:dyDescent="0.25">
      <c r="A3" s="12" t="str">
        <f t="array" ref="A3">CONCATENATE("POINT(",VLOOKUP($C3&amp;'Dropdown Listen neu'!$A$68,CHOOSE({1,2},'Input - General information'!$A$6:$A$125&amp;'Input - General information'!$C$6:$C$125,'Input - General information'!$D$6:$D$125),2,FALSE), " ",VLOOKUP($C3&amp;'Dropdown Listen neu'!$A$67,CHOOSE({1,2},'Input - General information'!$A$6:$A$125&amp;'Input - General information'!$C$6:$C$125,'Input - General information'!$D$6:$D$125),2,FALSE), ")")</f>
        <v>POINT(0 0)</v>
      </c>
      <c r="B3" s="12">
        <v>4326</v>
      </c>
      <c r="C3" s="12">
        <f>'Option 1 - Manual input'!B9</f>
        <v>2</v>
      </c>
      <c r="D3" s="12">
        <f>'Option 1 - Manual input'!B9</f>
        <v>2</v>
      </c>
      <c r="E3" s="12">
        <f t="array" ref="E3">VLOOKUP($C3&amp;'Dropdown Listen neu'!$A$57,CHOOSE({1,2},'Input - General information'!$A$6:$A$125&amp;'Input - General information'!$B$6:$B$125,'Input - General information'!$D$6:$D$125),2,FALSE)</f>
        <v>0</v>
      </c>
      <c r="F3" s="12">
        <f t="array" ref="F3">VLOOKUP($C3&amp;'Dropdown Listen neu'!$A$58,CHOOSE({1,2},'Input - General information'!$A$6:$A$125&amp;'Input - General information'!$B$6:$B$125,'Input - General information'!$D$6:$D$125),2,FALSE)</f>
        <v>0</v>
      </c>
      <c r="G3" s="12">
        <f t="array" ref="G3">VLOOKUP($C3&amp;'Dropdown Listen neu'!$A$63,CHOOSE({1,2},'Input - General information'!$A$6:$A$125&amp;'Input - General information'!$C$6:$C$125,'Input - General information'!$D$6:$D$125),2,FALSE)</f>
        <v>0</v>
      </c>
      <c r="H3" s="12">
        <f t="array" ref="H3">VLOOKUP($C3&amp;'Dropdown Listen neu'!$A$64,CHOOSE({1,2},'Input - General information'!$A$6:$A$125&amp;'Input - General information'!$C$6:$C$125,'Input - General information'!$D$6:$D$125),2,FALSE)</f>
        <v>0</v>
      </c>
      <c r="I3" s="12">
        <f t="array" ref="I3">VLOOKUP($C3&amp;'Dropdown Listen neu'!$A$65,CHOOSE({1,2},'Input - General information'!$A$6:$A$125&amp;'Input - General information'!$C$6:$C$125,'Input - General information'!$D$6:$D$125),2,FALSE)</f>
        <v>0</v>
      </c>
      <c r="J3" s="12">
        <f t="array" ref="J3">VLOOKUP($C3&amp;'Dropdown Listen neu'!$A$66,CHOOSE({1,2},'Input - General information'!$A$6:$A$125&amp;'Input - General information'!$C$6:$C$125,'Input - General information'!$D$6:$D$125),2,FALSE)</f>
        <v>0</v>
      </c>
      <c r="K3" s="12">
        <f>IF(ISTEXT('Option 1 - Manual input'!$F9),'Data Import Option 1'!Y3,IF(AND(NOT('Option 2 - Plant selection'!$F8="No data available"),NOT('Option 2 - Plant selection'!$F8="Please select NACE-Code first"),NOT('Option 2 - Plant selection'!$F8="Please select")),'Data Import Option 2'!Y3,IF(ISTEXT('Option 3 - Sector selection'!$G8),'Data Import Option 3'!Y3,0)))</f>
        <v>0</v>
      </c>
      <c r="L3" s="12">
        <f>IF(ISTEXT('Option 1 - Manual input'!$F9),'Data Import Option 1'!Z3,IF(AND(NOT('Option 2 - Plant selection'!$F8="No data available"),NOT('Option 2 - Plant selection'!$F8="Please select NACE-Code first"),  NOT('Option 2 - Plant selection'!$F8="Please select")),'Data Import Option 2'!Z3,IF(ISTEXT('Option 3 - Sector selection'!$G8),'Data Import Option 3'!Z3,0)))</f>
        <v>0</v>
      </c>
      <c r="M3" s="12">
        <f>IF(ISTEXT('Option 1 - Manual input'!$F9),'Data Import Option 1'!AA3,IF(AND(NOT('Option 2 - Plant selection'!$F8="No data available"),NOT('Option 2 - Plant selection'!$F8="Please select NACE-Code first"),  NOT('Option 2 - Plant selection'!$F8="Please select")),'Data Import Option 2'!AA3,IF(ISTEXT('Option 3 - Sector selection'!$G8),'Data Import Option 3'!AA3,0)))</f>
        <v>0</v>
      </c>
      <c r="N3" s="12">
        <f t="shared" ref="N3:N11" si="0">SUM(K3:M3)</f>
        <v>0</v>
      </c>
      <c r="O3" s="12" t="s">
        <v>155</v>
      </c>
      <c r="P3" s="12" t="s">
        <v>155</v>
      </c>
      <c r="Q3" s="12" t="s">
        <v>155</v>
      </c>
      <c r="R3" s="12" t="s">
        <v>155</v>
      </c>
      <c r="S3" s="283">
        <v>25569</v>
      </c>
      <c r="T3" s="12">
        <v>1970</v>
      </c>
      <c r="U3" s="12">
        <v>1</v>
      </c>
      <c r="V3" s="12">
        <v>1</v>
      </c>
      <c r="W3" s="12" t="s">
        <v>464</v>
      </c>
      <c r="X3" s="12" t="s">
        <v>465</v>
      </c>
      <c r="Y3" s="12">
        <v>0</v>
      </c>
      <c r="Z3" s="12">
        <v>0</v>
      </c>
      <c r="AA3" s="283">
        <v>25569</v>
      </c>
      <c r="AB3" s="12" t="s">
        <v>455</v>
      </c>
      <c r="AC3" s="283"/>
      <c r="AD3" s="12"/>
      <c r="AE3" s="12"/>
      <c r="AF3" s="12"/>
      <c r="AG3" s="12"/>
      <c r="AH3" s="12"/>
      <c r="AI3" s="12"/>
      <c r="AJ3" s="12"/>
      <c r="AK3" s="283"/>
      <c r="AL3" s="12"/>
    </row>
    <row r="4" spans="1:38" x14ac:dyDescent="0.25">
      <c r="A4" s="12" t="str">
        <f t="array" ref="A4">CONCATENATE("POINT(",VLOOKUP($C4&amp;'Dropdown Listen neu'!$A$68,CHOOSE({1,2},'Input - General information'!$A$6:$A$125&amp;'Input - General information'!$C$6:$C$125,'Input - General information'!$D$6:$D$125),2,FALSE), " ",VLOOKUP($C4&amp;'Dropdown Listen neu'!$A$67,CHOOSE({1,2},'Input - General information'!$A$6:$A$125&amp;'Input - General information'!$C$6:$C$125,'Input - General information'!$D$6:$D$125),2,FALSE), ")")</f>
        <v>POINT(0 0)</v>
      </c>
      <c r="B4" s="12">
        <v>4326</v>
      </c>
      <c r="C4" s="12">
        <f>'Option 1 - Manual input'!B10</f>
        <v>3</v>
      </c>
      <c r="D4" s="12">
        <f>'Option 1 - Manual input'!B10</f>
        <v>3</v>
      </c>
      <c r="E4" s="12">
        <f t="array" ref="E4">VLOOKUP($C4&amp;'Dropdown Listen neu'!$A$57,CHOOSE({1,2},'Input - General information'!$A$6:$A$125&amp;'Input - General information'!$B$6:$B$125,'Input - General information'!$D$6:$D$125),2,FALSE)</f>
        <v>0</v>
      </c>
      <c r="F4" s="12">
        <f t="array" ref="F4">VLOOKUP($C4&amp;'Dropdown Listen neu'!$A$58,CHOOSE({1,2},'Input - General information'!$A$6:$A$125&amp;'Input - General information'!$B$6:$B$125,'Input - General information'!$D$6:$D$125),2,FALSE)</f>
        <v>0</v>
      </c>
      <c r="G4" s="12">
        <f t="array" ref="G4">VLOOKUP($C4&amp;'Dropdown Listen neu'!$A$63,CHOOSE({1,2},'Input - General information'!$A$6:$A$125&amp;'Input - General information'!$C$6:$C$125,'Input - General information'!$D$6:$D$125),2,FALSE)</f>
        <v>0</v>
      </c>
      <c r="H4" s="12">
        <f t="array" ref="H4">VLOOKUP($C4&amp;'Dropdown Listen neu'!$A$64,CHOOSE({1,2},'Input - General information'!$A$6:$A$125&amp;'Input - General information'!$C$6:$C$125,'Input - General information'!$D$6:$D$125),2,FALSE)</f>
        <v>0</v>
      </c>
      <c r="I4" s="12">
        <f t="array" ref="I4">VLOOKUP($C4&amp;'Dropdown Listen neu'!$A$65,CHOOSE({1,2},'Input - General information'!$A$6:$A$125&amp;'Input - General information'!$C$6:$C$125,'Input - General information'!$D$6:$D$125),2,FALSE)</f>
        <v>0</v>
      </c>
      <c r="J4" s="12">
        <f t="array" ref="J4">VLOOKUP($C4&amp;'Dropdown Listen neu'!$A$66,CHOOSE({1,2},'Input - General information'!$A$6:$A$125&amp;'Input - General information'!$C$6:$C$125,'Input - General information'!$D$6:$D$125),2,FALSE)</f>
        <v>0</v>
      </c>
      <c r="K4" s="12">
        <f>IF(ISTEXT('Option 1 - Manual input'!$F10),'Data Import Option 1'!Y4,IF(AND(NOT('Option 2 - Plant selection'!$F9="No data available"),NOT('Option 2 - Plant selection'!$F9="Please select NACE-Code first"),  NOT('Option 2 - Plant selection'!$F9="Please select")),'Data Import Option 2'!Y4,IF(ISTEXT('Option 3 - Sector selection'!$G9),'Data Import Option 3'!Y4,0)))</f>
        <v>0</v>
      </c>
      <c r="L4" s="12">
        <f>IF(ISTEXT('Option 1 - Manual input'!$F10),'Data Import Option 1'!Z4,IF(AND(NOT('Option 2 - Plant selection'!$F9="No data available"),NOT('Option 2 - Plant selection'!$F9="Please select NACE-Code first"),  NOT('Option 2 - Plant selection'!$F9="Please select")),'Data Import Option 2'!Z4,IF(ISTEXT('Option 3 - Sector selection'!$G9),'Data Import Option 3'!Z4,0)))</f>
        <v>0</v>
      </c>
      <c r="M4" s="12">
        <f>IF(ISTEXT('Option 1 - Manual input'!$F10),'Data Import Option 1'!AA4,IF(AND(NOT('Option 2 - Plant selection'!$F9="No data available"),NOT('Option 2 - Plant selection'!$F9="Please select NACE-Code first"),  NOT('Option 2 - Plant selection'!$F9="Please select")),'Data Import Option 2'!AA4,IF(ISTEXT('Option 3 - Sector selection'!$G9),'Data Import Option 3'!AA4,0)))</f>
        <v>0</v>
      </c>
      <c r="N4" s="12">
        <f t="shared" si="0"/>
        <v>0</v>
      </c>
      <c r="O4" s="12" t="s">
        <v>155</v>
      </c>
      <c r="P4" s="12" t="s">
        <v>155</v>
      </c>
      <c r="Q4" s="12" t="s">
        <v>155</v>
      </c>
      <c r="R4" s="12" t="s">
        <v>155</v>
      </c>
      <c r="S4" s="283">
        <v>25569</v>
      </c>
      <c r="T4" s="12">
        <v>1970</v>
      </c>
      <c r="U4" s="12">
        <v>1</v>
      </c>
      <c r="V4" s="12">
        <v>1</v>
      </c>
      <c r="W4" s="12" t="s">
        <v>464</v>
      </c>
      <c r="X4" s="12" t="s">
        <v>465</v>
      </c>
      <c r="Y4" s="12">
        <v>0</v>
      </c>
      <c r="Z4" s="12">
        <v>0</v>
      </c>
      <c r="AA4" s="283">
        <v>25569</v>
      </c>
      <c r="AB4" s="12" t="s">
        <v>455</v>
      </c>
      <c r="AC4" s="283"/>
      <c r="AD4" s="12"/>
      <c r="AE4" s="12"/>
      <c r="AF4" s="12"/>
      <c r="AG4" s="12"/>
      <c r="AH4" s="12"/>
      <c r="AI4" s="12"/>
      <c r="AJ4" s="12"/>
      <c r="AK4" s="283"/>
      <c r="AL4" s="12"/>
    </row>
    <row r="5" spans="1:38" x14ac:dyDescent="0.25">
      <c r="A5" s="12" t="str">
        <f t="array" ref="A5">CONCATENATE("POINT(",VLOOKUP($C5&amp;'Dropdown Listen neu'!$A$68,CHOOSE({1,2},'Input - General information'!$A$6:$A$125&amp;'Input - General information'!$C$6:$C$125,'Input - General information'!$D$6:$D$125),2,FALSE), " ",VLOOKUP($C5&amp;'Dropdown Listen neu'!$A$67,CHOOSE({1,2},'Input - General information'!$A$6:$A$125&amp;'Input - General information'!$C$6:$C$125,'Input - General information'!$D$6:$D$125),2,FALSE), ")")</f>
        <v>POINT(0 0)</v>
      </c>
      <c r="B5" s="12">
        <v>4326</v>
      </c>
      <c r="C5" s="12">
        <f>'Option 1 - Manual input'!B11</f>
        <v>4</v>
      </c>
      <c r="D5" s="12">
        <f>'Option 1 - Manual input'!B11</f>
        <v>4</v>
      </c>
      <c r="E5" s="12">
        <f t="array" ref="E5">VLOOKUP($C5&amp;'Dropdown Listen neu'!$A$57,CHOOSE({1,2},'Input - General information'!$A$6:$A$125&amp;'Input - General information'!$B$6:$B$125,'Input - General information'!$D$6:$D$125),2,FALSE)</f>
        <v>0</v>
      </c>
      <c r="F5" s="12">
        <f t="array" ref="F5">VLOOKUP($C5&amp;'Dropdown Listen neu'!$A$58,CHOOSE({1,2},'Input - General information'!$A$6:$A$125&amp;'Input - General information'!$B$6:$B$125,'Input - General information'!$D$6:$D$125),2,FALSE)</f>
        <v>0</v>
      </c>
      <c r="G5" s="12">
        <f t="array" ref="G5">VLOOKUP($C5&amp;'Dropdown Listen neu'!$A$63,CHOOSE({1,2},'Input - General information'!$A$6:$A$125&amp;'Input - General information'!$C$6:$C$125,'Input - General information'!$D$6:$D$125),2,FALSE)</f>
        <v>0</v>
      </c>
      <c r="H5" s="12">
        <f t="array" ref="H5">VLOOKUP($C5&amp;'Dropdown Listen neu'!$A$64,CHOOSE({1,2},'Input - General information'!$A$6:$A$125&amp;'Input - General information'!$C$6:$C$125,'Input - General information'!$D$6:$D$125),2,FALSE)</f>
        <v>0</v>
      </c>
      <c r="I5" s="12">
        <f t="array" ref="I5">VLOOKUP($C5&amp;'Dropdown Listen neu'!$A$65,CHOOSE({1,2},'Input - General information'!$A$6:$A$125&amp;'Input - General information'!$C$6:$C$125,'Input - General information'!$D$6:$D$125),2,FALSE)</f>
        <v>0</v>
      </c>
      <c r="J5" s="12">
        <f t="array" ref="J5">VLOOKUP($C5&amp;'Dropdown Listen neu'!$A$66,CHOOSE({1,2},'Input - General information'!$A$6:$A$125&amp;'Input - General information'!$C$6:$C$125,'Input - General information'!$D$6:$D$125),2,FALSE)</f>
        <v>0</v>
      </c>
      <c r="K5" s="12">
        <f>IF(ISTEXT('Option 1 - Manual input'!$F11),'Data Import Option 1'!Y5,IF(AND(NOT('Option 2 - Plant selection'!$F10="No data available"),NOT('Option 2 - Plant selection'!$F10="Please select NACE-Code first"),  NOT('Option 2 - Plant selection'!$F10="Please select")),'Data Import Option 2'!Y5,IF(ISTEXT('Option 3 - Sector selection'!$G10),'Data Import Option 3'!Y5,0)))</f>
        <v>0</v>
      </c>
      <c r="L5" s="12">
        <f>IF(ISTEXT('Option 1 - Manual input'!$F11),'Data Import Option 1'!Z5,IF(AND(NOT('Option 2 - Plant selection'!$F10="No data available"),NOT('Option 2 - Plant selection'!$F10="Please select NACE-Code first"),  NOT('Option 2 - Plant selection'!$F10="Please select")),'Data Import Option 2'!Z5,IF(ISTEXT('Option 3 - Sector selection'!$G10),'Data Import Option 3'!Z5,0)))</f>
        <v>0</v>
      </c>
      <c r="M5" s="12">
        <f>IF(ISTEXT('Option 1 - Manual input'!$F11),'Data Import Option 1'!AA5,IF(AND(NOT('Option 2 - Plant selection'!$F10="No data available"),NOT('Option 2 - Plant selection'!$F10="Please select NACE-Code first"),  NOT('Option 2 - Plant selection'!$F10="Please select")),'Data Import Option 2'!AA5,IF(ISTEXT('Option 3 - Sector selection'!$G10),'Data Import Option 3'!AA5,0)))</f>
        <v>0</v>
      </c>
      <c r="N5" s="12">
        <f t="shared" si="0"/>
        <v>0</v>
      </c>
      <c r="O5" s="12" t="s">
        <v>155</v>
      </c>
      <c r="P5" s="12" t="s">
        <v>155</v>
      </c>
      <c r="Q5" s="12" t="s">
        <v>155</v>
      </c>
      <c r="R5" s="12" t="s">
        <v>155</v>
      </c>
      <c r="S5" s="283">
        <v>25569</v>
      </c>
      <c r="T5" s="12">
        <v>1970</v>
      </c>
      <c r="U5" s="12">
        <v>1</v>
      </c>
      <c r="V5" s="12">
        <v>1</v>
      </c>
      <c r="W5" s="12" t="s">
        <v>464</v>
      </c>
      <c r="X5" s="12" t="s">
        <v>465</v>
      </c>
      <c r="Y5" s="12">
        <v>0</v>
      </c>
      <c r="Z5" s="12">
        <v>0</v>
      </c>
      <c r="AA5" s="283">
        <v>25569</v>
      </c>
      <c r="AB5" s="12" t="s">
        <v>455</v>
      </c>
      <c r="AC5" s="283"/>
      <c r="AD5" s="12"/>
      <c r="AE5" s="12"/>
      <c r="AF5" s="12"/>
      <c r="AG5" s="12"/>
      <c r="AH5" s="12"/>
      <c r="AI5" s="12"/>
      <c r="AJ5" s="12"/>
      <c r="AK5" s="283"/>
      <c r="AL5" s="12"/>
    </row>
    <row r="6" spans="1:38" x14ac:dyDescent="0.25">
      <c r="A6" s="12" t="str">
        <f t="array" ref="A6">CONCATENATE("POINT(",VLOOKUP($C6&amp;'Dropdown Listen neu'!$A$68,CHOOSE({1,2},'Input - General information'!$A$6:$A$125&amp;'Input - General information'!$C$6:$C$125,'Input - General information'!$D$6:$D$125),2,FALSE), " ",VLOOKUP($C6&amp;'Dropdown Listen neu'!$A$67,CHOOSE({1,2},'Input - General information'!$A$6:$A$125&amp;'Input - General information'!$C$6:$C$125,'Input - General information'!$D$6:$D$125),2,FALSE), ")")</f>
        <v>POINT(0 0)</v>
      </c>
      <c r="B6" s="12">
        <v>4326</v>
      </c>
      <c r="C6" s="12">
        <f>'Option 1 - Manual input'!B12</f>
        <v>5</v>
      </c>
      <c r="D6" s="12">
        <f>'Option 1 - Manual input'!B12</f>
        <v>5</v>
      </c>
      <c r="E6" s="12">
        <f t="array" ref="E6">VLOOKUP($C6&amp;'Dropdown Listen neu'!$A$57,CHOOSE({1,2},'Input - General information'!$A$6:$A$125&amp;'Input - General information'!$B$6:$B$125,'Input - General information'!$D$6:$D$125),2,FALSE)</f>
        <v>0</v>
      </c>
      <c r="F6" s="12">
        <f t="array" ref="F6">VLOOKUP($C6&amp;'Dropdown Listen neu'!$A$58,CHOOSE({1,2},'Input - General information'!$A$6:$A$125&amp;'Input - General information'!$B$6:$B$125,'Input - General information'!$D$6:$D$125),2,FALSE)</f>
        <v>0</v>
      </c>
      <c r="G6" s="12">
        <f t="array" ref="G6">VLOOKUP($C6&amp;'Dropdown Listen neu'!$A$63,CHOOSE({1,2},'Input - General information'!$A$6:$A$125&amp;'Input - General information'!$C$6:$C$125,'Input - General information'!$D$6:$D$125),2,FALSE)</f>
        <v>0</v>
      </c>
      <c r="H6" s="12">
        <f t="array" ref="H6">VLOOKUP($C6&amp;'Dropdown Listen neu'!$A$64,CHOOSE({1,2},'Input - General information'!$A$6:$A$125&amp;'Input - General information'!$C$6:$C$125,'Input - General information'!$D$6:$D$125),2,FALSE)</f>
        <v>0</v>
      </c>
      <c r="I6" s="12">
        <f t="array" ref="I6">VLOOKUP($C6&amp;'Dropdown Listen neu'!$A$65,CHOOSE({1,2},'Input - General information'!$A$6:$A$125&amp;'Input - General information'!$C$6:$C$125,'Input - General information'!$D$6:$D$125),2,FALSE)</f>
        <v>0</v>
      </c>
      <c r="J6" s="12">
        <f t="array" ref="J6">VLOOKUP($C6&amp;'Dropdown Listen neu'!$A$66,CHOOSE({1,2},'Input - General information'!$A$6:$A$125&amp;'Input - General information'!$C$6:$C$125,'Input - General information'!$D$6:$D$125),2,FALSE)</f>
        <v>0</v>
      </c>
      <c r="K6" s="12">
        <f>IF(ISTEXT('Option 1 - Manual input'!$F12),'Data Import Option 1'!Y6,IF(AND(NOT('Option 2 - Plant selection'!$F11="No data available"),NOT('Option 2 - Plant selection'!$F11="Please select NACE-Code first"),  NOT('Option 2 - Plant selection'!$F11="Please select")),'Data Import Option 2'!Y6,IF(ISTEXT('Option 3 - Sector selection'!$G11),'Data Import Option 3'!Y6,0)))</f>
        <v>0</v>
      </c>
      <c r="L6" s="12">
        <f>IF(ISTEXT('Option 1 - Manual input'!$F12),'Data Import Option 1'!Z6,IF(AND(NOT('Option 2 - Plant selection'!$F11="No data available"),NOT('Option 2 - Plant selection'!$F11="Please select NACE-Code first"),  NOT('Option 2 - Plant selection'!$F11="Please select")),'Data Import Option 2'!Z6,IF(ISTEXT('Option 3 - Sector selection'!$G11),'Data Import Option 3'!Z6,0)))</f>
        <v>0</v>
      </c>
      <c r="M6" s="12">
        <f>IF(ISTEXT('Option 1 - Manual input'!$F12),'Data Import Option 1'!AA6,IF(AND(NOT('Option 2 - Plant selection'!$F11="No data available"),NOT('Option 2 - Plant selection'!$F11="Please select NACE-Code first"),  NOT('Option 2 - Plant selection'!$F11="Please select")),'Data Import Option 2'!AA6,IF(ISTEXT('Option 3 - Sector selection'!$G11),'Data Import Option 3'!AA6,0)))</f>
        <v>0</v>
      </c>
      <c r="N6" s="12">
        <f t="shared" si="0"/>
        <v>0</v>
      </c>
      <c r="O6" s="12" t="s">
        <v>155</v>
      </c>
      <c r="P6" s="12" t="s">
        <v>155</v>
      </c>
      <c r="Q6" s="12" t="s">
        <v>155</v>
      </c>
      <c r="R6" s="12" t="s">
        <v>155</v>
      </c>
      <c r="S6" s="283">
        <v>25569</v>
      </c>
      <c r="T6" s="12">
        <v>1970</v>
      </c>
      <c r="U6" s="12">
        <v>1</v>
      </c>
      <c r="V6" s="12">
        <v>1</v>
      </c>
      <c r="W6" s="12" t="s">
        <v>464</v>
      </c>
      <c r="X6" s="12" t="s">
        <v>465</v>
      </c>
      <c r="Y6" s="12">
        <v>0</v>
      </c>
      <c r="Z6" s="12">
        <v>0</v>
      </c>
      <c r="AA6" s="283">
        <v>25569</v>
      </c>
      <c r="AB6" s="12" t="s">
        <v>455</v>
      </c>
      <c r="AC6" s="283"/>
      <c r="AD6" s="12"/>
      <c r="AE6" s="12"/>
      <c r="AF6" s="12"/>
      <c r="AG6" s="12"/>
      <c r="AH6" s="12"/>
      <c r="AI6" s="12"/>
      <c r="AJ6" s="12"/>
      <c r="AK6" s="283"/>
      <c r="AL6" s="12"/>
    </row>
    <row r="7" spans="1:38" x14ac:dyDescent="0.25">
      <c r="A7" s="12" t="str">
        <f t="array" ref="A7">CONCATENATE("POINT(",VLOOKUP($C7&amp;'Dropdown Listen neu'!$A$68,CHOOSE({1,2},'Input - General information'!$A$6:$A$125&amp;'Input - General information'!$C$6:$C$125,'Input - General information'!$D$6:$D$125),2,FALSE), " ",VLOOKUP($C7&amp;'Dropdown Listen neu'!$A$67,CHOOSE({1,2},'Input - General information'!$A$6:$A$125&amp;'Input - General information'!$C$6:$C$125,'Input - General information'!$D$6:$D$125),2,FALSE), ")")</f>
        <v>POINT(0 0)</v>
      </c>
      <c r="B7" s="12">
        <v>4326</v>
      </c>
      <c r="C7" s="12">
        <f>'Option 1 - Manual input'!B13</f>
        <v>6</v>
      </c>
      <c r="D7" s="12">
        <f>'Option 1 - Manual input'!B13</f>
        <v>6</v>
      </c>
      <c r="E7" s="12">
        <f t="array" ref="E7">VLOOKUP($C7&amp;'Dropdown Listen neu'!$A$57,CHOOSE({1,2},'Input - General information'!$A$6:$A$125&amp;'Input - General information'!$B$6:$B$125,'Input - General information'!$D$6:$D$125),2,FALSE)</f>
        <v>0</v>
      </c>
      <c r="F7" s="12">
        <f t="array" ref="F7">VLOOKUP($C7&amp;'Dropdown Listen neu'!$A$58,CHOOSE({1,2},'Input - General information'!$A$6:$A$125&amp;'Input - General information'!$B$6:$B$125,'Input - General information'!$D$6:$D$125),2,FALSE)</f>
        <v>0</v>
      </c>
      <c r="G7" s="12">
        <f t="array" ref="G7">VLOOKUP($C7&amp;'Dropdown Listen neu'!$A$63,CHOOSE({1,2},'Input - General information'!$A$6:$A$125&amp;'Input - General information'!$C$6:$C$125,'Input - General information'!$D$6:$D$125),2,FALSE)</f>
        <v>0</v>
      </c>
      <c r="H7" s="12">
        <f t="array" ref="H7">VLOOKUP($C7&amp;'Dropdown Listen neu'!$A$64,CHOOSE({1,2},'Input - General information'!$A$6:$A$125&amp;'Input - General information'!$C$6:$C$125,'Input - General information'!$D$6:$D$125),2,FALSE)</f>
        <v>0</v>
      </c>
      <c r="I7" s="12">
        <f t="array" ref="I7">VLOOKUP($C7&amp;'Dropdown Listen neu'!$A$65,CHOOSE({1,2},'Input - General information'!$A$6:$A$125&amp;'Input - General information'!$C$6:$C$125,'Input - General information'!$D$6:$D$125),2,FALSE)</f>
        <v>0</v>
      </c>
      <c r="J7" s="12">
        <f t="array" ref="J7">VLOOKUP($C7&amp;'Dropdown Listen neu'!$A$66,CHOOSE({1,2},'Input - General information'!$A$6:$A$125&amp;'Input - General information'!$C$6:$C$125,'Input - General information'!$D$6:$D$125),2,FALSE)</f>
        <v>0</v>
      </c>
      <c r="K7" s="12">
        <f>IF(ISTEXT('Option 1 - Manual input'!$F13),'Data Import Option 1'!Y7,IF(AND(NOT('Option 2 - Plant selection'!$F12="No data available"),NOT('Option 2 - Plant selection'!$F12="Please select NACE-Code first"),  NOT('Option 2 - Plant selection'!$F12="Please select")),'Data Import Option 2'!Y7,IF(ISTEXT('Option 3 - Sector selection'!$G12),'Data Import Option 3'!Y7,0)))</f>
        <v>0</v>
      </c>
      <c r="L7" s="12">
        <f>IF(ISTEXT('Option 1 - Manual input'!$F13),'Data Import Option 1'!Z7,IF(AND(NOT('Option 2 - Plant selection'!$F12="No data available"),NOT('Option 2 - Plant selection'!$F12="Please select NACE-Code first"),  NOT('Option 2 - Plant selection'!$F12="Please select")),'Data Import Option 2'!Z7,IF(ISTEXT('Option 3 - Sector selection'!$G12),'Data Import Option 3'!Z7,0)))</f>
        <v>0</v>
      </c>
      <c r="M7" s="12">
        <f>IF(ISTEXT('Option 1 - Manual input'!$F13),'Data Import Option 1'!AA7,IF(AND(NOT('Option 2 - Plant selection'!$F12="No data available"),NOT('Option 2 - Plant selection'!$F12="Please select NACE-Code first"),  NOT('Option 2 - Plant selection'!$F12="Please select")),'Data Import Option 2'!AA7,IF(ISTEXT('Option 3 - Sector selection'!$G12),'Data Import Option 3'!AA7,0)))</f>
        <v>0</v>
      </c>
      <c r="N7" s="12">
        <f t="shared" si="0"/>
        <v>0</v>
      </c>
      <c r="O7" s="12" t="s">
        <v>155</v>
      </c>
      <c r="P7" s="12" t="s">
        <v>155</v>
      </c>
      <c r="Q7" s="12" t="s">
        <v>155</v>
      </c>
      <c r="R7" s="12" t="s">
        <v>155</v>
      </c>
      <c r="S7" s="283">
        <v>25569</v>
      </c>
      <c r="T7" s="12">
        <v>1970</v>
      </c>
      <c r="U7" s="12">
        <v>1</v>
      </c>
      <c r="V7" s="12">
        <v>1</v>
      </c>
      <c r="W7" s="12" t="s">
        <v>464</v>
      </c>
      <c r="X7" s="12" t="s">
        <v>465</v>
      </c>
      <c r="Y7" s="12">
        <v>0</v>
      </c>
      <c r="Z7" s="12">
        <v>0</v>
      </c>
      <c r="AA7" s="283">
        <v>25569</v>
      </c>
      <c r="AB7" s="12" t="s">
        <v>455</v>
      </c>
      <c r="AC7" s="283"/>
      <c r="AD7" s="12"/>
      <c r="AE7" s="12"/>
      <c r="AF7" s="12"/>
      <c r="AG7" s="12"/>
      <c r="AH7" s="12"/>
      <c r="AI7" s="12"/>
      <c r="AJ7" s="12"/>
      <c r="AK7" s="283"/>
      <c r="AL7" s="12"/>
    </row>
    <row r="8" spans="1:38" x14ac:dyDescent="0.25">
      <c r="A8" s="12" t="str">
        <f t="array" ref="A8">CONCATENATE("POINT(",VLOOKUP($C8&amp;'Dropdown Listen neu'!$A$68,CHOOSE({1,2},'Input - General information'!$A$6:$A$125&amp;'Input - General information'!$C$6:$C$125,'Input - General information'!$D$6:$D$125),2,FALSE), " ",VLOOKUP($C8&amp;'Dropdown Listen neu'!$A$67,CHOOSE({1,2},'Input - General information'!$A$6:$A$125&amp;'Input - General information'!$C$6:$C$125,'Input - General information'!$D$6:$D$125),2,FALSE), ")")</f>
        <v>POINT(0 0)</v>
      </c>
      <c r="B8" s="12">
        <v>4326</v>
      </c>
      <c r="C8" s="12">
        <f>'Option 1 - Manual input'!B14</f>
        <v>7</v>
      </c>
      <c r="D8" s="12">
        <f>'Option 1 - Manual input'!B14</f>
        <v>7</v>
      </c>
      <c r="E8" s="12">
        <f t="array" ref="E8">VLOOKUP($C8&amp;'Dropdown Listen neu'!$A$57,CHOOSE({1,2},'Input - General information'!$A$6:$A$125&amp;'Input - General information'!$B$6:$B$125,'Input - General information'!$D$6:$D$125),2,FALSE)</f>
        <v>0</v>
      </c>
      <c r="F8" s="12">
        <f t="array" ref="F8">VLOOKUP($C8&amp;'Dropdown Listen neu'!$A$58,CHOOSE({1,2},'Input - General information'!$A$6:$A$125&amp;'Input - General information'!$B$6:$B$125,'Input - General information'!$D$6:$D$125),2,FALSE)</f>
        <v>0</v>
      </c>
      <c r="G8" s="12">
        <f t="array" ref="G8">VLOOKUP($C8&amp;'Dropdown Listen neu'!$A$63,CHOOSE({1,2},'Input - General information'!$A$6:$A$125&amp;'Input - General information'!$C$6:$C$125,'Input - General information'!$D$6:$D$125),2,FALSE)</f>
        <v>0</v>
      </c>
      <c r="H8" s="12">
        <f t="array" ref="H8">VLOOKUP($C8&amp;'Dropdown Listen neu'!$A$64,CHOOSE({1,2},'Input - General information'!$A$6:$A$125&amp;'Input - General information'!$C$6:$C$125,'Input - General information'!$D$6:$D$125),2,FALSE)</f>
        <v>0</v>
      </c>
      <c r="I8" s="12">
        <f t="array" ref="I8">VLOOKUP($C8&amp;'Dropdown Listen neu'!$A$65,CHOOSE({1,2},'Input - General information'!$A$6:$A$125&amp;'Input - General information'!$C$6:$C$125,'Input - General information'!$D$6:$D$125),2,FALSE)</f>
        <v>0</v>
      </c>
      <c r="J8" s="12">
        <f t="array" ref="J8">VLOOKUP($C8&amp;'Dropdown Listen neu'!$A$66,CHOOSE({1,2},'Input - General information'!$A$6:$A$125&amp;'Input - General information'!$C$6:$C$125,'Input - General information'!$D$6:$D$125),2,FALSE)</f>
        <v>0</v>
      </c>
      <c r="K8" s="12">
        <f>IF(ISTEXT('Option 1 - Manual input'!$F14),'Data Import Option 1'!Y8,IF(AND(NOT('Option 2 - Plant selection'!$F13="No data available"),NOT('Option 2 - Plant selection'!$F13="Please select NACE-Code first"),  NOT('Option 2 - Plant selection'!$F13="Please select")),'Data Import Option 2'!Y8,IF(ISTEXT('Option 3 - Sector selection'!$G13),'Data Import Option 3'!Y8,0)))</f>
        <v>0</v>
      </c>
      <c r="L8" s="12">
        <f>IF(ISTEXT('Option 1 - Manual input'!$F14),'Data Import Option 1'!Z8,IF(AND(NOT('Option 2 - Plant selection'!$F13="No data available"),NOT('Option 2 - Plant selection'!$F13="Please select NACE-Code first"),  NOT('Option 2 - Plant selection'!$F13="Please select")),'Data Import Option 2'!Z8,IF(ISTEXT('Option 3 - Sector selection'!$G13),'Data Import Option 3'!Z8,0)))</f>
        <v>0</v>
      </c>
      <c r="M8" s="12">
        <f>IF(ISTEXT('Option 1 - Manual input'!$F14),'Data Import Option 1'!AA8,IF(AND(NOT('Option 2 - Plant selection'!$F13="No data available"),NOT('Option 2 - Plant selection'!$F13="Please select NACE-Code first"),  NOT('Option 2 - Plant selection'!$F13="Please select")),'Data Import Option 2'!AA8,IF(ISTEXT('Option 3 - Sector selection'!$G13),'Data Import Option 3'!AA8,0)))</f>
        <v>0</v>
      </c>
      <c r="N8" s="12">
        <f t="shared" si="0"/>
        <v>0</v>
      </c>
      <c r="O8" s="12" t="s">
        <v>155</v>
      </c>
      <c r="P8" s="12" t="s">
        <v>155</v>
      </c>
      <c r="Q8" s="12" t="s">
        <v>155</v>
      </c>
      <c r="R8" s="12" t="s">
        <v>155</v>
      </c>
      <c r="S8" s="283">
        <v>25569</v>
      </c>
      <c r="T8" s="12">
        <v>1970</v>
      </c>
      <c r="U8" s="12">
        <v>1</v>
      </c>
      <c r="V8" s="12">
        <v>1</v>
      </c>
      <c r="W8" s="12" t="s">
        <v>464</v>
      </c>
      <c r="X8" s="12" t="s">
        <v>465</v>
      </c>
      <c r="Y8" s="12">
        <v>0</v>
      </c>
      <c r="Z8" s="12">
        <v>0</v>
      </c>
      <c r="AA8" s="283">
        <v>25569</v>
      </c>
      <c r="AB8" s="12" t="s">
        <v>455</v>
      </c>
      <c r="AC8" s="283"/>
      <c r="AD8" s="12"/>
      <c r="AE8" s="12"/>
      <c r="AF8" s="12"/>
      <c r="AG8" s="12"/>
      <c r="AH8" s="12"/>
      <c r="AI8" s="12"/>
      <c r="AJ8" s="12"/>
      <c r="AK8" s="283"/>
      <c r="AL8" s="12"/>
    </row>
    <row r="9" spans="1:38" x14ac:dyDescent="0.25">
      <c r="A9" s="12" t="str">
        <f t="array" ref="A9">CONCATENATE("POINT(",VLOOKUP($C9&amp;'Dropdown Listen neu'!$A$68,CHOOSE({1,2},'Input - General information'!$A$6:$A$125&amp;'Input - General information'!$C$6:$C$125,'Input - General information'!$D$6:$D$125),2,FALSE), " ",VLOOKUP($C9&amp;'Dropdown Listen neu'!$A$67,CHOOSE({1,2},'Input - General information'!$A$6:$A$125&amp;'Input - General information'!$C$6:$C$125,'Input - General information'!$D$6:$D$125),2,FALSE), ")")</f>
        <v>POINT(0 0)</v>
      </c>
      <c r="B9" s="12">
        <v>4326</v>
      </c>
      <c r="C9" s="12">
        <f>'Option 1 - Manual input'!B15</f>
        <v>8</v>
      </c>
      <c r="D9" s="12">
        <f>'Option 1 - Manual input'!B15</f>
        <v>8</v>
      </c>
      <c r="E9" s="12">
        <f t="array" ref="E9">VLOOKUP($C9&amp;'Dropdown Listen neu'!$A$57,CHOOSE({1,2},'Input - General information'!$A$6:$A$125&amp;'Input - General information'!$B$6:$B$125,'Input - General information'!$D$6:$D$125),2,FALSE)</f>
        <v>0</v>
      </c>
      <c r="F9" s="12">
        <f t="array" ref="F9">VLOOKUP($C9&amp;'Dropdown Listen neu'!$A$58,CHOOSE({1,2},'Input - General information'!$A$6:$A$125&amp;'Input - General information'!$B$6:$B$125,'Input - General information'!$D$6:$D$125),2,FALSE)</f>
        <v>0</v>
      </c>
      <c r="G9" s="12">
        <f t="array" ref="G9">VLOOKUP($C9&amp;'Dropdown Listen neu'!$A$63,CHOOSE({1,2},'Input - General information'!$A$6:$A$125&amp;'Input - General information'!$C$6:$C$125,'Input - General information'!$D$6:$D$125),2,FALSE)</f>
        <v>0</v>
      </c>
      <c r="H9" s="12">
        <f t="array" ref="H9">VLOOKUP($C9&amp;'Dropdown Listen neu'!$A$64,CHOOSE({1,2},'Input - General information'!$A$6:$A$125&amp;'Input - General information'!$C$6:$C$125,'Input - General information'!$D$6:$D$125),2,FALSE)</f>
        <v>0</v>
      </c>
      <c r="I9" s="12">
        <f t="array" ref="I9">VLOOKUP($C9&amp;'Dropdown Listen neu'!$A$65,CHOOSE({1,2},'Input - General information'!$A$6:$A$125&amp;'Input - General information'!$C$6:$C$125,'Input - General information'!$D$6:$D$125),2,FALSE)</f>
        <v>0</v>
      </c>
      <c r="J9" s="12">
        <f t="array" ref="J9">VLOOKUP($C9&amp;'Dropdown Listen neu'!$A$66,CHOOSE({1,2},'Input - General information'!$A$6:$A$125&amp;'Input - General information'!$C$6:$C$125,'Input - General information'!$D$6:$D$125),2,FALSE)</f>
        <v>0</v>
      </c>
      <c r="K9" s="12">
        <f>IF(ISTEXT('Option 1 - Manual input'!$F15),'Data Import Option 1'!Y9,IF(AND(NOT('Option 2 - Plant selection'!$F14="No data available"),NOT('Option 2 - Plant selection'!$F14="Please select NACE-Code first"),  NOT('Option 2 - Plant selection'!$F14="Please select")),'Data Import Option 2'!Y9,IF(ISTEXT('Option 3 - Sector selection'!$G14),'Data Import Option 3'!Y9,0)))</f>
        <v>0</v>
      </c>
      <c r="L9" s="12">
        <f>IF(ISTEXT('Option 1 - Manual input'!$F15),'Data Import Option 1'!Z9,IF(AND(NOT('Option 2 - Plant selection'!$F14="No data available"),NOT('Option 2 - Plant selection'!$F14="Please select NACE-Code first"),  NOT('Option 2 - Plant selection'!$F14="Please select")),'Data Import Option 2'!Z9,IF(ISTEXT('Option 3 - Sector selection'!$G14),'Data Import Option 3'!Z9,0)))</f>
        <v>0</v>
      </c>
      <c r="M9" s="12">
        <f>IF(ISTEXT('Option 1 - Manual input'!$F15),'Data Import Option 1'!AA9,IF(AND(NOT('Option 2 - Plant selection'!$F14="No data available"),NOT('Option 2 - Plant selection'!$F14="Please select NACE-Code first"),  NOT('Option 2 - Plant selection'!$F14="Please select")),'Data Import Option 2'!AA9,IF(ISTEXT('Option 3 - Sector selection'!$G14),'Data Import Option 3'!AA9,0)))</f>
        <v>0</v>
      </c>
      <c r="N9" s="12">
        <f t="shared" si="0"/>
        <v>0</v>
      </c>
      <c r="O9" s="12" t="s">
        <v>155</v>
      </c>
      <c r="P9" s="12" t="s">
        <v>155</v>
      </c>
      <c r="Q9" s="12" t="s">
        <v>155</v>
      </c>
      <c r="R9" s="12" t="s">
        <v>155</v>
      </c>
      <c r="S9" s="283">
        <v>25569</v>
      </c>
      <c r="T9" s="12">
        <v>1970</v>
      </c>
      <c r="U9" s="12">
        <v>1</v>
      </c>
      <c r="V9" s="12">
        <v>1</v>
      </c>
      <c r="W9" s="12" t="s">
        <v>464</v>
      </c>
      <c r="X9" s="12" t="s">
        <v>465</v>
      </c>
      <c r="Y9" s="12">
        <v>0</v>
      </c>
      <c r="Z9" s="12">
        <v>0</v>
      </c>
      <c r="AA9" s="283">
        <v>25569</v>
      </c>
      <c r="AB9" s="12" t="s">
        <v>455</v>
      </c>
      <c r="AC9" s="283"/>
      <c r="AD9" s="12"/>
      <c r="AE9" s="12"/>
      <c r="AF9" s="12"/>
      <c r="AG9" s="12"/>
      <c r="AH9" s="12"/>
      <c r="AI9" s="12"/>
      <c r="AJ9" s="12"/>
      <c r="AK9" s="283"/>
      <c r="AL9" s="12"/>
    </row>
    <row r="10" spans="1:38" x14ac:dyDescent="0.25">
      <c r="A10" s="12" t="str">
        <f t="array" ref="A10">CONCATENATE("POINT(",VLOOKUP($C10&amp;'Dropdown Listen neu'!$A$68,CHOOSE({1,2},'Input - General information'!$A$6:$A$125&amp;'Input - General information'!$C$6:$C$125,'Input - General information'!$D$6:$D$125),2,FALSE), " ",VLOOKUP($C10&amp;'Dropdown Listen neu'!$A$67,CHOOSE({1,2},'Input - General information'!$A$6:$A$125&amp;'Input - General information'!$C$6:$C$125,'Input - General information'!$D$6:$D$125),2,FALSE), ")")</f>
        <v>POINT(0 0)</v>
      </c>
      <c r="B10" s="12">
        <v>4326</v>
      </c>
      <c r="C10" s="12">
        <f>'Option 1 - Manual input'!B16</f>
        <v>9</v>
      </c>
      <c r="D10" s="12">
        <f>'Option 1 - Manual input'!B16</f>
        <v>9</v>
      </c>
      <c r="E10" s="12">
        <f t="array" ref="E10">VLOOKUP($C10&amp;'Dropdown Listen neu'!$A$57,CHOOSE({1,2},'Input - General information'!$A$6:$A$125&amp;'Input - General information'!$B$6:$B$125,'Input - General information'!$D$6:$D$125),2,FALSE)</f>
        <v>0</v>
      </c>
      <c r="F10" s="12">
        <f t="array" ref="F10">VLOOKUP($C10&amp;'Dropdown Listen neu'!$A$58,CHOOSE({1,2},'Input - General information'!$A$6:$A$125&amp;'Input - General information'!$B$6:$B$125,'Input - General information'!$D$6:$D$125),2,FALSE)</f>
        <v>0</v>
      </c>
      <c r="G10" s="12">
        <f t="array" ref="G10">VLOOKUP($C10&amp;'Dropdown Listen neu'!$A$63,CHOOSE({1,2},'Input - General information'!$A$6:$A$125&amp;'Input - General information'!$C$6:$C$125,'Input - General information'!$D$6:$D$125),2,FALSE)</f>
        <v>0</v>
      </c>
      <c r="H10" s="12">
        <f t="array" ref="H10">VLOOKUP($C10&amp;'Dropdown Listen neu'!$A$64,CHOOSE({1,2},'Input - General information'!$A$6:$A$125&amp;'Input - General information'!$C$6:$C$125,'Input - General information'!$D$6:$D$125),2,FALSE)</f>
        <v>0</v>
      </c>
      <c r="I10" s="12">
        <f t="array" ref="I10">VLOOKUP($C10&amp;'Dropdown Listen neu'!$A$65,CHOOSE({1,2},'Input - General information'!$A$6:$A$125&amp;'Input - General information'!$C$6:$C$125,'Input - General information'!$D$6:$D$125),2,FALSE)</f>
        <v>0</v>
      </c>
      <c r="J10" s="12">
        <f t="array" ref="J10">VLOOKUP($C10&amp;'Dropdown Listen neu'!$A$66,CHOOSE({1,2},'Input - General information'!$A$6:$A$125&amp;'Input - General information'!$C$6:$C$125,'Input - General information'!$D$6:$D$125),2,FALSE)</f>
        <v>0</v>
      </c>
      <c r="K10" s="12">
        <f>IF(ISTEXT('Option 1 - Manual input'!$F16),'Data Import Option 1'!Y10,IF(AND(NOT('Option 2 - Plant selection'!$F15="No data available"),NOT('Option 2 - Plant selection'!$F15="Please select NACE-Code first"),  NOT('Option 2 - Plant selection'!$F15="Please select")),'Data Import Option 2'!Y10,IF(ISTEXT('Option 3 - Sector selection'!$G15),'Data Import Option 3'!Y10,0)))</f>
        <v>0</v>
      </c>
      <c r="L10" s="12">
        <f>IF(ISTEXT('Option 1 - Manual input'!$F16),'Data Import Option 1'!Z10,IF(AND(NOT('Option 2 - Plant selection'!$F15="No data available"),NOT('Option 2 - Plant selection'!$F15="Please select NACE-Code first"),  NOT('Option 2 - Plant selection'!$F15="Please select")),'Data Import Option 2'!Z10,IF(ISTEXT('Option 3 - Sector selection'!$G15),'Data Import Option 3'!Z10,0)))</f>
        <v>0</v>
      </c>
      <c r="M10" s="12">
        <f>IF(ISTEXT('Option 1 - Manual input'!$F16),'Data Import Option 1'!AA10,IF(AND(NOT('Option 2 - Plant selection'!$F15="No data available"),NOT('Option 2 - Plant selection'!$F15="Please select NACE-Code first"),  NOT('Option 2 - Plant selection'!$F15="Please select")),'Data Import Option 2'!AA10,IF(ISTEXT('Option 3 - Sector selection'!$G15),'Data Import Option 3'!AA10,0)))</f>
        <v>0</v>
      </c>
      <c r="N10" s="12">
        <f t="shared" si="0"/>
        <v>0</v>
      </c>
      <c r="O10" s="12" t="s">
        <v>155</v>
      </c>
      <c r="P10" s="12" t="s">
        <v>155</v>
      </c>
      <c r="Q10" s="12" t="s">
        <v>155</v>
      </c>
      <c r="R10" s="12" t="s">
        <v>155</v>
      </c>
      <c r="S10" s="283">
        <v>25569</v>
      </c>
      <c r="T10" s="12">
        <v>1970</v>
      </c>
      <c r="U10" s="12">
        <v>1</v>
      </c>
      <c r="V10" s="12">
        <v>1</v>
      </c>
      <c r="W10" s="12" t="s">
        <v>464</v>
      </c>
      <c r="X10" s="12" t="s">
        <v>465</v>
      </c>
      <c r="Y10" s="12">
        <v>0</v>
      </c>
      <c r="Z10" s="12">
        <v>0</v>
      </c>
      <c r="AA10" s="283">
        <v>25569</v>
      </c>
      <c r="AB10" s="12" t="s">
        <v>455</v>
      </c>
      <c r="AC10" s="283"/>
      <c r="AD10" s="12"/>
      <c r="AE10" s="12"/>
      <c r="AF10" s="12"/>
      <c r="AG10" s="12"/>
      <c r="AH10" s="12"/>
      <c r="AI10" s="12"/>
      <c r="AJ10" s="12"/>
      <c r="AK10" s="283"/>
      <c r="AL10" s="12"/>
    </row>
    <row r="11" spans="1:38" x14ac:dyDescent="0.25">
      <c r="A11" s="12" t="str">
        <f t="array" ref="A11">CONCATENATE("POINT(",VLOOKUP($C11&amp;'Dropdown Listen neu'!$A$68,CHOOSE({1,2},'Input - General information'!$A$6:$A$125&amp;'Input - General information'!$C$6:$C$125,'Input - General information'!$D$6:$D$125),2,FALSE), " ",VLOOKUP($C11&amp;'Dropdown Listen neu'!$A$67,CHOOSE({1,2},'Input - General information'!$A$6:$A$125&amp;'Input - General information'!$C$6:$C$125,'Input - General information'!$D$6:$D$125),2,FALSE), ")")</f>
        <v>POINT(0 0)</v>
      </c>
      <c r="B11" s="12">
        <v>4326</v>
      </c>
      <c r="C11" s="12">
        <f>'Option 1 - Manual input'!B17</f>
        <v>10</v>
      </c>
      <c r="D11" s="12">
        <f>'Option 1 - Manual input'!B17</f>
        <v>10</v>
      </c>
      <c r="E11" s="12">
        <f t="array" ref="E11">VLOOKUP($C11&amp;'Dropdown Listen neu'!$A$57,CHOOSE({1,2},'Input - General information'!$A$6:$A$125&amp;'Input - General information'!$B$6:$B$125,'Input - General information'!$D$6:$D$125),2,FALSE)</f>
        <v>0</v>
      </c>
      <c r="F11" s="12">
        <f t="array" ref="F11">VLOOKUP($C11&amp;'Dropdown Listen neu'!$A$58,CHOOSE({1,2},'Input - General information'!$A$6:$A$125&amp;'Input - General information'!$B$6:$B$125,'Input - General information'!$D$6:$D$125),2,FALSE)</f>
        <v>0</v>
      </c>
      <c r="G11" s="12">
        <f t="array" ref="G11">VLOOKUP($C11&amp;'Dropdown Listen neu'!$A$63,CHOOSE({1,2},'Input - General information'!$A$6:$A$125&amp;'Input - General information'!$C$6:$C$125,'Input - General information'!$D$6:$D$125),2,FALSE)</f>
        <v>0</v>
      </c>
      <c r="H11" s="12">
        <f t="array" ref="H11">VLOOKUP($C11&amp;'Dropdown Listen neu'!$A$64,CHOOSE({1,2},'Input - General information'!$A$6:$A$125&amp;'Input - General information'!$C$6:$C$125,'Input - General information'!$D$6:$D$125),2,FALSE)</f>
        <v>0</v>
      </c>
      <c r="I11" s="12">
        <f t="array" ref="I11">VLOOKUP($C11&amp;'Dropdown Listen neu'!$A$65,CHOOSE({1,2},'Input - General information'!$A$6:$A$125&amp;'Input - General information'!$C$6:$C$125,'Input - General information'!$D$6:$D$125),2,FALSE)</f>
        <v>0</v>
      </c>
      <c r="J11" s="12">
        <f t="array" ref="J11">VLOOKUP($C11&amp;'Dropdown Listen neu'!$A$66,CHOOSE({1,2},'Input - General information'!$A$6:$A$125&amp;'Input - General information'!$C$6:$C$125,'Input - General information'!$D$6:$D$125),2,FALSE)</f>
        <v>0</v>
      </c>
      <c r="K11" s="12">
        <f>IF(ISTEXT('Option 1 - Manual input'!$F17),'Data Import Option 1'!Y11,IF(AND(NOT('Option 2 - Plant selection'!$F16="No data available"),NOT('Option 2 - Plant selection'!$F16="Please select NACE-Code first"),  NOT('Option 2 - Plant selection'!$F16="Please select")),'Data Import Option 2'!Y11,IF(ISTEXT('Option 3 - Sector selection'!$G16),'Data Import Option 3'!Y11,0)))</f>
        <v>0</v>
      </c>
      <c r="L11" s="12">
        <f>IF(ISTEXT('Option 1 - Manual input'!$F17),'Data Import Option 1'!Z11,IF(AND(NOT('Option 2 - Plant selection'!$F16="No data available"),NOT('Option 2 - Plant selection'!$F16="Please select NACE-Code first"),  NOT('Option 2 - Plant selection'!$F16="Please select")),'Data Import Option 2'!Z11,IF(ISTEXT('Option 3 - Sector selection'!$G16),'Data Import Option 3'!Z11,0)))</f>
        <v>0</v>
      </c>
      <c r="M11" s="12">
        <f>IF(ISTEXT('Option 1 - Manual input'!$F17),'Data Import Option 1'!AA11,IF(AND(NOT('Option 2 - Plant selection'!$F16="No data available"),NOT('Option 2 - Plant selection'!$F16="Please select NACE-Code first"),  NOT('Option 2 - Plant selection'!$F16="Please select")),'Data Import Option 2'!AA11,IF(ISTEXT('Option 3 - Sector selection'!$G16),'Data Import Option 3'!AA11,0)))</f>
        <v>0</v>
      </c>
      <c r="N11" s="12">
        <f t="shared" si="0"/>
        <v>0</v>
      </c>
      <c r="O11" s="12" t="s">
        <v>155</v>
      </c>
      <c r="P11" s="12" t="s">
        <v>155</v>
      </c>
      <c r="Q11" s="12" t="s">
        <v>155</v>
      </c>
      <c r="R11" s="12" t="s">
        <v>155</v>
      </c>
      <c r="S11" s="283">
        <v>25569</v>
      </c>
      <c r="T11" s="12">
        <v>1970</v>
      </c>
      <c r="U11" s="12">
        <v>1</v>
      </c>
      <c r="V11" s="12">
        <v>1</v>
      </c>
      <c r="W11" s="12" t="s">
        <v>464</v>
      </c>
      <c r="X11" s="12" t="s">
        <v>465</v>
      </c>
      <c r="Y11" s="12">
        <v>0</v>
      </c>
      <c r="Z11" s="12">
        <v>0</v>
      </c>
      <c r="AA11" s="283">
        <v>25569</v>
      </c>
      <c r="AB11" s="12" t="s">
        <v>455</v>
      </c>
      <c r="AC11" s="283"/>
      <c r="AD11" s="12"/>
      <c r="AE11" s="12"/>
      <c r="AF11" s="12"/>
      <c r="AG11" s="12"/>
      <c r="AH11" s="12"/>
      <c r="AI11" s="12"/>
      <c r="AJ11" s="12"/>
      <c r="AK11" s="283"/>
      <c r="AL11" s="12"/>
    </row>
    <row r="12" spans="1:38" x14ac:dyDescent="0.25"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95"/>
      <c r="M14" s="95"/>
      <c r="N14" s="95"/>
      <c r="O14" s="9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2"/>
      <c r="AC14" s="12"/>
      <c r="AD14" s="12"/>
      <c r="AE14" s="12"/>
    </row>
    <row r="15" spans="1:3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60"/>
      <c r="M15" s="282"/>
      <c r="N15" s="60"/>
      <c r="O15" s="6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8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60"/>
      <c r="M16" s="282"/>
      <c r="N16" s="60"/>
      <c r="O16" s="6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60"/>
      <c r="M17" s="282"/>
      <c r="N17" s="60"/>
      <c r="O17" s="6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60"/>
      <c r="M18" s="282"/>
      <c r="N18" s="60"/>
      <c r="O18" s="6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0"/>
      <c r="M19" s="282"/>
      <c r="N19" s="60"/>
      <c r="O19" s="6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0"/>
      <c r="M20" s="282"/>
      <c r="N20" s="60"/>
      <c r="O20" s="6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0"/>
      <c r="M21" s="282"/>
      <c r="N21" s="60"/>
      <c r="O21" s="6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0"/>
      <c r="M22" s="282"/>
      <c r="N22" s="60"/>
      <c r="O22" s="6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0"/>
      <c r="M23" s="282"/>
      <c r="N23" s="60"/>
      <c r="O23" s="60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0"/>
      <c r="M24" s="282"/>
      <c r="N24" s="60"/>
      <c r="O24" s="60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0"/>
      <c r="M25" s="60"/>
      <c r="N25" s="60"/>
      <c r="O25" s="6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2" spans="1:31" x14ac:dyDescent="0.25">
      <c r="Q32" s="44"/>
    </row>
    <row r="43" spans="25:26" x14ac:dyDescent="0.25">
      <c r="Y43" s="43"/>
      <c r="Z43" s="42"/>
    </row>
    <row r="58" spans="26:26" x14ac:dyDescent="0.25">
      <c r="Z58" s="42"/>
    </row>
    <row r="62" spans="26:26" x14ac:dyDescent="0.25">
      <c r="Z62" s="42"/>
    </row>
    <row r="92" spans="16:25" x14ac:dyDescent="0.25">
      <c r="P92" s="42"/>
      <c r="Y92" s="42"/>
    </row>
    <row r="120" spans="24:24" x14ac:dyDescent="0.25">
      <c r="X120" s="43"/>
    </row>
    <row r="137" spans="25:26" x14ac:dyDescent="0.25">
      <c r="Y137" s="43"/>
      <c r="Z137" s="43"/>
    </row>
    <row r="140" spans="25:26" x14ac:dyDescent="0.25">
      <c r="Z140" s="42"/>
    </row>
    <row r="149" spans="24:26" x14ac:dyDescent="0.25">
      <c r="Y149" s="42"/>
      <c r="Z149" s="42"/>
    </row>
    <row r="151" spans="24:26" x14ac:dyDescent="0.25">
      <c r="X151" s="42"/>
    </row>
    <row r="201" spans="25:26" x14ac:dyDescent="0.25">
      <c r="Y201" s="42"/>
      <c r="Z201" s="42"/>
    </row>
    <row r="209" spans="24:26" x14ac:dyDescent="0.25">
      <c r="Y209" s="42"/>
      <c r="Z209" s="42"/>
    </row>
    <row r="211" spans="24:26" x14ac:dyDescent="0.25">
      <c r="X211" s="42"/>
    </row>
    <row r="228" spans="16:16" x14ac:dyDescent="0.25">
      <c r="P228" s="42"/>
    </row>
    <row r="246" spans="25:26" x14ac:dyDescent="0.25">
      <c r="Y246" s="43"/>
      <c r="Z246" s="42"/>
    </row>
    <row r="250" spans="25:26" x14ac:dyDescent="0.25">
      <c r="Y250" s="42"/>
      <c r="Z250" s="42"/>
    </row>
    <row r="278" spans="16:26" x14ac:dyDescent="0.25">
      <c r="Y278" s="42"/>
      <c r="Z278" s="42"/>
    </row>
    <row r="287" spans="16:26" x14ac:dyDescent="0.25">
      <c r="P287" s="43"/>
      <c r="Y287" s="43"/>
      <c r="Z287" s="42"/>
    </row>
    <row r="327" spans="26:26" x14ac:dyDescent="0.25">
      <c r="Z327" s="43"/>
    </row>
    <row r="340" spans="16:26" x14ac:dyDescent="0.25">
      <c r="Z340" s="43"/>
    </row>
    <row r="341" spans="16:26" x14ac:dyDescent="0.25">
      <c r="P341" s="43"/>
      <c r="Y341" s="42"/>
      <c r="Z341" s="42"/>
    </row>
    <row r="345" spans="16:26" x14ac:dyDescent="0.25">
      <c r="X345" s="42"/>
    </row>
    <row r="349" spans="16:26" x14ac:dyDescent="0.25">
      <c r="P349" s="42"/>
    </row>
    <row r="375" spans="25:26" x14ac:dyDescent="0.25">
      <c r="Y375" s="42"/>
      <c r="Z375" s="42"/>
    </row>
    <row r="386" spans="24:26" x14ac:dyDescent="0.25">
      <c r="X386" s="43"/>
    </row>
    <row r="391" spans="24:26" x14ac:dyDescent="0.25">
      <c r="X391" s="43"/>
    </row>
    <row r="395" spans="24:26" x14ac:dyDescent="0.25">
      <c r="Y395" s="42"/>
      <c r="Z395" s="42"/>
    </row>
    <row r="398" spans="24:26" x14ac:dyDescent="0.25">
      <c r="Y398" s="43"/>
      <c r="Z398" s="42"/>
    </row>
    <row r="439" spans="24:24" x14ac:dyDescent="0.25">
      <c r="X439" s="42"/>
    </row>
    <row r="450" spans="24:25" x14ac:dyDescent="0.25">
      <c r="X450" s="42"/>
    </row>
    <row r="458" spans="24:25" x14ac:dyDescent="0.25">
      <c r="Y458" s="43"/>
    </row>
    <row r="475" spans="16:16" x14ac:dyDescent="0.25">
      <c r="P475" s="42"/>
    </row>
    <row r="490" spans="24:26" x14ac:dyDescent="0.25">
      <c r="X490" s="42"/>
    </row>
    <row r="491" spans="24:26" x14ac:dyDescent="0.25">
      <c r="Y491" s="43"/>
      <c r="Z491" s="43"/>
    </row>
    <row r="503" spans="25:25" x14ac:dyDescent="0.25">
      <c r="Y503" s="42"/>
    </row>
    <row r="517" spans="25:26" x14ac:dyDescent="0.25">
      <c r="Y517" s="42"/>
      <c r="Z517" s="42"/>
    </row>
    <row r="518" spans="25:26" x14ac:dyDescent="0.25">
      <c r="Y518" s="43"/>
      <c r="Z518" s="42"/>
    </row>
    <row r="569" spans="25:25" x14ac:dyDescent="0.25">
      <c r="Y569" s="43"/>
    </row>
    <row r="578" spans="26:26" x14ac:dyDescent="0.25">
      <c r="Z578" s="43"/>
    </row>
    <row r="601" spans="26:26" x14ac:dyDescent="0.25">
      <c r="Z601" s="42"/>
    </row>
    <row r="609" spans="24:26" x14ac:dyDescent="0.25">
      <c r="Y609" s="43"/>
      <c r="Z609" s="42"/>
    </row>
    <row r="610" spans="24:26" x14ac:dyDescent="0.25">
      <c r="Z610" s="42"/>
    </row>
    <row r="616" spans="24:26" x14ac:dyDescent="0.25">
      <c r="X616" s="42"/>
    </row>
    <row r="621" spans="24:26" x14ac:dyDescent="0.25">
      <c r="Y621" s="43"/>
      <c r="Z621" s="42"/>
    </row>
    <row r="627" spans="25:26" x14ac:dyDescent="0.25">
      <c r="Y627" s="42"/>
    </row>
    <row r="636" spans="25:26" x14ac:dyDescent="0.25">
      <c r="Z636" s="43"/>
    </row>
    <row r="665" spans="16:25" x14ac:dyDescent="0.25">
      <c r="P665" s="42"/>
    </row>
    <row r="670" spans="16:25" x14ac:dyDescent="0.25">
      <c r="P670" s="43"/>
      <c r="Y670" s="43"/>
    </row>
    <row r="686" spans="24:24" x14ac:dyDescent="0.25">
      <c r="X686" s="42"/>
    </row>
    <row r="696" spans="26:26" x14ac:dyDescent="0.25">
      <c r="Z696" s="43"/>
    </row>
    <row r="725" spans="24:24" x14ac:dyDescent="0.25">
      <c r="X725" s="42"/>
    </row>
    <row r="739" spans="16:16" x14ac:dyDescent="0.25">
      <c r="P739" s="42"/>
    </row>
    <row r="782" spans="26:26" x14ac:dyDescent="0.25">
      <c r="Z782" s="43"/>
    </row>
    <row r="784" spans="26:26" x14ac:dyDescent="0.25">
      <c r="Z784" s="43"/>
    </row>
    <row r="798" spans="16:26" x14ac:dyDescent="0.25">
      <c r="P798" s="43"/>
      <c r="Y798" s="42"/>
      <c r="Z798" s="42"/>
    </row>
    <row r="807" spans="26:26" x14ac:dyDescent="0.25">
      <c r="Z807" s="43"/>
    </row>
    <row r="881" spans="24:24" x14ac:dyDescent="0.25">
      <c r="X881" s="43"/>
    </row>
    <row r="898" spans="24:26" x14ac:dyDescent="0.25">
      <c r="X898" s="42"/>
    </row>
    <row r="909" spans="24:26" x14ac:dyDescent="0.25">
      <c r="Z909" s="43"/>
    </row>
    <row r="954" spans="24:24" x14ac:dyDescent="0.25">
      <c r="X954" s="42"/>
    </row>
    <row r="1162" spans="26:26" x14ac:dyDescent="0.25">
      <c r="Z1162" s="43"/>
    </row>
    <row r="1208" spans="26:26" x14ac:dyDescent="0.25">
      <c r="Z1208" s="43"/>
    </row>
    <row r="1608" spans="25:25" x14ac:dyDescent="0.25">
      <c r="Y1608" s="43"/>
    </row>
    <row r="1625" spans="16:16" x14ac:dyDescent="0.25">
      <c r="P1625" s="43"/>
    </row>
    <row r="1634" spans="16:16" x14ac:dyDescent="0.25">
      <c r="P1634" s="42"/>
    </row>
    <row r="1667" spans="16:26" x14ac:dyDescent="0.25">
      <c r="Y1667" s="42"/>
      <c r="Z1667" s="43"/>
    </row>
    <row r="1674" spans="16:26" x14ac:dyDescent="0.25">
      <c r="X1674" s="42"/>
    </row>
    <row r="1678" spans="16:26" x14ac:dyDescent="0.25">
      <c r="X1678" s="43"/>
    </row>
    <row r="1679" spans="16:26" x14ac:dyDescent="0.25">
      <c r="P1679" s="42"/>
    </row>
    <row r="1687" spans="16:26" x14ac:dyDescent="0.25">
      <c r="P1687" s="42"/>
      <c r="Y1687" s="42"/>
      <c r="Z1687" s="42"/>
    </row>
    <row r="1692" spans="16:26" x14ac:dyDescent="0.25">
      <c r="X1692" s="42"/>
    </row>
    <row r="1701" spans="24:24" x14ac:dyDescent="0.25">
      <c r="X1701" s="43"/>
    </row>
    <row r="1740" spans="24:26" x14ac:dyDescent="0.25">
      <c r="Z1740" s="43"/>
    </row>
    <row r="1741" spans="24:26" x14ac:dyDescent="0.25">
      <c r="X1741" s="42"/>
    </row>
    <row r="1753" spans="25:25" x14ac:dyDescent="0.25">
      <c r="Y1753" s="42"/>
    </row>
    <row r="1797" spans="24:24" x14ac:dyDescent="0.25">
      <c r="X1797" s="43"/>
    </row>
    <row r="1802" spans="24:24" x14ac:dyDescent="0.25">
      <c r="X1802" s="42"/>
    </row>
    <row r="1835" spans="24:24" x14ac:dyDescent="0.25">
      <c r="X1835" s="43"/>
    </row>
    <row r="1846" spans="24:24" x14ac:dyDescent="0.25">
      <c r="X1846" s="43"/>
    </row>
    <row r="1880" spans="16:25" x14ac:dyDescent="0.25">
      <c r="P1880" s="42"/>
    </row>
    <row r="1886" spans="16:25" x14ac:dyDescent="0.25">
      <c r="Y1886" s="43"/>
    </row>
    <row r="1931" spans="24:24" x14ac:dyDescent="0.25">
      <c r="X1931" s="42"/>
    </row>
    <row r="1940" spans="16:26" x14ac:dyDescent="0.25">
      <c r="P1940" s="42"/>
      <c r="Y1940" s="42"/>
      <c r="Z1940" s="43"/>
    </row>
    <row r="1942" spans="16:26" x14ac:dyDescent="0.25">
      <c r="P1942" s="42"/>
      <c r="Y1942" s="43"/>
    </row>
    <row r="1950" spans="16:26" x14ac:dyDescent="0.25">
      <c r="Y1950" s="43"/>
    </row>
    <row r="1951" spans="16:26" x14ac:dyDescent="0.25">
      <c r="P1951" s="42"/>
    </row>
    <row r="1954" spans="24:26" x14ac:dyDescent="0.25">
      <c r="X1954" s="42"/>
    </row>
    <row r="1957" spans="24:26" x14ac:dyDescent="0.25">
      <c r="X1957" s="43"/>
    </row>
    <row r="1963" spans="24:26" x14ac:dyDescent="0.25">
      <c r="Y1963" s="42"/>
      <c r="Z1963" s="42"/>
    </row>
    <row r="1964" spans="24:26" x14ac:dyDescent="0.25">
      <c r="X1964" s="42"/>
    </row>
    <row r="1985" spans="16:24" x14ac:dyDescent="0.25">
      <c r="P1985" s="43"/>
      <c r="X1985" s="43"/>
    </row>
    <row r="1993" spans="16:24" x14ac:dyDescent="0.25">
      <c r="X1993" s="42"/>
    </row>
    <row r="1996" spans="16:24" x14ac:dyDescent="0.25">
      <c r="P1996" s="43"/>
    </row>
    <row r="2000" spans="16:24" x14ac:dyDescent="0.25">
      <c r="X2000" s="42"/>
    </row>
    <row r="2006" spans="24:24" x14ac:dyDescent="0.25">
      <c r="X2006" s="43"/>
    </row>
    <row r="2023" spans="24:24" x14ac:dyDescent="0.25">
      <c r="X2023" s="42"/>
    </row>
    <row r="2047" spans="25:25" x14ac:dyDescent="0.25">
      <c r="Y2047" s="43"/>
    </row>
    <row r="2079" spans="24:24" x14ac:dyDescent="0.25">
      <c r="X2079" s="43"/>
    </row>
    <row r="2080" spans="24:24" x14ac:dyDescent="0.25">
      <c r="X2080" s="42"/>
    </row>
    <row r="2089" spans="25:26" x14ac:dyDescent="0.25">
      <c r="Y2089" s="42"/>
    </row>
    <row r="2094" spans="25:26" x14ac:dyDescent="0.25">
      <c r="Y2094" s="43"/>
      <c r="Z2094" s="42"/>
    </row>
    <row r="2100" spans="24:24" x14ac:dyDescent="0.25">
      <c r="X2100" s="42"/>
    </row>
    <row r="2110" spans="24:24" x14ac:dyDescent="0.25">
      <c r="X2110" s="42"/>
    </row>
    <row r="2118" spans="16:24" x14ac:dyDescent="0.25">
      <c r="P2118" s="43"/>
      <c r="X2118" s="43"/>
    </row>
    <row r="2119" spans="16:24" x14ac:dyDescent="0.25">
      <c r="X2119" s="42"/>
    </row>
    <row r="2138" spans="24:24" x14ac:dyDescent="0.25">
      <c r="X2138" s="42"/>
    </row>
    <row r="2139" spans="24:24" x14ac:dyDescent="0.25">
      <c r="X2139" s="42"/>
    </row>
    <row r="2152" spans="24:24" x14ac:dyDescent="0.25">
      <c r="X2152" s="42"/>
    </row>
    <row r="2184" spans="16:16" x14ac:dyDescent="0.25">
      <c r="P2184" s="42"/>
    </row>
    <row r="2197" spans="24:24" x14ac:dyDescent="0.25">
      <c r="X2197" s="42"/>
    </row>
    <row r="2198" spans="24:24" x14ac:dyDescent="0.25">
      <c r="X2198" s="42"/>
    </row>
    <row r="2248" spans="24:24" x14ac:dyDescent="0.25">
      <c r="X2248" s="42"/>
    </row>
    <row r="2249" spans="24:24" x14ac:dyDescent="0.25">
      <c r="X2249" s="42"/>
    </row>
    <row r="2262" spans="16:25" x14ac:dyDescent="0.25">
      <c r="P2262" s="42"/>
    </row>
    <row r="2269" spans="16:25" x14ac:dyDescent="0.25">
      <c r="Y2269" s="42"/>
    </row>
    <row r="2271" spans="16:25" x14ac:dyDescent="0.25">
      <c r="X2271" s="42"/>
    </row>
    <row r="2273" spans="24:24" x14ac:dyDescent="0.25">
      <c r="X2273" s="43"/>
    </row>
    <row r="2285" spans="24:24" x14ac:dyDescent="0.25">
      <c r="X2285" s="42"/>
    </row>
    <row r="2293" spans="24:24" x14ac:dyDescent="0.25">
      <c r="X2293" s="43"/>
    </row>
    <row r="2305" spans="16:25" x14ac:dyDescent="0.25">
      <c r="P2305" s="42"/>
    </row>
    <row r="2308" spans="16:25" x14ac:dyDescent="0.25">
      <c r="X2308" s="42"/>
    </row>
    <row r="2313" spans="16:25" x14ac:dyDescent="0.25">
      <c r="X2313" s="42"/>
    </row>
    <row r="2316" spans="16:25" x14ac:dyDescent="0.25">
      <c r="P2316" s="42"/>
      <c r="Y2316" s="42"/>
    </row>
    <row r="2320" spans="16:25" x14ac:dyDescent="0.25">
      <c r="X2320" s="42"/>
    </row>
    <row r="2322" spans="16:26" x14ac:dyDescent="0.25">
      <c r="X2322" s="42"/>
    </row>
    <row r="2331" spans="16:26" x14ac:dyDescent="0.25">
      <c r="P2331" s="42"/>
      <c r="Y2331" s="42"/>
      <c r="Z2331" s="42"/>
    </row>
    <row r="2341" spans="24:24" x14ac:dyDescent="0.25">
      <c r="X2341" s="42"/>
    </row>
    <row r="2342" spans="24:24" x14ac:dyDescent="0.25">
      <c r="X2342" s="42"/>
    </row>
    <row r="2368" spans="16:26" x14ac:dyDescent="0.25">
      <c r="P2368" s="42"/>
      <c r="Y2368" s="43"/>
      <c r="Z2368" s="42"/>
    </row>
    <row r="2372" spans="16:25" x14ac:dyDescent="0.25">
      <c r="Y2372" s="42"/>
    </row>
    <row r="2374" spans="16:25" x14ac:dyDescent="0.25">
      <c r="P2374" s="43"/>
    </row>
    <row r="2376" spans="16:25" x14ac:dyDescent="0.25">
      <c r="X2376" s="42"/>
    </row>
    <row r="2377" spans="16:25" x14ac:dyDescent="0.25">
      <c r="X2377" s="42"/>
    </row>
    <row r="2379" spans="16:25" x14ac:dyDescent="0.25">
      <c r="X2379" s="42"/>
    </row>
    <row r="2389" spans="24:24" x14ac:dyDescent="0.25">
      <c r="X2389" s="42"/>
    </row>
    <row r="2391" spans="24:24" x14ac:dyDescent="0.25">
      <c r="X2391" s="42"/>
    </row>
    <row r="2466" spans="24:25" x14ac:dyDescent="0.25">
      <c r="Y2466" s="42"/>
    </row>
    <row r="2467" spans="24:25" x14ac:dyDescent="0.25">
      <c r="X2467" s="42"/>
    </row>
    <row r="2470" spans="24:25" x14ac:dyDescent="0.25">
      <c r="X2470" s="42"/>
    </row>
    <row r="2490" spans="16:16" x14ac:dyDescent="0.25">
      <c r="P2490" s="42"/>
    </row>
    <row r="2503" spans="16:26" x14ac:dyDescent="0.25">
      <c r="P2503" s="43"/>
      <c r="Y2503" s="42"/>
      <c r="Z2503" s="42"/>
    </row>
    <row r="2536" spans="16:25" x14ac:dyDescent="0.25">
      <c r="P2536" s="43"/>
      <c r="Y2536" s="43"/>
    </row>
    <row r="2537" spans="16:25" x14ac:dyDescent="0.25">
      <c r="X2537" s="43"/>
    </row>
    <row r="2546" spans="24:26" x14ac:dyDescent="0.25">
      <c r="X2546" s="42"/>
    </row>
    <row r="2556" spans="24:26" x14ac:dyDescent="0.25">
      <c r="Y2556" s="42"/>
      <c r="Z2556" s="42"/>
    </row>
    <row r="2561" spans="16:26" x14ac:dyDescent="0.25">
      <c r="Y2561" s="42"/>
      <c r="Z2561" s="43"/>
    </row>
    <row r="2568" spans="16:26" x14ac:dyDescent="0.25">
      <c r="X2568" s="42"/>
    </row>
    <row r="2570" spans="16:26" x14ac:dyDescent="0.25">
      <c r="P2570" s="42"/>
    </row>
    <row r="2587" spans="24:24" x14ac:dyDescent="0.25">
      <c r="X2587" s="42"/>
    </row>
    <row r="2599" spans="16:26" x14ac:dyDescent="0.25">
      <c r="P2599" s="42"/>
      <c r="Y2599" s="42"/>
      <c r="Z2599" s="42"/>
    </row>
    <row r="2631" spans="24:24" x14ac:dyDescent="0.25">
      <c r="X2631" s="42"/>
    </row>
    <row r="2645" spans="25:26" x14ac:dyDescent="0.25">
      <c r="Y2645" s="43"/>
      <c r="Z2645" s="42"/>
    </row>
    <row r="2660" spans="25:25" x14ac:dyDescent="0.25">
      <c r="Y2660" s="42"/>
    </row>
    <row r="2677" spans="16:26" x14ac:dyDescent="0.25">
      <c r="P2677" s="43"/>
      <c r="Y2677" s="42"/>
      <c r="Z2677" s="42"/>
    </row>
    <row r="2765" spans="24:24" x14ac:dyDescent="0.25">
      <c r="X2765" s="43"/>
    </row>
    <row r="2860" spans="24:24" x14ac:dyDescent="0.25">
      <c r="X2860" s="43"/>
    </row>
    <row r="2874" spans="24:24" x14ac:dyDescent="0.25">
      <c r="X2874" s="43"/>
    </row>
    <row r="2893" spans="24:24" x14ac:dyDescent="0.25">
      <c r="X2893" s="43"/>
    </row>
    <row r="2909" spans="24:24" x14ac:dyDescent="0.25">
      <c r="X2909" s="42"/>
    </row>
    <row r="2915" spans="24:24" x14ac:dyDescent="0.25">
      <c r="X2915" s="42"/>
    </row>
    <row r="2936" spans="25:26" x14ac:dyDescent="0.25">
      <c r="Y2936" s="42"/>
      <c r="Z2936" s="42"/>
    </row>
    <row r="2952" spans="24:24" x14ac:dyDescent="0.25">
      <c r="X2952" s="42"/>
    </row>
    <row r="3113" spans="24:24" x14ac:dyDescent="0.25">
      <c r="X3113" s="43"/>
    </row>
    <row r="3122" spans="24:24" x14ac:dyDescent="0.25">
      <c r="X3122" s="42"/>
    </row>
    <row r="3138" spans="24:24" x14ac:dyDescent="0.25">
      <c r="X3138" s="42"/>
    </row>
    <row r="3169" spans="24:24" x14ac:dyDescent="0.25">
      <c r="X3169" s="42"/>
    </row>
    <row r="3196" spans="16:26" x14ac:dyDescent="0.25">
      <c r="P3196" s="42"/>
      <c r="Y3196" s="42"/>
      <c r="Z3196" s="43"/>
    </row>
    <row r="3249" spans="16:25" x14ac:dyDescent="0.25">
      <c r="X3249" s="42"/>
    </row>
    <row r="3250" spans="16:25" x14ac:dyDescent="0.25">
      <c r="X3250" s="42"/>
    </row>
    <row r="3253" spans="16:25" x14ac:dyDescent="0.25">
      <c r="X3253" s="42"/>
    </row>
    <row r="3254" spans="16:25" x14ac:dyDescent="0.25">
      <c r="X3254" s="42"/>
    </row>
    <row r="3263" spans="16:25" x14ac:dyDescent="0.25">
      <c r="Y3263" s="42"/>
    </row>
    <row r="3264" spans="16:25" x14ac:dyDescent="0.25">
      <c r="P3264" s="42"/>
    </row>
    <row r="3266" spans="16:26" x14ac:dyDescent="0.25">
      <c r="P3266" s="43"/>
      <c r="Y3266" s="42"/>
      <c r="Z3266" s="43"/>
    </row>
    <row r="3275" spans="16:26" x14ac:dyDescent="0.25">
      <c r="X3275" s="42"/>
    </row>
    <row r="3276" spans="16:26" x14ac:dyDescent="0.25">
      <c r="P3276" s="42"/>
    </row>
    <row r="3277" spans="16:26" x14ac:dyDescent="0.25">
      <c r="Y3277" s="42"/>
    </row>
    <row r="3283" spans="24:26" x14ac:dyDescent="0.25">
      <c r="Y3283" s="42"/>
    </row>
    <row r="3289" spans="24:26" x14ac:dyDescent="0.25">
      <c r="X3289" s="43"/>
    </row>
    <row r="3295" spans="24:26" x14ac:dyDescent="0.25">
      <c r="Y3295" s="42"/>
      <c r="Z3295" s="43"/>
    </row>
    <row r="3296" spans="24:26" x14ac:dyDescent="0.25">
      <c r="X3296" s="42"/>
    </row>
    <row r="3304" spans="24:26" x14ac:dyDescent="0.25">
      <c r="X3304" s="42"/>
    </row>
    <row r="3309" spans="24:26" x14ac:dyDescent="0.25">
      <c r="Y3309" s="42"/>
      <c r="Z3309" s="42"/>
    </row>
    <row r="3311" spans="24:26" x14ac:dyDescent="0.25">
      <c r="Y3311" s="42"/>
      <c r="Z3311" s="42"/>
    </row>
    <row r="3312" spans="24:26" x14ac:dyDescent="0.25">
      <c r="Y3312" s="42"/>
    </row>
    <row r="3316" spans="16:26" x14ac:dyDescent="0.25">
      <c r="P3316" s="42"/>
      <c r="Y3316" s="42"/>
      <c r="Z3316" s="42"/>
    </row>
    <row r="3320" spans="16:26" x14ac:dyDescent="0.25">
      <c r="Y3320" s="42"/>
      <c r="Z3320" s="43"/>
    </row>
    <row r="3321" spans="16:26" x14ac:dyDescent="0.25">
      <c r="X3321" s="43"/>
    </row>
    <row r="3327" spans="16:26" x14ac:dyDescent="0.25">
      <c r="Y3327" s="42"/>
    </row>
    <row r="3331" spans="16:26" x14ac:dyDescent="0.25">
      <c r="X3331" s="43"/>
    </row>
    <row r="3332" spans="16:26" x14ac:dyDescent="0.25">
      <c r="Y3332" s="42"/>
      <c r="Z3332" s="42"/>
    </row>
    <row r="3340" spans="16:26" x14ac:dyDescent="0.25">
      <c r="P3340" s="42"/>
    </row>
    <row r="3344" spans="16:26" x14ac:dyDescent="0.25">
      <c r="Y3344" s="42"/>
    </row>
    <row r="3348" spans="24:25" x14ac:dyDescent="0.25">
      <c r="X3348" s="42"/>
    </row>
    <row r="3351" spans="24:25" x14ac:dyDescent="0.25">
      <c r="X3351" s="42"/>
    </row>
    <row r="3355" spans="24:25" x14ac:dyDescent="0.25">
      <c r="Y3355" s="42"/>
    </row>
    <row r="3356" spans="24:25" x14ac:dyDescent="0.25">
      <c r="X3356" s="42"/>
    </row>
    <row r="3358" spans="24:25" x14ac:dyDescent="0.25">
      <c r="Y3358" s="42"/>
    </row>
    <row r="3360" spans="24:25" x14ac:dyDescent="0.25">
      <c r="X3360" s="42"/>
    </row>
    <row r="3361" spans="16:26" x14ac:dyDescent="0.25">
      <c r="X3361" s="42"/>
    </row>
    <row r="3364" spans="16:26" x14ac:dyDescent="0.25">
      <c r="X3364" s="42"/>
    </row>
    <row r="3365" spans="16:26" x14ac:dyDescent="0.25">
      <c r="X3365" s="42"/>
    </row>
    <row r="3368" spans="16:26" x14ac:dyDescent="0.25">
      <c r="P3368" s="42"/>
    </row>
    <row r="3372" spans="16:26" x14ac:dyDescent="0.25">
      <c r="Y3372" s="43"/>
      <c r="Z3372" s="42"/>
    </row>
    <row r="3386" spans="16:26" x14ac:dyDescent="0.25">
      <c r="P3386" s="43"/>
      <c r="Y3386" s="42"/>
      <c r="Z3386" s="42"/>
    </row>
    <row r="3397" spans="16:26" x14ac:dyDescent="0.25">
      <c r="X3397" s="42"/>
    </row>
    <row r="3402" spans="16:26" x14ac:dyDescent="0.25">
      <c r="P3402" s="43"/>
    </row>
    <row r="3404" spans="16:26" x14ac:dyDescent="0.25">
      <c r="P3404" s="42"/>
      <c r="Y3404" s="42"/>
      <c r="Z3404" s="42"/>
    </row>
    <row r="3405" spans="16:26" x14ac:dyDescent="0.25">
      <c r="Y3405" s="42"/>
      <c r="Z3405" s="42"/>
    </row>
    <row r="3408" spans="16:26" x14ac:dyDescent="0.25">
      <c r="X3408" s="43"/>
    </row>
    <row r="3409" spans="24:25" x14ac:dyDescent="0.25">
      <c r="X3409" s="42"/>
    </row>
    <row r="3419" spans="24:25" x14ac:dyDescent="0.25">
      <c r="Y3419" s="42"/>
    </row>
    <row r="3426" spans="16:24" x14ac:dyDescent="0.25">
      <c r="X3426" s="42"/>
    </row>
    <row r="3429" spans="16:24" x14ac:dyDescent="0.25">
      <c r="X3429" s="42"/>
    </row>
    <row r="3432" spans="16:24" x14ac:dyDescent="0.25">
      <c r="P3432" s="43"/>
      <c r="X3432" s="43"/>
    </row>
    <row r="3439" spans="16:24" x14ac:dyDescent="0.25">
      <c r="X3439" s="42"/>
    </row>
    <row r="3442" spans="24:24" x14ac:dyDescent="0.25">
      <c r="X3442" s="42"/>
    </row>
    <row r="3469" spans="24:24" x14ac:dyDescent="0.25">
      <c r="X3469" s="43"/>
    </row>
    <row r="3491" spans="24:24" x14ac:dyDescent="0.25">
      <c r="X3491" s="42"/>
    </row>
    <row r="3492" spans="24:24" x14ac:dyDescent="0.25">
      <c r="X3492" s="42"/>
    </row>
    <row r="3496" spans="24:24" x14ac:dyDescent="0.25">
      <c r="X3496" s="43"/>
    </row>
    <row r="3498" spans="24:24" x14ac:dyDescent="0.25">
      <c r="X3498" s="42"/>
    </row>
    <row r="3505" spans="14:24" x14ac:dyDescent="0.25">
      <c r="N3505" s="42"/>
    </row>
    <row r="3517" spans="14:24" x14ac:dyDescent="0.25">
      <c r="X3517" s="42"/>
    </row>
    <row r="3556" spans="24:25" x14ac:dyDescent="0.25">
      <c r="Y3556" s="43"/>
    </row>
    <row r="3559" spans="24:25" x14ac:dyDescent="0.25">
      <c r="X3559" s="42"/>
    </row>
    <row r="3573" spans="16:24" x14ac:dyDescent="0.25">
      <c r="X3573" s="43"/>
    </row>
    <row r="3578" spans="16:24" x14ac:dyDescent="0.25">
      <c r="P3578" s="42"/>
    </row>
    <row r="3587" spans="24:24" x14ac:dyDescent="0.25">
      <c r="X3587" s="42"/>
    </row>
    <row r="3614" spans="24:24" x14ac:dyDescent="0.25">
      <c r="X3614" s="43"/>
    </row>
    <row r="3629" spans="24:24" x14ac:dyDescent="0.25">
      <c r="X3629" s="42"/>
    </row>
    <row r="3640" spans="25:26" x14ac:dyDescent="0.25">
      <c r="Y3640" s="43"/>
      <c r="Z3640" s="43"/>
    </row>
    <row r="3642" spans="25:26" x14ac:dyDescent="0.25">
      <c r="Z3642" s="42"/>
    </row>
    <row r="3674" spans="24:24" x14ac:dyDescent="0.25">
      <c r="X3674" s="42"/>
    </row>
    <row r="3676" spans="24:24" x14ac:dyDescent="0.25">
      <c r="X3676" s="42"/>
    </row>
    <row r="3684" spans="16:24" x14ac:dyDescent="0.25">
      <c r="X3684" s="42"/>
    </row>
    <row r="3685" spans="16:24" x14ac:dyDescent="0.25">
      <c r="P3685" s="42"/>
    </row>
    <row r="3688" spans="16:24" x14ac:dyDescent="0.25">
      <c r="X3688" s="42"/>
    </row>
    <row r="3695" spans="16:24" x14ac:dyDescent="0.25">
      <c r="X3695" s="43"/>
    </row>
    <row r="3707" spans="24:24" x14ac:dyDescent="0.25">
      <c r="X3707" s="42"/>
    </row>
    <row r="3715" spans="16:24" x14ac:dyDescent="0.25">
      <c r="X3715" s="42"/>
    </row>
    <row r="3716" spans="16:24" x14ac:dyDescent="0.25">
      <c r="P3716" s="43"/>
      <c r="X3716" s="43"/>
    </row>
    <row r="3725" spans="16:24" x14ac:dyDescent="0.25">
      <c r="X3725" s="42"/>
    </row>
    <row r="3774" spans="25:26" x14ac:dyDescent="0.25">
      <c r="Y3774" s="43"/>
      <c r="Z3774" s="42"/>
    </row>
    <row r="3780" spans="24:24" x14ac:dyDescent="0.25">
      <c r="X3780" s="42"/>
    </row>
    <row r="3782" spans="24:24" x14ac:dyDescent="0.25">
      <c r="X3782" s="43"/>
    </row>
    <row r="3820" spans="24:26" x14ac:dyDescent="0.25">
      <c r="X3820" s="42"/>
    </row>
    <row r="3822" spans="24:26" x14ac:dyDescent="0.25">
      <c r="Y3822" s="42"/>
      <c r="Z3822" s="43"/>
    </row>
    <row r="3823" spans="24:26" x14ac:dyDescent="0.25">
      <c r="X3823" s="42"/>
    </row>
    <row r="3826" spans="24:26" x14ac:dyDescent="0.25">
      <c r="X3826" s="42"/>
    </row>
    <row r="3827" spans="24:26" x14ac:dyDescent="0.25">
      <c r="Y3827" s="42"/>
      <c r="Z3827" s="42"/>
    </row>
    <row r="3828" spans="24:26" x14ac:dyDescent="0.25">
      <c r="Y3828" s="42"/>
    </row>
    <row r="3830" spans="24:26" x14ac:dyDescent="0.25">
      <c r="X3830" s="42"/>
    </row>
    <row r="3832" spans="24:26" x14ac:dyDescent="0.25">
      <c r="Y3832" s="42"/>
      <c r="Z3832" s="42"/>
    </row>
    <row r="3834" spans="24:26" x14ac:dyDescent="0.25">
      <c r="X3834" s="43"/>
    </row>
    <row r="3837" spans="24:26" x14ac:dyDescent="0.25">
      <c r="Y3837" s="43"/>
    </row>
    <row r="3845" spans="24:24" x14ac:dyDescent="0.25">
      <c r="X3845" s="43"/>
    </row>
    <row r="3854" spans="24:24" x14ac:dyDescent="0.25">
      <c r="X3854" s="42"/>
    </row>
    <row r="3855" spans="24:24" x14ac:dyDescent="0.25">
      <c r="X3855" s="42"/>
    </row>
    <row r="3859" spans="16:26" x14ac:dyDescent="0.25">
      <c r="X3859" s="42"/>
    </row>
    <row r="3861" spans="16:26" x14ac:dyDescent="0.25">
      <c r="X3861" s="42"/>
    </row>
    <row r="3864" spans="16:26" x14ac:dyDescent="0.25">
      <c r="Y3864" s="42"/>
      <c r="Z3864" s="42"/>
    </row>
    <row r="3867" spans="16:26" x14ac:dyDescent="0.25">
      <c r="X3867" s="43"/>
    </row>
    <row r="3868" spans="16:26" x14ac:dyDescent="0.25">
      <c r="X3868" s="42"/>
    </row>
    <row r="3869" spans="16:26" x14ac:dyDescent="0.25">
      <c r="P3869" s="43"/>
      <c r="X3869" s="42"/>
    </row>
    <row r="3870" spans="16:26" x14ac:dyDescent="0.25">
      <c r="X3870" s="43"/>
    </row>
    <row r="3872" spans="16:26" x14ac:dyDescent="0.25">
      <c r="X3872" s="43"/>
    </row>
    <row r="3875" spans="16:25" x14ac:dyDescent="0.25">
      <c r="P3875" s="43"/>
      <c r="X3875" s="43"/>
    </row>
    <row r="3881" spans="16:25" x14ac:dyDescent="0.25">
      <c r="Y3881" s="42"/>
    </row>
    <row r="3884" spans="16:25" x14ac:dyDescent="0.25">
      <c r="X3884" s="42"/>
    </row>
    <row r="3888" spans="16:25" x14ac:dyDescent="0.25">
      <c r="Y3888" s="43"/>
    </row>
    <row r="3893" spans="24:26" x14ac:dyDescent="0.25">
      <c r="Y3893" s="42"/>
      <c r="Z3893" s="43"/>
    </row>
    <row r="3896" spans="24:26" x14ac:dyDescent="0.25">
      <c r="X3896" s="42"/>
    </row>
    <row r="3906" spans="16:26" x14ac:dyDescent="0.25">
      <c r="Y3906" s="42"/>
    </row>
    <row r="3908" spans="16:26" x14ac:dyDescent="0.25">
      <c r="Y3908" s="42"/>
    </row>
    <row r="3909" spans="16:26" x14ac:dyDescent="0.25">
      <c r="P3909" s="42"/>
      <c r="Y3909" s="42"/>
      <c r="Z3909" s="42"/>
    </row>
    <row r="3913" spans="16:26" x14ac:dyDescent="0.25">
      <c r="X3913" s="42"/>
    </row>
    <row r="3915" spans="16:26" x14ac:dyDescent="0.25">
      <c r="X3915" s="42"/>
    </row>
    <row r="3916" spans="16:26" x14ac:dyDescent="0.25">
      <c r="X3916" s="42"/>
    </row>
    <row r="3917" spans="16:26" x14ac:dyDescent="0.25">
      <c r="X3917" s="42"/>
    </row>
    <row r="3918" spans="16:26" x14ac:dyDescent="0.25">
      <c r="Y3918" s="42"/>
      <c r="Z3918" s="42"/>
    </row>
    <row r="3919" spans="16:26" x14ac:dyDescent="0.25">
      <c r="Y3919" s="43"/>
    </row>
    <row r="3923" spans="16:26" x14ac:dyDescent="0.25">
      <c r="X3923" s="42"/>
    </row>
    <row r="3924" spans="16:26" x14ac:dyDescent="0.25">
      <c r="X3924" s="43"/>
    </row>
    <row r="3925" spans="16:26" x14ac:dyDescent="0.25">
      <c r="P3925" s="43"/>
    </row>
    <row r="3928" spans="16:26" x14ac:dyDescent="0.25">
      <c r="X3928" s="42"/>
    </row>
    <row r="3932" spans="16:26" x14ac:dyDescent="0.25">
      <c r="P3932" s="43"/>
      <c r="X3932" s="43"/>
    </row>
    <row r="3934" spans="16:26" x14ac:dyDescent="0.25">
      <c r="X3934" s="42"/>
    </row>
    <row r="3936" spans="16:26" x14ac:dyDescent="0.25">
      <c r="P3936" s="43"/>
      <c r="Y3936" s="42"/>
      <c r="Z3936" s="42"/>
    </row>
    <row r="3937" spans="16:26" x14ac:dyDescent="0.25">
      <c r="Z3937" s="42"/>
    </row>
    <row r="3938" spans="16:26" x14ac:dyDescent="0.25">
      <c r="X3938" s="43"/>
    </row>
    <row r="3939" spans="16:26" x14ac:dyDescent="0.25">
      <c r="X3939" s="42"/>
    </row>
    <row r="3943" spans="16:26" x14ac:dyDescent="0.25">
      <c r="Y3943" s="43"/>
    </row>
    <row r="3949" spans="16:26" x14ac:dyDescent="0.25">
      <c r="X3949" s="43"/>
    </row>
    <row r="3951" spans="16:26" x14ac:dyDescent="0.25">
      <c r="P3951" s="42"/>
      <c r="Y3951" s="42"/>
      <c r="Z3951" s="42"/>
    </row>
    <row r="3965" spans="25:25" x14ac:dyDescent="0.25">
      <c r="Y3965" s="43"/>
    </row>
    <row r="3969" spans="24:26" x14ac:dyDescent="0.25">
      <c r="Y3969" s="42"/>
      <c r="Z3969" s="43"/>
    </row>
    <row r="3973" spans="24:26" x14ac:dyDescent="0.25">
      <c r="Y3973" s="43"/>
      <c r="Z3973" s="42"/>
    </row>
    <row r="3978" spans="24:26" x14ac:dyDescent="0.25">
      <c r="Y3978" s="43"/>
      <c r="Z3978" s="43"/>
    </row>
    <row r="3981" spans="24:26" x14ac:dyDescent="0.25">
      <c r="X3981" s="42"/>
    </row>
    <row r="3985" spans="24:26" x14ac:dyDescent="0.25">
      <c r="X3985" s="43"/>
    </row>
    <row r="3988" spans="24:26" x14ac:dyDescent="0.25">
      <c r="Y3988" s="43"/>
    </row>
    <row r="3991" spans="24:26" x14ac:dyDescent="0.25">
      <c r="Z3991" s="42"/>
    </row>
    <row r="3993" spans="24:26" x14ac:dyDescent="0.25">
      <c r="Y3993" s="42"/>
      <c r="Z3993" s="42"/>
    </row>
    <row r="4009" spans="16:16" x14ac:dyDescent="0.25">
      <c r="P4009" s="43"/>
    </row>
    <row r="4017" spans="24:24" x14ac:dyDescent="0.25">
      <c r="X4017" s="42"/>
    </row>
    <row r="4029" spans="24:24" x14ac:dyDescent="0.25">
      <c r="X4029" s="42"/>
    </row>
    <row r="4032" spans="24:24" x14ac:dyDescent="0.25">
      <c r="X4032" s="42"/>
    </row>
    <row r="4034" spans="16:24" x14ac:dyDescent="0.25">
      <c r="P4034" s="43"/>
      <c r="X4034" s="43"/>
    </row>
    <row r="4035" spans="16:24" x14ac:dyDescent="0.25">
      <c r="X4035" s="42"/>
    </row>
    <row r="4036" spans="16:24" x14ac:dyDescent="0.25">
      <c r="X4036" s="42"/>
    </row>
    <row r="4041" spans="16:24" x14ac:dyDescent="0.25">
      <c r="X4041" s="42"/>
    </row>
    <row r="4050" spans="24:24" x14ac:dyDescent="0.25">
      <c r="X4050" s="43"/>
    </row>
    <row r="4052" spans="24:24" x14ac:dyDescent="0.25">
      <c r="X4052" s="42"/>
    </row>
    <row r="4065" spans="24:24" x14ac:dyDescent="0.25">
      <c r="X4065" s="42"/>
    </row>
    <row r="4091" spans="24:26" x14ac:dyDescent="0.25">
      <c r="Y4091" s="43"/>
      <c r="Z4091" s="42"/>
    </row>
    <row r="4092" spans="24:26" x14ac:dyDescent="0.25">
      <c r="X4092" s="42"/>
    </row>
    <row r="4096" spans="24:26" x14ac:dyDescent="0.25">
      <c r="Y4096" s="43"/>
    </row>
    <row r="4097" spans="16:26" x14ac:dyDescent="0.25">
      <c r="P4097" s="42"/>
      <c r="Y4097" s="42"/>
    </row>
    <row r="4107" spans="16:26" x14ac:dyDescent="0.25">
      <c r="X4107" s="43"/>
    </row>
    <row r="4110" spans="16:26" x14ac:dyDescent="0.25">
      <c r="P4110" s="42"/>
      <c r="Y4110" s="43"/>
      <c r="Z4110" s="42"/>
    </row>
    <row r="4113" spans="16:24" x14ac:dyDescent="0.25">
      <c r="X4113" s="42"/>
    </row>
    <row r="4119" spans="16:24" x14ac:dyDescent="0.25">
      <c r="X4119" s="42"/>
    </row>
    <row r="4120" spans="16:24" x14ac:dyDescent="0.25">
      <c r="X4120" s="42"/>
    </row>
    <row r="4126" spans="16:24" x14ac:dyDescent="0.25">
      <c r="P4126" s="42"/>
    </row>
    <row r="4136" spans="25:25" x14ac:dyDescent="0.25">
      <c r="Y4136" s="42"/>
    </row>
    <row r="4150" spans="24:24" x14ac:dyDescent="0.25">
      <c r="X4150" s="42"/>
    </row>
    <row r="4169" spans="24:26" x14ac:dyDescent="0.25">
      <c r="X4169" s="42"/>
    </row>
    <row r="4171" spans="24:26" x14ac:dyDescent="0.25">
      <c r="X4171" s="42"/>
    </row>
    <row r="4172" spans="24:26" x14ac:dyDescent="0.25">
      <c r="Y4172" s="43"/>
      <c r="Z4172" s="42"/>
    </row>
    <row r="4181" spans="16:25" x14ac:dyDescent="0.25">
      <c r="X4181" s="42"/>
    </row>
    <row r="4182" spans="16:25" x14ac:dyDescent="0.25">
      <c r="Y4182" s="43"/>
    </row>
    <row r="4183" spans="16:25" x14ac:dyDescent="0.25">
      <c r="P4183" s="42"/>
      <c r="X4183" s="42"/>
    </row>
    <row r="4186" spans="16:25" x14ac:dyDescent="0.25">
      <c r="X4186" s="43"/>
    </row>
    <row r="4192" spans="16:25" x14ac:dyDescent="0.25">
      <c r="Y4192" s="42"/>
    </row>
    <row r="4194" spans="24:25" x14ac:dyDescent="0.25">
      <c r="Y4194" s="43"/>
    </row>
    <row r="4203" spans="24:25" x14ac:dyDescent="0.25">
      <c r="X4203" s="42"/>
    </row>
    <row r="4210" spans="24:24" x14ac:dyDescent="0.25">
      <c r="X4210" s="42"/>
    </row>
    <row r="4227" spans="24:25" x14ac:dyDescent="0.25">
      <c r="Y4227" s="42"/>
    </row>
    <row r="4235" spans="24:25" x14ac:dyDescent="0.25">
      <c r="Y4235" s="43"/>
    </row>
    <row r="4239" spans="24:25" x14ac:dyDescent="0.25">
      <c r="X4239" s="42"/>
    </row>
    <row r="4241" spans="24:26" x14ac:dyDescent="0.25">
      <c r="Z4241" s="42"/>
    </row>
    <row r="4247" spans="24:26" x14ac:dyDescent="0.25">
      <c r="X4247" s="42"/>
    </row>
    <row r="4267" spans="16:16" x14ac:dyDescent="0.25">
      <c r="P4267" s="42"/>
    </row>
    <row r="4291" spans="24:24" x14ac:dyDescent="0.25">
      <c r="X4291" s="42"/>
    </row>
    <row r="4324" spans="24:24" x14ac:dyDescent="0.25">
      <c r="X4324" s="42"/>
    </row>
    <row r="4345" spans="25:26" x14ac:dyDescent="0.25">
      <c r="Y4345" s="42"/>
      <c r="Z4345" s="42"/>
    </row>
    <row r="4356" spans="24:24" x14ac:dyDescent="0.25">
      <c r="X4356" s="43"/>
    </row>
    <row r="4362" spans="24:24" x14ac:dyDescent="0.25">
      <c r="X4362" s="42"/>
    </row>
    <row r="4374" spans="16:24" x14ac:dyDescent="0.25">
      <c r="P4374" s="42"/>
    </row>
    <row r="4384" spans="16:24" x14ac:dyDescent="0.25">
      <c r="X4384" s="42"/>
    </row>
    <row r="4387" spans="24:24" x14ac:dyDescent="0.25">
      <c r="X4387" s="43"/>
    </row>
    <row r="4414" spans="24:24" x14ac:dyDescent="0.25">
      <c r="X4414" s="43"/>
    </row>
    <row r="4416" spans="24:24" x14ac:dyDescent="0.25">
      <c r="X4416" s="42"/>
    </row>
    <row r="4423" spans="16:25" x14ac:dyDescent="0.25">
      <c r="P4423" s="42"/>
    </row>
    <row r="4427" spans="16:25" x14ac:dyDescent="0.25">
      <c r="Y4427" s="42"/>
    </row>
    <row r="4430" spans="16:25" x14ac:dyDescent="0.25">
      <c r="P4430" s="43"/>
      <c r="X4430" s="43"/>
    </row>
    <row r="4441" spans="16:25" x14ac:dyDescent="0.25">
      <c r="P4441" s="43"/>
    </row>
    <row r="4444" spans="16:25" x14ac:dyDescent="0.25">
      <c r="Y4444" s="43"/>
    </row>
    <row r="4451" spans="16:26" x14ac:dyDescent="0.25">
      <c r="X4451" s="42"/>
    </row>
    <row r="4452" spans="16:26" x14ac:dyDescent="0.25">
      <c r="P4452" s="42"/>
      <c r="X4452" s="42"/>
    </row>
    <row r="4455" spans="16:26" x14ac:dyDescent="0.25">
      <c r="P4455" s="42"/>
    </row>
    <row r="4464" spans="16:26" x14ac:dyDescent="0.25">
      <c r="Z4464" s="42"/>
    </row>
    <row r="4465" spans="16:26" x14ac:dyDescent="0.25">
      <c r="X4465" s="42"/>
    </row>
    <row r="4469" spans="16:26" x14ac:dyDescent="0.25">
      <c r="Y4469" s="43"/>
    </row>
    <row r="4471" spans="16:26" x14ac:dyDescent="0.25">
      <c r="P4471" s="42"/>
    </row>
    <row r="4479" spans="16:26" x14ac:dyDescent="0.25">
      <c r="Y4479" s="42"/>
      <c r="Z4479" s="43"/>
    </row>
    <row r="4492" spans="26:26" x14ac:dyDescent="0.25">
      <c r="Z4492" s="42"/>
    </row>
    <row r="4499" spans="16:26" x14ac:dyDescent="0.25">
      <c r="Y4499" s="42"/>
    </row>
    <row r="4502" spans="16:26" x14ac:dyDescent="0.25">
      <c r="X4502" s="42"/>
    </row>
    <row r="4503" spans="16:26" x14ac:dyDescent="0.25">
      <c r="P4503" s="42"/>
      <c r="X4503" s="42"/>
    </row>
    <row r="4510" spans="16:26" x14ac:dyDescent="0.25">
      <c r="Z4510" s="43"/>
    </row>
    <row r="4523" spans="24:24" x14ac:dyDescent="0.25">
      <c r="X4523" s="42"/>
    </row>
    <row r="4549" spans="24:25" x14ac:dyDescent="0.25">
      <c r="Y4549" s="42"/>
    </row>
    <row r="4559" spans="24:25" x14ac:dyDescent="0.25">
      <c r="X4559" s="42"/>
    </row>
    <row r="4561" spans="16:26" x14ac:dyDescent="0.25">
      <c r="X4561" s="42"/>
    </row>
    <row r="4564" spans="16:26" x14ac:dyDescent="0.25">
      <c r="P4564" s="42"/>
    </row>
    <row r="4569" spans="16:26" x14ac:dyDescent="0.25">
      <c r="Z4569" s="43"/>
    </row>
    <row r="4585" spans="25:25" x14ac:dyDescent="0.25">
      <c r="Y4585" s="42"/>
    </row>
    <row r="4617" spans="25:25" x14ac:dyDescent="0.25">
      <c r="Y4617" s="42"/>
    </row>
    <row r="4629" spans="16:25" x14ac:dyDescent="0.25">
      <c r="X4629" s="42"/>
    </row>
    <row r="4630" spans="16:25" x14ac:dyDescent="0.25">
      <c r="P4630" s="42"/>
      <c r="Y4630" s="42"/>
    </row>
    <row r="4643" spans="24:24" x14ac:dyDescent="0.25">
      <c r="X4643" s="42"/>
    </row>
    <row r="4645" spans="24:24" x14ac:dyDescent="0.25">
      <c r="X4645" s="42"/>
    </row>
    <row r="4647" spans="24:24" x14ac:dyDescent="0.25">
      <c r="X4647" s="42"/>
    </row>
    <row r="4653" spans="24:24" x14ac:dyDescent="0.25">
      <c r="X4653" s="42"/>
    </row>
    <row r="4676" spans="24:24" x14ac:dyDescent="0.25">
      <c r="X4676" s="42"/>
    </row>
    <row r="4701" spans="24:24" x14ac:dyDescent="0.25">
      <c r="X4701" s="42"/>
    </row>
    <row r="4710" spans="24:24" x14ac:dyDescent="0.25">
      <c r="X4710" s="43"/>
    </row>
    <row r="4724" spans="24:24" x14ac:dyDescent="0.25">
      <c r="X4724" s="42"/>
    </row>
    <row r="4754" spans="24:26" x14ac:dyDescent="0.25">
      <c r="X4754" s="43"/>
    </row>
    <row r="4755" spans="24:26" x14ac:dyDescent="0.25">
      <c r="Z4755" s="43"/>
    </row>
    <row r="4762" spans="24:26" x14ac:dyDescent="0.25">
      <c r="Z4762" s="42"/>
    </row>
    <row r="4790" spans="25:25" x14ac:dyDescent="0.25">
      <c r="Y4790" s="42"/>
    </row>
    <row r="4814" spans="16:24" x14ac:dyDescent="0.25">
      <c r="P4814" s="42"/>
      <c r="X4814" s="42"/>
    </row>
    <row r="4830" spans="24:24" x14ac:dyDescent="0.25">
      <c r="X4830" s="42"/>
    </row>
    <row r="4859" spans="25:25" x14ac:dyDescent="0.25">
      <c r="Y4859" s="42"/>
    </row>
    <row r="4894" spans="25:26" x14ac:dyDescent="0.25">
      <c r="Y4894" s="42"/>
      <c r="Z4894" s="42"/>
    </row>
    <row r="4910" spans="24:24" x14ac:dyDescent="0.25">
      <c r="X4910" s="43"/>
    </row>
    <row r="4944" spans="26:26" x14ac:dyDescent="0.25">
      <c r="Z4944" s="43"/>
    </row>
    <row r="4959" spans="16:16" x14ac:dyDescent="0.25">
      <c r="P4959" s="43"/>
    </row>
    <row r="4971" spans="24:26" x14ac:dyDescent="0.25">
      <c r="X4971" s="42"/>
    </row>
    <row r="4973" spans="24:26" x14ac:dyDescent="0.25">
      <c r="Z4973" s="43"/>
    </row>
    <row r="4988" spans="25:26" x14ac:dyDescent="0.25">
      <c r="Y4988" s="43"/>
    </row>
    <row r="4991" spans="25:26" x14ac:dyDescent="0.25">
      <c r="Z4991" s="42"/>
    </row>
    <row r="4993" spans="16:24" x14ac:dyDescent="0.25">
      <c r="X4993" s="42"/>
    </row>
    <row r="4995" spans="16:24" x14ac:dyDescent="0.25">
      <c r="X4995" s="42"/>
    </row>
    <row r="5003" spans="16:24" x14ac:dyDescent="0.25">
      <c r="X5003" s="43"/>
    </row>
    <row r="5004" spans="16:24" x14ac:dyDescent="0.25">
      <c r="P5004" s="42"/>
    </row>
    <row r="5009" spans="25:26" x14ac:dyDescent="0.25">
      <c r="Y5009" s="42"/>
      <c r="Z5009" s="42"/>
    </row>
    <row r="5026" spans="24:26" x14ac:dyDescent="0.25">
      <c r="Z5026" s="43"/>
    </row>
    <row r="5030" spans="24:26" x14ac:dyDescent="0.25">
      <c r="X5030" s="42"/>
    </row>
  </sheetData>
  <sheetProtection algorithmName="SHA-512" hashValue="OqmSeMzqjVy4+zyPogEwfv9ZAgGkxrfZA8doMxsKbD71WbdXqdQWHCeC0mAuaHXLb2y0+Dlnxork3AbA9bzvMw==" saltValue="2XppniOeDxely9M7h1rIpw==" spinCount="100000" sheet="1" objects="1" scenarios="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theme="0" tint="-0.14999847407452621"/>
  </sheetPr>
  <dimension ref="A1:AA5017"/>
  <sheetViews>
    <sheetView topLeftCell="H1" workbookViewId="0">
      <selection activeCell="X4" sqref="X4"/>
    </sheetView>
  </sheetViews>
  <sheetFormatPr baseColWidth="10" defaultRowHeight="15" x14ac:dyDescent="0.25"/>
  <cols>
    <col min="8" max="8" width="41.42578125" customWidth="1"/>
    <col min="15" max="15" width="14.28515625" customWidth="1"/>
  </cols>
  <sheetData>
    <row r="1" spans="1:27" x14ac:dyDescent="0.25">
      <c r="A1" s="120" t="s">
        <v>168</v>
      </c>
      <c r="B1" s="120" t="s">
        <v>169</v>
      </c>
      <c r="C1" s="120" t="s">
        <v>170</v>
      </c>
      <c r="D1" s="120" t="s">
        <v>171</v>
      </c>
      <c r="E1" s="120" t="s">
        <v>172</v>
      </c>
      <c r="F1" s="120" t="s">
        <v>152</v>
      </c>
      <c r="G1" s="120" t="s">
        <v>153</v>
      </c>
      <c r="H1" s="120" t="s">
        <v>173</v>
      </c>
      <c r="I1" s="120" t="s">
        <v>0</v>
      </c>
      <c r="J1" s="120" t="s">
        <v>174</v>
      </c>
      <c r="K1" s="120" t="s">
        <v>175</v>
      </c>
      <c r="L1" s="120" t="s">
        <v>176</v>
      </c>
      <c r="M1" s="146" t="s">
        <v>177</v>
      </c>
      <c r="N1" s="145" t="s">
        <v>154</v>
      </c>
      <c r="O1" s="145" t="s">
        <v>178</v>
      </c>
      <c r="P1" s="145" t="s">
        <v>179</v>
      </c>
      <c r="Q1" s="145" t="s">
        <v>245</v>
      </c>
      <c r="R1" s="145" t="s">
        <v>246</v>
      </c>
      <c r="S1" s="145" t="s">
        <v>247</v>
      </c>
      <c r="T1" s="145" t="s">
        <v>248</v>
      </c>
      <c r="U1" s="145" t="s">
        <v>249</v>
      </c>
      <c r="V1" s="145" t="s">
        <v>250</v>
      </c>
      <c r="W1" s="145" t="s">
        <v>180</v>
      </c>
      <c r="X1" s="145" t="s">
        <v>181</v>
      </c>
      <c r="Y1" s="145" t="s">
        <v>182</v>
      </c>
      <c r="Z1" s="145" t="s">
        <v>183</v>
      </c>
      <c r="AA1" s="145" t="s">
        <v>184</v>
      </c>
    </row>
    <row r="2" spans="1:27" x14ac:dyDescent="0.25">
      <c r="A2" s="243">
        <f>'Option 1 - Manual input'!B8</f>
        <v>1</v>
      </c>
      <c r="B2" s="243">
        <f t="array" ref="B2">VLOOKUP($A2&amp;'Dropdown Listen neu'!$A$57,CHOOSE({1,2},'Input - General information'!$A$6:$A$125&amp;'Input - General information'!$B$6:$B$125,'Input - General information'!$D$6:$D$125),2,FALSE)</f>
        <v>0</v>
      </c>
      <c r="C2" s="243">
        <f t="array" ref="C2">VLOOKUP($A2&amp;'Dropdown Listen neu'!$A$58,CHOOSE({1,2},'Input - General information'!$A$6:$A$125&amp;'Input - General information'!$B$6:$B$125,'Input - General information'!$D$6:$D$125),2,FALSE)</f>
        <v>0</v>
      </c>
      <c r="D2" s="243">
        <f t="array" ref="D2">VLOOKUP($A2&amp;'Dropdown Listen neu'!$A$63,CHOOSE({1,2},'Input - General information'!$A$6:$A$125&amp;'Input - General information'!$C$6:$C$125,'Input - General information'!$D$6:$D$125),2,FALSE)</f>
        <v>0</v>
      </c>
      <c r="E2" s="243">
        <f t="array" ref="E2">VLOOKUP($A2&amp;'Dropdown Listen neu'!$A$64,CHOOSE({1,2},'Input - General information'!$A$6:$A$125&amp;'Input - General information'!$C$6:$C$125,'Input - General information'!$D$6:$D$125),2,FALSE)</f>
        <v>0</v>
      </c>
      <c r="F2" s="243">
        <f t="array" ref="F2">VLOOKUP($A2&amp;'Dropdown Listen neu'!$A$65,CHOOSE({1,2},'Input - General information'!$A$6:$A$125&amp;'Input - General information'!$C$6:$C$125,'Input - General information'!$D$6:$D$125),2,FALSE)</f>
        <v>0</v>
      </c>
      <c r="G2" s="243">
        <f t="array" ref="G2">VLOOKUP($A2&amp;'Dropdown Listen neu'!$A$66,CHOOSE({1,2},'Input - General information'!$A$6:$A$125&amp;'Input - General information'!$C$6:$C$125,'Input - General information'!$D$6:$D$125),2,FALSE)</f>
        <v>0</v>
      </c>
      <c r="H2" s="243" t="str">
        <f t="array" ref="H2">CONCATENATE("SRID=4326;","POINT(",VLOOKUP($A2&amp;'Dropdown Listen neu'!$A$67,CHOOSE({1,2},'Input - General information'!$A$6:$A$125&amp;'Input - General information'!$C$6:$C$125,'Input - General information'!$D$6:$D$125),2,FALSE), " ",VLOOKUP($A2&amp;'Dropdown Listen neu'!$A$67,CHOOSE({1,2},'Input - General information'!$A$6:$A$125&amp;'Input - General information'!$C$6:$C$125,'Input - General information'!$D$6:$D$125),2,FALSE), ")")</f>
        <v>SRID=4326;POINT(0 0)</v>
      </c>
      <c r="I2" s="243" t="e">
        <f t="array" ref="I2">VLOOKUP(VLOOKUP($A2&amp;'Dropdown Listen neu'!$A$56,CHOOSE({1,2},'Input - General information'!$A$6:$A$125&amp;'Input - General information'!$B$6:$B$125,'Input - General information'!$D$6:$D$125),2,FALSE),'Dropdown Listen neu'!$A$26:$B$53,2,FALSE)</f>
        <v>#N/A</v>
      </c>
      <c r="J2" s="243" t="s">
        <v>288</v>
      </c>
      <c r="K2" s="243" t="e">
        <f t="array" ref="K2">VLOOKUP($A2&amp;'Dropdown Listen neu'!$A$61,CHOOSE({1,2},'Input - General information'!$A$6:$A$125&amp;'Input - General information'!$B$6:$B$125,'Input - General information'!$D$6:$D$125),2,FALSE)</f>
        <v>#N/A</v>
      </c>
      <c r="L2" s="243"/>
      <c r="M2" s="245" t="s">
        <v>185</v>
      </c>
      <c r="N2" s="21">
        <f>IF(ISTEXT('Option 1 - Manual input'!$F8),'Data Import Option 1'!N2,IF(AND(NOT('Option 2 - Plant selection'!$F7="No data available"),NOT('Option 2 - Plant selection'!$F7="Please select NACE-Code first"), NOT('Option 2 - Plant selection'!$F7="Please select")),'Data Import Option 2'!N2,IF(ISTEXT('Option 3 - Sector selection'!$G7),'Data Import Option 3'!N2,0)))</f>
        <v>0</v>
      </c>
      <c r="O2" s="21" t="str">
        <f>IF(ISTEXT('Option 1 - Manual input'!$F8),'Data Import Option 1'!O2,IF(ISTEXT('Option 2 - Plant selection'!$F7),'Data Import Option 2'!O2,IF(ISTEXT('Option 3 - Sector selection'!$G7),'Data Import Option 3'!O2,0)))</f>
        <v>tonnes/year</v>
      </c>
      <c r="P2" s="21">
        <f>IF(ISTEXT('Option 1 - Manual input'!$F8),'Data Import Option 1'!P2,IF(AND(NOT('Option 2 - Plant selection'!$F7="No data available"),NOT('Option 2 - Plant selection'!$F7="Please select NACE-Code first"), NOT('Option 2 - Plant selection'!$F7="Please select")),'Data Import Option 2'!P2,IF(ISTEXT('Option 3 - Sector selection'!$G7),'Data Import Option 3'!P2,0)))</f>
        <v>0</v>
      </c>
      <c r="Q2" s="21">
        <f>IF(ISTEXT('Option 1 - Manual input'!$F8),'Data Import Option 1'!Q2,IF(AND(NOT('Option 2 - Plant selection'!$F7="No data available"),NOT('Option 2 - Plant selection'!$F7="Please select NACE-Code first"), NOT('Option 2 - Plant selection'!$F7="Please select")),'Data Import Option 2'!Q2,IF(ISTEXT('Option 3 - Sector selection'!$G7),'Data Import Option 3'!Q2,0)))</f>
        <v>0</v>
      </c>
      <c r="R2" s="21">
        <f>IF(ISTEXT('Option 1 - Manual input'!$F8),'Data Import Option 1'!R2,IF(AND(NOT('Option 2 - Plant selection'!$F7="No data available"),NOT('Option 2 - Plant selection'!$F7="Please select NACE-Code first"), NOT('Option 2 - Plant selection'!$F7="Please select")),'Data Import Option 2'!R2,IF(ISTEXT('Option 3 - Sector selection'!$G7),'Data Import Option 3'!R2,0)))</f>
        <v>0</v>
      </c>
      <c r="S2" s="21">
        <f>IF(ISTEXT('Option 1 - Manual input'!$F8),'Data Import Option 1'!S2,IF(AND(NOT('Option 2 - Plant selection'!$F7="No data available"),NOT('Option 2 - Plant selection'!$F7="Please select NACE-Code first"), NOT('Option 2 - Plant selection'!$F7="Please select")),'Data Import Option 2'!S2,IF(ISTEXT('Option 3 - Sector selection'!$G7),'Data Import Option 3'!S2,0)))</f>
        <v>0</v>
      </c>
      <c r="T2" s="21">
        <f>IF(ISTEXT('Option 1 - Manual input'!$F8),'Data Import Option 1'!T2,IF(AND(NOT('Option 2 - Plant selection'!$F7="No data available"),NOT('Option 2 - Plant selection'!$F7="Please select NACE-Code first"), NOT('Option 2 - Plant selection'!$F7="Please select")),'Data Import Option 2'!T2,IF(ISTEXT('Option 3 - Sector selection'!$G7),'Data Import Option 3'!T2,0)))</f>
        <v>0</v>
      </c>
      <c r="U2" s="21">
        <f>IF(ISTEXT('Option 1 - Manual input'!$F8),'Data Import Option 1'!U2,IF(AND(NOT('Option 2 - Plant selection'!$F7="No data available"),NOT('Option 2 - Plant selection'!$F7="Please select NACE-Code first"), NOT('Option 2 - Plant selection'!$F7="Please select")),'Data Import Option 2'!U2,IF(ISTEXT('Option 3 - Sector selection'!$G7),'Data Import Option 3'!U2,0)))</f>
        <v>0</v>
      </c>
      <c r="V2" s="21" t="e">
        <f>IF(ISTEXT('Option 1 - Manual input'!$F8),'Data Import Option 1'!V2+'Data Import Option 1'!W2,IF(AND(NOT('Option 2 - Plant selection'!$F7="No data available"),NOT('Option 2 - Plant selection'!$F7="Please select NACE-Code first")),'Data Import Option 2'!V2+'Data Import Option 2'!W2,IF(ISTEXT('Option 3 - Sector selection'!$G7),'Data Import Option 3'!V2+'Data Import Option 3'!W2,0)))</f>
        <v>#N/A</v>
      </c>
      <c r="W2" s="21" t="str">
        <f>IF(ISTEXT('Option 1 - Manual input'!$F8),'Data Import Option 1'!X2,IF(ISTEXT('Option 2 - Plant selection'!$F7),'Data Import Option 2'!X2,IF(ISTEXT('Option 3 - Sector selection'!$G7),'Data Import Option 3'!X2,0)))</f>
        <v>GWh/year</v>
      </c>
      <c r="X2" s="21">
        <f>IF(ISTEXT('Option 1 - Manual input'!$F8),'Data Import Option 1'!Y2,IF(AND(NOT('Option 2 - Plant selection'!$F7="No data available"),NOT('Option 2 - Plant selection'!$F7="Please select NACE-Code first"),  NOT('Option 2 - Plant selection'!$F7="Please select")),'Data Import Option 2'!Y2,IF(ISTEXT('Option 3 - Sector selection'!$G7),'Data Import Option 3'!Y2,0)))</f>
        <v>0</v>
      </c>
      <c r="Y2" s="21">
        <f>IF(ISTEXT('Option 1 - Manual input'!$F8),'Data Import Option 1'!Z2,IF(AND(NOT('Option 2 - Plant selection'!$F7="No data available"),NOT('Option 2 - Plant selection'!$F7="Please select NACE-Code first"),  NOT('Option 2 - Plant selection'!$F7="Please select")),'Data Import Option 2'!Z2,IF(ISTEXT('Option 3 - Sector selection'!$G7),'Data Import Option 3'!Z2,0)))</f>
        <v>0</v>
      </c>
      <c r="Z2" s="21">
        <f>IF(ISTEXT('Option 1 - Manual input'!$F8),'Data Import Option 1'!AA2,IF(AND(NOT('Option 2 - Plant selection'!$F7="No data available"),NOT('Option 2 - Plant selection'!$F7="Please select NACE-Code first"),  NOT('Option 2 - Plant selection'!$F7="Please select")),'Data Import Option 2'!AA2,IF(ISTEXT('Option 3 - Sector selection'!$G7),'Data Import Option 3'!AA2,0)))</f>
        <v>0</v>
      </c>
      <c r="AA2" s="21" t="s">
        <v>155</v>
      </c>
    </row>
    <row r="3" spans="1:27" x14ac:dyDescent="0.25">
      <c r="A3" s="243">
        <f>'Option 1 - Manual input'!B9</f>
        <v>2</v>
      </c>
      <c r="B3" s="243">
        <f t="array" ref="B3">VLOOKUP($A3&amp;'Dropdown Listen neu'!$A$57,CHOOSE({1,2},'Input - General information'!$A$6:$A$125&amp;'Input - General information'!$B$6:$B$125,'Input - General information'!$D$6:$D$125),2,FALSE)</f>
        <v>0</v>
      </c>
      <c r="C3" s="243">
        <f t="array" ref="C3">VLOOKUP($A3&amp;'Dropdown Listen neu'!$A$58,CHOOSE({1,2},'Input - General information'!$A$6:$A$125&amp;'Input - General information'!$B$6:$B$125,'Input - General information'!$D$6:$D$125),2,FALSE)</f>
        <v>0</v>
      </c>
      <c r="D3" s="243">
        <f t="array" ref="D3">VLOOKUP($A3&amp;'Dropdown Listen neu'!$A$63,CHOOSE({1,2},'Input - General information'!$A$6:$A$125&amp;'Input - General information'!$C$6:$C$125,'Input - General information'!$D$6:$D$125),2,FALSE)</f>
        <v>0</v>
      </c>
      <c r="E3" s="243">
        <f t="array" ref="E3">VLOOKUP($A3&amp;'Dropdown Listen neu'!$A$64,CHOOSE({1,2},'Input - General information'!$A$6:$A$125&amp;'Input - General information'!$C$6:$C$125,'Input - General information'!$D$6:$D$125),2,FALSE)</f>
        <v>0</v>
      </c>
      <c r="F3" s="243">
        <f t="array" ref="F3">VLOOKUP($A3&amp;'Dropdown Listen neu'!$A$65,CHOOSE({1,2},'Input - General information'!$A$6:$A$125&amp;'Input - General information'!$C$6:$C$125,'Input - General information'!$D$6:$D$125),2,FALSE)</f>
        <v>0</v>
      </c>
      <c r="G3" s="243">
        <f t="array" ref="G3">VLOOKUP($A3&amp;'Dropdown Listen neu'!$A$66,CHOOSE({1,2},'Input - General information'!$A$6:$A$125&amp;'Input - General information'!$C$6:$C$125,'Input - General information'!$D$6:$D$125),2,FALSE)</f>
        <v>0</v>
      </c>
      <c r="H3" s="243" t="str">
        <f t="array" ref="H3">CONCATENATE("SRID=4326;","POINT(",VLOOKUP($A3&amp;'Dropdown Listen neu'!$A$67,CHOOSE({1,2},'Input - General information'!$A$6:$A$125&amp;'Input - General information'!$C$6:$C$125,'Input - General information'!$D$6:$D$125),2,FALSE), " ",VLOOKUP($A3&amp;'Dropdown Listen neu'!$A$67,CHOOSE({1,2},'Input - General information'!$A$6:$A$125&amp;'Input - General information'!$C$6:$C$125,'Input - General information'!$D$6:$D$125),2,FALSE), ")")</f>
        <v>SRID=4326;POINT(0 0)</v>
      </c>
      <c r="I3" s="243" t="e">
        <f t="array" ref="I3">VLOOKUP(VLOOKUP($A3&amp;'Dropdown Listen neu'!$A$56,CHOOSE({1,2},'Input - General information'!$A$6:$A$125&amp;'Input - General information'!$B$6:$B$125,'Input - General information'!$D$6:$D$125),2,FALSE),'Dropdown Listen neu'!$A$26:$B$53,2,FALSE)</f>
        <v>#N/A</v>
      </c>
      <c r="J3" s="243" t="s">
        <v>288</v>
      </c>
      <c r="K3" s="243" t="e">
        <f t="array" ref="K3">VLOOKUP($A3&amp;'Dropdown Listen neu'!$A$61,CHOOSE({1,2},'Input - General information'!$A$6:$A$125&amp;'Input - General information'!$B$6:$B$125,'Input - General information'!$D$6:$D$125),2,FALSE)</f>
        <v>#N/A</v>
      </c>
      <c r="L3" s="243"/>
      <c r="M3" s="245" t="s">
        <v>185</v>
      </c>
      <c r="N3" s="21">
        <f>IF(ISTEXT('Option 1 - Manual input'!$F9),'Data Import Option 1'!N3,IF(AND(NOT('Option 2 - Plant selection'!$F8="No data available"),NOT('Option 2 - Plant selection'!$F8="Please select NACE-Code first"), NOT('Option 2 - Plant selection'!$F8="Please select")),'Data Import Option 2'!N3,IF(ISTEXT('Option 3 - Sector selection'!$G8),'Data Import Option 3'!N3,0)))</f>
        <v>0</v>
      </c>
      <c r="O3" s="21" t="s">
        <v>185</v>
      </c>
      <c r="P3" s="21">
        <f>IF(ISTEXT('Option 1 - Manual input'!$F9),'Data Import Option 1'!P3,IF(AND(NOT('Option 2 - Plant selection'!$F8="No data available"),NOT('Option 2 - Plant selection'!$F8="Please select NACE-Code first"), NOT('Option 2 - Plant selection'!$F8="Please select")),'Data Import Option 2'!P3,IF(ISTEXT('Option 3 - Sector selection'!$G8),'Data Import Option 3'!P3,0)))</f>
        <v>0</v>
      </c>
      <c r="Q3" s="21">
        <f>IF(ISTEXT('Option 1 - Manual input'!$F9),'Data Import Option 1'!Q3,IF(AND(NOT('Option 2 - Plant selection'!$F8="No data available"),NOT('Option 2 - Plant selection'!$F8="Please select NACE-Code first"), NOT('Option 2 - Plant selection'!$F8="Please select")),'Data Import Option 2'!Q3,IF(ISTEXT('Option 3 - Sector selection'!$G8),'Data Import Option 3'!Q3,0)))</f>
        <v>0</v>
      </c>
      <c r="R3" s="21">
        <f>IF(ISTEXT('Option 1 - Manual input'!$F9),'Data Import Option 1'!R3,IF(AND(NOT('Option 2 - Plant selection'!$F8="No data available"),NOT('Option 2 - Plant selection'!$F8="Please select NACE-Code first"), NOT('Option 2 - Plant selection'!$F8="Please select")),'Data Import Option 2'!R3,IF(ISTEXT('Option 3 - Sector selection'!$G8),'Data Import Option 3'!R3,0)))</f>
        <v>0</v>
      </c>
      <c r="S3" s="21">
        <f>IF(ISTEXT('Option 1 - Manual input'!$F9),'Data Import Option 1'!S3,IF(AND(NOT('Option 2 - Plant selection'!$F8="No data available"),NOT('Option 2 - Plant selection'!$F8="Please select NACE-Code first"), NOT('Option 2 - Plant selection'!$F8="Please select")),'Data Import Option 2'!S3,IF(ISTEXT('Option 3 - Sector selection'!$G8),'Data Import Option 3'!S3,0)))</f>
        <v>0</v>
      </c>
      <c r="T3" s="21">
        <f>IF(ISTEXT('Option 1 - Manual input'!$F9),'Data Import Option 1'!T3,IF(AND(NOT('Option 2 - Plant selection'!$F8="No data available"),NOT('Option 2 - Plant selection'!$F8="Please select NACE-Code first"), NOT('Option 2 - Plant selection'!$F8="Please select")),'Data Import Option 2'!T3,IF(ISTEXT('Option 3 - Sector selection'!$G8),'Data Import Option 3'!T3,0)))</f>
        <v>0</v>
      </c>
      <c r="U3" s="21">
        <f>IF(ISTEXT('Option 1 - Manual input'!$F9),'Data Import Option 1'!U3,IF(AND(NOT('Option 2 - Plant selection'!$F8="No data available"),NOT('Option 2 - Plant selection'!$F8="Please select NACE-Code first"), NOT('Option 2 - Plant selection'!$F8="Please select")),'Data Import Option 2'!U3,IF(ISTEXT('Option 3 - Sector selection'!$G8),'Data Import Option 3'!U3,0)))</f>
        <v>0</v>
      </c>
      <c r="V3" s="21" t="e">
        <f>IF(ISTEXT('Option 1 - Manual input'!$F9),'Data Import Option 1'!V3+'Data Import Option 1'!W3,IF(AND(NOT('Option 2 - Plant selection'!$F8="No data available"),NOT('Option 2 - Plant selection'!$F8="Please select NACE-Code first")),'Data Import Option 2'!V3+'Data Import Option 2'!W3,IF(ISTEXT('Option 3 - Sector selection'!$G8),'Data Import Option 3'!V3+'Data Import Option 3'!W3,0)))</f>
        <v>#N/A</v>
      </c>
      <c r="W3" s="21" t="s">
        <v>155</v>
      </c>
      <c r="X3" s="21">
        <f>IF(ISTEXT('Option 1 - Manual input'!$F9),'Data Import Option 1'!Y3,IF(AND(NOT('Option 2 - Plant selection'!$F8="No data available"),NOT('Option 2 - Plant selection'!$F8="Please select NACE-Code first"),  NOT('Option 2 - Plant selection'!$F8="Please select")),'Data Import Option 2'!Y3,IF(ISTEXT('Option 3 - Sector selection'!$G8),'Data Import Option 3'!Y3,0)))</f>
        <v>0</v>
      </c>
      <c r="Y3" s="21">
        <f>IF(ISTEXT('Option 1 - Manual input'!$F9),'Data Import Option 1'!Z3,IF(AND(NOT('Option 2 - Plant selection'!$F8="No data available"),NOT('Option 2 - Plant selection'!$F8="Please select NACE-Code first"),  NOT('Option 2 - Plant selection'!$F8="Please select")),'Data Import Option 2'!Z3,IF(ISTEXT('Option 3 - Sector selection'!$G8),'Data Import Option 3'!Z3,0)))</f>
        <v>0</v>
      </c>
      <c r="Z3" s="21">
        <f>IF(ISTEXT('Option 1 - Manual input'!$F9),'Data Import Option 1'!AA3,IF(AND(NOT('Option 2 - Plant selection'!$F8="No data available"),NOT('Option 2 - Plant selection'!$F8="Please select NACE-Code first"),  NOT('Option 2 - Plant selection'!$F8="Please select")),'Data Import Option 2'!AA3,IF(ISTEXT('Option 3 - Sector selection'!$G8),'Data Import Option 3'!AA3,0)))</f>
        <v>0</v>
      </c>
      <c r="AA3" s="21" t="s">
        <v>155</v>
      </c>
    </row>
    <row r="4" spans="1:27" x14ac:dyDescent="0.25">
      <c r="A4" s="243">
        <f>'Option 1 - Manual input'!B10</f>
        <v>3</v>
      </c>
      <c r="B4" s="243">
        <f t="array" ref="B4">VLOOKUP($A4&amp;'Dropdown Listen neu'!$A$57,CHOOSE({1,2},'Input - General information'!$A$6:$A$125&amp;'Input - General information'!$B$6:$B$125,'Input - General information'!$D$6:$D$125),2,FALSE)</f>
        <v>0</v>
      </c>
      <c r="C4" s="243">
        <f t="array" ref="C4">VLOOKUP($A4&amp;'Dropdown Listen neu'!$A$58,CHOOSE({1,2},'Input - General information'!$A$6:$A$125&amp;'Input - General information'!$B$6:$B$125,'Input - General information'!$D$6:$D$125),2,FALSE)</f>
        <v>0</v>
      </c>
      <c r="D4" s="243">
        <f t="array" ref="D4">VLOOKUP($A4&amp;'Dropdown Listen neu'!$A$63,CHOOSE({1,2},'Input - General information'!$A$6:$A$125&amp;'Input - General information'!$C$6:$C$125,'Input - General information'!$D$6:$D$125),2,FALSE)</f>
        <v>0</v>
      </c>
      <c r="E4" s="243">
        <f t="array" ref="E4">VLOOKUP($A4&amp;'Dropdown Listen neu'!$A$64,CHOOSE({1,2},'Input - General information'!$A$6:$A$125&amp;'Input - General information'!$C$6:$C$125,'Input - General information'!$D$6:$D$125),2,FALSE)</f>
        <v>0</v>
      </c>
      <c r="F4" s="243">
        <f t="array" ref="F4">VLOOKUP($A4&amp;'Dropdown Listen neu'!$A$65,CHOOSE({1,2},'Input - General information'!$A$6:$A$125&amp;'Input - General information'!$C$6:$C$125,'Input - General information'!$D$6:$D$125),2,FALSE)</f>
        <v>0</v>
      </c>
      <c r="G4" s="243">
        <f t="array" ref="G4">VLOOKUP($A4&amp;'Dropdown Listen neu'!$A$66,CHOOSE({1,2},'Input - General information'!$A$6:$A$125&amp;'Input - General information'!$C$6:$C$125,'Input - General information'!$D$6:$D$125),2,FALSE)</f>
        <v>0</v>
      </c>
      <c r="H4" s="243" t="str">
        <f t="array" ref="H4">CONCATENATE("SRID=4326;","POINT(",VLOOKUP($A4&amp;'Dropdown Listen neu'!$A$67,CHOOSE({1,2},'Input - General information'!$A$6:$A$125&amp;'Input - General information'!$C$6:$C$125,'Input - General information'!$D$6:$D$125),2,FALSE), " ",VLOOKUP($A4&amp;'Dropdown Listen neu'!$A$67,CHOOSE({1,2},'Input - General information'!$A$6:$A$125&amp;'Input - General information'!$C$6:$C$125,'Input - General information'!$D$6:$D$125),2,FALSE), ")")</f>
        <v>SRID=4326;POINT(0 0)</v>
      </c>
      <c r="I4" s="243" t="e">
        <f t="array" ref="I4">VLOOKUP(VLOOKUP($A4&amp;'Dropdown Listen neu'!$A$56,CHOOSE({1,2},'Input - General information'!$A$6:$A$125&amp;'Input - General information'!$B$6:$B$125,'Input - General information'!$D$6:$D$125),2,FALSE),'Dropdown Listen neu'!$A$26:$B$53,2,FALSE)</f>
        <v>#N/A</v>
      </c>
      <c r="J4" s="243" t="s">
        <v>288</v>
      </c>
      <c r="K4" s="243" t="e">
        <f t="array" ref="K4">VLOOKUP($A4&amp;'Dropdown Listen neu'!$A$61,CHOOSE({1,2},'Input - General information'!$A$6:$A$125&amp;'Input - General information'!$B$6:$B$125,'Input - General information'!$D$6:$D$125),2,FALSE)</f>
        <v>#N/A</v>
      </c>
      <c r="L4" s="243"/>
      <c r="M4" s="245" t="s">
        <v>185</v>
      </c>
      <c r="N4" s="21">
        <f>IF(ISTEXT('Option 1 - Manual input'!$F10),'Data Import Option 1'!N4,IF(AND(NOT('Option 2 - Plant selection'!$F9="No data available"),NOT('Option 2 - Plant selection'!$F9="Please select NACE-Code first"), NOT('Option 2 - Plant selection'!$F9="Please select")),'Data Import Option 2'!N4,IF(ISTEXT('Option 3 - Sector selection'!$G9),'Data Import Option 3'!N4,0)))</f>
        <v>0</v>
      </c>
      <c r="O4" s="21" t="s">
        <v>185</v>
      </c>
      <c r="P4" s="21">
        <f>IF(ISTEXT('Option 1 - Manual input'!$F10),'Data Import Option 1'!P4,IF(AND(NOT('Option 2 - Plant selection'!$F9="No data available"),NOT('Option 2 - Plant selection'!$F9="Please select NACE-Code first"), NOT('Option 2 - Plant selection'!$F9="Please select")),'Data Import Option 2'!P4,IF(ISTEXT('Option 3 - Sector selection'!$G9),'Data Import Option 3'!P4,0)))</f>
        <v>0</v>
      </c>
      <c r="Q4" s="21">
        <f>IF(ISTEXT('Option 1 - Manual input'!$F10),'Data Import Option 1'!Q4,IF(AND(NOT('Option 2 - Plant selection'!$F9="No data available"),NOT('Option 2 - Plant selection'!$F9="Please select NACE-Code first"), NOT('Option 2 - Plant selection'!$F9="Please select")),'Data Import Option 2'!Q4,IF(ISTEXT('Option 3 - Sector selection'!$G9),'Data Import Option 3'!Q4,0)))</f>
        <v>0</v>
      </c>
      <c r="R4" s="21">
        <f>IF(ISTEXT('Option 1 - Manual input'!$F10),'Data Import Option 1'!R4,IF(AND(NOT('Option 2 - Plant selection'!$F9="No data available"),NOT('Option 2 - Plant selection'!$F9="Please select NACE-Code first"), NOT('Option 2 - Plant selection'!$F9="Please select")),'Data Import Option 2'!R4,IF(ISTEXT('Option 3 - Sector selection'!$G9),'Data Import Option 3'!R4,0)))</f>
        <v>0</v>
      </c>
      <c r="S4" s="21">
        <f>IF(ISTEXT('Option 1 - Manual input'!$F10),'Data Import Option 1'!S4,IF(AND(NOT('Option 2 - Plant selection'!$F9="No data available"),NOT('Option 2 - Plant selection'!$F9="Please select NACE-Code first"), NOT('Option 2 - Plant selection'!$F9="Please select")),'Data Import Option 2'!S4,IF(ISTEXT('Option 3 - Sector selection'!$G9),'Data Import Option 3'!S4,0)))</f>
        <v>0</v>
      </c>
      <c r="T4" s="21">
        <f>IF(ISTEXT('Option 1 - Manual input'!$F10),'Data Import Option 1'!T4,IF(AND(NOT('Option 2 - Plant selection'!$F9="No data available"),NOT('Option 2 - Plant selection'!$F9="Please select NACE-Code first"), NOT('Option 2 - Plant selection'!$F9="Please select")),'Data Import Option 2'!T4,IF(ISTEXT('Option 3 - Sector selection'!$G9),'Data Import Option 3'!T4,0)))</f>
        <v>0</v>
      </c>
      <c r="U4" s="21">
        <f>IF(ISTEXT('Option 1 - Manual input'!$F10),'Data Import Option 1'!U4,IF(AND(NOT('Option 2 - Plant selection'!$F9="No data available"),NOT('Option 2 - Plant selection'!$F9="Please select NACE-Code first"), NOT('Option 2 - Plant selection'!$F9="Please select")),'Data Import Option 2'!U4,IF(ISTEXT('Option 3 - Sector selection'!$G9),'Data Import Option 3'!U4,0)))</f>
        <v>0</v>
      </c>
      <c r="V4" s="21" t="e">
        <f>IF(ISTEXT('Option 1 - Manual input'!$F10),'Data Import Option 1'!V4+'Data Import Option 1'!W4,IF(AND(NOT('Option 2 - Plant selection'!$F9="No data available"),NOT('Option 2 - Plant selection'!$F9="Please select NACE-Code first")),'Data Import Option 2'!V4+'Data Import Option 2'!W4,IF(ISTEXT('Option 3 - Sector selection'!$G9),'Data Import Option 3'!V4+'Data Import Option 3'!W4,0)))</f>
        <v>#N/A</v>
      </c>
      <c r="W4" s="21" t="s">
        <v>155</v>
      </c>
      <c r="X4" s="21">
        <f>IF(ISTEXT('Option 1 - Manual input'!$F10),'Data Import Option 1'!Y4,IF(AND(NOT('Option 2 - Plant selection'!$F9="No data available"),NOT('Option 2 - Plant selection'!$F9="Please select NACE-Code first"),  NOT('Option 2 - Plant selection'!$F9="Please select")),'Data Import Option 2'!Y4,IF(ISTEXT('Option 3 - Sector selection'!$G9),'Data Import Option 3'!Y4,0)))</f>
        <v>0</v>
      </c>
      <c r="Y4" s="21">
        <f>IF(ISTEXT('Option 1 - Manual input'!$F10),'Data Import Option 1'!Z4,IF(AND(NOT('Option 2 - Plant selection'!$F9="No data available"),NOT('Option 2 - Plant selection'!$F9="Please select NACE-Code first"),  NOT('Option 2 - Plant selection'!$F9="Please select")),'Data Import Option 2'!Z4,IF(ISTEXT('Option 3 - Sector selection'!$G9),'Data Import Option 3'!Z4,0)))</f>
        <v>0</v>
      </c>
      <c r="Z4" s="21">
        <f>IF(ISTEXT('Option 1 - Manual input'!$F10),'Data Import Option 1'!AA4,IF(AND(NOT('Option 2 - Plant selection'!$F9="No data available"),NOT('Option 2 - Plant selection'!$F9="Please select NACE-Code first"),  NOT('Option 2 - Plant selection'!$F9="Please select")),'Data Import Option 2'!AA4,IF(ISTEXT('Option 3 - Sector selection'!$G9),'Data Import Option 3'!AA4,0)))</f>
        <v>0</v>
      </c>
      <c r="AA4" s="21" t="s">
        <v>155</v>
      </c>
    </row>
    <row r="5" spans="1:27" x14ac:dyDescent="0.25">
      <c r="A5" s="243">
        <f>'Option 1 - Manual input'!B11</f>
        <v>4</v>
      </c>
      <c r="B5" s="243">
        <f t="array" ref="B5">VLOOKUP($A5&amp;'Dropdown Listen neu'!$A$57,CHOOSE({1,2},'Input - General information'!$A$6:$A$125&amp;'Input - General information'!$B$6:$B$125,'Input - General information'!$D$6:$D$125),2,FALSE)</f>
        <v>0</v>
      </c>
      <c r="C5" s="243">
        <f t="array" ref="C5">VLOOKUP($A5&amp;'Dropdown Listen neu'!$A$58,CHOOSE({1,2},'Input - General information'!$A$6:$A$125&amp;'Input - General information'!$B$6:$B$125,'Input - General information'!$D$6:$D$125),2,FALSE)</f>
        <v>0</v>
      </c>
      <c r="D5" s="243">
        <f t="array" ref="D5">VLOOKUP($A5&amp;'Dropdown Listen neu'!$A$63,CHOOSE({1,2},'Input - General information'!$A$6:$A$125&amp;'Input - General information'!$C$6:$C$125,'Input - General information'!$D$6:$D$125),2,FALSE)</f>
        <v>0</v>
      </c>
      <c r="E5" s="243">
        <f t="array" ref="E5">VLOOKUP($A5&amp;'Dropdown Listen neu'!$A$64,CHOOSE({1,2},'Input - General information'!$A$6:$A$125&amp;'Input - General information'!$C$6:$C$125,'Input - General information'!$D$6:$D$125),2,FALSE)</f>
        <v>0</v>
      </c>
      <c r="F5" s="243">
        <f t="array" ref="F5">VLOOKUP($A5&amp;'Dropdown Listen neu'!$A$65,CHOOSE({1,2},'Input - General information'!$A$6:$A$125&amp;'Input - General information'!$C$6:$C$125,'Input - General information'!$D$6:$D$125),2,FALSE)</f>
        <v>0</v>
      </c>
      <c r="G5" s="243">
        <f t="array" ref="G5">VLOOKUP($A5&amp;'Dropdown Listen neu'!$A$66,CHOOSE({1,2},'Input - General information'!$A$6:$A$125&amp;'Input - General information'!$C$6:$C$125,'Input - General information'!$D$6:$D$125),2,FALSE)</f>
        <v>0</v>
      </c>
      <c r="H5" s="243" t="str">
        <f t="array" ref="H5">CONCATENATE("SRID=4326;","POINT(",VLOOKUP($A5&amp;'Dropdown Listen neu'!$A$67,CHOOSE({1,2},'Input - General information'!$A$6:$A$125&amp;'Input - General information'!$C$6:$C$125,'Input - General information'!$D$6:$D$125),2,FALSE), " ",VLOOKUP($A5&amp;'Dropdown Listen neu'!$A$67,CHOOSE({1,2},'Input - General information'!$A$6:$A$125&amp;'Input - General information'!$C$6:$C$125,'Input - General information'!$D$6:$D$125),2,FALSE), ")")</f>
        <v>SRID=4326;POINT(0 0)</v>
      </c>
      <c r="I5" s="243" t="e">
        <f t="array" ref="I5">VLOOKUP(VLOOKUP($A5&amp;'Dropdown Listen neu'!$A$56,CHOOSE({1,2},'Input - General information'!$A$6:$A$125&amp;'Input - General information'!$B$6:$B$125,'Input - General information'!$D$6:$D$125),2,FALSE),'Dropdown Listen neu'!$A$26:$B$53,2,FALSE)</f>
        <v>#N/A</v>
      </c>
      <c r="J5" s="243" t="s">
        <v>288</v>
      </c>
      <c r="K5" s="243" t="e">
        <f t="array" ref="K5">VLOOKUP($A5&amp;'Dropdown Listen neu'!$A$61,CHOOSE({1,2},'Input - General information'!$A$6:$A$125&amp;'Input - General information'!$B$6:$B$125,'Input - General information'!$D$6:$D$125),2,FALSE)</f>
        <v>#N/A</v>
      </c>
      <c r="L5" s="243"/>
      <c r="M5" s="245" t="s">
        <v>185</v>
      </c>
      <c r="N5" s="21">
        <f>IF(ISTEXT('Option 1 - Manual input'!$F11),'Data Import Option 1'!N5,IF(AND(NOT('Option 2 - Plant selection'!$F10="No data available"),NOT('Option 2 - Plant selection'!$F10="Please select NACE-Code first"), NOT('Option 2 - Plant selection'!$F10="Please select")),'Data Import Option 2'!N5,IF(ISTEXT('Option 3 - Sector selection'!$G10),'Data Import Option 3'!N5,0)))</f>
        <v>0</v>
      </c>
      <c r="O5" s="21" t="s">
        <v>185</v>
      </c>
      <c r="P5" s="21">
        <f>IF(ISTEXT('Option 1 - Manual input'!$F11),'Data Import Option 1'!P5,IF(AND(NOT('Option 2 - Plant selection'!$F10="No data available"),NOT('Option 2 - Plant selection'!$F10="Please select NACE-Code first"), NOT('Option 2 - Plant selection'!$F10="Please select")),'Data Import Option 2'!P5,IF(ISTEXT('Option 3 - Sector selection'!$G10),'Data Import Option 3'!P5,0)))</f>
        <v>0</v>
      </c>
      <c r="Q5" s="21">
        <f>IF(ISTEXT('Option 1 - Manual input'!$F11),'Data Import Option 1'!Q5,IF(AND(NOT('Option 2 - Plant selection'!$F10="No data available"),NOT('Option 2 - Plant selection'!$F10="Please select NACE-Code first"), NOT('Option 2 - Plant selection'!$F10="Please select")),'Data Import Option 2'!Q5,IF(ISTEXT('Option 3 - Sector selection'!$G10),'Data Import Option 3'!Q5,0)))</f>
        <v>0</v>
      </c>
      <c r="R5" s="21">
        <f>IF(ISTEXT('Option 1 - Manual input'!$F11),'Data Import Option 1'!R5,IF(AND(NOT('Option 2 - Plant selection'!$F10="No data available"),NOT('Option 2 - Plant selection'!$F10="Please select NACE-Code first"), NOT('Option 2 - Plant selection'!$F10="Please select")),'Data Import Option 2'!R5,IF(ISTEXT('Option 3 - Sector selection'!$G10),'Data Import Option 3'!R5,0)))</f>
        <v>0</v>
      </c>
      <c r="S5" s="21">
        <f>IF(ISTEXT('Option 1 - Manual input'!$F11),'Data Import Option 1'!S5,IF(AND(NOT('Option 2 - Plant selection'!$F10="No data available"),NOT('Option 2 - Plant selection'!$F10="Please select NACE-Code first"), NOT('Option 2 - Plant selection'!$F10="Please select")),'Data Import Option 2'!S5,IF(ISTEXT('Option 3 - Sector selection'!$G10),'Data Import Option 3'!S5,0)))</f>
        <v>0</v>
      </c>
      <c r="T5" s="21">
        <f>IF(ISTEXT('Option 1 - Manual input'!$F11),'Data Import Option 1'!T5,IF(AND(NOT('Option 2 - Plant selection'!$F10="No data available"),NOT('Option 2 - Plant selection'!$F10="Please select NACE-Code first"), NOT('Option 2 - Plant selection'!$F10="Please select")),'Data Import Option 2'!T5,IF(ISTEXT('Option 3 - Sector selection'!$G10),'Data Import Option 3'!T5,0)))</f>
        <v>0</v>
      </c>
      <c r="U5" s="21">
        <f>IF(ISTEXT('Option 1 - Manual input'!$F11),'Data Import Option 1'!U5,IF(AND(NOT('Option 2 - Plant selection'!$F10="No data available"),NOT('Option 2 - Plant selection'!$F10="Please select NACE-Code first"), NOT('Option 2 - Plant selection'!$F10="Please select")),'Data Import Option 2'!U5,IF(ISTEXT('Option 3 - Sector selection'!$G10),'Data Import Option 3'!U5,0)))</f>
        <v>0</v>
      </c>
      <c r="V5" s="21" t="e">
        <f>IF(ISTEXT('Option 1 - Manual input'!$F11),'Data Import Option 1'!V5+'Data Import Option 1'!W5,IF(AND(NOT('Option 2 - Plant selection'!$F10="No data available"),NOT('Option 2 - Plant selection'!$F10="Please select NACE-Code first")),'Data Import Option 2'!V5+'Data Import Option 2'!W5,IF(ISTEXT('Option 3 - Sector selection'!$G10),'Data Import Option 3'!V5+'Data Import Option 3'!W5,0)))</f>
        <v>#N/A</v>
      </c>
      <c r="W5" s="21" t="s">
        <v>155</v>
      </c>
      <c r="X5" s="21">
        <f>IF(ISTEXT('Option 1 - Manual input'!$F11),'Data Import Option 1'!Y5,IF(AND(NOT('Option 2 - Plant selection'!$F10="No data available"),NOT('Option 2 - Plant selection'!$F10="Please select NACE-Code first"),  NOT('Option 2 - Plant selection'!$F10="Please select")),'Data Import Option 2'!Y5,IF(ISTEXT('Option 3 - Sector selection'!$G10),'Data Import Option 3'!Y5,0)))</f>
        <v>0</v>
      </c>
      <c r="Y5" s="21">
        <f>IF(ISTEXT('Option 1 - Manual input'!$F11),'Data Import Option 1'!Z5,IF(AND(NOT('Option 2 - Plant selection'!$F10="No data available"),NOT('Option 2 - Plant selection'!$F10="Please select NACE-Code first"),  NOT('Option 2 - Plant selection'!$F10="Please select")),'Data Import Option 2'!Z5,IF(ISTEXT('Option 3 - Sector selection'!$G10),'Data Import Option 3'!Z5,0)))</f>
        <v>0</v>
      </c>
      <c r="Z5" s="21">
        <f>IF(ISTEXT('Option 1 - Manual input'!$F11),'Data Import Option 1'!AA5,IF(AND(NOT('Option 2 - Plant selection'!$F10="No data available"),NOT('Option 2 - Plant selection'!$F10="Please select NACE-Code first"),  NOT('Option 2 - Plant selection'!$F10="Please select")),'Data Import Option 2'!AA5,IF(ISTEXT('Option 3 - Sector selection'!$G10),'Data Import Option 3'!AA5,0)))</f>
        <v>0</v>
      </c>
      <c r="AA5" s="21" t="s">
        <v>155</v>
      </c>
    </row>
    <row r="6" spans="1:27" x14ac:dyDescent="0.25">
      <c r="A6" s="243">
        <f>'Option 1 - Manual input'!B12</f>
        <v>5</v>
      </c>
      <c r="B6" s="243">
        <f t="array" ref="B6">VLOOKUP($A6&amp;'Dropdown Listen neu'!$A$57,CHOOSE({1,2},'Input - General information'!$A$6:$A$125&amp;'Input - General information'!$B$6:$B$125,'Input - General information'!$D$6:$D$125),2,FALSE)</f>
        <v>0</v>
      </c>
      <c r="C6" s="243">
        <f t="array" ref="C6">VLOOKUP($A6&amp;'Dropdown Listen neu'!$A$58,CHOOSE({1,2},'Input - General information'!$A$6:$A$125&amp;'Input - General information'!$B$6:$B$125,'Input - General information'!$D$6:$D$125),2,FALSE)</f>
        <v>0</v>
      </c>
      <c r="D6" s="243">
        <f t="array" ref="D6">VLOOKUP($A6&amp;'Dropdown Listen neu'!$A$63,CHOOSE({1,2},'Input - General information'!$A$6:$A$125&amp;'Input - General information'!$C$6:$C$125,'Input - General information'!$D$6:$D$125),2,FALSE)</f>
        <v>0</v>
      </c>
      <c r="E6" s="243">
        <f t="array" ref="E6">VLOOKUP($A6&amp;'Dropdown Listen neu'!$A$64,CHOOSE({1,2},'Input - General information'!$A$6:$A$125&amp;'Input - General information'!$C$6:$C$125,'Input - General information'!$D$6:$D$125),2,FALSE)</f>
        <v>0</v>
      </c>
      <c r="F6" s="243">
        <f t="array" ref="F6">VLOOKUP($A6&amp;'Dropdown Listen neu'!$A$65,CHOOSE({1,2},'Input - General information'!$A$6:$A$125&amp;'Input - General information'!$C$6:$C$125,'Input - General information'!$D$6:$D$125),2,FALSE)</f>
        <v>0</v>
      </c>
      <c r="G6" s="243">
        <f t="array" ref="G6">VLOOKUP($A6&amp;'Dropdown Listen neu'!$A$66,CHOOSE({1,2},'Input - General information'!$A$6:$A$125&amp;'Input - General information'!$C$6:$C$125,'Input - General information'!$D$6:$D$125),2,FALSE)</f>
        <v>0</v>
      </c>
      <c r="H6" s="243" t="str">
        <f t="array" ref="H6">CONCATENATE("SRID=4326;","POINT(",VLOOKUP($A6&amp;'Dropdown Listen neu'!$A$67,CHOOSE({1,2},'Input - General information'!$A$6:$A$125&amp;'Input - General information'!$C$6:$C$125,'Input - General information'!$D$6:$D$125),2,FALSE), " ",VLOOKUP($A6&amp;'Dropdown Listen neu'!$A$67,CHOOSE({1,2},'Input - General information'!$A$6:$A$125&amp;'Input - General information'!$C$6:$C$125,'Input - General information'!$D$6:$D$125),2,FALSE), ")")</f>
        <v>SRID=4326;POINT(0 0)</v>
      </c>
      <c r="I6" s="243" t="e">
        <f t="array" ref="I6">VLOOKUP(VLOOKUP($A6&amp;'Dropdown Listen neu'!$A$56,CHOOSE({1,2},'Input - General information'!$A$6:$A$125&amp;'Input - General information'!$B$6:$B$125,'Input - General information'!$D$6:$D$125),2,FALSE),'Dropdown Listen neu'!$A$26:$B$53,2,FALSE)</f>
        <v>#N/A</v>
      </c>
      <c r="J6" s="243" t="s">
        <v>288</v>
      </c>
      <c r="K6" s="243" t="e">
        <f t="array" ref="K6">VLOOKUP($A6&amp;'Dropdown Listen neu'!$A$61,CHOOSE({1,2},'Input - General information'!$A$6:$A$125&amp;'Input - General information'!$B$6:$B$125,'Input - General information'!$D$6:$D$125),2,FALSE)</f>
        <v>#N/A</v>
      </c>
      <c r="L6" s="243"/>
      <c r="M6" s="245" t="s">
        <v>185</v>
      </c>
      <c r="N6" s="21">
        <f>IF(ISTEXT('Option 1 - Manual input'!$F12),'Data Import Option 1'!N6,IF(AND(NOT('Option 2 - Plant selection'!$F11="No data available"),NOT('Option 2 - Plant selection'!$F11="Please select NACE-Code first"), NOT('Option 2 - Plant selection'!$F11="Please select")),'Data Import Option 2'!N6,IF(ISTEXT('Option 3 - Sector selection'!$G11),'Data Import Option 3'!N6,0)))</f>
        <v>0</v>
      </c>
      <c r="O6" s="21" t="s">
        <v>185</v>
      </c>
      <c r="P6" s="21">
        <f>IF(ISTEXT('Option 1 - Manual input'!$F12),'Data Import Option 1'!P6,IF(AND(NOT('Option 2 - Plant selection'!$F11="No data available"),NOT('Option 2 - Plant selection'!$F11="Please select NACE-Code first"), NOT('Option 2 - Plant selection'!$F11="Please select")),'Data Import Option 2'!P6,IF(ISTEXT('Option 3 - Sector selection'!$G11),'Data Import Option 3'!P6,0)))</f>
        <v>0</v>
      </c>
      <c r="Q6" s="21">
        <f>IF(ISTEXT('Option 1 - Manual input'!$F12),'Data Import Option 1'!Q6,IF(AND(NOT('Option 2 - Plant selection'!$F11="No data available"),NOT('Option 2 - Plant selection'!$F11="Please select NACE-Code first"), NOT('Option 2 - Plant selection'!$F11="Please select")),'Data Import Option 2'!Q6,IF(ISTEXT('Option 3 - Sector selection'!$G11),'Data Import Option 3'!Q6,0)))</f>
        <v>0</v>
      </c>
      <c r="R6" s="21">
        <f>IF(ISTEXT('Option 1 - Manual input'!$F12),'Data Import Option 1'!R6,IF(AND(NOT('Option 2 - Plant selection'!$F11="No data available"),NOT('Option 2 - Plant selection'!$F11="Please select NACE-Code first"), NOT('Option 2 - Plant selection'!$F11="Please select")),'Data Import Option 2'!R6,IF(ISTEXT('Option 3 - Sector selection'!$G11),'Data Import Option 3'!R6,0)))</f>
        <v>0</v>
      </c>
      <c r="S6" s="21">
        <f>IF(ISTEXT('Option 1 - Manual input'!$F12),'Data Import Option 1'!S6,IF(AND(NOT('Option 2 - Plant selection'!$F11="No data available"),NOT('Option 2 - Plant selection'!$F11="Please select NACE-Code first"), NOT('Option 2 - Plant selection'!$F11="Please select")),'Data Import Option 2'!S6,IF(ISTEXT('Option 3 - Sector selection'!$G11),'Data Import Option 3'!S6,0)))</f>
        <v>0</v>
      </c>
      <c r="T6" s="21">
        <f>IF(ISTEXT('Option 1 - Manual input'!$F12),'Data Import Option 1'!T6,IF(AND(NOT('Option 2 - Plant selection'!$F11="No data available"),NOT('Option 2 - Plant selection'!$F11="Please select NACE-Code first"), NOT('Option 2 - Plant selection'!$F11="Please select")),'Data Import Option 2'!T6,IF(ISTEXT('Option 3 - Sector selection'!$G11),'Data Import Option 3'!T6,0)))</f>
        <v>0</v>
      </c>
      <c r="U6" s="21">
        <f>IF(ISTEXT('Option 1 - Manual input'!$F12),'Data Import Option 1'!U6,IF(AND(NOT('Option 2 - Plant selection'!$F11="No data available"),NOT('Option 2 - Plant selection'!$F11="Please select NACE-Code first"), NOT('Option 2 - Plant selection'!$F11="Please select")),'Data Import Option 2'!U6,IF(ISTEXT('Option 3 - Sector selection'!$G11),'Data Import Option 3'!U6,0)))</f>
        <v>0</v>
      </c>
      <c r="V6" s="21" t="e">
        <f>IF(ISTEXT('Option 1 - Manual input'!$F12),'Data Import Option 1'!V6+'Data Import Option 1'!W6,IF(AND(NOT('Option 2 - Plant selection'!$F11="No data available"),NOT('Option 2 - Plant selection'!$F11="Please select NACE-Code first")),'Data Import Option 2'!V6+'Data Import Option 2'!W6,IF(ISTEXT('Option 3 - Sector selection'!$G11),'Data Import Option 3'!V6+'Data Import Option 3'!W6,0)))</f>
        <v>#N/A</v>
      </c>
      <c r="W6" s="21" t="s">
        <v>155</v>
      </c>
      <c r="X6" s="21">
        <f>IF(ISTEXT('Option 1 - Manual input'!$F12),'Data Import Option 1'!Y6,IF(AND(NOT('Option 2 - Plant selection'!$F11="No data available"),NOT('Option 2 - Plant selection'!$F11="Please select NACE-Code first"),  NOT('Option 2 - Plant selection'!$F11="Please select")),'Data Import Option 2'!Y6,IF(ISTEXT('Option 3 - Sector selection'!$G11),'Data Import Option 3'!Y6,0)))</f>
        <v>0</v>
      </c>
      <c r="Y6" s="21">
        <f>IF(ISTEXT('Option 1 - Manual input'!$F12),'Data Import Option 1'!Z6,IF(AND(NOT('Option 2 - Plant selection'!$F11="No data available"),NOT('Option 2 - Plant selection'!$F11="Please select NACE-Code first"),  NOT('Option 2 - Plant selection'!$F11="Please select")),'Data Import Option 2'!Z6,IF(ISTEXT('Option 3 - Sector selection'!$G11),'Data Import Option 3'!Z6,0)))</f>
        <v>0</v>
      </c>
      <c r="Z6" s="21">
        <f>IF(ISTEXT('Option 1 - Manual input'!$F12),'Data Import Option 1'!AA6,IF(AND(NOT('Option 2 - Plant selection'!$F11="No data available"),NOT('Option 2 - Plant selection'!$F11="Please select NACE-Code first"),  NOT('Option 2 - Plant selection'!$F11="Please select")),'Data Import Option 2'!AA6,IF(ISTEXT('Option 3 - Sector selection'!$G11),'Data Import Option 3'!AA6,0)))</f>
        <v>0</v>
      </c>
      <c r="AA6" s="21" t="s">
        <v>155</v>
      </c>
    </row>
    <row r="7" spans="1:27" x14ac:dyDescent="0.25">
      <c r="A7" s="243">
        <f>'Option 1 - Manual input'!B13</f>
        <v>6</v>
      </c>
      <c r="B7" s="243">
        <f t="array" ref="B7">VLOOKUP($A7&amp;'Dropdown Listen neu'!$A$57,CHOOSE({1,2},'Input - General information'!$A$6:$A$125&amp;'Input - General information'!$B$6:$B$125,'Input - General information'!$D$6:$D$125),2,FALSE)</f>
        <v>0</v>
      </c>
      <c r="C7" s="243">
        <f t="array" ref="C7">VLOOKUP($A7&amp;'Dropdown Listen neu'!$A$58,CHOOSE({1,2},'Input - General information'!$A$6:$A$125&amp;'Input - General information'!$B$6:$B$125,'Input - General information'!$D$6:$D$125),2,FALSE)</f>
        <v>0</v>
      </c>
      <c r="D7" s="243">
        <f t="array" ref="D7">VLOOKUP($A7&amp;'Dropdown Listen neu'!$A$63,CHOOSE({1,2},'Input - General information'!$A$6:$A$125&amp;'Input - General information'!$C$6:$C$125,'Input - General information'!$D$6:$D$125),2,FALSE)</f>
        <v>0</v>
      </c>
      <c r="E7" s="243">
        <f t="array" ref="E7">VLOOKUP($A7&amp;'Dropdown Listen neu'!$A$64,CHOOSE({1,2},'Input - General information'!$A$6:$A$125&amp;'Input - General information'!$C$6:$C$125,'Input - General information'!$D$6:$D$125),2,FALSE)</f>
        <v>0</v>
      </c>
      <c r="F7" s="243">
        <f t="array" ref="F7">VLOOKUP($A7&amp;'Dropdown Listen neu'!$A$65,CHOOSE({1,2},'Input - General information'!$A$6:$A$125&amp;'Input - General information'!$C$6:$C$125,'Input - General information'!$D$6:$D$125),2,FALSE)</f>
        <v>0</v>
      </c>
      <c r="G7" s="243">
        <f t="array" ref="G7">VLOOKUP($A7&amp;'Dropdown Listen neu'!$A$66,CHOOSE({1,2},'Input - General information'!$A$6:$A$125&amp;'Input - General information'!$C$6:$C$125,'Input - General information'!$D$6:$D$125),2,FALSE)</f>
        <v>0</v>
      </c>
      <c r="H7" s="243" t="str">
        <f t="array" ref="H7">CONCATENATE("SRID=4326;","POINT(",VLOOKUP($A7&amp;'Dropdown Listen neu'!$A$67,CHOOSE({1,2},'Input - General information'!$A$6:$A$125&amp;'Input - General information'!$C$6:$C$125,'Input - General information'!$D$6:$D$125),2,FALSE), " ",VLOOKUP($A7&amp;'Dropdown Listen neu'!$A$67,CHOOSE({1,2},'Input - General information'!$A$6:$A$125&amp;'Input - General information'!$C$6:$C$125,'Input - General information'!$D$6:$D$125),2,FALSE), ")")</f>
        <v>SRID=4326;POINT(0 0)</v>
      </c>
      <c r="I7" s="243" t="e">
        <f t="array" ref="I7">VLOOKUP(VLOOKUP($A7&amp;'Dropdown Listen neu'!$A$56,CHOOSE({1,2},'Input - General information'!$A$6:$A$125&amp;'Input - General information'!$B$6:$B$125,'Input - General information'!$D$6:$D$125),2,FALSE),'Dropdown Listen neu'!$A$26:$B$53,2,FALSE)</f>
        <v>#N/A</v>
      </c>
      <c r="J7" s="243" t="s">
        <v>288</v>
      </c>
      <c r="K7" s="243" t="e">
        <f t="array" ref="K7">VLOOKUP($A7&amp;'Dropdown Listen neu'!$A$61,CHOOSE({1,2},'Input - General information'!$A$6:$A$125&amp;'Input - General information'!$B$6:$B$125,'Input - General information'!$D$6:$D$125),2,FALSE)</f>
        <v>#N/A</v>
      </c>
      <c r="L7" s="243"/>
      <c r="M7" s="245" t="s">
        <v>185</v>
      </c>
      <c r="N7" s="21">
        <f>IF(ISTEXT('Option 1 - Manual input'!$F13),'Data Import Option 1'!N7,IF(AND(NOT('Option 2 - Plant selection'!$F12="No data available"),NOT('Option 2 - Plant selection'!$F12="Please select NACE-Code first"), NOT('Option 2 - Plant selection'!$F12="Please select")),'Data Import Option 2'!N7,IF(ISTEXT('Option 3 - Sector selection'!$G12),'Data Import Option 3'!N7,0)))</f>
        <v>0</v>
      </c>
      <c r="O7" s="21" t="s">
        <v>185</v>
      </c>
      <c r="P7" s="21">
        <f>IF(ISTEXT('Option 1 - Manual input'!$F13),'Data Import Option 1'!P7,IF(AND(NOT('Option 2 - Plant selection'!$F12="No data available"),NOT('Option 2 - Plant selection'!$F12="Please select NACE-Code first"), NOT('Option 2 - Plant selection'!$F12="Please select")),'Data Import Option 2'!P7,IF(ISTEXT('Option 3 - Sector selection'!$G12),'Data Import Option 3'!P7,0)))</f>
        <v>0</v>
      </c>
      <c r="Q7" s="21">
        <f>IF(ISTEXT('Option 1 - Manual input'!$F13),'Data Import Option 1'!Q7,IF(AND(NOT('Option 2 - Plant selection'!$F12="No data available"),NOT('Option 2 - Plant selection'!$F12="Please select NACE-Code first"), NOT('Option 2 - Plant selection'!$F12="Please select")),'Data Import Option 2'!Q7,IF(ISTEXT('Option 3 - Sector selection'!$G12),'Data Import Option 3'!Q7,0)))</f>
        <v>0</v>
      </c>
      <c r="R7" s="21">
        <f>IF(ISTEXT('Option 1 - Manual input'!$F13),'Data Import Option 1'!R7,IF(AND(NOT('Option 2 - Plant selection'!$F12="No data available"),NOT('Option 2 - Plant selection'!$F12="Please select NACE-Code first"), NOT('Option 2 - Plant selection'!$F12="Please select")),'Data Import Option 2'!R7,IF(ISTEXT('Option 3 - Sector selection'!$G12),'Data Import Option 3'!R7,0)))</f>
        <v>0</v>
      </c>
      <c r="S7" s="21">
        <f>IF(ISTEXT('Option 1 - Manual input'!$F13),'Data Import Option 1'!S7,IF(AND(NOT('Option 2 - Plant selection'!$F12="No data available"),NOT('Option 2 - Plant selection'!$F12="Please select NACE-Code first"), NOT('Option 2 - Plant selection'!$F12="Please select")),'Data Import Option 2'!S7,IF(ISTEXT('Option 3 - Sector selection'!$G12),'Data Import Option 3'!S7,0)))</f>
        <v>0</v>
      </c>
      <c r="T7" s="21">
        <f>IF(ISTEXT('Option 1 - Manual input'!$F13),'Data Import Option 1'!T7,IF(AND(NOT('Option 2 - Plant selection'!$F12="No data available"),NOT('Option 2 - Plant selection'!$F12="Please select NACE-Code first"), NOT('Option 2 - Plant selection'!$F12="Please select")),'Data Import Option 2'!T7,IF(ISTEXT('Option 3 - Sector selection'!$G12),'Data Import Option 3'!T7,0)))</f>
        <v>0</v>
      </c>
      <c r="U7" s="21">
        <f>IF(ISTEXT('Option 1 - Manual input'!$F13),'Data Import Option 1'!U7,IF(AND(NOT('Option 2 - Plant selection'!$F12="No data available"),NOT('Option 2 - Plant selection'!$F12="Please select NACE-Code first"), NOT('Option 2 - Plant selection'!$F12="Please select")),'Data Import Option 2'!U7,IF(ISTEXT('Option 3 - Sector selection'!$G12),'Data Import Option 3'!U7,0)))</f>
        <v>0</v>
      </c>
      <c r="V7" s="21" t="e">
        <f>IF(ISTEXT('Option 1 - Manual input'!$F13),'Data Import Option 1'!V7+'Data Import Option 1'!W7,IF(AND(NOT('Option 2 - Plant selection'!$F12="No data available"),NOT('Option 2 - Plant selection'!$F12="Please select NACE-Code first")),'Data Import Option 2'!V7+'Data Import Option 2'!W7,IF(ISTEXT('Option 3 - Sector selection'!$G12),'Data Import Option 3'!V7+'Data Import Option 3'!W7,0)))</f>
        <v>#N/A</v>
      </c>
      <c r="W7" s="21" t="s">
        <v>155</v>
      </c>
      <c r="X7" s="21">
        <f>IF(ISTEXT('Option 1 - Manual input'!$F13),'Data Import Option 1'!Y7,IF(AND(NOT('Option 2 - Plant selection'!$F12="No data available"),NOT('Option 2 - Plant selection'!$F12="Please select NACE-Code first"),  NOT('Option 2 - Plant selection'!$F12="Please select")),'Data Import Option 2'!Y7,IF(ISTEXT('Option 3 - Sector selection'!$G12),'Data Import Option 3'!Y7,0)))</f>
        <v>0</v>
      </c>
      <c r="Y7" s="21">
        <f>IF(ISTEXT('Option 1 - Manual input'!$F13),'Data Import Option 1'!Z7,IF(AND(NOT('Option 2 - Plant selection'!$F12="No data available"),NOT('Option 2 - Plant selection'!$F12="Please select NACE-Code first"),  NOT('Option 2 - Plant selection'!$F12="Please select")),'Data Import Option 2'!Z7,IF(ISTEXT('Option 3 - Sector selection'!$G12),'Data Import Option 3'!Z7,0)))</f>
        <v>0</v>
      </c>
      <c r="Z7" s="21">
        <f>IF(ISTEXT('Option 1 - Manual input'!$F13),'Data Import Option 1'!AA7,IF(AND(NOT('Option 2 - Plant selection'!$F12="No data available"),NOT('Option 2 - Plant selection'!$F12="Please select NACE-Code first"),  NOT('Option 2 - Plant selection'!$F12="Please select")),'Data Import Option 2'!AA7,IF(ISTEXT('Option 3 - Sector selection'!$G12),'Data Import Option 3'!AA7,0)))</f>
        <v>0</v>
      </c>
      <c r="AA7" s="21" t="s">
        <v>155</v>
      </c>
    </row>
    <row r="8" spans="1:27" x14ac:dyDescent="0.25">
      <c r="A8" s="243">
        <f>'Option 1 - Manual input'!B14</f>
        <v>7</v>
      </c>
      <c r="B8" s="243">
        <f t="array" ref="B8">VLOOKUP($A8&amp;'Dropdown Listen neu'!$A$57,CHOOSE({1,2},'Input - General information'!$A$6:$A$125&amp;'Input - General information'!$B$6:$B$125,'Input - General information'!$D$6:$D$125),2,FALSE)</f>
        <v>0</v>
      </c>
      <c r="C8" s="243">
        <f t="array" ref="C8">VLOOKUP($A8&amp;'Dropdown Listen neu'!$A$58,CHOOSE({1,2},'Input - General information'!$A$6:$A$125&amp;'Input - General information'!$B$6:$B$125,'Input - General information'!$D$6:$D$125),2,FALSE)</f>
        <v>0</v>
      </c>
      <c r="D8" s="243">
        <f t="array" ref="D8">VLOOKUP($A8&amp;'Dropdown Listen neu'!$A$63,CHOOSE({1,2},'Input - General information'!$A$6:$A$125&amp;'Input - General information'!$C$6:$C$125,'Input - General information'!$D$6:$D$125),2,FALSE)</f>
        <v>0</v>
      </c>
      <c r="E8" s="243">
        <f t="array" ref="E8">VLOOKUP($A8&amp;'Dropdown Listen neu'!$A$64,CHOOSE({1,2},'Input - General information'!$A$6:$A$125&amp;'Input - General information'!$C$6:$C$125,'Input - General information'!$D$6:$D$125),2,FALSE)</f>
        <v>0</v>
      </c>
      <c r="F8" s="243">
        <f t="array" ref="F8">VLOOKUP($A8&amp;'Dropdown Listen neu'!$A$65,CHOOSE({1,2},'Input - General information'!$A$6:$A$125&amp;'Input - General information'!$C$6:$C$125,'Input - General information'!$D$6:$D$125),2,FALSE)</f>
        <v>0</v>
      </c>
      <c r="G8" s="243">
        <f t="array" ref="G8">VLOOKUP($A8&amp;'Dropdown Listen neu'!$A$66,CHOOSE({1,2},'Input - General information'!$A$6:$A$125&amp;'Input - General information'!$C$6:$C$125,'Input - General information'!$D$6:$D$125),2,FALSE)</f>
        <v>0</v>
      </c>
      <c r="H8" s="243" t="str">
        <f t="array" ref="H8">CONCATENATE("SRID=4326;","POINT(",VLOOKUP($A8&amp;'Dropdown Listen neu'!$A$67,CHOOSE({1,2},'Input - General information'!$A$6:$A$125&amp;'Input - General information'!$C$6:$C$125,'Input - General information'!$D$6:$D$125),2,FALSE), " ",VLOOKUP($A8&amp;'Dropdown Listen neu'!$A$67,CHOOSE({1,2},'Input - General information'!$A$6:$A$125&amp;'Input - General information'!$C$6:$C$125,'Input - General information'!$D$6:$D$125),2,FALSE), ")")</f>
        <v>SRID=4326;POINT(0 0)</v>
      </c>
      <c r="I8" s="243" t="e">
        <f t="array" ref="I8">VLOOKUP(VLOOKUP($A8&amp;'Dropdown Listen neu'!$A$56,CHOOSE({1,2},'Input - General information'!$A$6:$A$125&amp;'Input - General information'!$B$6:$B$125,'Input - General information'!$D$6:$D$125),2,FALSE),'Dropdown Listen neu'!$A$26:$B$53,2,FALSE)</f>
        <v>#N/A</v>
      </c>
      <c r="J8" s="243" t="s">
        <v>288</v>
      </c>
      <c r="K8" s="243" t="e">
        <f t="array" ref="K8">VLOOKUP($A8&amp;'Dropdown Listen neu'!$A$61,CHOOSE({1,2},'Input - General information'!$A$6:$A$125&amp;'Input - General information'!$B$6:$B$125,'Input - General information'!$D$6:$D$125),2,FALSE)</f>
        <v>#N/A</v>
      </c>
      <c r="L8" s="243"/>
      <c r="M8" s="245" t="s">
        <v>185</v>
      </c>
      <c r="N8" s="21">
        <f>IF(ISTEXT('Option 1 - Manual input'!$F14),'Data Import Option 1'!N8,IF(AND(NOT('Option 2 - Plant selection'!$F13="No data available"),NOT('Option 2 - Plant selection'!$F13="Please select NACE-Code first"), NOT('Option 2 - Plant selection'!$F13="Please select")),'Data Import Option 2'!N8,IF(ISTEXT('Option 3 - Sector selection'!$G13),'Data Import Option 3'!N8,0)))</f>
        <v>0</v>
      </c>
      <c r="O8" s="21" t="s">
        <v>185</v>
      </c>
      <c r="P8" s="21">
        <f>IF(ISTEXT('Option 1 - Manual input'!$F14),'Data Import Option 1'!P8,IF(AND(NOT('Option 2 - Plant selection'!$F13="No data available"),NOT('Option 2 - Plant selection'!$F13="Please select NACE-Code first"), NOT('Option 2 - Plant selection'!$F13="Please select")),'Data Import Option 2'!P8,IF(ISTEXT('Option 3 - Sector selection'!$G13),'Data Import Option 3'!P8,0)))</f>
        <v>0</v>
      </c>
      <c r="Q8" s="21">
        <f>IF(ISTEXT('Option 1 - Manual input'!$F14),'Data Import Option 1'!Q8,IF(AND(NOT('Option 2 - Plant selection'!$F13="No data available"),NOT('Option 2 - Plant selection'!$F13="Please select NACE-Code first"), NOT('Option 2 - Plant selection'!$F13="Please select")),'Data Import Option 2'!Q8,IF(ISTEXT('Option 3 - Sector selection'!$G13),'Data Import Option 3'!Q8,0)))</f>
        <v>0</v>
      </c>
      <c r="R8" s="21">
        <f>IF(ISTEXT('Option 1 - Manual input'!$F14),'Data Import Option 1'!R8,IF(AND(NOT('Option 2 - Plant selection'!$F13="No data available"),NOT('Option 2 - Plant selection'!$F13="Please select NACE-Code first"), NOT('Option 2 - Plant selection'!$F13="Please select")),'Data Import Option 2'!R8,IF(ISTEXT('Option 3 - Sector selection'!$G13),'Data Import Option 3'!R8,0)))</f>
        <v>0</v>
      </c>
      <c r="S8" s="21">
        <f>IF(ISTEXT('Option 1 - Manual input'!$F14),'Data Import Option 1'!S8,IF(AND(NOT('Option 2 - Plant selection'!$F13="No data available"),NOT('Option 2 - Plant selection'!$F13="Please select NACE-Code first"), NOT('Option 2 - Plant selection'!$F13="Please select")),'Data Import Option 2'!S8,IF(ISTEXT('Option 3 - Sector selection'!$G13),'Data Import Option 3'!S8,0)))</f>
        <v>0</v>
      </c>
      <c r="T8" s="21">
        <f>IF(ISTEXT('Option 1 - Manual input'!$F14),'Data Import Option 1'!T8,IF(AND(NOT('Option 2 - Plant selection'!$F13="No data available"),NOT('Option 2 - Plant selection'!$F13="Please select NACE-Code first"), NOT('Option 2 - Plant selection'!$F13="Please select")),'Data Import Option 2'!T8,IF(ISTEXT('Option 3 - Sector selection'!$G13),'Data Import Option 3'!T8,0)))</f>
        <v>0</v>
      </c>
      <c r="U8" s="21">
        <f>IF(ISTEXT('Option 1 - Manual input'!$F14),'Data Import Option 1'!U8,IF(AND(NOT('Option 2 - Plant selection'!$F13="No data available"),NOT('Option 2 - Plant selection'!$F13="Please select NACE-Code first"), NOT('Option 2 - Plant selection'!$F13="Please select")),'Data Import Option 2'!U8,IF(ISTEXT('Option 3 - Sector selection'!$G13),'Data Import Option 3'!U8,0)))</f>
        <v>0</v>
      </c>
      <c r="V8" s="21" t="e">
        <f>IF(ISTEXT('Option 1 - Manual input'!$F14),'Data Import Option 1'!V8+'Data Import Option 1'!W8,IF(AND(NOT('Option 2 - Plant selection'!$F13="No data available"),NOT('Option 2 - Plant selection'!$F13="Please select NACE-Code first")),'Data Import Option 2'!V8+'Data Import Option 2'!W8,IF(ISTEXT('Option 3 - Sector selection'!$G13),'Data Import Option 3'!V8+'Data Import Option 3'!W8,0)))</f>
        <v>#N/A</v>
      </c>
      <c r="W8" s="21" t="s">
        <v>155</v>
      </c>
      <c r="X8" s="21">
        <f>IF(ISTEXT('Option 1 - Manual input'!$F14),'Data Import Option 1'!Y8,IF(AND(NOT('Option 2 - Plant selection'!$F13="No data available"),NOT('Option 2 - Plant selection'!$F13="Please select NACE-Code first"),  NOT('Option 2 - Plant selection'!$F13="Please select")),'Data Import Option 2'!Y8,IF(ISTEXT('Option 3 - Sector selection'!$G13),'Data Import Option 3'!Y8,0)))</f>
        <v>0</v>
      </c>
      <c r="Y8" s="21">
        <f>IF(ISTEXT('Option 1 - Manual input'!$F14),'Data Import Option 1'!Z8,IF(AND(NOT('Option 2 - Plant selection'!$F13="No data available"),NOT('Option 2 - Plant selection'!$F13="Please select NACE-Code first"),  NOT('Option 2 - Plant selection'!$F13="Please select")),'Data Import Option 2'!Z8,IF(ISTEXT('Option 3 - Sector selection'!$G13),'Data Import Option 3'!Z8,0)))</f>
        <v>0</v>
      </c>
      <c r="Z8" s="21">
        <f>IF(ISTEXT('Option 1 - Manual input'!$F14),'Data Import Option 1'!AA8,IF(AND(NOT('Option 2 - Plant selection'!$F13="No data available"),NOT('Option 2 - Plant selection'!$F13="Please select NACE-Code first"),  NOT('Option 2 - Plant selection'!$F13="Please select")),'Data Import Option 2'!AA8,IF(ISTEXT('Option 3 - Sector selection'!$G13),'Data Import Option 3'!AA8,0)))</f>
        <v>0</v>
      </c>
      <c r="AA8" s="21" t="s">
        <v>155</v>
      </c>
    </row>
    <row r="9" spans="1:27" x14ac:dyDescent="0.25">
      <c r="A9" s="243">
        <f>'Option 1 - Manual input'!B15</f>
        <v>8</v>
      </c>
      <c r="B9" s="243">
        <f t="array" ref="B9">VLOOKUP($A9&amp;'Dropdown Listen neu'!$A$57,CHOOSE({1,2},'Input - General information'!$A$6:$A$125&amp;'Input - General information'!$B$6:$B$125,'Input - General information'!$D$6:$D$125),2,FALSE)</f>
        <v>0</v>
      </c>
      <c r="C9" s="243">
        <f t="array" ref="C9">VLOOKUP($A9&amp;'Dropdown Listen neu'!$A$58,CHOOSE({1,2},'Input - General information'!$A$6:$A$125&amp;'Input - General information'!$B$6:$B$125,'Input - General information'!$D$6:$D$125),2,FALSE)</f>
        <v>0</v>
      </c>
      <c r="D9" s="243">
        <f t="array" ref="D9">VLOOKUP($A9&amp;'Dropdown Listen neu'!$A$63,CHOOSE({1,2},'Input - General information'!$A$6:$A$125&amp;'Input - General information'!$C$6:$C$125,'Input - General information'!$D$6:$D$125),2,FALSE)</f>
        <v>0</v>
      </c>
      <c r="E9" s="243">
        <f t="array" ref="E9">VLOOKUP($A9&amp;'Dropdown Listen neu'!$A$64,CHOOSE({1,2},'Input - General information'!$A$6:$A$125&amp;'Input - General information'!$C$6:$C$125,'Input - General information'!$D$6:$D$125),2,FALSE)</f>
        <v>0</v>
      </c>
      <c r="F9" s="243">
        <f t="array" ref="F9">VLOOKUP($A9&amp;'Dropdown Listen neu'!$A$65,CHOOSE({1,2},'Input - General information'!$A$6:$A$125&amp;'Input - General information'!$C$6:$C$125,'Input - General information'!$D$6:$D$125),2,FALSE)</f>
        <v>0</v>
      </c>
      <c r="G9" s="243">
        <f t="array" ref="G9">VLOOKUP($A9&amp;'Dropdown Listen neu'!$A$66,CHOOSE({1,2},'Input - General information'!$A$6:$A$125&amp;'Input - General information'!$C$6:$C$125,'Input - General information'!$D$6:$D$125),2,FALSE)</f>
        <v>0</v>
      </c>
      <c r="H9" s="243" t="str">
        <f t="array" ref="H9">CONCATENATE("SRID=4326;","POINT(",VLOOKUP($A9&amp;'Dropdown Listen neu'!$A$67,CHOOSE({1,2},'Input - General information'!$A$6:$A$125&amp;'Input - General information'!$C$6:$C$125,'Input - General information'!$D$6:$D$125),2,FALSE), " ",VLOOKUP($A9&amp;'Dropdown Listen neu'!$A$67,CHOOSE({1,2},'Input - General information'!$A$6:$A$125&amp;'Input - General information'!$C$6:$C$125,'Input - General information'!$D$6:$D$125),2,FALSE), ")")</f>
        <v>SRID=4326;POINT(0 0)</v>
      </c>
      <c r="I9" s="243" t="e">
        <f t="array" ref="I9">VLOOKUP(VLOOKUP($A9&amp;'Dropdown Listen neu'!$A$56,CHOOSE({1,2},'Input - General information'!$A$6:$A$125&amp;'Input - General information'!$B$6:$B$125,'Input - General information'!$D$6:$D$125),2,FALSE),'Dropdown Listen neu'!$A$26:$B$53,2,FALSE)</f>
        <v>#N/A</v>
      </c>
      <c r="J9" s="243" t="s">
        <v>288</v>
      </c>
      <c r="K9" s="243" t="e">
        <f t="array" ref="K9">VLOOKUP($A9&amp;'Dropdown Listen neu'!$A$61,CHOOSE({1,2},'Input - General information'!$A$6:$A$125&amp;'Input - General information'!$B$6:$B$125,'Input - General information'!$D$6:$D$125),2,FALSE)</f>
        <v>#N/A</v>
      </c>
      <c r="L9" s="243"/>
      <c r="M9" s="245" t="s">
        <v>185</v>
      </c>
      <c r="N9" s="21">
        <f>IF(ISTEXT('Option 1 - Manual input'!$F15),'Data Import Option 1'!N9,IF(AND(NOT('Option 2 - Plant selection'!$F14="No data available"),NOT('Option 2 - Plant selection'!$F14="Please select NACE-Code first"), NOT('Option 2 - Plant selection'!$F14="Please select")),'Data Import Option 2'!N9,IF(ISTEXT('Option 3 - Sector selection'!$G14),'Data Import Option 3'!N9,0)))</f>
        <v>0</v>
      </c>
      <c r="O9" s="21" t="s">
        <v>185</v>
      </c>
      <c r="P9" s="21">
        <f>IF(ISTEXT('Option 1 - Manual input'!$F15),'Data Import Option 1'!P9,IF(AND(NOT('Option 2 - Plant selection'!$F14="No data available"),NOT('Option 2 - Plant selection'!$F14="Please select NACE-Code first"), NOT('Option 2 - Plant selection'!$F14="Please select")),'Data Import Option 2'!P9,IF(ISTEXT('Option 3 - Sector selection'!$G14),'Data Import Option 3'!P9,0)))</f>
        <v>0</v>
      </c>
      <c r="Q9" s="21">
        <f>IF(ISTEXT('Option 1 - Manual input'!$F15),'Data Import Option 1'!Q9,IF(AND(NOT('Option 2 - Plant selection'!$F14="No data available"),NOT('Option 2 - Plant selection'!$F14="Please select NACE-Code first"), NOT('Option 2 - Plant selection'!$F14="Please select")),'Data Import Option 2'!Q9,IF(ISTEXT('Option 3 - Sector selection'!$G14),'Data Import Option 3'!Q9,0)))</f>
        <v>0</v>
      </c>
      <c r="R9" s="21">
        <f>IF(ISTEXT('Option 1 - Manual input'!$F15),'Data Import Option 1'!R9,IF(AND(NOT('Option 2 - Plant selection'!$F14="No data available"),NOT('Option 2 - Plant selection'!$F14="Please select NACE-Code first"), NOT('Option 2 - Plant selection'!$F14="Please select")),'Data Import Option 2'!R9,IF(ISTEXT('Option 3 - Sector selection'!$G14),'Data Import Option 3'!R9,0)))</f>
        <v>0</v>
      </c>
      <c r="S9" s="21">
        <f>IF(ISTEXT('Option 1 - Manual input'!$F15),'Data Import Option 1'!S9,IF(AND(NOT('Option 2 - Plant selection'!$F14="No data available"),NOT('Option 2 - Plant selection'!$F14="Please select NACE-Code first"), NOT('Option 2 - Plant selection'!$F14="Please select")),'Data Import Option 2'!S9,IF(ISTEXT('Option 3 - Sector selection'!$G14),'Data Import Option 3'!S9,0)))</f>
        <v>0</v>
      </c>
      <c r="T9" s="21">
        <f>IF(ISTEXT('Option 1 - Manual input'!$F15),'Data Import Option 1'!T9,IF(AND(NOT('Option 2 - Plant selection'!$F14="No data available"),NOT('Option 2 - Plant selection'!$F14="Please select NACE-Code first"), NOT('Option 2 - Plant selection'!$F14="Please select")),'Data Import Option 2'!T9,IF(ISTEXT('Option 3 - Sector selection'!$G14),'Data Import Option 3'!T9,0)))</f>
        <v>0</v>
      </c>
      <c r="U9" s="21">
        <f>IF(ISTEXT('Option 1 - Manual input'!$F15),'Data Import Option 1'!U9,IF(AND(NOT('Option 2 - Plant selection'!$F14="No data available"),NOT('Option 2 - Plant selection'!$F14="Please select NACE-Code first"), NOT('Option 2 - Plant selection'!$F14="Please select")),'Data Import Option 2'!U9,IF(ISTEXT('Option 3 - Sector selection'!$G14),'Data Import Option 3'!U9,0)))</f>
        <v>0</v>
      </c>
      <c r="V9" s="21" t="e">
        <f>IF(ISTEXT('Option 1 - Manual input'!$F15),'Data Import Option 1'!V9+'Data Import Option 1'!W9,IF(AND(NOT('Option 2 - Plant selection'!$F14="No data available"),NOT('Option 2 - Plant selection'!$F14="Please select NACE-Code first")),'Data Import Option 2'!V9+'Data Import Option 2'!W9,IF(ISTEXT('Option 3 - Sector selection'!$G14),'Data Import Option 3'!V9+'Data Import Option 3'!W9,0)))</f>
        <v>#N/A</v>
      </c>
      <c r="W9" s="21" t="s">
        <v>155</v>
      </c>
      <c r="X9" s="21">
        <f>IF(ISTEXT('Option 1 - Manual input'!$F15),'Data Import Option 1'!Y9,IF(AND(NOT('Option 2 - Plant selection'!$F14="No data available"),NOT('Option 2 - Plant selection'!$F14="Please select NACE-Code first"),  NOT('Option 2 - Plant selection'!$F14="Please select")),'Data Import Option 2'!Y9,IF(ISTEXT('Option 3 - Sector selection'!$G14),'Data Import Option 3'!Y9,0)))</f>
        <v>0</v>
      </c>
      <c r="Y9" s="21">
        <f>IF(ISTEXT('Option 1 - Manual input'!$F15),'Data Import Option 1'!Z9,IF(AND(NOT('Option 2 - Plant selection'!$F14="No data available"),NOT('Option 2 - Plant selection'!$F14="Please select NACE-Code first"),  NOT('Option 2 - Plant selection'!$F14="Please select")),'Data Import Option 2'!Z9,IF(ISTEXT('Option 3 - Sector selection'!$G14),'Data Import Option 3'!Z9,0)))</f>
        <v>0</v>
      </c>
      <c r="Z9" s="21">
        <f>IF(ISTEXT('Option 1 - Manual input'!$F15),'Data Import Option 1'!AA9,IF(AND(NOT('Option 2 - Plant selection'!$F14="No data available"),NOT('Option 2 - Plant selection'!$F14="Please select NACE-Code first"),  NOT('Option 2 - Plant selection'!$F14="Please select")),'Data Import Option 2'!AA9,IF(ISTEXT('Option 3 - Sector selection'!$G14),'Data Import Option 3'!AA9,0)))</f>
        <v>0</v>
      </c>
      <c r="AA9" s="21" t="s">
        <v>155</v>
      </c>
    </row>
    <row r="10" spans="1:27" x14ac:dyDescent="0.25">
      <c r="A10" s="243">
        <f>'Option 1 - Manual input'!B16</f>
        <v>9</v>
      </c>
      <c r="B10" s="243">
        <f t="array" ref="B10">VLOOKUP($A10&amp;'Dropdown Listen neu'!$A$57,CHOOSE({1,2},'Input - General information'!$A$6:$A$125&amp;'Input - General information'!$B$6:$B$125,'Input - General information'!$D$6:$D$125),2,FALSE)</f>
        <v>0</v>
      </c>
      <c r="C10" s="243">
        <f t="array" ref="C10">VLOOKUP($A10&amp;'Dropdown Listen neu'!$A$58,CHOOSE({1,2},'Input - General information'!$A$6:$A$125&amp;'Input - General information'!$B$6:$B$125,'Input - General information'!$D$6:$D$125),2,FALSE)</f>
        <v>0</v>
      </c>
      <c r="D10" s="243">
        <f t="array" ref="D10">VLOOKUP($A10&amp;'Dropdown Listen neu'!$A$63,CHOOSE({1,2},'Input - General information'!$A$6:$A$125&amp;'Input - General information'!$C$6:$C$125,'Input - General information'!$D$6:$D$125),2,FALSE)</f>
        <v>0</v>
      </c>
      <c r="E10" s="243">
        <f t="array" ref="E10">VLOOKUP($A10&amp;'Dropdown Listen neu'!$A$64,CHOOSE({1,2},'Input - General information'!$A$6:$A$125&amp;'Input - General information'!$C$6:$C$125,'Input - General information'!$D$6:$D$125),2,FALSE)</f>
        <v>0</v>
      </c>
      <c r="F10" s="243">
        <f t="array" ref="F10">VLOOKUP($A10&amp;'Dropdown Listen neu'!$A$65,CHOOSE({1,2},'Input - General information'!$A$6:$A$125&amp;'Input - General information'!$C$6:$C$125,'Input - General information'!$D$6:$D$125),2,FALSE)</f>
        <v>0</v>
      </c>
      <c r="G10" s="243">
        <f t="array" ref="G10">VLOOKUP($A10&amp;'Dropdown Listen neu'!$A$66,CHOOSE({1,2},'Input - General information'!$A$6:$A$125&amp;'Input - General information'!$C$6:$C$125,'Input - General information'!$D$6:$D$125),2,FALSE)</f>
        <v>0</v>
      </c>
      <c r="H10" s="243" t="str">
        <f t="array" ref="H10">CONCATENATE("SRID=4326;","POINT(",VLOOKUP($A10&amp;'Dropdown Listen neu'!$A$67,CHOOSE({1,2},'Input - General information'!$A$6:$A$125&amp;'Input - General information'!$C$6:$C$125,'Input - General information'!$D$6:$D$125),2,FALSE), " ",VLOOKUP($A10&amp;'Dropdown Listen neu'!$A$67,CHOOSE({1,2},'Input - General information'!$A$6:$A$125&amp;'Input - General information'!$C$6:$C$125,'Input - General information'!$D$6:$D$125),2,FALSE), ")")</f>
        <v>SRID=4326;POINT(0 0)</v>
      </c>
      <c r="I10" s="243" t="e">
        <f t="array" ref="I10">VLOOKUP(VLOOKUP($A10&amp;'Dropdown Listen neu'!$A$56,CHOOSE({1,2},'Input - General information'!$A$6:$A$125&amp;'Input - General information'!$B$6:$B$125,'Input - General information'!$D$6:$D$125),2,FALSE),'Dropdown Listen neu'!$A$26:$B$53,2,FALSE)</f>
        <v>#N/A</v>
      </c>
      <c r="J10" s="243" t="s">
        <v>288</v>
      </c>
      <c r="K10" s="243" t="e">
        <f t="array" ref="K10">VLOOKUP($A10&amp;'Dropdown Listen neu'!$A$61,CHOOSE({1,2},'Input - General information'!$A$6:$A$125&amp;'Input - General information'!$B$6:$B$125,'Input - General information'!$D$6:$D$125),2,FALSE)</f>
        <v>#N/A</v>
      </c>
      <c r="L10" s="243"/>
      <c r="M10" s="245" t="s">
        <v>185</v>
      </c>
      <c r="N10" s="21">
        <f>IF(ISTEXT('Option 1 - Manual input'!$F16),'Data Import Option 1'!N10,IF(AND(NOT('Option 2 - Plant selection'!$F15="No data available"),NOT('Option 2 - Plant selection'!$F15="Please select NACE-Code first"), NOT('Option 2 - Plant selection'!$F15="Please select")),'Data Import Option 2'!N10,IF(ISTEXT('Option 3 - Sector selection'!$G15),'Data Import Option 3'!N10,0)))</f>
        <v>0</v>
      </c>
      <c r="O10" s="21" t="s">
        <v>185</v>
      </c>
      <c r="P10" s="21">
        <f>IF(ISTEXT('Option 1 - Manual input'!$F16),'Data Import Option 1'!P10,IF(AND(NOT('Option 2 - Plant selection'!$F15="No data available"),NOT('Option 2 - Plant selection'!$F15="Please select NACE-Code first"), NOT('Option 2 - Plant selection'!$F15="Please select")),'Data Import Option 2'!P10,IF(ISTEXT('Option 3 - Sector selection'!$G15),'Data Import Option 3'!P10,0)))</f>
        <v>0</v>
      </c>
      <c r="Q10" s="21">
        <f>IF(ISTEXT('Option 1 - Manual input'!$F16),'Data Import Option 1'!Q10,IF(AND(NOT('Option 2 - Plant selection'!$F15="No data available"),NOT('Option 2 - Plant selection'!$F15="Please select NACE-Code first"), NOT('Option 2 - Plant selection'!$F15="Please select")),'Data Import Option 2'!Q10,IF(ISTEXT('Option 3 - Sector selection'!$G15),'Data Import Option 3'!Q10,0)))</f>
        <v>0</v>
      </c>
      <c r="R10" s="21">
        <f>IF(ISTEXT('Option 1 - Manual input'!$F16),'Data Import Option 1'!R10,IF(AND(NOT('Option 2 - Plant selection'!$F15="No data available"),NOT('Option 2 - Plant selection'!$F15="Please select NACE-Code first"), NOT('Option 2 - Plant selection'!$F15="Please select")),'Data Import Option 2'!R10,IF(ISTEXT('Option 3 - Sector selection'!$G15),'Data Import Option 3'!R10,0)))</f>
        <v>0</v>
      </c>
      <c r="S10" s="21">
        <f>IF(ISTEXT('Option 1 - Manual input'!$F16),'Data Import Option 1'!S10,IF(AND(NOT('Option 2 - Plant selection'!$F15="No data available"),NOT('Option 2 - Plant selection'!$F15="Please select NACE-Code first"), NOT('Option 2 - Plant selection'!$F15="Please select")),'Data Import Option 2'!S10,IF(ISTEXT('Option 3 - Sector selection'!$G15),'Data Import Option 3'!S10,0)))</f>
        <v>0</v>
      </c>
      <c r="T10" s="21">
        <f>IF(ISTEXT('Option 1 - Manual input'!$F16),'Data Import Option 1'!T10,IF(AND(NOT('Option 2 - Plant selection'!$F15="No data available"),NOT('Option 2 - Plant selection'!$F15="Please select NACE-Code first"), NOT('Option 2 - Plant selection'!$F15="Please select")),'Data Import Option 2'!T10,IF(ISTEXT('Option 3 - Sector selection'!$G15),'Data Import Option 3'!T10,0)))</f>
        <v>0</v>
      </c>
      <c r="U10" s="21">
        <f>IF(ISTEXT('Option 1 - Manual input'!$F16),'Data Import Option 1'!U10,IF(AND(NOT('Option 2 - Plant selection'!$F15="No data available"),NOT('Option 2 - Plant selection'!$F15="Please select NACE-Code first"), NOT('Option 2 - Plant selection'!$F15="Please select")),'Data Import Option 2'!U10,IF(ISTEXT('Option 3 - Sector selection'!$G15),'Data Import Option 3'!U10,0)))</f>
        <v>0</v>
      </c>
      <c r="V10" s="21" t="e">
        <f>IF(ISTEXT('Option 1 - Manual input'!$F16),'Data Import Option 1'!V10+'Data Import Option 1'!W10,IF(AND(NOT('Option 2 - Plant selection'!$F15="No data available"),NOT('Option 2 - Plant selection'!$F15="Please select NACE-Code first")),'Data Import Option 2'!V10+'Data Import Option 2'!W10,IF(ISTEXT('Option 3 - Sector selection'!$G15),'Data Import Option 3'!V10+'Data Import Option 3'!W10,0)))</f>
        <v>#N/A</v>
      </c>
      <c r="W10" s="21" t="s">
        <v>155</v>
      </c>
      <c r="X10" s="21">
        <f>IF(ISTEXT('Option 1 - Manual input'!$F16),'Data Import Option 1'!Y10,IF(AND(NOT('Option 2 - Plant selection'!$F15="No data available"),NOT('Option 2 - Plant selection'!$F15="Please select NACE-Code first"),  NOT('Option 2 - Plant selection'!$F15="Please select")),'Data Import Option 2'!Y10,IF(ISTEXT('Option 3 - Sector selection'!$G15),'Data Import Option 3'!Y10,0)))</f>
        <v>0</v>
      </c>
      <c r="Y10" s="21">
        <f>IF(ISTEXT('Option 1 - Manual input'!$F16),'Data Import Option 1'!Z10,IF(AND(NOT('Option 2 - Plant selection'!$F15="No data available"),NOT('Option 2 - Plant selection'!$F15="Please select NACE-Code first"),  NOT('Option 2 - Plant selection'!$F15="Please select")),'Data Import Option 2'!Z10,IF(ISTEXT('Option 3 - Sector selection'!$G15),'Data Import Option 3'!Z10,0)))</f>
        <v>0</v>
      </c>
      <c r="Z10" s="21">
        <f>IF(ISTEXT('Option 1 - Manual input'!$F16),'Data Import Option 1'!AA10,IF(AND(NOT('Option 2 - Plant selection'!$F15="No data available"),NOT('Option 2 - Plant selection'!$F15="Please select NACE-Code first"),  NOT('Option 2 - Plant selection'!$F15="Please select")),'Data Import Option 2'!AA10,IF(ISTEXT('Option 3 - Sector selection'!$G15),'Data Import Option 3'!AA10,0)))</f>
        <v>0</v>
      </c>
      <c r="AA10" s="21" t="s">
        <v>155</v>
      </c>
    </row>
    <row r="11" spans="1:27" x14ac:dyDescent="0.25">
      <c r="A11" s="243">
        <f>'Option 1 - Manual input'!B17</f>
        <v>10</v>
      </c>
      <c r="B11" s="243">
        <f t="array" ref="B11">VLOOKUP($A11&amp;'Dropdown Listen neu'!$A$57,CHOOSE({1,2},'Input - General information'!$A$6:$A$125&amp;'Input - General information'!$B$6:$B$125,'Input - General information'!$D$6:$D$125),2,FALSE)</f>
        <v>0</v>
      </c>
      <c r="C11" s="243">
        <f t="array" ref="C11">VLOOKUP($A11&amp;'Dropdown Listen neu'!$A$58,CHOOSE({1,2},'Input - General information'!$A$6:$A$125&amp;'Input - General information'!$B$6:$B$125,'Input - General information'!$D$6:$D$125),2,FALSE)</f>
        <v>0</v>
      </c>
      <c r="D11" s="243">
        <f t="array" ref="D11">VLOOKUP($A11&amp;'Dropdown Listen neu'!$A$63,CHOOSE({1,2},'Input - General information'!$A$6:$A$125&amp;'Input - General information'!$C$6:$C$125,'Input - General information'!$D$6:$D$125),2,FALSE)</f>
        <v>0</v>
      </c>
      <c r="E11" s="243">
        <f t="array" ref="E11">VLOOKUP($A11&amp;'Dropdown Listen neu'!$A$64,CHOOSE({1,2},'Input - General information'!$A$6:$A$125&amp;'Input - General information'!$C$6:$C$125,'Input - General information'!$D$6:$D$125),2,FALSE)</f>
        <v>0</v>
      </c>
      <c r="F11" s="243">
        <f t="array" ref="F11">VLOOKUP($A11&amp;'Dropdown Listen neu'!$A$65,CHOOSE({1,2},'Input - General information'!$A$6:$A$125&amp;'Input - General information'!$C$6:$C$125,'Input - General information'!$D$6:$D$125),2,FALSE)</f>
        <v>0</v>
      </c>
      <c r="G11" s="243">
        <f t="array" ref="G11">VLOOKUP($A11&amp;'Dropdown Listen neu'!$A$66,CHOOSE({1,2},'Input - General information'!$A$6:$A$125&amp;'Input - General information'!$C$6:$C$125,'Input - General information'!$D$6:$D$125),2,FALSE)</f>
        <v>0</v>
      </c>
      <c r="H11" s="243" t="str">
        <f t="array" ref="H11">CONCATENATE("SRID=4326;","POINT(",VLOOKUP($A11&amp;'Dropdown Listen neu'!$A$67,CHOOSE({1,2},'Input - General information'!$A$6:$A$125&amp;'Input - General information'!$C$6:$C$125,'Input - General information'!$D$6:$D$125),2,FALSE), " ",VLOOKUP($A11&amp;'Dropdown Listen neu'!$A$67,CHOOSE({1,2},'Input - General information'!$A$6:$A$125&amp;'Input - General information'!$C$6:$C$125,'Input - General information'!$D$6:$D$125),2,FALSE), ")")</f>
        <v>SRID=4326;POINT(0 0)</v>
      </c>
      <c r="I11" s="243" t="e">
        <f t="array" ref="I11">VLOOKUP(VLOOKUP($A11&amp;'Dropdown Listen neu'!$A$56,CHOOSE({1,2},'Input - General information'!$A$6:$A$125&amp;'Input - General information'!$B$6:$B$125,'Input - General information'!$D$6:$D$125),2,FALSE),'Dropdown Listen neu'!$A$26:$B$53,2,FALSE)</f>
        <v>#N/A</v>
      </c>
      <c r="J11" s="243" t="s">
        <v>288</v>
      </c>
      <c r="K11" s="243" t="e">
        <f t="array" ref="K11">VLOOKUP($A11&amp;'Dropdown Listen neu'!$A$61,CHOOSE({1,2},'Input - General information'!$A$6:$A$125&amp;'Input - General information'!$B$6:$B$125,'Input - General information'!$D$6:$D$125),2,FALSE)</f>
        <v>#N/A</v>
      </c>
      <c r="L11" s="243"/>
      <c r="M11" s="245" t="s">
        <v>185</v>
      </c>
      <c r="N11" s="21">
        <f>IF(ISTEXT('Option 1 - Manual input'!$F17),'Data Import Option 1'!N11,IF(AND(NOT('Option 2 - Plant selection'!$F16="No data available"),NOT('Option 2 - Plant selection'!$F16="Please select NACE-Code first"), NOT('Option 2 - Plant selection'!$F16="Please select")),'Data Import Option 2'!N11,IF(ISTEXT('Option 3 - Sector selection'!$G16),'Data Import Option 3'!N11,0)))</f>
        <v>0</v>
      </c>
      <c r="O11" s="21" t="s">
        <v>185</v>
      </c>
      <c r="P11" s="21">
        <f>IF(ISTEXT('Option 1 - Manual input'!$F17),'Data Import Option 1'!P11,IF(AND(NOT('Option 2 - Plant selection'!$F16="No data available"),NOT('Option 2 - Plant selection'!$F16="Please select NACE-Code first"), NOT('Option 2 - Plant selection'!$F16="Please select")),'Data Import Option 2'!P11,IF(ISTEXT('Option 3 - Sector selection'!$G16),'Data Import Option 3'!P11,0)))</f>
        <v>0</v>
      </c>
      <c r="Q11" s="21">
        <f>IF(ISTEXT('Option 1 - Manual input'!$F17),'Data Import Option 1'!Q11,IF(AND(NOT('Option 2 - Plant selection'!$F16="No data available"),NOT('Option 2 - Plant selection'!$F16="Please select NACE-Code first"), NOT('Option 2 - Plant selection'!$F16="Please select")),'Data Import Option 2'!Q11,IF(ISTEXT('Option 3 - Sector selection'!$G16),'Data Import Option 3'!Q11,0)))</f>
        <v>0</v>
      </c>
      <c r="R11" s="21">
        <f>IF(ISTEXT('Option 1 - Manual input'!$F17),'Data Import Option 1'!R11,IF(AND(NOT('Option 2 - Plant selection'!$F16="No data available"),NOT('Option 2 - Plant selection'!$F16="Please select NACE-Code first"), NOT('Option 2 - Plant selection'!$F16="Please select")),'Data Import Option 2'!R11,IF(ISTEXT('Option 3 - Sector selection'!$G16),'Data Import Option 3'!R11,0)))</f>
        <v>0</v>
      </c>
      <c r="S11" s="21">
        <f>IF(ISTEXT('Option 1 - Manual input'!$F17),'Data Import Option 1'!S11,IF(AND(NOT('Option 2 - Plant selection'!$F16="No data available"),NOT('Option 2 - Plant selection'!$F16="Please select NACE-Code first"), NOT('Option 2 - Plant selection'!$F16="Please select")),'Data Import Option 2'!S11,IF(ISTEXT('Option 3 - Sector selection'!$G16),'Data Import Option 3'!S11,0)))</f>
        <v>0</v>
      </c>
      <c r="T11" s="21">
        <f>IF(ISTEXT('Option 1 - Manual input'!$F17),'Data Import Option 1'!T11,IF(AND(NOT('Option 2 - Plant selection'!$F16="No data available"),NOT('Option 2 - Plant selection'!$F16="Please select NACE-Code first"), NOT('Option 2 - Plant selection'!$F16="Please select")),'Data Import Option 2'!T11,IF(ISTEXT('Option 3 - Sector selection'!$G16),'Data Import Option 3'!T11,0)))</f>
        <v>0</v>
      </c>
      <c r="U11" s="21">
        <f>IF(ISTEXT('Option 1 - Manual input'!$F17),'Data Import Option 1'!U11,IF(AND(NOT('Option 2 - Plant selection'!$F16="No data available"),NOT('Option 2 - Plant selection'!$F16="Please select NACE-Code first"), NOT('Option 2 - Plant selection'!$F16="Please select")),'Data Import Option 2'!U11,IF(ISTEXT('Option 3 - Sector selection'!$G16),'Data Import Option 3'!U11,0)))</f>
        <v>0</v>
      </c>
      <c r="V11" s="21" t="e">
        <f>IF(ISTEXT('Option 1 - Manual input'!$F17),'Data Import Option 1'!V11+'Data Import Option 1'!W11,IF(AND(NOT('Option 2 - Plant selection'!$F16="No data available"),NOT('Option 2 - Plant selection'!$F16="Please select NACE-Code first")),'Data Import Option 2'!V11+'Data Import Option 2'!W11,IF(ISTEXT('Option 3 - Sector selection'!$G16),'Data Import Option 3'!V11+'Data Import Option 3'!W11,0)))</f>
        <v>#N/A</v>
      </c>
      <c r="W11" s="21" t="s">
        <v>155</v>
      </c>
      <c r="X11" s="21">
        <f>IF(ISTEXT('Option 1 - Manual input'!$F17),'Data Import Option 1'!Y11,IF(AND(NOT('Option 2 - Plant selection'!$F16="No data available"),NOT('Option 2 - Plant selection'!$F16="Please select NACE-Code first"),  NOT('Option 2 - Plant selection'!$F16="Please select")),'Data Import Option 2'!Y11,IF(ISTEXT('Option 3 - Sector selection'!$G16),'Data Import Option 3'!Y11,0)))</f>
        <v>0</v>
      </c>
      <c r="Y11" s="21">
        <f>IF(ISTEXT('Option 1 - Manual input'!$F17),'Data Import Option 1'!Z11,IF(AND(NOT('Option 2 - Plant selection'!$F16="No data available"),NOT('Option 2 - Plant selection'!$F16="Please select NACE-Code first"),  NOT('Option 2 - Plant selection'!$F16="Please select")),'Data Import Option 2'!Z11,IF(ISTEXT('Option 3 - Sector selection'!$G16),'Data Import Option 3'!Z11,0)))</f>
        <v>0</v>
      </c>
      <c r="Z11" s="21">
        <f>IF(ISTEXT('Option 1 - Manual input'!$F17),'Data Import Option 1'!AA11,IF(AND(NOT('Option 2 - Plant selection'!$F16="No data available"),NOT('Option 2 - Plant selection'!$F16="Please select NACE-Code first"),  NOT('Option 2 - Plant selection'!$F16="Please select")),'Data Import Option 2'!AA11,IF(ISTEXT('Option 3 - Sector selection'!$G16),'Data Import Option 3'!AA11,0)))</f>
        <v>0</v>
      </c>
      <c r="AA11" s="21" t="s">
        <v>155</v>
      </c>
    </row>
    <row r="19" spans="17:26" x14ac:dyDescent="0.25">
      <c r="Q19" s="44"/>
    </row>
    <row r="30" spans="17:26" x14ac:dyDescent="0.25">
      <c r="Y30" s="43"/>
      <c r="Z30" s="42"/>
    </row>
    <row r="45" spans="26:26" x14ac:dyDescent="0.25">
      <c r="Z45" s="42"/>
    </row>
    <row r="49" spans="26:26" x14ac:dyDescent="0.25">
      <c r="Z49" s="42"/>
    </row>
    <row r="79" spans="16:25" x14ac:dyDescent="0.25">
      <c r="P79" s="42"/>
      <c r="Y79" s="42"/>
    </row>
    <row r="107" spans="24:24" x14ac:dyDescent="0.25">
      <c r="X107" s="43"/>
    </row>
    <row r="124" spans="25:26" x14ac:dyDescent="0.25">
      <c r="Y124" s="43"/>
      <c r="Z124" s="43"/>
    </row>
    <row r="127" spans="25:26" x14ac:dyDescent="0.25">
      <c r="Z127" s="42"/>
    </row>
    <row r="136" spans="24:26" x14ac:dyDescent="0.25">
      <c r="Y136" s="42"/>
      <c r="Z136" s="42"/>
    </row>
    <row r="138" spans="24:26" x14ac:dyDescent="0.25">
      <c r="X138" s="42"/>
    </row>
    <row r="188" spans="25:26" x14ac:dyDescent="0.25">
      <c r="Y188" s="42"/>
      <c r="Z188" s="42"/>
    </row>
    <row r="196" spans="24:26" x14ac:dyDescent="0.25">
      <c r="Y196" s="42"/>
      <c r="Z196" s="42"/>
    </row>
    <row r="198" spans="24:26" x14ac:dyDescent="0.25">
      <c r="X198" s="42"/>
    </row>
    <row r="215" spans="16:16" x14ac:dyDescent="0.25">
      <c r="P215" s="42"/>
    </row>
    <row r="233" spans="25:26" x14ac:dyDescent="0.25">
      <c r="Y233" s="43"/>
      <c r="Z233" s="42"/>
    </row>
    <row r="237" spans="25:26" x14ac:dyDescent="0.25">
      <c r="Y237" s="42"/>
      <c r="Z237" s="42"/>
    </row>
    <row r="265" spans="25:26" x14ac:dyDescent="0.25">
      <c r="Y265" s="42"/>
      <c r="Z265" s="42"/>
    </row>
    <row r="274" spans="16:26" x14ac:dyDescent="0.25">
      <c r="P274" s="43"/>
      <c r="Y274" s="43"/>
      <c r="Z274" s="42"/>
    </row>
    <row r="314" spans="26:26" x14ac:dyDescent="0.25">
      <c r="Z314" s="43"/>
    </row>
    <row r="327" spans="16:26" x14ac:dyDescent="0.25">
      <c r="Z327" s="43"/>
    </row>
    <row r="328" spans="16:26" x14ac:dyDescent="0.25">
      <c r="P328" s="43"/>
      <c r="Y328" s="42"/>
      <c r="Z328" s="42"/>
    </row>
    <row r="332" spans="16:26" x14ac:dyDescent="0.25">
      <c r="X332" s="42"/>
    </row>
    <row r="336" spans="16:26" x14ac:dyDescent="0.25">
      <c r="P336" s="42"/>
    </row>
    <row r="362" spans="25:26" x14ac:dyDescent="0.25">
      <c r="Y362" s="42"/>
      <c r="Z362" s="42"/>
    </row>
    <row r="373" spans="24:26" x14ac:dyDescent="0.25">
      <c r="X373" s="43"/>
    </row>
    <row r="378" spans="24:26" x14ac:dyDescent="0.25">
      <c r="X378" s="43"/>
    </row>
    <row r="382" spans="24:26" x14ac:dyDescent="0.25">
      <c r="Y382" s="42"/>
      <c r="Z382" s="42"/>
    </row>
    <row r="385" spans="25:26" x14ac:dyDescent="0.25">
      <c r="Y385" s="43"/>
      <c r="Z385" s="42"/>
    </row>
    <row r="426" spans="24:24" x14ac:dyDescent="0.25">
      <c r="X426" s="42"/>
    </row>
    <row r="437" spans="24:25" x14ac:dyDescent="0.25">
      <c r="X437" s="42"/>
    </row>
    <row r="445" spans="24:25" x14ac:dyDescent="0.25">
      <c r="Y445" s="43"/>
    </row>
    <row r="462" spans="16:16" x14ac:dyDescent="0.25">
      <c r="P462" s="42"/>
    </row>
    <row r="477" spans="24:26" x14ac:dyDescent="0.25">
      <c r="X477" s="42"/>
    </row>
    <row r="478" spans="24:26" x14ac:dyDescent="0.25">
      <c r="Y478" s="43"/>
      <c r="Z478" s="43"/>
    </row>
    <row r="490" spans="25:25" x14ac:dyDescent="0.25">
      <c r="Y490" s="42"/>
    </row>
    <row r="504" spans="25:26" x14ac:dyDescent="0.25">
      <c r="Y504" s="42"/>
      <c r="Z504" s="42"/>
    </row>
    <row r="505" spans="25:26" x14ac:dyDescent="0.25">
      <c r="Y505" s="43"/>
      <c r="Z505" s="42"/>
    </row>
    <row r="556" spans="25:25" x14ac:dyDescent="0.25">
      <c r="Y556" s="43"/>
    </row>
    <row r="565" spans="26:26" x14ac:dyDescent="0.25">
      <c r="Z565" s="43"/>
    </row>
    <row r="588" spans="26:26" x14ac:dyDescent="0.25">
      <c r="Z588" s="42"/>
    </row>
    <row r="596" spans="24:26" x14ac:dyDescent="0.25">
      <c r="Y596" s="43"/>
      <c r="Z596" s="42"/>
    </row>
    <row r="597" spans="24:26" x14ac:dyDescent="0.25">
      <c r="Z597" s="42"/>
    </row>
    <row r="603" spans="24:26" x14ac:dyDescent="0.25">
      <c r="X603" s="42"/>
    </row>
    <row r="608" spans="24:26" x14ac:dyDescent="0.25">
      <c r="Y608" s="43"/>
      <c r="Z608" s="42"/>
    </row>
    <row r="614" spans="25:26" x14ac:dyDescent="0.25">
      <c r="Y614" s="42"/>
    </row>
    <row r="623" spans="25:26" x14ac:dyDescent="0.25">
      <c r="Z623" s="43"/>
    </row>
    <row r="652" spans="16:16" x14ac:dyDescent="0.25">
      <c r="P652" s="42"/>
    </row>
    <row r="657" spans="16:25" x14ac:dyDescent="0.25">
      <c r="P657" s="43"/>
      <c r="Y657" s="43"/>
    </row>
    <row r="673" spans="24:26" x14ac:dyDescent="0.25">
      <c r="X673" s="42"/>
    </row>
    <row r="683" spans="24:26" x14ac:dyDescent="0.25">
      <c r="Z683" s="43"/>
    </row>
    <row r="712" spans="24:24" x14ac:dyDescent="0.25">
      <c r="X712" s="42"/>
    </row>
    <row r="726" spans="16:16" x14ac:dyDescent="0.25">
      <c r="P726" s="42"/>
    </row>
    <row r="769" spans="26:26" x14ac:dyDescent="0.25">
      <c r="Z769" s="43"/>
    </row>
    <row r="771" spans="26:26" x14ac:dyDescent="0.25">
      <c r="Z771" s="43"/>
    </row>
    <row r="785" spans="16:26" x14ac:dyDescent="0.25">
      <c r="P785" s="43"/>
      <c r="Y785" s="42"/>
      <c r="Z785" s="42"/>
    </row>
    <row r="794" spans="16:26" x14ac:dyDescent="0.25">
      <c r="Z794" s="43"/>
    </row>
    <row r="868" spans="24:24" x14ac:dyDescent="0.25">
      <c r="X868" s="43"/>
    </row>
    <row r="885" spans="24:26" x14ac:dyDescent="0.25">
      <c r="X885" s="42"/>
    </row>
    <row r="896" spans="24:26" x14ac:dyDescent="0.25">
      <c r="Z896" s="43"/>
    </row>
    <row r="941" spans="24:24" x14ac:dyDescent="0.25">
      <c r="X941" s="42"/>
    </row>
    <row r="1149" spans="26:26" x14ac:dyDescent="0.25">
      <c r="Z1149" s="43"/>
    </row>
    <row r="1195" spans="26:26" x14ac:dyDescent="0.25">
      <c r="Z1195" s="43"/>
    </row>
    <row r="1595" spans="25:25" x14ac:dyDescent="0.25">
      <c r="Y1595" s="43"/>
    </row>
    <row r="1612" spans="16:16" x14ac:dyDescent="0.25">
      <c r="P1612" s="43"/>
    </row>
    <row r="1621" spans="16:16" x14ac:dyDescent="0.25">
      <c r="P1621" s="42"/>
    </row>
    <row r="1654" spans="24:26" x14ac:dyDescent="0.25">
      <c r="Y1654" s="42"/>
      <c r="Z1654" s="43"/>
    </row>
    <row r="1661" spans="24:26" x14ac:dyDescent="0.25">
      <c r="X1661" s="42"/>
    </row>
    <row r="1665" spans="16:26" x14ac:dyDescent="0.25">
      <c r="X1665" s="43"/>
    </row>
    <row r="1666" spans="16:26" x14ac:dyDescent="0.25">
      <c r="P1666" s="42"/>
    </row>
    <row r="1674" spans="16:26" x14ac:dyDescent="0.25">
      <c r="P1674" s="42"/>
      <c r="Y1674" s="42"/>
      <c r="Z1674" s="42"/>
    </row>
    <row r="1679" spans="16:26" x14ac:dyDescent="0.25">
      <c r="X1679" s="42"/>
    </row>
    <row r="1688" spans="24:24" x14ac:dyDescent="0.25">
      <c r="X1688" s="43"/>
    </row>
    <row r="1727" spans="24:26" x14ac:dyDescent="0.25">
      <c r="Z1727" s="43"/>
    </row>
    <row r="1728" spans="24:26" x14ac:dyDescent="0.25">
      <c r="X1728" s="42"/>
    </row>
    <row r="1740" spans="25:25" x14ac:dyDescent="0.25">
      <c r="Y1740" s="42"/>
    </row>
    <row r="1784" spans="24:24" x14ac:dyDescent="0.25">
      <c r="X1784" s="43"/>
    </row>
    <row r="1789" spans="24:24" x14ac:dyDescent="0.25">
      <c r="X1789" s="42"/>
    </row>
    <row r="1822" spans="24:24" x14ac:dyDescent="0.25">
      <c r="X1822" s="43"/>
    </row>
    <row r="1833" spans="24:24" x14ac:dyDescent="0.25">
      <c r="X1833" s="43"/>
    </row>
    <row r="1867" spans="16:16" x14ac:dyDescent="0.25">
      <c r="P1867" s="42"/>
    </row>
    <row r="1873" spans="25:25" x14ac:dyDescent="0.25">
      <c r="Y1873" s="43"/>
    </row>
    <row r="1918" spans="24:24" x14ac:dyDescent="0.25">
      <c r="X1918" s="42"/>
    </row>
    <row r="1927" spans="16:26" x14ac:dyDescent="0.25">
      <c r="P1927" s="42"/>
      <c r="Y1927" s="42"/>
      <c r="Z1927" s="43"/>
    </row>
    <row r="1929" spans="16:26" x14ac:dyDescent="0.25">
      <c r="P1929" s="42"/>
      <c r="Y1929" s="43"/>
    </row>
    <row r="1937" spans="16:26" x14ac:dyDescent="0.25">
      <c r="Y1937" s="43"/>
    </row>
    <row r="1938" spans="16:26" x14ac:dyDescent="0.25">
      <c r="P1938" s="42"/>
    </row>
    <row r="1941" spans="16:26" x14ac:dyDescent="0.25">
      <c r="X1941" s="42"/>
    </row>
    <row r="1944" spans="16:26" x14ac:dyDescent="0.25">
      <c r="X1944" s="43"/>
    </row>
    <row r="1950" spans="16:26" x14ac:dyDescent="0.25">
      <c r="Y1950" s="42"/>
      <c r="Z1950" s="42"/>
    </row>
    <row r="1951" spans="16:26" x14ac:dyDescent="0.25">
      <c r="X1951" s="42"/>
    </row>
    <row r="1972" spans="16:24" x14ac:dyDescent="0.25">
      <c r="P1972" s="43"/>
      <c r="X1972" s="43"/>
    </row>
    <row r="1980" spans="16:24" x14ac:dyDescent="0.25">
      <c r="X1980" s="42"/>
    </row>
    <row r="1983" spans="16:24" x14ac:dyDescent="0.25">
      <c r="P1983" s="43"/>
    </row>
    <row r="1987" spans="24:24" x14ac:dyDescent="0.25">
      <c r="X1987" s="42"/>
    </row>
    <row r="1993" spans="24:24" x14ac:dyDescent="0.25">
      <c r="X1993" s="43"/>
    </row>
    <row r="2010" spans="24:24" x14ac:dyDescent="0.25">
      <c r="X2010" s="42"/>
    </row>
    <row r="2034" spans="25:25" x14ac:dyDescent="0.25">
      <c r="Y2034" s="43"/>
    </row>
    <row r="2066" spans="24:25" x14ac:dyDescent="0.25">
      <c r="X2066" s="43"/>
    </row>
    <row r="2067" spans="24:25" x14ac:dyDescent="0.25">
      <c r="X2067" s="42"/>
    </row>
    <row r="2076" spans="24:25" x14ac:dyDescent="0.25">
      <c r="Y2076" s="42"/>
    </row>
    <row r="2081" spans="24:26" x14ac:dyDescent="0.25">
      <c r="Y2081" s="43"/>
      <c r="Z2081" s="42"/>
    </row>
    <row r="2087" spans="24:26" x14ac:dyDescent="0.25">
      <c r="X2087" s="42"/>
    </row>
    <row r="2097" spans="16:24" x14ac:dyDescent="0.25">
      <c r="X2097" s="42"/>
    </row>
    <row r="2105" spans="16:24" x14ac:dyDescent="0.25">
      <c r="P2105" s="43"/>
      <c r="X2105" s="43"/>
    </row>
    <row r="2106" spans="16:24" x14ac:dyDescent="0.25">
      <c r="X2106" s="42"/>
    </row>
    <row r="2125" spans="24:24" x14ac:dyDescent="0.25">
      <c r="X2125" s="42"/>
    </row>
    <row r="2126" spans="24:24" x14ac:dyDescent="0.25">
      <c r="X2126" s="42"/>
    </row>
    <row r="2139" spans="24:24" x14ac:dyDescent="0.25">
      <c r="X2139" s="42"/>
    </row>
    <row r="2171" spans="16:16" x14ac:dyDescent="0.25">
      <c r="P2171" s="42"/>
    </row>
    <row r="2184" spans="24:24" x14ac:dyDescent="0.25">
      <c r="X2184" s="42"/>
    </row>
    <row r="2185" spans="24:24" x14ac:dyDescent="0.25">
      <c r="X2185" s="42"/>
    </row>
    <row r="2235" spans="24:24" x14ac:dyDescent="0.25">
      <c r="X2235" s="42"/>
    </row>
    <row r="2236" spans="24:24" x14ac:dyDescent="0.25">
      <c r="X2236" s="42"/>
    </row>
    <row r="2249" spans="16:25" x14ac:dyDescent="0.25">
      <c r="P2249" s="42"/>
    </row>
    <row r="2256" spans="16:25" x14ac:dyDescent="0.25">
      <c r="Y2256" s="42"/>
    </row>
    <row r="2258" spans="24:24" x14ac:dyDescent="0.25">
      <c r="X2258" s="42"/>
    </row>
    <row r="2260" spans="24:24" x14ac:dyDescent="0.25">
      <c r="X2260" s="43"/>
    </row>
    <row r="2272" spans="24:24" x14ac:dyDescent="0.25">
      <c r="X2272" s="42"/>
    </row>
    <row r="2280" spans="24:24" x14ac:dyDescent="0.25">
      <c r="X2280" s="43"/>
    </row>
    <row r="2292" spans="16:25" x14ac:dyDescent="0.25">
      <c r="P2292" s="42"/>
    </row>
    <row r="2295" spans="16:25" x14ac:dyDescent="0.25">
      <c r="X2295" s="42"/>
    </row>
    <row r="2300" spans="16:25" x14ac:dyDescent="0.25">
      <c r="X2300" s="42"/>
    </row>
    <row r="2303" spans="16:25" x14ac:dyDescent="0.25">
      <c r="P2303" s="42"/>
      <c r="Y2303" s="42"/>
    </row>
    <row r="2307" spans="16:26" x14ac:dyDescent="0.25">
      <c r="X2307" s="42"/>
    </row>
    <row r="2309" spans="16:26" x14ac:dyDescent="0.25">
      <c r="X2309" s="42"/>
    </row>
    <row r="2318" spans="16:26" x14ac:dyDescent="0.25">
      <c r="P2318" s="42"/>
      <c r="Y2318" s="42"/>
      <c r="Z2318" s="42"/>
    </row>
    <row r="2328" spans="24:24" x14ac:dyDescent="0.25">
      <c r="X2328" s="42"/>
    </row>
    <row r="2329" spans="24:24" x14ac:dyDescent="0.25">
      <c r="X2329" s="42"/>
    </row>
    <row r="2355" spans="16:26" x14ac:dyDescent="0.25">
      <c r="P2355" s="42"/>
      <c r="Y2355" s="43"/>
      <c r="Z2355" s="42"/>
    </row>
    <row r="2359" spans="16:26" x14ac:dyDescent="0.25">
      <c r="Y2359" s="42"/>
    </row>
    <row r="2361" spans="16:26" x14ac:dyDescent="0.25">
      <c r="P2361" s="43"/>
    </row>
    <row r="2363" spans="16:26" x14ac:dyDescent="0.25">
      <c r="X2363" s="42"/>
    </row>
    <row r="2364" spans="16:26" x14ac:dyDescent="0.25">
      <c r="X2364" s="42"/>
    </row>
    <row r="2366" spans="16:26" x14ac:dyDescent="0.25">
      <c r="X2366" s="42"/>
    </row>
    <row r="2376" spans="24:24" x14ac:dyDescent="0.25">
      <c r="X2376" s="42"/>
    </row>
    <row r="2378" spans="24:24" x14ac:dyDescent="0.25">
      <c r="X2378" s="42"/>
    </row>
    <row r="2453" spans="24:25" x14ac:dyDescent="0.25">
      <c r="Y2453" s="42"/>
    </row>
    <row r="2454" spans="24:25" x14ac:dyDescent="0.25">
      <c r="X2454" s="42"/>
    </row>
    <row r="2457" spans="24:25" x14ac:dyDescent="0.25">
      <c r="X2457" s="42"/>
    </row>
    <row r="2477" spans="16:16" x14ac:dyDescent="0.25">
      <c r="P2477" s="42"/>
    </row>
    <row r="2490" spans="16:26" x14ac:dyDescent="0.25">
      <c r="P2490" s="43"/>
      <c r="Y2490" s="42"/>
      <c r="Z2490" s="42"/>
    </row>
    <row r="2523" spans="16:25" x14ac:dyDescent="0.25">
      <c r="P2523" s="43"/>
      <c r="Y2523" s="43"/>
    </row>
    <row r="2524" spans="16:25" x14ac:dyDescent="0.25">
      <c r="X2524" s="43"/>
    </row>
    <row r="2533" spans="24:26" x14ac:dyDescent="0.25">
      <c r="X2533" s="42"/>
    </row>
    <row r="2543" spans="24:26" x14ac:dyDescent="0.25">
      <c r="Y2543" s="42"/>
      <c r="Z2543" s="42"/>
    </row>
    <row r="2548" spans="16:26" x14ac:dyDescent="0.25">
      <c r="Y2548" s="42"/>
      <c r="Z2548" s="43"/>
    </row>
    <row r="2555" spans="16:26" x14ac:dyDescent="0.25">
      <c r="X2555" s="42"/>
    </row>
    <row r="2557" spans="16:26" x14ac:dyDescent="0.25">
      <c r="P2557" s="42"/>
    </row>
    <row r="2574" spans="24:24" x14ac:dyDescent="0.25">
      <c r="X2574" s="42"/>
    </row>
    <row r="2586" spans="16:26" x14ac:dyDescent="0.25">
      <c r="P2586" s="42"/>
      <c r="Y2586" s="42"/>
      <c r="Z2586" s="42"/>
    </row>
    <row r="2618" spans="24:24" x14ac:dyDescent="0.25">
      <c r="X2618" s="42"/>
    </row>
    <row r="2632" spans="25:26" x14ac:dyDescent="0.25">
      <c r="Y2632" s="43"/>
      <c r="Z2632" s="42"/>
    </row>
    <row r="2647" spans="25:25" x14ac:dyDescent="0.25">
      <c r="Y2647" s="42"/>
    </row>
    <row r="2664" spans="16:26" x14ac:dyDescent="0.25">
      <c r="P2664" s="43"/>
      <c r="Y2664" s="42"/>
      <c r="Z2664" s="42"/>
    </row>
    <row r="2752" spans="24:24" x14ac:dyDescent="0.25">
      <c r="X2752" s="43"/>
    </row>
    <row r="2847" spans="24:24" x14ac:dyDescent="0.25">
      <c r="X2847" s="43"/>
    </row>
    <row r="2861" spans="24:24" x14ac:dyDescent="0.25">
      <c r="X2861" s="43"/>
    </row>
    <row r="2880" spans="24:24" x14ac:dyDescent="0.25">
      <c r="X2880" s="43"/>
    </row>
    <row r="2896" spans="24:24" x14ac:dyDescent="0.25">
      <c r="X2896" s="42"/>
    </row>
    <row r="2902" spans="24:24" x14ac:dyDescent="0.25">
      <c r="X2902" s="42"/>
    </row>
    <row r="2923" spans="25:26" x14ac:dyDescent="0.25">
      <c r="Y2923" s="42"/>
      <c r="Z2923" s="42"/>
    </row>
    <row r="2939" spans="24:24" x14ac:dyDescent="0.25">
      <c r="X2939" s="42"/>
    </row>
    <row r="3100" spans="24:24" x14ac:dyDescent="0.25">
      <c r="X3100" s="43"/>
    </row>
    <row r="3109" spans="24:24" x14ac:dyDescent="0.25">
      <c r="X3109" s="42"/>
    </row>
    <row r="3125" spans="24:24" x14ac:dyDescent="0.25">
      <c r="X3125" s="42"/>
    </row>
    <row r="3156" spans="24:24" x14ac:dyDescent="0.25">
      <c r="X3156" s="42"/>
    </row>
    <row r="3183" spans="16:26" x14ac:dyDescent="0.25">
      <c r="P3183" s="42"/>
      <c r="Y3183" s="42"/>
      <c r="Z3183" s="43"/>
    </row>
    <row r="3236" spans="24:24" x14ac:dyDescent="0.25">
      <c r="X3236" s="42"/>
    </row>
    <row r="3237" spans="24:24" x14ac:dyDescent="0.25">
      <c r="X3237" s="42"/>
    </row>
    <row r="3240" spans="24:24" x14ac:dyDescent="0.25">
      <c r="X3240" s="42"/>
    </row>
    <row r="3241" spans="24:24" x14ac:dyDescent="0.25">
      <c r="X3241" s="42"/>
    </row>
    <row r="3250" spans="16:26" x14ac:dyDescent="0.25">
      <c r="Y3250" s="42"/>
    </row>
    <row r="3251" spans="16:26" x14ac:dyDescent="0.25">
      <c r="P3251" s="42"/>
    </row>
    <row r="3253" spans="16:26" x14ac:dyDescent="0.25">
      <c r="P3253" s="43"/>
      <c r="Y3253" s="42"/>
      <c r="Z3253" s="43"/>
    </row>
    <row r="3262" spans="16:26" x14ac:dyDescent="0.25">
      <c r="X3262" s="42"/>
    </row>
    <row r="3263" spans="16:26" x14ac:dyDescent="0.25">
      <c r="P3263" s="42"/>
    </row>
    <row r="3264" spans="16:26" x14ac:dyDescent="0.25">
      <c r="Y3264" s="42"/>
    </row>
    <row r="3270" spans="24:25" x14ac:dyDescent="0.25">
      <c r="Y3270" s="42"/>
    </row>
    <row r="3276" spans="24:25" x14ac:dyDescent="0.25">
      <c r="X3276" s="43"/>
    </row>
    <row r="3282" spans="24:26" x14ac:dyDescent="0.25">
      <c r="Y3282" s="42"/>
      <c r="Z3282" s="43"/>
    </row>
    <row r="3283" spans="24:26" x14ac:dyDescent="0.25">
      <c r="X3283" s="42"/>
    </row>
    <row r="3291" spans="24:26" x14ac:dyDescent="0.25">
      <c r="X3291" s="42"/>
    </row>
    <row r="3296" spans="24:26" x14ac:dyDescent="0.25">
      <c r="Y3296" s="42"/>
      <c r="Z3296" s="42"/>
    </row>
    <row r="3298" spans="16:26" x14ac:dyDescent="0.25">
      <c r="Y3298" s="42"/>
      <c r="Z3298" s="42"/>
    </row>
    <row r="3299" spans="16:26" x14ac:dyDescent="0.25">
      <c r="Y3299" s="42"/>
    </row>
    <row r="3303" spans="16:26" x14ac:dyDescent="0.25">
      <c r="P3303" s="42"/>
      <c r="Y3303" s="42"/>
      <c r="Z3303" s="42"/>
    </row>
    <row r="3307" spans="16:26" x14ac:dyDescent="0.25">
      <c r="Y3307" s="42"/>
      <c r="Z3307" s="43"/>
    </row>
    <row r="3308" spans="16:26" x14ac:dyDescent="0.25">
      <c r="X3308" s="43"/>
    </row>
    <row r="3314" spans="16:26" x14ac:dyDescent="0.25">
      <c r="Y3314" s="42"/>
    </row>
    <row r="3318" spans="16:26" x14ac:dyDescent="0.25">
      <c r="X3318" s="43"/>
    </row>
    <row r="3319" spans="16:26" x14ac:dyDescent="0.25">
      <c r="Y3319" s="42"/>
      <c r="Z3319" s="42"/>
    </row>
    <row r="3327" spans="16:26" x14ac:dyDescent="0.25">
      <c r="P3327" s="42"/>
    </row>
    <row r="3331" spans="24:25" x14ac:dyDescent="0.25">
      <c r="Y3331" s="42"/>
    </row>
    <row r="3335" spans="24:25" x14ac:dyDescent="0.25">
      <c r="X3335" s="42"/>
    </row>
    <row r="3338" spans="24:25" x14ac:dyDescent="0.25">
      <c r="X3338" s="42"/>
    </row>
    <row r="3342" spans="24:25" x14ac:dyDescent="0.25">
      <c r="Y3342" s="42"/>
    </row>
    <row r="3343" spans="24:25" x14ac:dyDescent="0.25">
      <c r="X3343" s="42"/>
    </row>
    <row r="3345" spans="16:26" x14ac:dyDescent="0.25">
      <c r="Y3345" s="42"/>
    </row>
    <row r="3347" spans="16:26" x14ac:dyDescent="0.25">
      <c r="X3347" s="42"/>
    </row>
    <row r="3348" spans="16:26" x14ac:dyDescent="0.25">
      <c r="X3348" s="42"/>
    </row>
    <row r="3351" spans="16:26" x14ac:dyDescent="0.25">
      <c r="X3351" s="42"/>
    </row>
    <row r="3352" spans="16:26" x14ac:dyDescent="0.25">
      <c r="X3352" s="42"/>
    </row>
    <row r="3355" spans="16:26" x14ac:dyDescent="0.25">
      <c r="P3355" s="42"/>
    </row>
    <row r="3359" spans="16:26" x14ac:dyDescent="0.25">
      <c r="Y3359" s="43"/>
      <c r="Z3359" s="42"/>
    </row>
    <row r="3373" spans="16:26" x14ac:dyDescent="0.25">
      <c r="P3373" s="43"/>
      <c r="Y3373" s="42"/>
      <c r="Z3373" s="42"/>
    </row>
    <row r="3384" spans="16:26" x14ac:dyDescent="0.25">
      <c r="X3384" s="42"/>
    </row>
    <row r="3389" spans="16:26" x14ac:dyDescent="0.25">
      <c r="P3389" s="43"/>
    </row>
    <row r="3391" spans="16:26" x14ac:dyDescent="0.25">
      <c r="P3391" s="42"/>
      <c r="Y3391" s="42"/>
      <c r="Z3391" s="42"/>
    </row>
    <row r="3392" spans="16:26" x14ac:dyDescent="0.25">
      <c r="Y3392" s="42"/>
      <c r="Z3392" s="42"/>
    </row>
    <row r="3395" spans="24:25" x14ac:dyDescent="0.25">
      <c r="X3395" s="43"/>
    </row>
    <row r="3396" spans="24:25" x14ac:dyDescent="0.25">
      <c r="X3396" s="42"/>
    </row>
    <row r="3406" spans="24:25" x14ac:dyDescent="0.25">
      <c r="Y3406" s="42"/>
    </row>
    <row r="3413" spans="16:24" x14ac:dyDescent="0.25">
      <c r="X3413" s="42"/>
    </row>
    <row r="3416" spans="16:24" x14ac:dyDescent="0.25">
      <c r="X3416" s="42"/>
    </row>
    <row r="3419" spans="16:24" x14ac:dyDescent="0.25">
      <c r="P3419" s="43"/>
      <c r="X3419" s="43"/>
    </row>
    <row r="3426" spans="24:24" x14ac:dyDescent="0.25">
      <c r="X3426" s="42"/>
    </row>
    <row r="3429" spans="24:24" x14ac:dyDescent="0.25">
      <c r="X3429" s="42"/>
    </row>
    <row r="3456" spans="24:24" x14ac:dyDescent="0.25">
      <c r="X3456" s="43"/>
    </row>
    <row r="3478" spans="24:24" x14ac:dyDescent="0.25">
      <c r="X3478" s="42"/>
    </row>
    <row r="3479" spans="24:24" x14ac:dyDescent="0.25">
      <c r="X3479" s="42"/>
    </row>
    <row r="3483" spans="24:24" x14ac:dyDescent="0.25">
      <c r="X3483" s="43"/>
    </row>
    <row r="3485" spans="24:24" x14ac:dyDescent="0.25">
      <c r="X3485" s="42"/>
    </row>
    <row r="3492" spans="14:24" x14ac:dyDescent="0.25">
      <c r="N3492" s="42"/>
    </row>
    <row r="3504" spans="14:24" x14ac:dyDescent="0.25">
      <c r="X3504" s="42"/>
    </row>
    <row r="3543" spans="24:25" x14ac:dyDescent="0.25">
      <c r="Y3543" s="43"/>
    </row>
    <row r="3546" spans="24:25" x14ac:dyDescent="0.25">
      <c r="X3546" s="42"/>
    </row>
    <row r="3560" spans="16:24" x14ac:dyDescent="0.25">
      <c r="X3560" s="43"/>
    </row>
    <row r="3565" spans="16:24" x14ac:dyDescent="0.25">
      <c r="P3565" s="42"/>
    </row>
    <row r="3574" spans="24:24" x14ac:dyDescent="0.25">
      <c r="X3574" s="42"/>
    </row>
    <row r="3601" spans="24:24" x14ac:dyDescent="0.25">
      <c r="X3601" s="43"/>
    </row>
    <row r="3616" spans="24:24" x14ac:dyDescent="0.25">
      <c r="X3616" s="42"/>
    </row>
    <row r="3627" spans="25:26" x14ac:dyDescent="0.25">
      <c r="Y3627" s="43"/>
      <c r="Z3627" s="43"/>
    </row>
    <row r="3629" spans="25:26" x14ac:dyDescent="0.25">
      <c r="Z3629" s="42"/>
    </row>
    <row r="3661" spans="24:24" x14ac:dyDescent="0.25">
      <c r="X3661" s="42"/>
    </row>
    <row r="3663" spans="24:24" x14ac:dyDescent="0.25">
      <c r="X3663" s="42"/>
    </row>
    <row r="3671" spans="16:24" x14ac:dyDescent="0.25">
      <c r="X3671" s="42"/>
    </row>
    <row r="3672" spans="16:24" x14ac:dyDescent="0.25">
      <c r="P3672" s="42"/>
    </row>
    <row r="3675" spans="16:24" x14ac:dyDescent="0.25">
      <c r="X3675" s="42"/>
    </row>
    <row r="3682" spans="24:24" x14ac:dyDescent="0.25">
      <c r="X3682" s="43"/>
    </row>
    <row r="3694" spans="24:24" x14ac:dyDescent="0.25">
      <c r="X3694" s="42"/>
    </row>
    <row r="3702" spans="16:24" x14ac:dyDescent="0.25">
      <c r="X3702" s="42"/>
    </row>
    <row r="3703" spans="16:24" x14ac:dyDescent="0.25">
      <c r="P3703" s="43"/>
      <c r="X3703" s="43"/>
    </row>
    <row r="3712" spans="16:24" x14ac:dyDescent="0.25">
      <c r="X3712" s="42"/>
    </row>
    <row r="3761" spans="24:26" x14ac:dyDescent="0.25">
      <c r="Y3761" s="43"/>
      <c r="Z3761" s="42"/>
    </row>
    <row r="3767" spans="24:26" x14ac:dyDescent="0.25">
      <c r="X3767" s="42"/>
    </row>
    <row r="3769" spans="24:26" x14ac:dyDescent="0.25">
      <c r="X3769" s="43"/>
    </row>
    <row r="3807" spans="24:24" x14ac:dyDescent="0.25">
      <c r="X3807" s="42"/>
    </row>
    <row r="3809" spans="24:26" x14ac:dyDescent="0.25">
      <c r="Y3809" s="42"/>
      <c r="Z3809" s="43"/>
    </row>
    <row r="3810" spans="24:26" x14ac:dyDescent="0.25">
      <c r="X3810" s="42"/>
    </row>
    <row r="3813" spans="24:26" x14ac:dyDescent="0.25">
      <c r="X3813" s="42"/>
    </row>
    <row r="3814" spans="24:26" x14ac:dyDescent="0.25">
      <c r="Y3814" s="42"/>
      <c r="Z3814" s="42"/>
    </row>
    <row r="3815" spans="24:26" x14ac:dyDescent="0.25">
      <c r="Y3815" s="42"/>
    </row>
    <row r="3817" spans="24:26" x14ac:dyDescent="0.25">
      <c r="X3817" s="42"/>
    </row>
    <row r="3819" spans="24:26" x14ac:dyDescent="0.25">
      <c r="Y3819" s="42"/>
      <c r="Z3819" s="42"/>
    </row>
    <row r="3821" spans="24:26" x14ac:dyDescent="0.25">
      <c r="X3821" s="43"/>
    </row>
    <row r="3824" spans="24:26" x14ac:dyDescent="0.25">
      <c r="Y3824" s="43"/>
    </row>
    <row r="3832" spans="24:24" x14ac:dyDescent="0.25">
      <c r="X3832" s="43"/>
    </row>
    <row r="3841" spans="16:26" x14ac:dyDescent="0.25">
      <c r="X3841" s="42"/>
    </row>
    <row r="3842" spans="16:26" x14ac:dyDescent="0.25">
      <c r="X3842" s="42"/>
    </row>
    <row r="3846" spans="16:26" x14ac:dyDescent="0.25">
      <c r="X3846" s="42"/>
    </row>
    <row r="3848" spans="16:26" x14ac:dyDescent="0.25">
      <c r="X3848" s="42"/>
    </row>
    <row r="3851" spans="16:26" x14ac:dyDescent="0.25">
      <c r="Y3851" s="42"/>
      <c r="Z3851" s="42"/>
    </row>
    <row r="3854" spans="16:26" x14ac:dyDescent="0.25">
      <c r="X3854" s="43"/>
    </row>
    <row r="3855" spans="16:26" x14ac:dyDescent="0.25">
      <c r="X3855" s="42"/>
    </row>
    <row r="3856" spans="16:26" x14ac:dyDescent="0.25">
      <c r="P3856" s="43"/>
      <c r="X3856" s="42"/>
    </row>
    <row r="3857" spans="16:25" x14ac:dyDescent="0.25">
      <c r="X3857" s="43"/>
    </row>
    <row r="3859" spans="16:25" x14ac:dyDescent="0.25">
      <c r="X3859" s="43"/>
    </row>
    <row r="3862" spans="16:25" x14ac:dyDescent="0.25">
      <c r="P3862" s="43"/>
      <c r="X3862" s="43"/>
    </row>
    <row r="3868" spans="16:25" x14ac:dyDescent="0.25">
      <c r="Y3868" s="42"/>
    </row>
    <row r="3871" spans="16:25" x14ac:dyDescent="0.25">
      <c r="X3871" s="42"/>
    </row>
    <row r="3875" spans="24:26" x14ac:dyDescent="0.25">
      <c r="Y3875" s="43"/>
    </row>
    <row r="3880" spans="24:26" x14ac:dyDescent="0.25">
      <c r="Y3880" s="42"/>
      <c r="Z3880" s="43"/>
    </row>
    <row r="3883" spans="24:26" x14ac:dyDescent="0.25">
      <c r="X3883" s="42"/>
    </row>
    <row r="3893" spans="16:26" x14ac:dyDescent="0.25">
      <c r="Y3893" s="42"/>
    </row>
    <row r="3895" spans="16:26" x14ac:dyDescent="0.25">
      <c r="Y3895" s="42"/>
    </row>
    <row r="3896" spans="16:26" x14ac:dyDescent="0.25">
      <c r="P3896" s="42"/>
      <c r="Y3896" s="42"/>
      <c r="Z3896" s="42"/>
    </row>
    <row r="3900" spans="16:26" x14ac:dyDescent="0.25">
      <c r="X3900" s="42"/>
    </row>
    <row r="3902" spans="16:26" x14ac:dyDescent="0.25">
      <c r="X3902" s="42"/>
    </row>
    <row r="3903" spans="16:26" x14ac:dyDescent="0.25">
      <c r="X3903" s="42"/>
    </row>
    <row r="3904" spans="16:26" x14ac:dyDescent="0.25">
      <c r="X3904" s="42"/>
    </row>
    <row r="3905" spans="16:26" x14ac:dyDescent="0.25">
      <c r="Y3905" s="42"/>
      <c r="Z3905" s="42"/>
    </row>
    <row r="3906" spans="16:26" x14ac:dyDescent="0.25">
      <c r="Y3906" s="43"/>
    </row>
    <row r="3910" spans="16:26" x14ac:dyDescent="0.25">
      <c r="X3910" s="42"/>
    </row>
    <row r="3911" spans="16:26" x14ac:dyDescent="0.25">
      <c r="X3911" s="43"/>
    </row>
    <row r="3912" spans="16:26" x14ac:dyDescent="0.25">
      <c r="P3912" s="43"/>
    </row>
    <row r="3915" spans="16:26" x14ac:dyDescent="0.25">
      <c r="X3915" s="42"/>
    </row>
    <row r="3919" spans="16:26" x14ac:dyDescent="0.25">
      <c r="P3919" s="43"/>
      <c r="X3919" s="43"/>
    </row>
    <row r="3921" spans="16:26" x14ac:dyDescent="0.25">
      <c r="X3921" s="42"/>
    </row>
    <row r="3923" spans="16:26" x14ac:dyDescent="0.25">
      <c r="P3923" s="43"/>
      <c r="Y3923" s="42"/>
      <c r="Z3923" s="42"/>
    </row>
    <row r="3924" spans="16:26" x14ac:dyDescent="0.25">
      <c r="Z3924" s="42"/>
    </row>
    <row r="3925" spans="16:26" x14ac:dyDescent="0.25">
      <c r="X3925" s="43"/>
    </row>
    <row r="3926" spans="16:26" x14ac:dyDescent="0.25">
      <c r="X3926" s="42"/>
    </row>
    <row r="3930" spans="16:26" x14ac:dyDescent="0.25">
      <c r="Y3930" s="43"/>
    </row>
    <row r="3936" spans="16:26" x14ac:dyDescent="0.25">
      <c r="X3936" s="43"/>
    </row>
    <row r="3938" spans="16:26" x14ac:dyDescent="0.25">
      <c r="P3938" s="42"/>
      <c r="Y3938" s="42"/>
      <c r="Z3938" s="42"/>
    </row>
    <row r="3952" spans="16:26" x14ac:dyDescent="0.25">
      <c r="Y3952" s="43"/>
    </row>
    <row r="3956" spans="24:26" x14ac:dyDescent="0.25">
      <c r="Y3956" s="42"/>
      <c r="Z3956" s="43"/>
    </row>
    <row r="3960" spans="24:26" x14ac:dyDescent="0.25">
      <c r="Y3960" s="43"/>
      <c r="Z3960" s="42"/>
    </row>
    <row r="3965" spans="24:26" x14ac:dyDescent="0.25">
      <c r="Y3965" s="43"/>
      <c r="Z3965" s="43"/>
    </row>
    <row r="3968" spans="24:26" x14ac:dyDescent="0.25">
      <c r="X3968" s="42"/>
    </row>
    <row r="3972" spans="24:26" x14ac:dyDescent="0.25">
      <c r="X3972" s="43"/>
    </row>
    <row r="3975" spans="24:26" x14ac:dyDescent="0.25">
      <c r="Y3975" s="43"/>
    </row>
    <row r="3978" spans="24:26" x14ac:dyDescent="0.25">
      <c r="Z3978" s="42"/>
    </row>
    <row r="3980" spans="24:26" x14ac:dyDescent="0.25">
      <c r="Y3980" s="42"/>
      <c r="Z3980" s="42"/>
    </row>
    <row r="3996" spans="16:16" x14ac:dyDescent="0.25">
      <c r="P3996" s="43"/>
    </row>
    <row r="4004" spans="24:24" x14ac:dyDescent="0.25">
      <c r="X4004" s="42"/>
    </row>
    <row r="4016" spans="24:24" x14ac:dyDescent="0.25">
      <c r="X4016" s="42"/>
    </row>
    <row r="4019" spans="16:24" x14ac:dyDescent="0.25">
      <c r="X4019" s="42"/>
    </row>
    <row r="4021" spans="16:24" x14ac:dyDescent="0.25">
      <c r="P4021" s="43"/>
      <c r="X4021" s="43"/>
    </row>
    <row r="4022" spans="16:24" x14ac:dyDescent="0.25">
      <c r="X4022" s="42"/>
    </row>
    <row r="4023" spans="16:24" x14ac:dyDescent="0.25">
      <c r="X4023" s="42"/>
    </row>
    <row r="4028" spans="16:24" x14ac:dyDescent="0.25">
      <c r="X4028" s="42"/>
    </row>
    <row r="4037" spans="24:24" x14ac:dyDescent="0.25">
      <c r="X4037" s="43"/>
    </row>
    <row r="4039" spans="24:24" x14ac:dyDescent="0.25">
      <c r="X4039" s="42"/>
    </row>
    <row r="4052" spans="24:24" x14ac:dyDescent="0.25">
      <c r="X4052" s="42"/>
    </row>
    <row r="4078" spans="24:26" x14ac:dyDescent="0.25">
      <c r="Y4078" s="43"/>
      <c r="Z4078" s="42"/>
    </row>
    <row r="4079" spans="24:26" x14ac:dyDescent="0.25">
      <c r="X4079" s="42"/>
    </row>
    <row r="4083" spans="16:25" x14ac:dyDescent="0.25">
      <c r="Y4083" s="43"/>
    </row>
    <row r="4084" spans="16:25" x14ac:dyDescent="0.25">
      <c r="P4084" s="42"/>
      <c r="Y4084" s="42"/>
    </row>
    <row r="4094" spans="16:25" x14ac:dyDescent="0.25">
      <c r="X4094" s="43"/>
    </row>
    <row r="4097" spans="16:26" x14ac:dyDescent="0.25">
      <c r="P4097" s="42"/>
      <c r="Y4097" s="43"/>
      <c r="Z4097" s="42"/>
    </row>
    <row r="4100" spans="16:26" x14ac:dyDescent="0.25">
      <c r="X4100" s="42"/>
    </row>
    <row r="4106" spans="16:26" x14ac:dyDescent="0.25">
      <c r="X4106" s="42"/>
    </row>
    <row r="4107" spans="16:26" x14ac:dyDescent="0.25">
      <c r="X4107" s="42"/>
    </row>
    <row r="4113" spans="16:25" x14ac:dyDescent="0.25">
      <c r="P4113" s="42"/>
    </row>
    <row r="4123" spans="16:25" x14ac:dyDescent="0.25">
      <c r="Y4123" s="42"/>
    </row>
    <row r="4137" spans="24:24" x14ac:dyDescent="0.25">
      <c r="X4137" s="42"/>
    </row>
    <row r="4156" spans="24:26" x14ac:dyDescent="0.25">
      <c r="X4156" s="42"/>
    </row>
    <row r="4158" spans="24:26" x14ac:dyDescent="0.25">
      <c r="X4158" s="42"/>
    </row>
    <row r="4159" spans="24:26" x14ac:dyDescent="0.25">
      <c r="Y4159" s="43"/>
      <c r="Z4159" s="42"/>
    </row>
    <row r="4168" spans="16:25" x14ac:dyDescent="0.25">
      <c r="X4168" s="42"/>
    </row>
    <row r="4169" spans="16:25" x14ac:dyDescent="0.25">
      <c r="Y4169" s="43"/>
    </row>
    <row r="4170" spans="16:25" x14ac:dyDescent="0.25">
      <c r="P4170" s="42"/>
      <c r="X4170" s="42"/>
    </row>
    <row r="4173" spans="16:25" x14ac:dyDescent="0.25">
      <c r="X4173" s="43"/>
    </row>
    <row r="4179" spans="24:25" x14ac:dyDescent="0.25">
      <c r="Y4179" s="42"/>
    </row>
    <row r="4181" spans="24:25" x14ac:dyDescent="0.25">
      <c r="Y4181" s="43"/>
    </row>
    <row r="4190" spans="24:25" x14ac:dyDescent="0.25">
      <c r="X4190" s="42"/>
    </row>
    <row r="4197" spans="24:24" x14ac:dyDescent="0.25">
      <c r="X4197" s="42"/>
    </row>
    <row r="4214" spans="25:25" x14ac:dyDescent="0.25">
      <c r="Y4214" s="42"/>
    </row>
    <row r="4222" spans="25:25" x14ac:dyDescent="0.25">
      <c r="Y4222" s="43"/>
    </row>
    <row r="4226" spans="24:26" x14ac:dyDescent="0.25">
      <c r="X4226" s="42"/>
    </row>
    <row r="4228" spans="24:26" x14ac:dyDescent="0.25">
      <c r="Z4228" s="42"/>
    </row>
    <row r="4234" spans="24:26" x14ac:dyDescent="0.25">
      <c r="X4234" s="42"/>
    </row>
    <row r="4254" spans="16:16" x14ac:dyDescent="0.25">
      <c r="P4254" s="42"/>
    </row>
    <row r="4278" spans="24:24" x14ac:dyDescent="0.25">
      <c r="X4278" s="42"/>
    </row>
    <row r="4311" spans="24:24" x14ac:dyDescent="0.25">
      <c r="X4311" s="42"/>
    </row>
    <row r="4332" spans="25:26" x14ac:dyDescent="0.25">
      <c r="Y4332" s="42"/>
      <c r="Z4332" s="42"/>
    </row>
    <row r="4343" spans="24:24" x14ac:dyDescent="0.25">
      <c r="X4343" s="43"/>
    </row>
    <row r="4349" spans="24:24" x14ac:dyDescent="0.25">
      <c r="X4349" s="42"/>
    </row>
    <row r="4361" spans="16:16" x14ac:dyDescent="0.25">
      <c r="P4361" s="42"/>
    </row>
    <row r="4371" spans="24:24" x14ac:dyDescent="0.25">
      <c r="X4371" s="42"/>
    </row>
    <row r="4374" spans="24:24" x14ac:dyDescent="0.25">
      <c r="X4374" s="43"/>
    </row>
    <row r="4401" spans="16:25" x14ac:dyDescent="0.25">
      <c r="X4401" s="43"/>
    </row>
    <row r="4403" spans="16:25" x14ac:dyDescent="0.25">
      <c r="X4403" s="42"/>
    </row>
    <row r="4410" spans="16:25" x14ac:dyDescent="0.25">
      <c r="P4410" s="42"/>
    </row>
    <row r="4414" spans="16:25" x14ac:dyDescent="0.25">
      <c r="Y4414" s="42"/>
    </row>
    <row r="4417" spans="16:25" x14ac:dyDescent="0.25">
      <c r="P4417" s="43"/>
      <c r="X4417" s="43"/>
    </row>
    <row r="4428" spans="16:25" x14ac:dyDescent="0.25">
      <c r="P4428" s="43"/>
    </row>
    <row r="4431" spans="16:25" x14ac:dyDescent="0.25">
      <c r="Y4431" s="43"/>
    </row>
    <row r="4438" spans="16:24" x14ac:dyDescent="0.25">
      <c r="X4438" s="42"/>
    </row>
    <row r="4439" spans="16:24" x14ac:dyDescent="0.25">
      <c r="P4439" s="42"/>
      <c r="X4439" s="42"/>
    </row>
    <row r="4442" spans="16:24" x14ac:dyDescent="0.25">
      <c r="P4442" s="42"/>
    </row>
    <row r="4451" spans="16:26" x14ac:dyDescent="0.25">
      <c r="Z4451" s="42"/>
    </row>
    <row r="4452" spans="16:26" x14ac:dyDescent="0.25">
      <c r="X4452" s="42"/>
    </row>
    <row r="4456" spans="16:26" x14ac:dyDescent="0.25">
      <c r="Y4456" s="43"/>
    </row>
    <row r="4458" spans="16:26" x14ac:dyDescent="0.25">
      <c r="P4458" s="42"/>
    </row>
    <row r="4466" spans="25:26" x14ac:dyDescent="0.25">
      <c r="Y4466" s="42"/>
      <c r="Z4466" s="43"/>
    </row>
    <row r="4479" spans="25:26" x14ac:dyDescent="0.25">
      <c r="Z4479" s="42"/>
    </row>
    <row r="4486" spans="16:25" x14ac:dyDescent="0.25">
      <c r="Y4486" s="42"/>
    </row>
    <row r="4489" spans="16:25" x14ac:dyDescent="0.25">
      <c r="X4489" s="42"/>
    </row>
    <row r="4490" spans="16:25" x14ac:dyDescent="0.25">
      <c r="P4490" s="42"/>
      <c r="X4490" s="42"/>
    </row>
    <row r="4497" spans="24:26" x14ac:dyDescent="0.25">
      <c r="Z4497" s="43"/>
    </row>
    <row r="4510" spans="24:26" x14ac:dyDescent="0.25">
      <c r="X4510" s="42"/>
    </row>
    <row r="4536" spans="25:25" x14ac:dyDescent="0.25">
      <c r="Y4536" s="42"/>
    </row>
    <row r="4546" spans="16:26" x14ac:dyDescent="0.25">
      <c r="X4546" s="42"/>
    </row>
    <row r="4548" spans="16:26" x14ac:dyDescent="0.25">
      <c r="X4548" s="42"/>
    </row>
    <row r="4551" spans="16:26" x14ac:dyDescent="0.25">
      <c r="P4551" s="42"/>
    </row>
    <row r="4556" spans="16:26" x14ac:dyDescent="0.25">
      <c r="Z4556" s="43"/>
    </row>
    <row r="4572" spans="25:25" x14ac:dyDescent="0.25">
      <c r="Y4572" s="42"/>
    </row>
    <row r="4604" spans="25:25" x14ac:dyDescent="0.25">
      <c r="Y4604" s="42"/>
    </row>
    <row r="4616" spans="16:25" x14ac:dyDescent="0.25">
      <c r="X4616" s="42"/>
    </row>
    <row r="4617" spans="16:25" x14ac:dyDescent="0.25">
      <c r="P4617" s="42"/>
      <c r="Y4617" s="42"/>
    </row>
    <row r="4630" spans="24:24" x14ac:dyDescent="0.25">
      <c r="X4630" s="42"/>
    </row>
    <row r="4632" spans="24:24" x14ac:dyDescent="0.25">
      <c r="X4632" s="42"/>
    </row>
    <row r="4634" spans="24:24" x14ac:dyDescent="0.25">
      <c r="X4634" s="42"/>
    </row>
    <row r="4640" spans="24:24" x14ac:dyDescent="0.25">
      <c r="X4640" s="42"/>
    </row>
    <row r="4663" spans="24:24" x14ac:dyDescent="0.25">
      <c r="X4663" s="42"/>
    </row>
    <row r="4688" spans="24:24" x14ac:dyDescent="0.25">
      <c r="X4688" s="42"/>
    </row>
    <row r="4697" spans="24:24" x14ac:dyDescent="0.25">
      <c r="X4697" s="43"/>
    </row>
    <row r="4711" spans="24:24" x14ac:dyDescent="0.25">
      <c r="X4711" s="42"/>
    </row>
    <row r="4741" spans="24:26" x14ac:dyDescent="0.25">
      <c r="X4741" s="43"/>
    </row>
    <row r="4742" spans="24:26" x14ac:dyDescent="0.25">
      <c r="Z4742" s="43"/>
    </row>
    <row r="4749" spans="24:26" x14ac:dyDescent="0.25">
      <c r="Z4749" s="42"/>
    </row>
    <row r="4777" spans="25:25" x14ac:dyDescent="0.25">
      <c r="Y4777" s="42"/>
    </row>
    <row r="4801" spans="16:24" x14ac:dyDescent="0.25">
      <c r="P4801" s="42"/>
      <c r="X4801" s="42"/>
    </row>
    <row r="4817" spans="24:24" x14ac:dyDescent="0.25">
      <c r="X4817" s="42"/>
    </row>
    <row r="4846" spans="25:25" x14ac:dyDescent="0.25">
      <c r="Y4846" s="42"/>
    </row>
    <row r="4881" spans="25:26" x14ac:dyDescent="0.25">
      <c r="Y4881" s="42"/>
      <c r="Z4881" s="42"/>
    </row>
    <row r="4897" spans="24:24" x14ac:dyDescent="0.25">
      <c r="X4897" s="43"/>
    </row>
    <row r="4931" spans="26:26" x14ac:dyDescent="0.25">
      <c r="Z4931" s="43"/>
    </row>
    <row r="4946" spans="16:26" x14ac:dyDescent="0.25">
      <c r="P4946" s="43"/>
    </row>
    <row r="4958" spans="16:26" x14ac:dyDescent="0.25">
      <c r="X4958" s="42"/>
    </row>
    <row r="4960" spans="16:26" x14ac:dyDescent="0.25">
      <c r="Z4960" s="43"/>
    </row>
    <row r="4975" spans="25:25" x14ac:dyDescent="0.25">
      <c r="Y4975" s="43"/>
    </row>
    <row r="4978" spans="16:26" x14ac:dyDescent="0.25">
      <c r="Z4978" s="42"/>
    </row>
    <row r="4980" spans="16:26" x14ac:dyDescent="0.25">
      <c r="X4980" s="42"/>
    </row>
    <row r="4982" spans="16:26" x14ac:dyDescent="0.25">
      <c r="X4982" s="42"/>
    </row>
    <row r="4990" spans="16:26" x14ac:dyDescent="0.25">
      <c r="X4990" s="43"/>
    </row>
    <row r="4991" spans="16:26" x14ac:dyDescent="0.25">
      <c r="P4991" s="42"/>
    </row>
    <row r="4996" spans="25:26" x14ac:dyDescent="0.25">
      <c r="Y4996" s="42"/>
      <c r="Z4996" s="42"/>
    </row>
    <row r="5013" spans="24:26" x14ac:dyDescent="0.25">
      <c r="Z5013" s="43"/>
    </row>
    <row r="5017" spans="24:26" x14ac:dyDescent="0.25">
      <c r="X5017" s="42"/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theme="0" tint="-0.14999847407452621"/>
  </sheetPr>
  <dimension ref="A1:AB5017"/>
  <sheetViews>
    <sheetView workbookViewId="0"/>
  </sheetViews>
  <sheetFormatPr baseColWidth="10" defaultRowHeight="15" x14ac:dyDescent="0.25"/>
  <cols>
    <col min="8" max="8" width="41.42578125" customWidth="1"/>
  </cols>
  <sheetData>
    <row r="1" spans="1:28" x14ac:dyDescent="0.25">
      <c r="A1" s="120" t="s">
        <v>168</v>
      </c>
      <c r="B1" s="120" t="s">
        <v>169</v>
      </c>
      <c r="C1" s="120" t="s">
        <v>170</v>
      </c>
      <c r="D1" s="120" t="s">
        <v>171</v>
      </c>
      <c r="E1" s="120" t="s">
        <v>172</v>
      </c>
      <c r="F1" s="120" t="s">
        <v>152</v>
      </c>
      <c r="G1" s="120" t="s">
        <v>153</v>
      </c>
      <c r="H1" s="120" t="s">
        <v>173</v>
      </c>
      <c r="I1" s="120" t="s">
        <v>0</v>
      </c>
      <c r="J1" s="120" t="s">
        <v>174</v>
      </c>
      <c r="K1" s="120" t="s">
        <v>175</v>
      </c>
      <c r="L1" s="120" t="s">
        <v>176</v>
      </c>
      <c r="M1" s="146" t="s">
        <v>177</v>
      </c>
      <c r="N1" s="145" t="s">
        <v>154</v>
      </c>
      <c r="O1" s="145" t="s">
        <v>178</v>
      </c>
      <c r="P1" s="145" t="s">
        <v>179</v>
      </c>
      <c r="Q1" s="145" t="s">
        <v>245</v>
      </c>
      <c r="R1" s="145" t="s">
        <v>246</v>
      </c>
      <c r="S1" s="145" t="s">
        <v>247</v>
      </c>
      <c r="T1" s="145" t="s">
        <v>248</v>
      </c>
      <c r="U1" s="145" t="s">
        <v>249</v>
      </c>
      <c r="V1" s="145" t="s">
        <v>297</v>
      </c>
      <c r="W1" s="155" t="s">
        <v>298</v>
      </c>
      <c r="X1" s="145" t="s">
        <v>180</v>
      </c>
      <c r="Y1" s="145" t="s">
        <v>181</v>
      </c>
      <c r="Z1" s="145" t="s">
        <v>182</v>
      </c>
      <c r="AA1" s="145" t="s">
        <v>183</v>
      </c>
      <c r="AB1" s="145" t="s">
        <v>184</v>
      </c>
    </row>
    <row r="2" spans="1:28" x14ac:dyDescent="0.25">
      <c r="A2" s="21">
        <f>'Option 1 - Manual input'!B8</f>
        <v>1</v>
      </c>
      <c r="B2" s="21">
        <f t="array" ref="B2">VLOOKUP($A2&amp;'Dropdown Listen neu'!$A$57,CHOOSE({1,2},'Input - General information'!$A$6:$A$125&amp;'Input - General information'!$B$6:$B$125,'Input - General information'!$D$6:$D$125),2,FALSE)</f>
        <v>0</v>
      </c>
      <c r="C2" s="21">
        <f t="array" ref="C2">VLOOKUP($A2&amp;'Dropdown Listen neu'!$A$58,CHOOSE({1,2},'Input - General information'!$A$6:$A$125&amp;'Input - General information'!$B$6:$B$125,'Input - General information'!$D$6:$D$125),2,FALSE)</f>
        <v>0</v>
      </c>
      <c r="D2" s="21">
        <f t="array" ref="D2">VLOOKUP($A2&amp;'Dropdown Listen neu'!$A$63,CHOOSE({1,2},'Input - General information'!$A$6:$A$125&amp;'Input - General information'!$C$6:$C$125,'Input - General information'!$D$6:$D$125),2,FALSE)</f>
        <v>0</v>
      </c>
      <c r="E2" s="21">
        <f t="array" ref="E2">VLOOKUP($A2&amp;'Dropdown Listen neu'!$A$64,CHOOSE({1,2},'Input - General information'!$A$6:$A$125&amp;'Input - General information'!$C$6:$C$125,'Input - General information'!$D$6:$D$125),2,FALSE)</f>
        <v>0</v>
      </c>
      <c r="F2" s="21">
        <f t="array" ref="F2">VLOOKUP($A2&amp;'Dropdown Listen neu'!$A$65,CHOOSE({1,2},'Input - General information'!$A$6:$A$125&amp;'Input - General information'!$C$6:$C$125,'Input - General information'!$D$6:$D$125),2,FALSE)</f>
        <v>0</v>
      </c>
      <c r="G2" s="21">
        <f t="array" ref="G2">VLOOKUP($A2&amp;'Dropdown Listen neu'!$A$66,CHOOSE({1,2},'Input - General information'!$A$6:$A$125&amp;'Input - General information'!$C$6:$C$125,'Input - General information'!$D$6:$D$125),2,FALSE)</f>
        <v>0</v>
      </c>
      <c r="H2" s="21" t="str">
        <f t="array" ref="H2">CONCATENATE("SRID=4326;","POINT(",VLOOKUP($A2&amp;'Dropdown Listen neu'!$A$67,CHOOSE({1,2},'Input - General information'!$A$6:$A$125&amp;'Input - General information'!$C$6:$C$125,'Input - General information'!$D$6:$D$125),2,FALSE), " ",VLOOKUP($A2&amp;'Dropdown Listen neu'!$A$67,CHOOSE({1,2},'Input - General information'!$A$6:$A$125&amp;'Input - General information'!$C$6:$C$125,'Input - General information'!$D$6:$D$125),2,FALSE), ")")</f>
        <v>SRID=4326;POINT(0 0)</v>
      </c>
      <c r="I2" s="21" t="e">
        <f t="array" ref="I2">VLOOKUP(VLOOKUP($A2&amp;'Dropdown Listen neu'!$A$56,CHOOSE({1,2},'Input - General information'!$A$6:$A$125&amp;'Input - General information'!$B$6:$B$125,'Input - General information'!$D$6:$D$125),2,FALSE),'Dropdown Listen neu'!$A$26:$B$53,2,FALSE)</f>
        <v>#N/A</v>
      </c>
      <c r="J2" s="17" t="s">
        <v>288</v>
      </c>
      <c r="K2" s="21" t="e">
        <f t="array" ref="K2">VLOOKUP($A2&amp;'Dropdown Listen neu'!$A$61,CHOOSE({1,2},'Input - General information'!$A$6:$A$125&amp;'Input - General information'!$B$6:$B$125,'Input - General information'!$D$6:$D$125),2,FALSE)</f>
        <v>#N/A</v>
      </c>
      <c r="L2" s="21"/>
      <c r="M2" s="96" t="s">
        <v>185</v>
      </c>
      <c r="N2">
        <f>'Option 1 - Manual input'!H8</f>
        <v>0</v>
      </c>
      <c r="O2" s="14" t="s">
        <v>185</v>
      </c>
      <c r="P2">
        <f>'Option 1 - Manual input'!J8</f>
        <v>0</v>
      </c>
      <c r="Q2">
        <f>'Option 1 - Manual input'!K8</f>
        <v>0</v>
      </c>
      <c r="R2" s="92">
        <f>'Option 1 - Manual input'!M8</f>
        <v>0</v>
      </c>
      <c r="S2">
        <f>'Option 1 - Manual input'!$M8*'Option 1 - Manual input'!N8/100</f>
        <v>0</v>
      </c>
      <c r="T2">
        <f>'Option 1 - Manual input'!$M8*'Option 1 - Manual input'!O8/100</f>
        <v>0</v>
      </c>
      <c r="U2">
        <f>'Option 1 - Manual input'!$M8*'Option 1 - Manual input'!P8/100</f>
        <v>0</v>
      </c>
      <c r="V2">
        <f>'Option 1 - Manual input'!$M8*'Option 1 - Manual input'!Q8/100</f>
        <v>0</v>
      </c>
      <c r="W2" s="156">
        <f>'Option 1 - Manual input'!$M8*'Option 1 - Manual input'!R8/100</f>
        <v>0</v>
      </c>
      <c r="X2" s="14" t="s">
        <v>155</v>
      </c>
      <c r="Y2">
        <f>'Option 1 - Manual input'!$Z8*'Option 1 - Manual input'!AB8/100</f>
        <v>0</v>
      </c>
      <c r="Z2">
        <f>'Option 1 - Manual input'!$Z8*'Option 1 - Manual input'!AC8/100</f>
        <v>0</v>
      </c>
      <c r="AA2">
        <f>'Option 1 - Manual input'!$Z8*'Option 1 - Manual input'!AD8/100</f>
        <v>0</v>
      </c>
      <c r="AB2" s="14" t="s">
        <v>155</v>
      </c>
    </row>
    <row r="3" spans="1:28" x14ac:dyDescent="0.25">
      <c r="A3" s="21">
        <f>'Option 1 - Manual input'!B9</f>
        <v>2</v>
      </c>
      <c r="B3" s="21">
        <f t="array" ref="B3">VLOOKUP($A3&amp;'Dropdown Listen neu'!$A$57,CHOOSE({1,2},'Input - General information'!$A$6:$A$125&amp;'Input - General information'!$B$6:$B$125,'Input - General information'!$D$6:$D$125),2,FALSE)</f>
        <v>0</v>
      </c>
      <c r="C3" s="21">
        <f t="array" ref="C3">VLOOKUP($A3&amp;'Dropdown Listen neu'!$A$58,CHOOSE({1,2},'Input - General information'!$A$6:$A$125&amp;'Input - General information'!$B$6:$B$125,'Input - General information'!$D$6:$D$125),2,FALSE)</f>
        <v>0</v>
      </c>
      <c r="D3" s="21">
        <f t="array" ref="D3">VLOOKUP($A3&amp;'Dropdown Listen neu'!$A$63,CHOOSE({1,2},'Input - General information'!$A$6:$A$125&amp;'Input - General information'!$C$6:$C$125,'Input - General information'!$D$6:$D$125),2,FALSE)</f>
        <v>0</v>
      </c>
      <c r="E3" s="21">
        <f t="array" ref="E3">VLOOKUP($A3&amp;'Dropdown Listen neu'!$A$64,CHOOSE({1,2},'Input - General information'!$A$6:$A$125&amp;'Input - General information'!$C$6:$C$125,'Input - General information'!$D$6:$D$125),2,FALSE)</f>
        <v>0</v>
      </c>
      <c r="F3" s="21">
        <f t="array" ref="F3">VLOOKUP($A3&amp;'Dropdown Listen neu'!$A$65,CHOOSE({1,2},'Input - General information'!$A$6:$A$125&amp;'Input - General information'!$C$6:$C$125,'Input - General information'!$D$6:$D$125),2,FALSE)</f>
        <v>0</v>
      </c>
      <c r="G3" s="21">
        <f t="array" ref="G3">VLOOKUP($A3&amp;'Dropdown Listen neu'!$A$66,CHOOSE({1,2},'Input - General information'!$A$6:$A$125&amp;'Input - General information'!$C$6:$C$125,'Input - General information'!$D$6:$D$125),2,FALSE)</f>
        <v>0</v>
      </c>
      <c r="H3" s="21" t="str">
        <f t="array" ref="H3">CONCATENATE("SRID=4326;","POINT(",VLOOKUP($A3&amp;'Dropdown Listen neu'!$A$67,CHOOSE({1,2},'Input - General information'!$A$6:$A$125&amp;'Input - General information'!$C$6:$C$125,'Input - General information'!$D$6:$D$125),2,FALSE), " ",VLOOKUP($A3&amp;'Dropdown Listen neu'!$A$67,CHOOSE({1,2},'Input - General information'!$A$6:$A$125&amp;'Input - General information'!$C$6:$C$125,'Input - General information'!$D$6:$D$125),2,FALSE), ")")</f>
        <v>SRID=4326;POINT(0 0)</v>
      </c>
      <c r="I3" s="21" t="e">
        <f t="array" ref="I3">VLOOKUP(VLOOKUP($A3&amp;'Dropdown Listen neu'!$A$56,CHOOSE({1,2},'Input - General information'!$A$6:$A$125&amp;'Input - General information'!$B$6:$B$125,'Input - General information'!$D$6:$D$125),2,FALSE),'Dropdown Listen neu'!$A$26:$B$53,2,FALSE)</f>
        <v>#N/A</v>
      </c>
      <c r="J3" s="17" t="s">
        <v>288</v>
      </c>
      <c r="K3" s="21" t="e">
        <f t="array" ref="K3">VLOOKUP($A3&amp;'Dropdown Listen neu'!$A$61,CHOOSE({1,2},'Input - General information'!$A$6:$A$125&amp;'Input - General information'!$B$6:$B$125,'Input - General information'!$D$6:$D$125),2,FALSE)</f>
        <v>#N/A</v>
      </c>
      <c r="L3" s="21"/>
      <c r="M3" s="96" t="s">
        <v>185</v>
      </c>
      <c r="N3">
        <f>'Option 1 - Manual input'!H9</f>
        <v>0</v>
      </c>
      <c r="O3" s="14" t="s">
        <v>185</v>
      </c>
      <c r="P3">
        <f>'Option 1 - Manual input'!J9</f>
        <v>0</v>
      </c>
      <c r="Q3">
        <f>'Option 1 - Manual input'!K9</f>
        <v>0</v>
      </c>
      <c r="R3" s="92">
        <f>'Option 1 - Manual input'!M9</f>
        <v>0</v>
      </c>
      <c r="S3">
        <f>'Option 1 - Manual input'!M9*'Option 1 - Manual input'!N9/100</f>
        <v>0</v>
      </c>
      <c r="T3">
        <f>'Option 1 - Manual input'!$M9*'Option 1 - Manual input'!O9/100</f>
        <v>0</v>
      </c>
      <c r="U3">
        <f>'Option 1 - Manual input'!$M9*'Option 1 - Manual input'!P9/100</f>
        <v>0</v>
      </c>
      <c r="V3">
        <f>'Option 1 - Manual input'!$M9*'Option 1 - Manual input'!Q9/100</f>
        <v>0</v>
      </c>
      <c r="W3" s="156">
        <f>'Option 1 - Manual input'!$M9*'Option 1 - Manual input'!R9/100</f>
        <v>0</v>
      </c>
      <c r="X3" s="14" t="s">
        <v>155</v>
      </c>
      <c r="Y3">
        <f>'Option 1 - Manual input'!$Z9*'Option 1 - Manual input'!AB9/100</f>
        <v>0</v>
      </c>
      <c r="Z3">
        <f>'Option 1 - Manual input'!$Z9*'Option 1 - Manual input'!AC9/100</f>
        <v>0</v>
      </c>
      <c r="AA3">
        <f>'Option 1 - Manual input'!$Z9*'Option 1 - Manual input'!AD9/100</f>
        <v>0</v>
      </c>
      <c r="AB3" s="14" t="s">
        <v>155</v>
      </c>
    </row>
    <row r="4" spans="1:28" x14ac:dyDescent="0.25">
      <c r="A4" s="21">
        <f>'Option 1 - Manual input'!B10</f>
        <v>3</v>
      </c>
      <c r="B4" s="21">
        <f t="array" ref="B4">VLOOKUP($A4&amp;'Dropdown Listen neu'!$A$57,CHOOSE({1,2},'Input - General information'!$A$6:$A$125&amp;'Input - General information'!$B$6:$B$125,'Input - General information'!$D$6:$D$125),2,FALSE)</f>
        <v>0</v>
      </c>
      <c r="C4" s="21">
        <f t="array" ref="C4">VLOOKUP($A4&amp;'Dropdown Listen neu'!$A$58,CHOOSE({1,2},'Input - General information'!$A$6:$A$125&amp;'Input - General information'!$B$6:$B$125,'Input - General information'!$D$6:$D$125),2,FALSE)</f>
        <v>0</v>
      </c>
      <c r="D4" s="21">
        <f t="array" ref="D4">VLOOKUP($A4&amp;'Dropdown Listen neu'!$A$63,CHOOSE({1,2},'Input - General information'!$A$6:$A$125&amp;'Input - General information'!$C$6:$C$125,'Input - General information'!$D$6:$D$125),2,FALSE)</f>
        <v>0</v>
      </c>
      <c r="E4" s="21">
        <f t="array" ref="E4">VLOOKUP($A4&amp;'Dropdown Listen neu'!$A$64,CHOOSE({1,2},'Input - General information'!$A$6:$A$125&amp;'Input - General information'!$C$6:$C$125,'Input - General information'!$D$6:$D$125),2,FALSE)</f>
        <v>0</v>
      </c>
      <c r="F4" s="21">
        <f t="array" ref="F4">VLOOKUP($A4&amp;'Dropdown Listen neu'!$A$65,CHOOSE({1,2},'Input - General information'!$A$6:$A$125&amp;'Input - General information'!$C$6:$C$125,'Input - General information'!$D$6:$D$125),2,FALSE)</f>
        <v>0</v>
      </c>
      <c r="G4" s="21">
        <f t="array" ref="G4">VLOOKUP($A4&amp;'Dropdown Listen neu'!$A$66,CHOOSE({1,2},'Input - General information'!$A$6:$A$125&amp;'Input - General information'!$C$6:$C$125,'Input - General information'!$D$6:$D$125),2,FALSE)</f>
        <v>0</v>
      </c>
      <c r="H4" s="21" t="str">
        <f t="array" ref="H4">CONCATENATE("SRID=4326;","POINT(",VLOOKUP($A4&amp;'Dropdown Listen neu'!$A$67,CHOOSE({1,2},'Input - General information'!$A$6:$A$125&amp;'Input - General information'!$C$6:$C$125,'Input - General information'!$D$6:$D$125),2,FALSE), " ",VLOOKUP($A4&amp;'Dropdown Listen neu'!$A$67,CHOOSE({1,2},'Input - General information'!$A$6:$A$125&amp;'Input - General information'!$C$6:$C$125,'Input - General information'!$D$6:$D$125),2,FALSE), ")")</f>
        <v>SRID=4326;POINT(0 0)</v>
      </c>
      <c r="I4" s="21" t="e">
        <f t="array" ref="I4">VLOOKUP(VLOOKUP($A4&amp;'Dropdown Listen neu'!$A$56,CHOOSE({1,2},'Input - General information'!$A$6:$A$125&amp;'Input - General information'!$B$6:$B$125,'Input - General information'!$D$6:$D$125),2,FALSE),'Dropdown Listen neu'!$A$26:$B$53,2,FALSE)</f>
        <v>#N/A</v>
      </c>
      <c r="J4" s="17" t="s">
        <v>288</v>
      </c>
      <c r="K4" s="21" t="e">
        <f t="array" ref="K4">VLOOKUP($A4&amp;'Dropdown Listen neu'!$A$61,CHOOSE({1,2},'Input - General information'!$A$6:$A$125&amp;'Input - General information'!$B$6:$B$125,'Input - General information'!$D$6:$D$125),2,FALSE)</f>
        <v>#N/A</v>
      </c>
      <c r="L4" s="21"/>
      <c r="M4" s="96" t="s">
        <v>185</v>
      </c>
      <c r="N4">
        <f>'Option 1 - Manual input'!H10</f>
        <v>0</v>
      </c>
      <c r="O4" s="14" t="s">
        <v>185</v>
      </c>
      <c r="P4">
        <f>'Option 1 - Manual input'!J10</f>
        <v>0</v>
      </c>
      <c r="Q4">
        <f>'Option 1 - Manual input'!K10</f>
        <v>0</v>
      </c>
      <c r="R4" s="92">
        <f>'Option 1 - Manual input'!M10</f>
        <v>0</v>
      </c>
      <c r="S4">
        <f>'Option 1 - Manual input'!M10*'Option 1 - Manual input'!N10/100</f>
        <v>0</v>
      </c>
      <c r="T4">
        <f>'Option 1 - Manual input'!$M10*'Option 1 - Manual input'!O10/100</f>
        <v>0</v>
      </c>
      <c r="U4">
        <f>'Option 1 - Manual input'!$M10*'Option 1 - Manual input'!P10/100</f>
        <v>0</v>
      </c>
      <c r="V4">
        <f>'Option 1 - Manual input'!$M10*'Option 1 - Manual input'!Q10/100</f>
        <v>0</v>
      </c>
      <c r="W4" s="156">
        <f>'Option 1 - Manual input'!$M10*'Option 1 - Manual input'!R10/100</f>
        <v>0</v>
      </c>
      <c r="X4" s="14" t="s">
        <v>155</v>
      </c>
      <c r="Y4">
        <f>'Option 1 - Manual input'!$Z10*'Option 1 - Manual input'!AB10/100</f>
        <v>0</v>
      </c>
      <c r="Z4">
        <f>'Option 1 - Manual input'!$Z10*'Option 1 - Manual input'!AC10/100</f>
        <v>0</v>
      </c>
      <c r="AA4">
        <f>'Option 1 - Manual input'!$Z10*'Option 1 - Manual input'!AD10/100</f>
        <v>0</v>
      </c>
      <c r="AB4" s="14" t="s">
        <v>155</v>
      </c>
    </row>
    <row r="5" spans="1:28" x14ac:dyDescent="0.25">
      <c r="A5" s="21">
        <f>'Option 1 - Manual input'!B11</f>
        <v>4</v>
      </c>
      <c r="B5" s="21">
        <f t="array" ref="B5">VLOOKUP($A5&amp;'Dropdown Listen neu'!$A$57,CHOOSE({1,2},'Input - General information'!$A$6:$A$125&amp;'Input - General information'!$B$6:$B$125,'Input - General information'!$D$6:$D$125),2,FALSE)</f>
        <v>0</v>
      </c>
      <c r="C5" s="21">
        <f t="array" ref="C5">VLOOKUP($A5&amp;'Dropdown Listen neu'!$A$58,CHOOSE({1,2},'Input - General information'!$A$6:$A$125&amp;'Input - General information'!$B$6:$B$125,'Input - General information'!$D$6:$D$125),2,FALSE)</f>
        <v>0</v>
      </c>
      <c r="D5" s="21">
        <f t="array" ref="D5">VLOOKUP($A5&amp;'Dropdown Listen neu'!$A$63,CHOOSE({1,2},'Input - General information'!$A$6:$A$125&amp;'Input - General information'!$C$6:$C$125,'Input - General information'!$D$6:$D$125),2,FALSE)</f>
        <v>0</v>
      </c>
      <c r="E5" s="21">
        <f t="array" ref="E5">VLOOKUP($A5&amp;'Dropdown Listen neu'!$A$64,CHOOSE({1,2},'Input - General information'!$A$6:$A$125&amp;'Input - General information'!$C$6:$C$125,'Input - General information'!$D$6:$D$125),2,FALSE)</f>
        <v>0</v>
      </c>
      <c r="F5" s="21">
        <f t="array" ref="F5">VLOOKUP($A5&amp;'Dropdown Listen neu'!$A$65,CHOOSE({1,2},'Input - General information'!$A$6:$A$125&amp;'Input - General information'!$C$6:$C$125,'Input - General information'!$D$6:$D$125),2,FALSE)</f>
        <v>0</v>
      </c>
      <c r="G5" s="21">
        <f t="array" ref="G5">VLOOKUP($A5&amp;'Dropdown Listen neu'!$A$66,CHOOSE({1,2},'Input - General information'!$A$6:$A$125&amp;'Input - General information'!$C$6:$C$125,'Input - General information'!$D$6:$D$125),2,FALSE)</f>
        <v>0</v>
      </c>
      <c r="H5" s="21" t="str">
        <f t="array" ref="H5">CONCATENATE("SRID=4326;","POINT(",VLOOKUP($A5&amp;'Dropdown Listen neu'!$A$67,CHOOSE({1,2},'Input - General information'!$A$6:$A$125&amp;'Input - General information'!$C$6:$C$125,'Input - General information'!$D$6:$D$125),2,FALSE), " ",VLOOKUP($A5&amp;'Dropdown Listen neu'!$A$67,CHOOSE({1,2},'Input - General information'!$A$6:$A$125&amp;'Input - General information'!$C$6:$C$125,'Input - General information'!$D$6:$D$125),2,FALSE), ")")</f>
        <v>SRID=4326;POINT(0 0)</v>
      </c>
      <c r="I5" s="21" t="e">
        <f t="array" ref="I5">VLOOKUP(VLOOKUP($A5&amp;'Dropdown Listen neu'!$A$56,CHOOSE({1,2},'Input - General information'!$A$6:$A$125&amp;'Input - General information'!$B$6:$B$125,'Input - General information'!$D$6:$D$125),2,FALSE),'Dropdown Listen neu'!$A$26:$B$53,2,FALSE)</f>
        <v>#N/A</v>
      </c>
      <c r="J5" s="17" t="s">
        <v>288</v>
      </c>
      <c r="K5" s="21" t="e">
        <f t="array" ref="K5">VLOOKUP($A5&amp;'Dropdown Listen neu'!$A$61,CHOOSE({1,2},'Input - General information'!$A$6:$A$125&amp;'Input - General information'!$B$6:$B$125,'Input - General information'!$D$6:$D$125),2,FALSE)</f>
        <v>#N/A</v>
      </c>
      <c r="L5" s="21"/>
      <c r="M5" s="96" t="s">
        <v>185</v>
      </c>
      <c r="N5">
        <f>'Option 1 - Manual input'!H11</f>
        <v>0</v>
      </c>
      <c r="O5" s="14" t="s">
        <v>185</v>
      </c>
      <c r="P5">
        <f>'Option 1 - Manual input'!J11</f>
        <v>0</v>
      </c>
      <c r="Q5">
        <f>'Option 1 - Manual input'!K11</f>
        <v>0</v>
      </c>
      <c r="R5" s="92">
        <f>'Option 1 - Manual input'!M11</f>
        <v>0</v>
      </c>
      <c r="S5">
        <f>'Option 1 - Manual input'!M11*'Option 1 - Manual input'!N11/100</f>
        <v>0</v>
      </c>
      <c r="T5">
        <f>'Option 1 - Manual input'!$M11*'Option 1 - Manual input'!O11/100</f>
        <v>0</v>
      </c>
      <c r="U5">
        <f>'Option 1 - Manual input'!$M11*'Option 1 - Manual input'!P11/100</f>
        <v>0</v>
      </c>
      <c r="V5">
        <f>'Option 1 - Manual input'!$M11*'Option 1 - Manual input'!Q11/100</f>
        <v>0</v>
      </c>
      <c r="W5" s="156">
        <f>'Option 1 - Manual input'!$M11*'Option 1 - Manual input'!R11/100</f>
        <v>0</v>
      </c>
      <c r="X5" s="14" t="s">
        <v>155</v>
      </c>
      <c r="Y5">
        <f>'Option 1 - Manual input'!$Z11*'Option 1 - Manual input'!AB11/100</f>
        <v>0</v>
      </c>
      <c r="Z5">
        <f>'Option 1 - Manual input'!$Z11*'Option 1 - Manual input'!AC11/100</f>
        <v>0</v>
      </c>
      <c r="AA5">
        <f>'Option 1 - Manual input'!$Z11*'Option 1 - Manual input'!AD11/100</f>
        <v>0</v>
      </c>
      <c r="AB5" s="14" t="s">
        <v>155</v>
      </c>
    </row>
    <row r="6" spans="1:28" x14ac:dyDescent="0.25">
      <c r="A6" s="21">
        <f>'Option 1 - Manual input'!B12</f>
        <v>5</v>
      </c>
      <c r="B6" s="21">
        <f t="array" ref="B6">VLOOKUP($A6&amp;'Dropdown Listen neu'!$A$57,CHOOSE({1,2},'Input - General information'!$A$6:$A$125&amp;'Input - General information'!$B$6:$B$125,'Input - General information'!$D$6:$D$125),2,FALSE)</f>
        <v>0</v>
      </c>
      <c r="C6" s="21">
        <f t="array" ref="C6">VLOOKUP($A6&amp;'Dropdown Listen neu'!$A$58,CHOOSE({1,2},'Input - General information'!$A$6:$A$125&amp;'Input - General information'!$B$6:$B$125,'Input - General information'!$D$6:$D$125),2,FALSE)</f>
        <v>0</v>
      </c>
      <c r="D6" s="21">
        <f t="array" ref="D6">VLOOKUP($A6&amp;'Dropdown Listen neu'!$A$63,CHOOSE({1,2},'Input - General information'!$A$6:$A$125&amp;'Input - General information'!$C$6:$C$125,'Input - General information'!$D$6:$D$125),2,FALSE)</f>
        <v>0</v>
      </c>
      <c r="E6" s="21">
        <f t="array" ref="E6">VLOOKUP($A6&amp;'Dropdown Listen neu'!$A$64,CHOOSE({1,2},'Input - General information'!$A$6:$A$125&amp;'Input - General information'!$C$6:$C$125,'Input - General information'!$D$6:$D$125),2,FALSE)</f>
        <v>0</v>
      </c>
      <c r="F6" s="21">
        <f t="array" ref="F6">VLOOKUP($A6&amp;'Dropdown Listen neu'!$A$65,CHOOSE({1,2},'Input - General information'!$A$6:$A$125&amp;'Input - General information'!$C$6:$C$125,'Input - General information'!$D$6:$D$125),2,FALSE)</f>
        <v>0</v>
      </c>
      <c r="G6" s="21">
        <f t="array" ref="G6">VLOOKUP($A6&amp;'Dropdown Listen neu'!$A$66,CHOOSE({1,2},'Input - General information'!$A$6:$A$125&amp;'Input - General information'!$C$6:$C$125,'Input - General information'!$D$6:$D$125),2,FALSE)</f>
        <v>0</v>
      </c>
      <c r="H6" s="21" t="str">
        <f t="array" ref="H6">CONCATENATE("SRID=4326;","POINT(",VLOOKUP($A6&amp;'Dropdown Listen neu'!$A$67,CHOOSE({1,2},'Input - General information'!$A$6:$A$125&amp;'Input - General information'!$C$6:$C$125,'Input - General information'!$D$6:$D$125),2,FALSE), " ",VLOOKUP($A6&amp;'Dropdown Listen neu'!$A$67,CHOOSE({1,2},'Input - General information'!$A$6:$A$125&amp;'Input - General information'!$C$6:$C$125,'Input - General information'!$D$6:$D$125),2,FALSE), ")")</f>
        <v>SRID=4326;POINT(0 0)</v>
      </c>
      <c r="I6" s="21" t="e">
        <f t="array" ref="I6">VLOOKUP(VLOOKUP($A6&amp;'Dropdown Listen neu'!$A$56,CHOOSE({1,2},'Input - General information'!$A$6:$A$125&amp;'Input - General information'!$B$6:$B$125,'Input - General information'!$D$6:$D$125),2,FALSE),'Dropdown Listen neu'!$A$26:$B$53,2,FALSE)</f>
        <v>#N/A</v>
      </c>
      <c r="J6" s="17" t="s">
        <v>288</v>
      </c>
      <c r="K6" s="21" t="e">
        <f t="array" ref="K6">VLOOKUP($A6&amp;'Dropdown Listen neu'!$A$61,CHOOSE({1,2},'Input - General information'!$A$6:$A$125&amp;'Input - General information'!$B$6:$B$125,'Input - General information'!$D$6:$D$125),2,FALSE)</f>
        <v>#N/A</v>
      </c>
      <c r="L6" s="21"/>
      <c r="M6" s="96" t="s">
        <v>185</v>
      </c>
      <c r="N6">
        <f>'Option 1 - Manual input'!H12</f>
        <v>0</v>
      </c>
      <c r="O6" s="14" t="s">
        <v>185</v>
      </c>
      <c r="P6">
        <f>'Option 1 - Manual input'!J12</f>
        <v>0</v>
      </c>
      <c r="Q6">
        <f>'Option 1 - Manual input'!K12</f>
        <v>0</v>
      </c>
      <c r="R6" s="92">
        <f>'Option 1 - Manual input'!M12</f>
        <v>0</v>
      </c>
      <c r="S6">
        <f>'Option 1 - Manual input'!M12*'Option 1 - Manual input'!N12/100</f>
        <v>0</v>
      </c>
      <c r="T6">
        <f>'Option 1 - Manual input'!$M12*'Option 1 - Manual input'!O12/100</f>
        <v>0</v>
      </c>
      <c r="U6">
        <f>'Option 1 - Manual input'!$M12*'Option 1 - Manual input'!P12/100</f>
        <v>0</v>
      </c>
      <c r="V6">
        <f>'Option 1 - Manual input'!$M12*'Option 1 - Manual input'!Q12/100</f>
        <v>0</v>
      </c>
      <c r="W6" s="156">
        <f>'Option 1 - Manual input'!$M12*'Option 1 - Manual input'!R12/100</f>
        <v>0</v>
      </c>
      <c r="X6" s="14" t="s">
        <v>155</v>
      </c>
      <c r="Y6">
        <f>'Option 1 - Manual input'!$Z12*'Option 1 - Manual input'!AB12/100</f>
        <v>0</v>
      </c>
      <c r="Z6">
        <f>'Option 1 - Manual input'!$Z12*'Option 1 - Manual input'!AC12/100</f>
        <v>0</v>
      </c>
      <c r="AA6">
        <f>'Option 1 - Manual input'!$Z12*'Option 1 - Manual input'!AD12/100</f>
        <v>0</v>
      </c>
      <c r="AB6" s="14" t="s">
        <v>155</v>
      </c>
    </row>
    <row r="7" spans="1:28" x14ac:dyDescent="0.25">
      <c r="A7" s="21">
        <f>'Option 1 - Manual input'!B13</f>
        <v>6</v>
      </c>
      <c r="B7" s="21">
        <f t="array" ref="B7">VLOOKUP($A7&amp;'Dropdown Listen neu'!$A$57,CHOOSE({1,2},'Input - General information'!$A$6:$A$125&amp;'Input - General information'!$B$6:$B$125,'Input - General information'!$D$6:$D$125),2,FALSE)</f>
        <v>0</v>
      </c>
      <c r="C7" s="21">
        <f t="array" ref="C7">VLOOKUP($A7&amp;'Dropdown Listen neu'!$A$58,CHOOSE({1,2},'Input - General information'!$A$6:$A$125&amp;'Input - General information'!$B$6:$B$125,'Input - General information'!$D$6:$D$125),2,FALSE)</f>
        <v>0</v>
      </c>
      <c r="D7" s="21">
        <f t="array" ref="D7">VLOOKUP($A7&amp;'Dropdown Listen neu'!$A$63,CHOOSE({1,2},'Input - General information'!$A$6:$A$125&amp;'Input - General information'!$C$6:$C$125,'Input - General information'!$D$6:$D$125),2,FALSE)</f>
        <v>0</v>
      </c>
      <c r="E7" s="21">
        <f t="array" ref="E7">VLOOKUP($A7&amp;'Dropdown Listen neu'!$A$64,CHOOSE({1,2},'Input - General information'!$A$6:$A$125&amp;'Input - General information'!$C$6:$C$125,'Input - General information'!$D$6:$D$125),2,FALSE)</f>
        <v>0</v>
      </c>
      <c r="F7" s="21">
        <f t="array" ref="F7">VLOOKUP($A7&amp;'Dropdown Listen neu'!$A$65,CHOOSE({1,2},'Input - General information'!$A$6:$A$125&amp;'Input - General information'!$C$6:$C$125,'Input - General information'!$D$6:$D$125),2,FALSE)</f>
        <v>0</v>
      </c>
      <c r="G7" s="21">
        <f t="array" ref="G7">VLOOKUP($A7&amp;'Dropdown Listen neu'!$A$66,CHOOSE({1,2},'Input - General information'!$A$6:$A$125&amp;'Input - General information'!$C$6:$C$125,'Input - General information'!$D$6:$D$125),2,FALSE)</f>
        <v>0</v>
      </c>
      <c r="H7" s="21" t="str">
        <f t="array" ref="H7">CONCATENATE("SRID=4326;","POINT(",VLOOKUP($A7&amp;'Dropdown Listen neu'!$A$67,CHOOSE({1,2},'Input - General information'!$A$6:$A$125&amp;'Input - General information'!$C$6:$C$125,'Input - General information'!$D$6:$D$125),2,FALSE), " ",VLOOKUP($A7&amp;'Dropdown Listen neu'!$A$67,CHOOSE({1,2},'Input - General information'!$A$6:$A$125&amp;'Input - General information'!$C$6:$C$125,'Input - General information'!$D$6:$D$125),2,FALSE), ")")</f>
        <v>SRID=4326;POINT(0 0)</v>
      </c>
      <c r="I7" s="21" t="e">
        <f t="array" ref="I7">VLOOKUP(VLOOKUP($A7&amp;'Dropdown Listen neu'!$A$56,CHOOSE({1,2},'Input - General information'!$A$6:$A$125&amp;'Input - General information'!$B$6:$B$125,'Input - General information'!$D$6:$D$125),2,FALSE),'Dropdown Listen neu'!$A$26:$B$53,2,FALSE)</f>
        <v>#N/A</v>
      </c>
      <c r="J7" s="17" t="s">
        <v>288</v>
      </c>
      <c r="K7" s="21" t="e">
        <f t="array" ref="K7">VLOOKUP($A7&amp;'Dropdown Listen neu'!$A$61,CHOOSE({1,2},'Input - General information'!$A$6:$A$125&amp;'Input - General information'!$B$6:$B$125,'Input - General information'!$D$6:$D$125),2,FALSE)</f>
        <v>#N/A</v>
      </c>
      <c r="L7" s="21"/>
      <c r="M7" s="96" t="s">
        <v>185</v>
      </c>
      <c r="N7">
        <f>'Option 1 - Manual input'!H13</f>
        <v>0</v>
      </c>
      <c r="O7" s="14" t="s">
        <v>185</v>
      </c>
      <c r="P7">
        <f>'Option 1 - Manual input'!J13</f>
        <v>0</v>
      </c>
      <c r="Q7">
        <f>'Option 1 - Manual input'!K13</f>
        <v>0</v>
      </c>
      <c r="R7" s="92">
        <f>'Option 1 - Manual input'!M13</f>
        <v>0</v>
      </c>
      <c r="S7">
        <f>'Option 1 - Manual input'!M13*'Option 1 - Manual input'!N13/100</f>
        <v>0</v>
      </c>
      <c r="T7">
        <f>'Option 1 - Manual input'!$M13*'Option 1 - Manual input'!O13/100</f>
        <v>0</v>
      </c>
      <c r="U7">
        <f>'Option 1 - Manual input'!$M13*'Option 1 - Manual input'!P13/100</f>
        <v>0</v>
      </c>
      <c r="V7">
        <f>'Option 1 - Manual input'!$M13*'Option 1 - Manual input'!Q13/100</f>
        <v>0</v>
      </c>
      <c r="W7" s="156">
        <f>'Option 1 - Manual input'!$M13*'Option 1 - Manual input'!R13/100</f>
        <v>0</v>
      </c>
      <c r="X7" s="14" t="s">
        <v>155</v>
      </c>
      <c r="Y7">
        <f>'Option 1 - Manual input'!$Z13*'Option 1 - Manual input'!AB13/100</f>
        <v>0</v>
      </c>
      <c r="Z7">
        <f>'Option 1 - Manual input'!$Z13*'Option 1 - Manual input'!AC13/100</f>
        <v>0</v>
      </c>
      <c r="AA7">
        <f>'Option 1 - Manual input'!$Z13*'Option 1 - Manual input'!AD13/100</f>
        <v>0</v>
      </c>
      <c r="AB7" s="14" t="s">
        <v>155</v>
      </c>
    </row>
    <row r="8" spans="1:28" x14ac:dyDescent="0.25">
      <c r="A8" s="21">
        <f>'Option 1 - Manual input'!B14</f>
        <v>7</v>
      </c>
      <c r="B8" s="21">
        <f t="array" ref="B8">VLOOKUP($A8&amp;'Dropdown Listen neu'!$A$57,CHOOSE({1,2},'Input - General information'!$A$6:$A$125&amp;'Input - General information'!$B$6:$B$125,'Input - General information'!$D$6:$D$125),2,FALSE)</f>
        <v>0</v>
      </c>
      <c r="C8" s="21">
        <f t="array" ref="C8">VLOOKUP($A8&amp;'Dropdown Listen neu'!$A$58,CHOOSE({1,2},'Input - General information'!$A$6:$A$125&amp;'Input - General information'!$B$6:$B$125,'Input - General information'!$D$6:$D$125),2,FALSE)</f>
        <v>0</v>
      </c>
      <c r="D8" s="21">
        <f t="array" ref="D8">VLOOKUP($A8&amp;'Dropdown Listen neu'!$A$63,CHOOSE({1,2},'Input - General information'!$A$6:$A$125&amp;'Input - General information'!$C$6:$C$125,'Input - General information'!$D$6:$D$125),2,FALSE)</f>
        <v>0</v>
      </c>
      <c r="E8" s="21">
        <f t="array" ref="E8">VLOOKUP($A8&amp;'Dropdown Listen neu'!$A$64,CHOOSE({1,2},'Input - General information'!$A$6:$A$125&amp;'Input - General information'!$C$6:$C$125,'Input - General information'!$D$6:$D$125),2,FALSE)</f>
        <v>0</v>
      </c>
      <c r="F8" s="21">
        <f t="array" ref="F8">VLOOKUP($A8&amp;'Dropdown Listen neu'!$A$65,CHOOSE({1,2},'Input - General information'!$A$6:$A$125&amp;'Input - General information'!$C$6:$C$125,'Input - General information'!$D$6:$D$125),2,FALSE)</f>
        <v>0</v>
      </c>
      <c r="G8" s="21">
        <f t="array" ref="G8">VLOOKUP($A8&amp;'Dropdown Listen neu'!$A$66,CHOOSE({1,2},'Input - General information'!$A$6:$A$125&amp;'Input - General information'!$C$6:$C$125,'Input - General information'!$D$6:$D$125),2,FALSE)</f>
        <v>0</v>
      </c>
      <c r="H8" s="21" t="str">
        <f t="array" ref="H8">CONCATENATE("SRID=4326;","POINT(",VLOOKUP($A8&amp;'Dropdown Listen neu'!$A$67,CHOOSE({1,2},'Input - General information'!$A$6:$A$125&amp;'Input - General information'!$C$6:$C$125,'Input - General information'!$D$6:$D$125),2,FALSE), " ",VLOOKUP($A8&amp;'Dropdown Listen neu'!$A$67,CHOOSE({1,2},'Input - General information'!$A$6:$A$125&amp;'Input - General information'!$C$6:$C$125,'Input - General information'!$D$6:$D$125),2,FALSE), ")")</f>
        <v>SRID=4326;POINT(0 0)</v>
      </c>
      <c r="I8" s="21" t="e">
        <f t="array" ref="I8">VLOOKUP(VLOOKUP($A8&amp;'Dropdown Listen neu'!$A$56,CHOOSE({1,2},'Input - General information'!$A$6:$A$125&amp;'Input - General information'!$B$6:$B$125,'Input - General information'!$D$6:$D$125),2,FALSE),'Dropdown Listen neu'!$A$26:$B$53,2,FALSE)</f>
        <v>#N/A</v>
      </c>
      <c r="J8" s="17" t="s">
        <v>288</v>
      </c>
      <c r="K8" s="21" t="e">
        <f t="array" ref="K8">VLOOKUP($A8&amp;'Dropdown Listen neu'!$A$61,CHOOSE({1,2},'Input - General information'!$A$6:$A$125&amp;'Input - General information'!$B$6:$B$125,'Input - General information'!$D$6:$D$125),2,FALSE)</f>
        <v>#N/A</v>
      </c>
      <c r="L8" s="21"/>
      <c r="M8" s="96" t="s">
        <v>185</v>
      </c>
      <c r="N8">
        <f>'Option 1 - Manual input'!H14</f>
        <v>0</v>
      </c>
      <c r="O8" s="14" t="s">
        <v>185</v>
      </c>
      <c r="P8">
        <f>'Option 1 - Manual input'!J14</f>
        <v>0</v>
      </c>
      <c r="Q8">
        <f>'Option 1 - Manual input'!K14</f>
        <v>0</v>
      </c>
      <c r="R8" s="92">
        <f>'Option 1 - Manual input'!M14</f>
        <v>0</v>
      </c>
      <c r="S8">
        <f>'Option 1 - Manual input'!M14*'Option 1 - Manual input'!N14/100</f>
        <v>0</v>
      </c>
      <c r="T8">
        <f>'Option 1 - Manual input'!$M14*'Option 1 - Manual input'!O14/100</f>
        <v>0</v>
      </c>
      <c r="U8">
        <f>'Option 1 - Manual input'!$M14*'Option 1 - Manual input'!P14/100</f>
        <v>0</v>
      </c>
      <c r="V8">
        <f>'Option 1 - Manual input'!$M14*'Option 1 - Manual input'!Q14/100</f>
        <v>0</v>
      </c>
      <c r="W8" s="156">
        <f>'Option 1 - Manual input'!$M14*'Option 1 - Manual input'!R14/100</f>
        <v>0</v>
      </c>
      <c r="X8" s="14" t="s">
        <v>155</v>
      </c>
      <c r="Y8">
        <f>'Option 1 - Manual input'!$Z14*'Option 1 - Manual input'!AB14/100</f>
        <v>0</v>
      </c>
      <c r="Z8">
        <f>'Option 1 - Manual input'!$Z14*'Option 1 - Manual input'!AC14/100</f>
        <v>0</v>
      </c>
      <c r="AA8">
        <f>'Option 1 - Manual input'!$Z14*'Option 1 - Manual input'!AD14/100</f>
        <v>0</v>
      </c>
      <c r="AB8" s="14" t="s">
        <v>155</v>
      </c>
    </row>
    <row r="9" spans="1:28" x14ac:dyDescent="0.25">
      <c r="A9" s="21">
        <f>'Option 1 - Manual input'!B15</f>
        <v>8</v>
      </c>
      <c r="B9" s="21">
        <f t="array" ref="B9">VLOOKUP($A9&amp;'Dropdown Listen neu'!$A$57,CHOOSE({1,2},'Input - General information'!$A$6:$A$125&amp;'Input - General information'!$B$6:$B$125,'Input - General information'!$D$6:$D$125),2,FALSE)</f>
        <v>0</v>
      </c>
      <c r="C9" s="21">
        <f t="array" ref="C9">VLOOKUP($A9&amp;'Dropdown Listen neu'!$A$58,CHOOSE({1,2},'Input - General information'!$A$6:$A$125&amp;'Input - General information'!$B$6:$B$125,'Input - General information'!$D$6:$D$125),2,FALSE)</f>
        <v>0</v>
      </c>
      <c r="D9" s="21">
        <f t="array" ref="D9">VLOOKUP($A9&amp;'Dropdown Listen neu'!$A$63,CHOOSE({1,2},'Input - General information'!$A$6:$A$125&amp;'Input - General information'!$C$6:$C$125,'Input - General information'!$D$6:$D$125),2,FALSE)</f>
        <v>0</v>
      </c>
      <c r="E9" s="21">
        <f t="array" ref="E9">VLOOKUP($A9&amp;'Dropdown Listen neu'!$A$64,CHOOSE({1,2},'Input - General information'!$A$6:$A$125&amp;'Input - General information'!$C$6:$C$125,'Input - General information'!$D$6:$D$125),2,FALSE)</f>
        <v>0</v>
      </c>
      <c r="F9" s="21">
        <f t="array" ref="F9">VLOOKUP($A9&amp;'Dropdown Listen neu'!$A$65,CHOOSE({1,2},'Input - General information'!$A$6:$A$125&amp;'Input - General information'!$C$6:$C$125,'Input - General information'!$D$6:$D$125),2,FALSE)</f>
        <v>0</v>
      </c>
      <c r="G9" s="21">
        <f t="array" ref="G9">VLOOKUP($A9&amp;'Dropdown Listen neu'!$A$66,CHOOSE({1,2},'Input - General information'!$A$6:$A$125&amp;'Input - General information'!$C$6:$C$125,'Input - General information'!$D$6:$D$125),2,FALSE)</f>
        <v>0</v>
      </c>
      <c r="H9" s="21" t="str">
        <f t="array" ref="H9">CONCATENATE("SRID=4326;","POINT(",VLOOKUP($A9&amp;'Dropdown Listen neu'!$A$67,CHOOSE({1,2},'Input - General information'!$A$6:$A$125&amp;'Input - General information'!$C$6:$C$125,'Input - General information'!$D$6:$D$125),2,FALSE), " ",VLOOKUP($A9&amp;'Dropdown Listen neu'!$A$67,CHOOSE({1,2},'Input - General information'!$A$6:$A$125&amp;'Input - General information'!$C$6:$C$125,'Input - General information'!$D$6:$D$125),2,FALSE), ")")</f>
        <v>SRID=4326;POINT(0 0)</v>
      </c>
      <c r="I9" s="21" t="e">
        <f t="array" ref="I9">VLOOKUP(VLOOKUP($A9&amp;'Dropdown Listen neu'!$A$56,CHOOSE({1,2},'Input - General information'!$A$6:$A$125&amp;'Input - General information'!$B$6:$B$125,'Input - General information'!$D$6:$D$125),2,FALSE),'Dropdown Listen neu'!$A$26:$B$53,2,FALSE)</f>
        <v>#N/A</v>
      </c>
      <c r="J9" s="17" t="s">
        <v>288</v>
      </c>
      <c r="K9" s="21" t="e">
        <f t="array" ref="K9">VLOOKUP($A9&amp;'Dropdown Listen neu'!$A$61,CHOOSE({1,2},'Input - General information'!$A$6:$A$125&amp;'Input - General information'!$B$6:$B$125,'Input - General information'!$D$6:$D$125),2,FALSE)</f>
        <v>#N/A</v>
      </c>
      <c r="L9" s="21"/>
      <c r="M9" s="96" t="s">
        <v>185</v>
      </c>
      <c r="N9">
        <f>'Option 1 - Manual input'!H15</f>
        <v>0</v>
      </c>
      <c r="O9" s="14" t="s">
        <v>185</v>
      </c>
      <c r="P9">
        <f>'Option 1 - Manual input'!J15</f>
        <v>0</v>
      </c>
      <c r="Q9">
        <f>'Option 1 - Manual input'!K15</f>
        <v>0</v>
      </c>
      <c r="R9" s="92">
        <f>'Option 1 - Manual input'!M15</f>
        <v>0</v>
      </c>
      <c r="S9">
        <f>'Option 1 - Manual input'!M15*'Option 1 - Manual input'!N15/100</f>
        <v>0</v>
      </c>
      <c r="T9">
        <f>'Option 1 - Manual input'!$M15*'Option 1 - Manual input'!O15/100</f>
        <v>0</v>
      </c>
      <c r="U9">
        <f>'Option 1 - Manual input'!$M15*'Option 1 - Manual input'!P15/100</f>
        <v>0</v>
      </c>
      <c r="V9">
        <f>'Option 1 - Manual input'!$M15*'Option 1 - Manual input'!Q15/100</f>
        <v>0</v>
      </c>
      <c r="W9" s="156">
        <f>'Option 1 - Manual input'!$M15*'Option 1 - Manual input'!R15/100</f>
        <v>0</v>
      </c>
      <c r="X9" s="14" t="s">
        <v>155</v>
      </c>
      <c r="Y9">
        <f>'Option 1 - Manual input'!$Z15*'Option 1 - Manual input'!AB15/100</f>
        <v>0</v>
      </c>
      <c r="Z9">
        <f>'Option 1 - Manual input'!$Z15*'Option 1 - Manual input'!AC15/100</f>
        <v>0</v>
      </c>
      <c r="AA9">
        <f>'Option 1 - Manual input'!$Z15*'Option 1 - Manual input'!AD15/100</f>
        <v>0</v>
      </c>
      <c r="AB9" s="14" t="s">
        <v>155</v>
      </c>
    </row>
    <row r="10" spans="1:28" x14ac:dyDescent="0.25">
      <c r="A10" s="21">
        <f>'Option 1 - Manual input'!B16</f>
        <v>9</v>
      </c>
      <c r="B10" s="21">
        <f t="array" ref="B10">VLOOKUP($A10&amp;'Dropdown Listen neu'!$A$57,CHOOSE({1,2},'Input - General information'!$A$6:$A$125&amp;'Input - General information'!$B$6:$B$125,'Input - General information'!$D$6:$D$125),2,FALSE)</f>
        <v>0</v>
      </c>
      <c r="C10" s="21">
        <f t="array" ref="C10">VLOOKUP($A10&amp;'Dropdown Listen neu'!$A$58,CHOOSE({1,2},'Input - General information'!$A$6:$A$125&amp;'Input - General information'!$B$6:$B$125,'Input - General information'!$D$6:$D$125),2,FALSE)</f>
        <v>0</v>
      </c>
      <c r="D10" s="21">
        <f t="array" ref="D10">VLOOKUP($A10&amp;'Dropdown Listen neu'!$A$63,CHOOSE({1,2},'Input - General information'!$A$6:$A$125&amp;'Input - General information'!$C$6:$C$125,'Input - General information'!$D$6:$D$125),2,FALSE)</f>
        <v>0</v>
      </c>
      <c r="E10" s="21">
        <f t="array" ref="E10">VLOOKUP($A10&amp;'Dropdown Listen neu'!$A$64,CHOOSE({1,2},'Input - General information'!$A$6:$A$125&amp;'Input - General information'!$C$6:$C$125,'Input - General information'!$D$6:$D$125),2,FALSE)</f>
        <v>0</v>
      </c>
      <c r="F10" s="21">
        <f t="array" ref="F10">VLOOKUP($A10&amp;'Dropdown Listen neu'!$A$65,CHOOSE({1,2},'Input - General information'!$A$6:$A$125&amp;'Input - General information'!$C$6:$C$125,'Input - General information'!$D$6:$D$125),2,FALSE)</f>
        <v>0</v>
      </c>
      <c r="G10" s="21">
        <f t="array" ref="G10">VLOOKUP($A10&amp;'Dropdown Listen neu'!$A$66,CHOOSE({1,2},'Input - General information'!$A$6:$A$125&amp;'Input - General information'!$C$6:$C$125,'Input - General information'!$D$6:$D$125),2,FALSE)</f>
        <v>0</v>
      </c>
      <c r="H10" s="21" t="str">
        <f t="array" ref="H10">CONCATENATE("SRID=4326;","POINT(",VLOOKUP($A10&amp;'Dropdown Listen neu'!$A$67,CHOOSE({1,2},'Input - General information'!$A$6:$A$125&amp;'Input - General information'!$C$6:$C$125,'Input - General information'!$D$6:$D$125),2,FALSE), " ",VLOOKUP($A10&amp;'Dropdown Listen neu'!$A$67,CHOOSE({1,2},'Input - General information'!$A$6:$A$125&amp;'Input - General information'!$C$6:$C$125,'Input - General information'!$D$6:$D$125),2,FALSE), ")")</f>
        <v>SRID=4326;POINT(0 0)</v>
      </c>
      <c r="I10" s="21" t="e">
        <f t="array" ref="I10">VLOOKUP(VLOOKUP($A10&amp;'Dropdown Listen neu'!$A$56,CHOOSE({1,2},'Input - General information'!$A$6:$A$125&amp;'Input - General information'!$B$6:$B$125,'Input - General information'!$D$6:$D$125),2,FALSE),'Dropdown Listen neu'!$A$26:$B$53,2,FALSE)</f>
        <v>#N/A</v>
      </c>
      <c r="J10" s="17" t="s">
        <v>288</v>
      </c>
      <c r="K10" s="21" t="e">
        <f t="array" ref="K10">VLOOKUP($A10&amp;'Dropdown Listen neu'!$A$61,CHOOSE({1,2},'Input - General information'!$A$6:$A$125&amp;'Input - General information'!$B$6:$B$125,'Input - General information'!$D$6:$D$125),2,FALSE)</f>
        <v>#N/A</v>
      </c>
      <c r="L10" s="21"/>
      <c r="M10" s="96" t="s">
        <v>185</v>
      </c>
      <c r="N10">
        <f>'Option 1 - Manual input'!H16</f>
        <v>0</v>
      </c>
      <c r="O10" s="14" t="s">
        <v>185</v>
      </c>
      <c r="P10">
        <f>'Option 1 - Manual input'!J16</f>
        <v>0</v>
      </c>
      <c r="Q10">
        <f>'Option 1 - Manual input'!K16</f>
        <v>0</v>
      </c>
      <c r="R10" s="92">
        <f>'Option 1 - Manual input'!M16</f>
        <v>0</v>
      </c>
      <c r="S10">
        <f>'Option 1 - Manual input'!M16*'Option 1 - Manual input'!N16/100</f>
        <v>0</v>
      </c>
      <c r="T10">
        <f>'Option 1 - Manual input'!$M16*'Option 1 - Manual input'!O16/100</f>
        <v>0</v>
      </c>
      <c r="U10">
        <f>'Option 1 - Manual input'!$M16*'Option 1 - Manual input'!P16/100</f>
        <v>0</v>
      </c>
      <c r="V10">
        <f>'Option 1 - Manual input'!$M16*'Option 1 - Manual input'!Q16/100</f>
        <v>0</v>
      </c>
      <c r="W10" s="156">
        <f>'Option 1 - Manual input'!$M16*'Option 1 - Manual input'!R16/100</f>
        <v>0</v>
      </c>
      <c r="X10" s="14" t="s">
        <v>155</v>
      </c>
      <c r="Y10">
        <f>'Option 1 - Manual input'!$Z16*'Option 1 - Manual input'!AB16/100</f>
        <v>0</v>
      </c>
      <c r="Z10">
        <f>'Option 1 - Manual input'!$Z16*'Option 1 - Manual input'!AC16/100</f>
        <v>0</v>
      </c>
      <c r="AA10">
        <f>'Option 1 - Manual input'!$Z16*'Option 1 - Manual input'!AD16/100</f>
        <v>0</v>
      </c>
      <c r="AB10" s="14" t="s">
        <v>155</v>
      </c>
    </row>
    <row r="11" spans="1:28" x14ac:dyDescent="0.25">
      <c r="A11" s="21">
        <f>'Option 1 - Manual input'!B17</f>
        <v>10</v>
      </c>
      <c r="B11" s="21">
        <f t="array" ref="B11">VLOOKUP($A11&amp;'Dropdown Listen neu'!$A$57,CHOOSE({1,2},'Input - General information'!$A$6:$A$125&amp;'Input - General information'!$B$6:$B$125,'Input - General information'!$D$6:$D$125),2,FALSE)</f>
        <v>0</v>
      </c>
      <c r="C11" s="21">
        <f t="array" ref="C11">VLOOKUP($A11&amp;'Dropdown Listen neu'!$A$58,CHOOSE({1,2},'Input - General information'!$A$6:$A$125&amp;'Input - General information'!$B$6:$B$125,'Input - General information'!$D$6:$D$125),2,FALSE)</f>
        <v>0</v>
      </c>
      <c r="D11" s="21">
        <f t="array" ref="D11">VLOOKUP($A11&amp;'Dropdown Listen neu'!$A$63,CHOOSE({1,2},'Input - General information'!$A$6:$A$125&amp;'Input - General information'!$C$6:$C$125,'Input - General information'!$D$6:$D$125),2,FALSE)</f>
        <v>0</v>
      </c>
      <c r="E11" s="21">
        <f t="array" ref="E11">VLOOKUP($A11&amp;'Dropdown Listen neu'!$A$64,CHOOSE({1,2},'Input - General information'!$A$6:$A$125&amp;'Input - General information'!$C$6:$C$125,'Input - General information'!$D$6:$D$125),2,FALSE)</f>
        <v>0</v>
      </c>
      <c r="F11" s="21">
        <f t="array" ref="F11">VLOOKUP($A11&amp;'Dropdown Listen neu'!$A$65,CHOOSE({1,2},'Input - General information'!$A$6:$A$125&amp;'Input - General information'!$C$6:$C$125,'Input - General information'!$D$6:$D$125),2,FALSE)</f>
        <v>0</v>
      </c>
      <c r="G11" s="21">
        <f t="array" ref="G11">VLOOKUP($A11&amp;'Dropdown Listen neu'!$A$66,CHOOSE({1,2},'Input - General information'!$A$6:$A$125&amp;'Input - General information'!$C$6:$C$125,'Input - General information'!$D$6:$D$125),2,FALSE)</f>
        <v>0</v>
      </c>
      <c r="H11" s="21" t="str">
        <f t="array" ref="H11">CONCATENATE("SRID=4326;","POINT(",VLOOKUP($A11&amp;'Dropdown Listen neu'!$A$67,CHOOSE({1,2},'Input - General information'!$A$6:$A$125&amp;'Input - General information'!$C$6:$C$125,'Input - General information'!$D$6:$D$125),2,FALSE), " ",VLOOKUP($A11&amp;'Dropdown Listen neu'!$A$67,CHOOSE({1,2},'Input - General information'!$A$6:$A$125&amp;'Input - General information'!$C$6:$C$125,'Input - General information'!$D$6:$D$125),2,FALSE), ")")</f>
        <v>SRID=4326;POINT(0 0)</v>
      </c>
      <c r="I11" s="21" t="e">
        <f t="array" ref="I11">VLOOKUP(VLOOKUP($A11&amp;'Dropdown Listen neu'!$A$56,CHOOSE({1,2},'Input - General information'!$A$6:$A$125&amp;'Input - General information'!$B$6:$B$125,'Input - General information'!$D$6:$D$125),2,FALSE),'Dropdown Listen neu'!$A$26:$B$53,2,FALSE)</f>
        <v>#N/A</v>
      </c>
      <c r="J11" s="17" t="s">
        <v>288</v>
      </c>
      <c r="K11" s="21" t="e">
        <f t="array" ref="K11">VLOOKUP($A11&amp;'Dropdown Listen neu'!$A$61,CHOOSE({1,2},'Input - General information'!$A$6:$A$125&amp;'Input - General information'!$B$6:$B$125,'Input - General information'!$D$6:$D$125),2,FALSE)</f>
        <v>#N/A</v>
      </c>
      <c r="L11" s="21"/>
      <c r="M11" s="96" t="s">
        <v>185</v>
      </c>
      <c r="N11">
        <f>'Option 1 - Manual input'!H17</f>
        <v>0</v>
      </c>
      <c r="O11" s="14" t="s">
        <v>185</v>
      </c>
      <c r="P11">
        <f>'Option 1 - Manual input'!J17</f>
        <v>0</v>
      </c>
      <c r="Q11">
        <f>'Option 1 - Manual input'!K17</f>
        <v>0</v>
      </c>
      <c r="R11" s="92">
        <f>'Option 1 - Manual input'!M17</f>
        <v>0</v>
      </c>
      <c r="S11">
        <f>'Option 1 - Manual input'!M17*'Option 1 - Manual input'!N17/100</f>
        <v>0</v>
      </c>
      <c r="T11">
        <f>'Option 1 - Manual input'!$M17*'Option 1 - Manual input'!O17/100</f>
        <v>0</v>
      </c>
      <c r="U11">
        <f>'Option 1 - Manual input'!$M17*'Option 1 - Manual input'!P17/100</f>
        <v>0</v>
      </c>
      <c r="V11">
        <f>'Option 1 - Manual input'!$M17*'Option 1 - Manual input'!Q17/100</f>
        <v>0</v>
      </c>
      <c r="W11" s="156">
        <f>'Option 1 - Manual input'!$M17*'Option 1 - Manual input'!R17/100</f>
        <v>0</v>
      </c>
      <c r="X11" s="14" t="s">
        <v>155</v>
      </c>
      <c r="Y11">
        <f>'Option 1 - Manual input'!$Z17*'Option 1 - Manual input'!AB17/100</f>
        <v>0</v>
      </c>
      <c r="Z11">
        <f>'Option 1 - Manual input'!$Z17*'Option 1 - Manual input'!AC17/100</f>
        <v>0</v>
      </c>
      <c r="AA11">
        <f>'Option 1 - Manual input'!$Z17*'Option 1 - Manual input'!AD17/100</f>
        <v>0</v>
      </c>
      <c r="AB11" s="14" t="s">
        <v>155</v>
      </c>
    </row>
    <row r="12" spans="1:28" x14ac:dyDescent="0.25">
      <c r="V12" s="121"/>
      <c r="W12" s="121"/>
      <c r="X12" s="121"/>
    </row>
    <row r="13" spans="1:28" x14ac:dyDescent="0.25">
      <c r="B13" t="s">
        <v>289</v>
      </c>
    </row>
    <row r="19" spans="17:27" x14ac:dyDescent="0.25">
      <c r="Q19" s="44"/>
    </row>
    <row r="30" spans="17:27" x14ac:dyDescent="0.25">
      <c r="Z30" s="43"/>
      <c r="AA30" s="42"/>
    </row>
    <row r="45" spans="27:27" x14ac:dyDescent="0.25">
      <c r="AA45" s="42"/>
    </row>
    <row r="49" spans="27:27" x14ac:dyDescent="0.25">
      <c r="AA49" s="42"/>
    </row>
    <row r="79" spans="16:26" x14ac:dyDescent="0.25">
      <c r="P79" s="42"/>
      <c r="Z79" s="42"/>
    </row>
    <row r="107" spans="25:25" x14ac:dyDescent="0.25">
      <c r="Y107" s="43"/>
    </row>
    <row r="124" spans="26:27" x14ac:dyDescent="0.25">
      <c r="Z124" s="43"/>
      <c r="AA124" s="43"/>
    </row>
    <row r="127" spans="26:27" x14ac:dyDescent="0.25">
      <c r="AA127" s="42"/>
    </row>
    <row r="136" spans="25:27" x14ac:dyDescent="0.25">
      <c r="Z136" s="42"/>
      <c r="AA136" s="42"/>
    </row>
    <row r="138" spans="25:27" x14ac:dyDescent="0.25">
      <c r="Y138" s="42"/>
    </row>
    <row r="188" spans="26:27" x14ac:dyDescent="0.25">
      <c r="Z188" s="42"/>
      <c r="AA188" s="42"/>
    </row>
    <row r="196" spans="25:27" x14ac:dyDescent="0.25">
      <c r="Z196" s="42"/>
      <c r="AA196" s="42"/>
    </row>
    <row r="198" spans="25:27" x14ac:dyDescent="0.25">
      <c r="Y198" s="42"/>
    </row>
    <row r="215" spans="16:16" x14ac:dyDescent="0.25">
      <c r="P215" s="42"/>
    </row>
    <row r="233" spans="26:27" x14ac:dyDescent="0.25">
      <c r="Z233" s="43"/>
      <c r="AA233" s="42"/>
    </row>
    <row r="237" spans="26:27" x14ac:dyDescent="0.25">
      <c r="Z237" s="42"/>
      <c r="AA237" s="42"/>
    </row>
    <row r="265" spans="26:27" x14ac:dyDescent="0.25">
      <c r="Z265" s="42"/>
      <c r="AA265" s="42"/>
    </row>
    <row r="274" spans="16:27" x14ac:dyDescent="0.25">
      <c r="P274" s="43"/>
      <c r="Z274" s="43"/>
      <c r="AA274" s="42"/>
    </row>
    <row r="314" spans="27:27" x14ac:dyDescent="0.25">
      <c r="AA314" s="43"/>
    </row>
    <row r="327" spans="16:27" x14ac:dyDescent="0.25">
      <c r="AA327" s="43"/>
    </row>
    <row r="328" spans="16:27" x14ac:dyDescent="0.25">
      <c r="P328" s="43"/>
      <c r="Z328" s="42"/>
      <c r="AA328" s="42"/>
    </row>
    <row r="332" spans="16:27" x14ac:dyDescent="0.25">
      <c r="Y332" s="42"/>
    </row>
    <row r="336" spans="16:27" x14ac:dyDescent="0.25">
      <c r="P336" s="42"/>
    </row>
    <row r="362" spans="26:27" x14ac:dyDescent="0.25">
      <c r="Z362" s="42"/>
      <c r="AA362" s="42"/>
    </row>
    <row r="373" spans="25:27" x14ac:dyDescent="0.25">
      <c r="Y373" s="43"/>
    </row>
    <row r="378" spans="25:27" x14ac:dyDescent="0.25">
      <c r="Y378" s="43"/>
    </row>
    <row r="382" spans="25:27" x14ac:dyDescent="0.25">
      <c r="Z382" s="42"/>
      <c r="AA382" s="42"/>
    </row>
    <row r="385" spans="26:27" x14ac:dyDescent="0.25">
      <c r="Z385" s="43"/>
      <c r="AA385" s="42"/>
    </row>
    <row r="426" spans="25:25" x14ac:dyDescent="0.25">
      <c r="Y426" s="42"/>
    </row>
    <row r="437" spans="25:26" x14ac:dyDescent="0.25">
      <c r="Y437" s="42"/>
    </row>
    <row r="445" spans="25:26" x14ac:dyDescent="0.25">
      <c r="Z445" s="43"/>
    </row>
    <row r="462" spans="16:16" x14ac:dyDescent="0.25">
      <c r="P462" s="42"/>
    </row>
    <row r="477" spans="25:27" x14ac:dyDescent="0.25">
      <c r="Y477" s="42"/>
    </row>
    <row r="478" spans="25:27" x14ac:dyDescent="0.25">
      <c r="Z478" s="43"/>
      <c r="AA478" s="43"/>
    </row>
    <row r="490" spans="26:26" x14ac:dyDescent="0.25">
      <c r="Z490" s="42"/>
    </row>
    <row r="504" spans="26:27" x14ac:dyDescent="0.25">
      <c r="Z504" s="42"/>
      <c r="AA504" s="42"/>
    </row>
    <row r="505" spans="26:27" x14ac:dyDescent="0.25">
      <c r="Z505" s="43"/>
      <c r="AA505" s="42"/>
    </row>
    <row r="556" spans="26:26" x14ac:dyDescent="0.25">
      <c r="Z556" s="43"/>
    </row>
    <row r="565" spans="27:27" x14ac:dyDescent="0.25">
      <c r="AA565" s="43"/>
    </row>
    <row r="588" spans="27:27" x14ac:dyDescent="0.25">
      <c r="AA588" s="42"/>
    </row>
    <row r="596" spans="25:27" x14ac:dyDescent="0.25">
      <c r="Z596" s="43"/>
      <c r="AA596" s="42"/>
    </row>
    <row r="597" spans="25:27" x14ac:dyDescent="0.25">
      <c r="AA597" s="42"/>
    </row>
    <row r="603" spans="25:27" x14ac:dyDescent="0.25">
      <c r="Y603" s="42"/>
    </row>
    <row r="608" spans="25:27" x14ac:dyDescent="0.25">
      <c r="Z608" s="43"/>
      <c r="AA608" s="42"/>
    </row>
    <row r="614" spans="26:27" x14ac:dyDescent="0.25">
      <c r="Z614" s="42"/>
    </row>
    <row r="623" spans="26:27" x14ac:dyDescent="0.25">
      <c r="AA623" s="43"/>
    </row>
    <row r="652" spans="16:16" x14ac:dyDescent="0.25">
      <c r="P652" s="42"/>
    </row>
    <row r="657" spans="16:26" x14ac:dyDescent="0.25">
      <c r="P657" s="43"/>
      <c r="Z657" s="43"/>
    </row>
    <row r="673" spans="25:27" x14ac:dyDescent="0.25">
      <c r="Y673" s="42"/>
    </row>
    <row r="683" spans="25:27" x14ac:dyDescent="0.25">
      <c r="AA683" s="43"/>
    </row>
    <row r="712" spans="25:25" x14ac:dyDescent="0.25">
      <c r="Y712" s="42"/>
    </row>
    <row r="726" spans="16:16" x14ac:dyDescent="0.25">
      <c r="P726" s="42"/>
    </row>
    <row r="769" spans="27:27" x14ac:dyDescent="0.25">
      <c r="AA769" s="43"/>
    </row>
    <row r="771" spans="27:27" x14ac:dyDescent="0.25">
      <c r="AA771" s="43"/>
    </row>
    <row r="785" spans="16:27" x14ac:dyDescent="0.25">
      <c r="P785" s="43"/>
      <c r="Z785" s="42"/>
      <c r="AA785" s="42"/>
    </row>
    <row r="794" spans="16:27" x14ac:dyDescent="0.25">
      <c r="AA794" s="43"/>
    </row>
    <row r="868" spans="25:25" x14ac:dyDescent="0.25">
      <c r="Y868" s="43"/>
    </row>
    <row r="885" spans="25:27" x14ac:dyDescent="0.25">
      <c r="Y885" s="42"/>
    </row>
    <row r="896" spans="25:27" x14ac:dyDescent="0.25">
      <c r="AA896" s="43"/>
    </row>
    <row r="941" spans="25:25" x14ac:dyDescent="0.25">
      <c r="Y941" s="42"/>
    </row>
    <row r="1149" spans="27:27" x14ac:dyDescent="0.25">
      <c r="AA1149" s="43"/>
    </row>
    <row r="1195" spans="27:27" x14ac:dyDescent="0.25">
      <c r="AA1195" s="43"/>
    </row>
    <row r="1595" spans="26:26" x14ac:dyDescent="0.25">
      <c r="Z1595" s="43"/>
    </row>
    <row r="1612" spans="16:16" x14ac:dyDescent="0.25">
      <c r="P1612" s="43"/>
    </row>
    <row r="1621" spans="16:16" x14ac:dyDescent="0.25">
      <c r="P1621" s="42"/>
    </row>
    <row r="1654" spans="25:27" x14ac:dyDescent="0.25">
      <c r="Z1654" s="42"/>
      <c r="AA1654" s="43"/>
    </row>
    <row r="1661" spans="25:27" x14ac:dyDescent="0.25">
      <c r="Y1661" s="42"/>
    </row>
    <row r="1665" spans="16:27" x14ac:dyDescent="0.25">
      <c r="Y1665" s="43"/>
    </row>
    <row r="1666" spans="16:27" x14ac:dyDescent="0.25">
      <c r="P1666" s="42"/>
    </row>
    <row r="1674" spans="16:27" x14ac:dyDescent="0.25">
      <c r="P1674" s="42"/>
      <c r="Z1674" s="42"/>
      <c r="AA1674" s="42"/>
    </row>
    <row r="1679" spans="16:27" x14ac:dyDescent="0.25">
      <c r="Y1679" s="42"/>
    </row>
    <row r="1688" spans="25:25" x14ac:dyDescent="0.25">
      <c r="Y1688" s="43"/>
    </row>
    <row r="1727" spans="25:27" x14ac:dyDescent="0.25">
      <c r="AA1727" s="43"/>
    </row>
    <row r="1728" spans="25:27" x14ac:dyDescent="0.25">
      <c r="Y1728" s="42"/>
    </row>
    <row r="1740" spans="26:26" x14ac:dyDescent="0.25">
      <c r="Z1740" s="42"/>
    </row>
    <row r="1784" spans="25:25" x14ac:dyDescent="0.25">
      <c r="Y1784" s="43"/>
    </row>
    <row r="1789" spans="25:25" x14ac:dyDescent="0.25">
      <c r="Y1789" s="42"/>
    </row>
    <row r="1822" spans="25:25" x14ac:dyDescent="0.25">
      <c r="Y1822" s="43"/>
    </row>
    <row r="1833" spans="25:25" x14ac:dyDescent="0.25">
      <c r="Y1833" s="43"/>
    </row>
    <row r="1867" spans="16:16" x14ac:dyDescent="0.25">
      <c r="P1867" s="42"/>
    </row>
    <row r="1873" spans="26:26" x14ac:dyDescent="0.25">
      <c r="Z1873" s="43"/>
    </row>
    <row r="1918" spans="25:25" x14ac:dyDescent="0.25">
      <c r="Y1918" s="42"/>
    </row>
    <row r="1927" spans="16:27" x14ac:dyDescent="0.25">
      <c r="P1927" s="42"/>
      <c r="Z1927" s="42"/>
      <c r="AA1927" s="43"/>
    </row>
    <row r="1929" spans="16:27" x14ac:dyDescent="0.25">
      <c r="P1929" s="42"/>
      <c r="Z1929" s="43"/>
    </row>
    <row r="1937" spans="16:27" x14ac:dyDescent="0.25">
      <c r="Z1937" s="43"/>
    </row>
    <row r="1938" spans="16:27" x14ac:dyDescent="0.25">
      <c r="P1938" s="42"/>
    </row>
    <row r="1941" spans="16:27" x14ac:dyDescent="0.25">
      <c r="Y1941" s="42"/>
    </row>
    <row r="1944" spans="16:27" x14ac:dyDescent="0.25">
      <c r="Y1944" s="43"/>
    </row>
    <row r="1950" spans="16:27" x14ac:dyDescent="0.25">
      <c r="Z1950" s="42"/>
      <c r="AA1950" s="42"/>
    </row>
    <row r="1951" spans="16:27" x14ac:dyDescent="0.25">
      <c r="Y1951" s="42"/>
    </row>
    <row r="1972" spans="16:25" x14ac:dyDescent="0.25">
      <c r="P1972" s="43"/>
      <c r="Y1972" s="43"/>
    </row>
    <row r="1980" spans="16:25" x14ac:dyDescent="0.25">
      <c r="Y1980" s="42"/>
    </row>
    <row r="1983" spans="16:25" x14ac:dyDescent="0.25">
      <c r="P1983" s="43"/>
    </row>
    <row r="1987" spans="25:25" x14ac:dyDescent="0.25">
      <c r="Y1987" s="42"/>
    </row>
    <row r="1993" spans="25:25" x14ac:dyDescent="0.25">
      <c r="Y1993" s="43"/>
    </row>
    <row r="2010" spans="25:25" x14ac:dyDescent="0.25">
      <c r="Y2010" s="42"/>
    </row>
    <row r="2034" spans="26:26" x14ac:dyDescent="0.25">
      <c r="Z2034" s="43"/>
    </row>
    <row r="2066" spans="25:26" x14ac:dyDescent="0.25">
      <c r="Y2066" s="43"/>
    </row>
    <row r="2067" spans="25:26" x14ac:dyDescent="0.25">
      <c r="Y2067" s="42"/>
    </row>
    <row r="2076" spans="25:26" x14ac:dyDescent="0.25">
      <c r="Z2076" s="42"/>
    </row>
    <row r="2081" spans="25:27" x14ac:dyDescent="0.25">
      <c r="Z2081" s="43"/>
      <c r="AA2081" s="42"/>
    </row>
    <row r="2087" spans="25:27" x14ac:dyDescent="0.25">
      <c r="Y2087" s="42"/>
    </row>
    <row r="2097" spans="16:25" x14ac:dyDescent="0.25">
      <c r="Y2097" s="42"/>
    </row>
    <row r="2105" spans="16:25" x14ac:dyDescent="0.25">
      <c r="P2105" s="43"/>
      <c r="Y2105" s="43"/>
    </row>
    <row r="2106" spans="16:25" x14ac:dyDescent="0.25">
      <c r="Y2106" s="42"/>
    </row>
    <row r="2125" spans="25:25" x14ac:dyDescent="0.25">
      <c r="Y2125" s="42"/>
    </row>
    <row r="2126" spans="25:25" x14ac:dyDescent="0.25">
      <c r="Y2126" s="42"/>
    </row>
    <row r="2139" spans="25:25" x14ac:dyDescent="0.25">
      <c r="Y2139" s="42"/>
    </row>
    <row r="2171" spans="16:16" x14ac:dyDescent="0.25">
      <c r="P2171" s="42"/>
    </row>
    <row r="2184" spans="25:25" x14ac:dyDescent="0.25">
      <c r="Y2184" s="42"/>
    </row>
    <row r="2185" spans="25:25" x14ac:dyDescent="0.25">
      <c r="Y2185" s="42"/>
    </row>
    <row r="2235" spans="25:25" x14ac:dyDescent="0.25">
      <c r="Y2235" s="42"/>
    </row>
    <row r="2236" spans="25:25" x14ac:dyDescent="0.25">
      <c r="Y2236" s="42"/>
    </row>
    <row r="2249" spans="16:26" x14ac:dyDescent="0.25">
      <c r="P2249" s="42"/>
    </row>
    <row r="2256" spans="16:26" x14ac:dyDescent="0.25">
      <c r="Z2256" s="42"/>
    </row>
    <row r="2258" spans="25:25" x14ac:dyDescent="0.25">
      <c r="Y2258" s="42"/>
    </row>
    <row r="2260" spans="25:25" x14ac:dyDescent="0.25">
      <c r="Y2260" s="43"/>
    </row>
    <row r="2272" spans="25:25" x14ac:dyDescent="0.25">
      <c r="Y2272" s="42"/>
    </row>
    <row r="2280" spans="25:25" x14ac:dyDescent="0.25">
      <c r="Y2280" s="43"/>
    </row>
    <row r="2292" spans="16:26" x14ac:dyDescent="0.25">
      <c r="P2292" s="42"/>
    </row>
    <row r="2295" spans="16:26" x14ac:dyDescent="0.25">
      <c r="Y2295" s="42"/>
    </row>
    <row r="2300" spans="16:26" x14ac:dyDescent="0.25">
      <c r="Y2300" s="42"/>
    </row>
    <row r="2303" spans="16:26" x14ac:dyDescent="0.25">
      <c r="P2303" s="42"/>
      <c r="Z2303" s="42"/>
    </row>
    <row r="2307" spans="16:27" x14ac:dyDescent="0.25">
      <c r="Y2307" s="42"/>
    </row>
    <row r="2309" spans="16:27" x14ac:dyDescent="0.25">
      <c r="Y2309" s="42"/>
    </row>
    <row r="2318" spans="16:27" x14ac:dyDescent="0.25">
      <c r="P2318" s="42"/>
      <c r="Z2318" s="42"/>
      <c r="AA2318" s="42"/>
    </row>
    <row r="2328" spans="25:25" x14ac:dyDescent="0.25">
      <c r="Y2328" s="42"/>
    </row>
    <row r="2329" spans="25:25" x14ac:dyDescent="0.25">
      <c r="Y2329" s="42"/>
    </row>
    <row r="2355" spans="16:27" x14ac:dyDescent="0.25">
      <c r="P2355" s="42"/>
      <c r="Z2355" s="43"/>
      <c r="AA2355" s="42"/>
    </row>
    <row r="2359" spans="16:27" x14ac:dyDescent="0.25">
      <c r="Z2359" s="42"/>
    </row>
    <row r="2361" spans="16:27" x14ac:dyDescent="0.25">
      <c r="P2361" s="43"/>
    </row>
    <row r="2363" spans="16:27" x14ac:dyDescent="0.25">
      <c r="Y2363" s="42"/>
    </row>
    <row r="2364" spans="16:27" x14ac:dyDescent="0.25">
      <c r="Y2364" s="42"/>
    </row>
    <row r="2366" spans="16:27" x14ac:dyDescent="0.25">
      <c r="Y2366" s="42"/>
    </row>
    <row r="2376" spans="25:25" x14ac:dyDescent="0.25">
      <c r="Y2376" s="42"/>
    </row>
    <row r="2378" spans="25:25" x14ac:dyDescent="0.25">
      <c r="Y2378" s="42"/>
    </row>
    <row r="2453" spans="25:26" x14ac:dyDescent="0.25">
      <c r="Z2453" s="42"/>
    </row>
    <row r="2454" spans="25:26" x14ac:dyDescent="0.25">
      <c r="Y2454" s="42"/>
    </row>
    <row r="2457" spans="25:26" x14ac:dyDescent="0.25">
      <c r="Y2457" s="42"/>
    </row>
    <row r="2477" spans="16:16" x14ac:dyDescent="0.25">
      <c r="P2477" s="42"/>
    </row>
    <row r="2490" spans="16:27" x14ac:dyDescent="0.25">
      <c r="P2490" s="43"/>
      <c r="Z2490" s="42"/>
      <c r="AA2490" s="42"/>
    </row>
    <row r="2523" spans="16:26" x14ac:dyDescent="0.25">
      <c r="P2523" s="43"/>
      <c r="Z2523" s="43"/>
    </row>
    <row r="2524" spans="16:26" x14ac:dyDescent="0.25">
      <c r="Y2524" s="43"/>
    </row>
    <row r="2533" spans="25:27" x14ac:dyDescent="0.25">
      <c r="Y2533" s="42"/>
    </row>
    <row r="2543" spans="25:27" x14ac:dyDescent="0.25">
      <c r="Z2543" s="42"/>
      <c r="AA2543" s="42"/>
    </row>
    <row r="2548" spans="16:27" x14ac:dyDescent="0.25">
      <c r="Z2548" s="42"/>
      <c r="AA2548" s="43"/>
    </row>
    <row r="2555" spans="16:27" x14ac:dyDescent="0.25">
      <c r="Y2555" s="42"/>
    </row>
    <row r="2557" spans="16:27" x14ac:dyDescent="0.25">
      <c r="P2557" s="42"/>
    </row>
    <row r="2574" spans="25:25" x14ac:dyDescent="0.25">
      <c r="Y2574" s="42"/>
    </row>
    <row r="2586" spans="16:27" x14ac:dyDescent="0.25">
      <c r="P2586" s="42"/>
      <c r="Z2586" s="42"/>
      <c r="AA2586" s="42"/>
    </row>
    <row r="2618" spans="25:25" x14ac:dyDescent="0.25">
      <c r="Y2618" s="42"/>
    </row>
    <row r="2632" spans="26:27" x14ac:dyDescent="0.25">
      <c r="Z2632" s="43"/>
      <c r="AA2632" s="42"/>
    </row>
    <row r="2647" spans="26:26" x14ac:dyDescent="0.25">
      <c r="Z2647" s="42"/>
    </row>
    <row r="2664" spans="16:27" x14ac:dyDescent="0.25">
      <c r="P2664" s="43"/>
      <c r="Z2664" s="42"/>
      <c r="AA2664" s="42"/>
    </row>
    <row r="2752" spans="25:25" x14ac:dyDescent="0.25">
      <c r="Y2752" s="43"/>
    </row>
    <row r="2847" spans="25:25" x14ac:dyDescent="0.25">
      <c r="Y2847" s="43"/>
    </row>
    <row r="2861" spans="25:25" x14ac:dyDescent="0.25">
      <c r="Y2861" s="43"/>
    </row>
    <row r="2880" spans="25:25" x14ac:dyDescent="0.25">
      <c r="Y2880" s="43"/>
    </row>
    <row r="2896" spans="25:25" x14ac:dyDescent="0.25">
      <c r="Y2896" s="42"/>
    </row>
    <row r="2902" spans="25:25" x14ac:dyDescent="0.25">
      <c r="Y2902" s="42"/>
    </row>
    <row r="2923" spans="26:27" x14ac:dyDescent="0.25">
      <c r="Z2923" s="42"/>
      <c r="AA2923" s="42"/>
    </row>
    <row r="2939" spans="25:25" x14ac:dyDescent="0.25">
      <c r="Y2939" s="42"/>
    </row>
    <row r="3100" spans="25:25" x14ac:dyDescent="0.25">
      <c r="Y3100" s="43"/>
    </row>
    <row r="3109" spans="25:25" x14ac:dyDescent="0.25">
      <c r="Y3109" s="42"/>
    </row>
    <row r="3125" spans="25:25" x14ac:dyDescent="0.25">
      <c r="Y3125" s="42"/>
    </row>
    <row r="3156" spans="25:25" x14ac:dyDescent="0.25">
      <c r="Y3156" s="42"/>
    </row>
    <row r="3183" spans="16:27" x14ac:dyDescent="0.25">
      <c r="P3183" s="42"/>
      <c r="Z3183" s="42"/>
      <c r="AA3183" s="43"/>
    </row>
    <row r="3236" spans="25:25" x14ac:dyDescent="0.25">
      <c r="Y3236" s="42"/>
    </row>
    <row r="3237" spans="25:25" x14ac:dyDescent="0.25">
      <c r="Y3237" s="42"/>
    </row>
    <row r="3240" spans="25:25" x14ac:dyDescent="0.25">
      <c r="Y3240" s="42"/>
    </row>
    <row r="3241" spans="25:25" x14ac:dyDescent="0.25">
      <c r="Y3241" s="42"/>
    </row>
    <row r="3250" spans="16:27" x14ac:dyDescent="0.25">
      <c r="Z3250" s="42"/>
    </row>
    <row r="3251" spans="16:27" x14ac:dyDescent="0.25">
      <c r="P3251" s="42"/>
    </row>
    <row r="3253" spans="16:27" x14ac:dyDescent="0.25">
      <c r="P3253" s="43"/>
      <c r="Z3253" s="42"/>
      <c r="AA3253" s="43"/>
    </row>
    <row r="3262" spans="16:27" x14ac:dyDescent="0.25">
      <c r="Y3262" s="42"/>
    </row>
    <row r="3263" spans="16:27" x14ac:dyDescent="0.25">
      <c r="P3263" s="42"/>
    </row>
    <row r="3264" spans="16:27" x14ac:dyDescent="0.25">
      <c r="Z3264" s="42"/>
    </row>
    <row r="3270" spans="25:26" x14ac:dyDescent="0.25">
      <c r="Z3270" s="42"/>
    </row>
    <row r="3276" spans="25:26" x14ac:dyDescent="0.25">
      <c r="Y3276" s="43"/>
    </row>
    <row r="3282" spans="25:27" x14ac:dyDescent="0.25">
      <c r="Z3282" s="42"/>
      <c r="AA3282" s="43"/>
    </row>
    <row r="3283" spans="25:27" x14ac:dyDescent="0.25">
      <c r="Y3283" s="42"/>
    </row>
    <row r="3291" spans="25:27" x14ac:dyDescent="0.25">
      <c r="Y3291" s="42"/>
    </row>
    <row r="3296" spans="25:27" x14ac:dyDescent="0.25">
      <c r="Z3296" s="42"/>
      <c r="AA3296" s="42"/>
    </row>
    <row r="3298" spans="16:27" x14ac:dyDescent="0.25">
      <c r="Z3298" s="42"/>
      <c r="AA3298" s="42"/>
    </row>
    <row r="3299" spans="16:27" x14ac:dyDescent="0.25">
      <c r="Z3299" s="42"/>
    </row>
    <row r="3303" spans="16:27" x14ac:dyDescent="0.25">
      <c r="P3303" s="42"/>
      <c r="Z3303" s="42"/>
      <c r="AA3303" s="42"/>
    </row>
    <row r="3307" spans="16:27" x14ac:dyDescent="0.25">
      <c r="Z3307" s="42"/>
      <c r="AA3307" s="43"/>
    </row>
    <row r="3308" spans="16:27" x14ac:dyDescent="0.25">
      <c r="Y3308" s="43"/>
    </row>
    <row r="3314" spans="16:27" x14ac:dyDescent="0.25">
      <c r="Z3314" s="42"/>
    </row>
    <row r="3318" spans="16:27" x14ac:dyDescent="0.25">
      <c r="Y3318" s="43"/>
    </row>
    <row r="3319" spans="16:27" x14ac:dyDescent="0.25">
      <c r="Z3319" s="42"/>
      <c r="AA3319" s="42"/>
    </row>
    <row r="3327" spans="16:27" x14ac:dyDescent="0.25">
      <c r="P3327" s="42"/>
    </row>
    <row r="3331" spans="25:26" x14ac:dyDescent="0.25">
      <c r="Z3331" s="42"/>
    </row>
    <row r="3335" spans="25:26" x14ac:dyDescent="0.25">
      <c r="Y3335" s="42"/>
    </row>
    <row r="3338" spans="25:26" x14ac:dyDescent="0.25">
      <c r="Y3338" s="42"/>
    </row>
    <row r="3342" spans="25:26" x14ac:dyDescent="0.25">
      <c r="Z3342" s="42"/>
    </row>
    <row r="3343" spans="25:26" x14ac:dyDescent="0.25">
      <c r="Y3343" s="42"/>
    </row>
    <row r="3345" spans="16:27" x14ac:dyDescent="0.25">
      <c r="Z3345" s="42"/>
    </row>
    <row r="3347" spans="16:27" x14ac:dyDescent="0.25">
      <c r="Y3347" s="42"/>
    </row>
    <row r="3348" spans="16:27" x14ac:dyDescent="0.25">
      <c r="Y3348" s="42"/>
    </row>
    <row r="3351" spans="16:27" x14ac:dyDescent="0.25">
      <c r="Y3351" s="42"/>
    </row>
    <row r="3352" spans="16:27" x14ac:dyDescent="0.25">
      <c r="Y3352" s="42"/>
    </row>
    <row r="3355" spans="16:27" x14ac:dyDescent="0.25">
      <c r="P3355" s="42"/>
    </row>
    <row r="3359" spans="16:27" x14ac:dyDescent="0.25">
      <c r="Z3359" s="43"/>
      <c r="AA3359" s="42"/>
    </row>
    <row r="3373" spans="16:27" x14ac:dyDescent="0.25">
      <c r="P3373" s="43"/>
      <c r="Z3373" s="42"/>
      <c r="AA3373" s="42"/>
    </row>
    <row r="3384" spans="16:27" x14ac:dyDescent="0.25">
      <c r="Y3384" s="42"/>
    </row>
    <row r="3389" spans="16:27" x14ac:dyDescent="0.25">
      <c r="P3389" s="43"/>
    </row>
    <row r="3391" spans="16:27" x14ac:dyDescent="0.25">
      <c r="P3391" s="42"/>
      <c r="Z3391" s="42"/>
      <c r="AA3391" s="42"/>
    </row>
    <row r="3392" spans="16:27" x14ac:dyDescent="0.25">
      <c r="Z3392" s="42"/>
      <c r="AA3392" s="42"/>
    </row>
    <row r="3395" spans="25:26" x14ac:dyDescent="0.25">
      <c r="Y3395" s="43"/>
    </row>
    <row r="3396" spans="25:26" x14ac:dyDescent="0.25">
      <c r="Y3396" s="42"/>
    </row>
    <row r="3406" spans="25:26" x14ac:dyDescent="0.25">
      <c r="Z3406" s="42"/>
    </row>
    <row r="3413" spans="16:25" x14ac:dyDescent="0.25">
      <c r="Y3413" s="42"/>
    </row>
    <row r="3416" spans="16:25" x14ac:dyDescent="0.25">
      <c r="Y3416" s="42"/>
    </row>
    <row r="3419" spans="16:25" x14ac:dyDescent="0.25">
      <c r="P3419" s="43"/>
      <c r="Y3419" s="43"/>
    </row>
    <row r="3426" spans="25:25" x14ac:dyDescent="0.25">
      <c r="Y3426" s="42"/>
    </row>
    <row r="3429" spans="25:25" x14ac:dyDescent="0.25">
      <c r="Y3429" s="42"/>
    </row>
    <row r="3456" spans="25:25" x14ac:dyDescent="0.25">
      <c r="Y3456" s="43"/>
    </row>
    <row r="3478" spans="25:25" x14ac:dyDescent="0.25">
      <c r="Y3478" s="42"/>
    </row>
    <row r="3479" spans="25:25" x14ac:dyDescent="0.25">
      <c r="Y3479" s="42"/>
    </row>
    <row r="3483" spans="25:25" x14ac:dyDescent="0.25">
      <c r="Y3483" s="43"/>
    </row>
    <row r="3485" spans="25:25" x14ac:dyDescent="0.25">
      <c r="Y3485" s="42"/>
    </row>
    <row r="3492" spans="14:25" x14ac:dyDescent="0.25">
      <c r="N3492" s="42"/>
    </row>
    <row r="3504" spans="14:25" x14ac:dyDescent="0.25">
      <c r="Y3504" s="42"/>
    </row>
    <row r="3543" spans="25:26" x14ac:dyDescent="0.25">
      <c r="Z3543" s="43"/>
    </row>
    <row r="3546" spans="25:26" x14ac:dyDescent="0.25">
      <c r="Y3546" s="42"/>
    </row>
    <row r="3560" spans="16:25" x14ac:dyDescent="0.25">
      <c r="Y3560" s="43"/>
    </row>
    <row r="3565" spans="16:25" x14ac:dyDescent="0.25">
      <c r="P3565" s="42"/>
    </row>
    <row r="3574" spans="25:25" x14ac:dyDescent="0.25">
      <c r="Y3574" s="42"/>
    </row>
    <row r="3601" spans="25:25" x14ac:dyDescent="0.25">
      <c r="Y3601" s="43"/>
    </row>
    <row r="3616" spans="25:25" x14ac:dyDescent="0.25">
      <c r="Y3616" s="42"/>
    </row>
    <row r="3627" spans="26:27" x14ac:dyDescent="0.25">
      <c r="Z3627" s="43"/>
      <c r="AA3627" s="43"/>
    </row>
    <row r="3629" spans="26:27" x14ac:dyDescent="0.25">
      <c r="AA3629" s="42"/>
    </row>
    <row r="3661" spans="25:25" x14ac:dyDescent="0.25">
      <c r="Y3661" s="42"/>
    </row>
    <row r="3663" spans="25:25" x14ac:dyDescent="0.25">
      <c r="Y3663" s="42"/>
    </row>
    <row r="3671" spans="16:25" x14ac:dyDescent="0.25">
      <c r="Y3671" s="42"/>
    </row>
    <row r="3672" spans="16:25" x14ac:dyDescent="0.25">
      <c r="P3672" s="42"/>
    </row>
    <row r="3675" spans="16:25" x14ac:dyDescent="0.25">
      <c r="Y3675" s="42"/>
    </row>
    <row r="3682" spans="25:25" x14ac:dyDescent="0.25">
      <c r="Y3682" s="43"/>
    </row>
    <row r="3694" spans="25:25" x14ac:dyDescent="0.25">
      <c r="Y3694" s="42"/>
    </row>
    <row r="3702" spans="16:25" x14ac:dyDescent="0.25">
      <c r="Y3702" s="42"/>
    </row>
    <row r="3703" spans="16:25" x14ac:dyDescent="0.25">
      <c r="P3703" s="43"/>
      <c r="Y3703" s="43"/>
    </row>
    <row r="3712" spans="16:25" x14ac:dyDescent="0.25">
      <c r="Y3712" s="42"/>
    </row>
    <row r="3761" spans="25:27" x14ac:dyDescent="0.25">
      <c r="Z3761" s="43"/>
      <c r="AA3761" s="42"/>
    </row>
    <row r="3767" spans="25:27" x14ac:dyDescent="0.25">
      <c r="Y3767" s="42"/>
    </row>
    <row r="3769" spans="25:27" x14ac:dyDescent="0.25">
      <c r="Y3769" s="43"/>
    </row>
    <row r="3807" spans="25:25" x14ac:dyDescent="0.25">
      <c r="Y3807" s="42"/>
    </row>
    <row r="3809" spans="25:27" x14ac:dyDescent="0.25">
      <c r="Z3809" s="42"/>
      <c r="AA3809" s="43"/>
    </row>
    <row r="3810" spans="25:27" x14ac:dyDescent="0.25">
      <c r="Y3810" s="42"/>
    </row>
    <row r="3813" spans="25:27" x14ac:dyDescent="0.25">
      <c r="Y3813" s="42"/>
    </row>
    <row r="3814" spans="25:27" x14ac:dyDescent="0.25">
      <c r="Z3814" s="42"/>
      <c r="AA3814" s="42"/>
    </row>
    <row r="3815" spans="25:27" x14ac:dyDescent="0.25">
      <c r="Z3815" s="42"/>
    </row>
    <row r="3817" spans="25:27" x14ac:dyDescent="0.25">
      <c r="Y3817" s="42"/>
    </row>
    <row r="3819" spans="25:27" x14ac:dyDescent="0.25">
      <c r="Z3819" s="42"/>
      <c r="AA3819" s="42"/>
    </row>
    <row r="3821" spans="25:27" x14ac:dyDescent="0.25">
      <c r="Y3821" s="43"/>
    </row>
    <row r="3824" spans="25:27" x14ac:dyDescent="0.25">
      <c r="Z3824" s="43"/>
    </row>
    <row r="3832" spans="25:25" x14ac:dyDescent="0.25">
      <c r="Y3832" s="43"/>
    </row>
    <row r="3841" spans="16:27" x14ac:dyDescent="0.25">
      <c r="Y3841" s="42"/>
    </row>
    <row r="3842" spans="16:27" x14ac:dyDescent="0.25">
      <c r="Y3842" s="42"/>
    </row>
    <row r="3846" spans="16:27" x14ac:dyDescent="0.25">
      <c r="Y3846" s="42"/>
    </row>
    <row r="3848" spans="16:27" x14ac:dyDescent="0.25">
      <c r="Y3848" s="42"/>
    </row>
    <row r="3851" spans="16:27" x14ac:dyDescent="0.25">
      <c r="Z3851" s="42"/>
      <c r="AA3851" s="42"/>
    </row>
    <row r="3854" spans="16:27" x14ac:dyDescent="0.25">
      <c r="Y3854" s="43"/>
    </row>
    <row r="3855" spans="16:27" x14ac:dyDescent="0.25">
      <c r="Y3855" s="42"/>
    </row>
    <row r="3856" spans="16:27" x14ac:dyDescent="0.25">
      <c r="P3856" s="43"/>
      <c r="Y3856" s="42"/>
    </row>
    <row r="3857" spans="16:26" x14ac:dyDescent="0.25">
      <c r="Y3857" s="43"/>
    </row>
    <row r="3859" spans="16:26" x14ac:dyDescent="0.25">
      <c r="Y3859" s="43"/>
    </row>
    <row r="3862" spans="16:26" x14ac:dyDescent="0.25">
      <c r="P3862" s="43"/>
      <c r="Y3862" s="43"/>
    </row>
    <row r="3868" spans="16:26" x14ac:dyDescent="0.25">
      <c r="Z3868" s="42"/>
    </row>
    <row r="3871" spans="16:26" x14ac:dyDescent="0.25">
      <c r="Y3871" s="42"/>
    </row>
    <row r="3875" spans="25:27" x14ac:dyDescent="0.25">
      <c r="Z3875" s="43"/>
    </row>
    <row r="3880" spans="25:27" x14ac:dyDescent="0.25">
      <c r="Z3880" s="42"/>
      <c r="AA3880" s="43"/>
    </row>
    <row r="3883" spans="25:27" x14ac:dyDescent="0.25">
      <c r="Y3883" s="42"/>
    </row>
    <row r="3893" spans="16:27" x14ac:dyDescent="0.25">
      <c r="Z3893" s="42"/>
    </row>
    <row r="3895" spans="16:27" x14ac:dyDescent="0.25">
      <c r="Z3895" s="42"/>
    </row>
    <row r="3896" spans="16:27" x14ac:dyDescent="0.25">
      <c r="P3896" s="42"/>
      <c r="Z3896" s="42"/>
      <c r="AA3896" s="42"/>
    </row>
    <row r="3900" spans="16:27" x14ac:dyDescent="0.25">
      <c r="Y3900" s="42"/>
    </row>
    <row r="3902" spans="16:27" x14ac:dyDescent="0.25">
      <c r="Y3902" s="42"/>
    </row>
    <row r="3903" spans="16:27" x14ac:dyDescent="0.25">
      <c r="Y3903" s="42"/>
    </row>
    <row r="3904" spans="16:27" x14ac:dyDescent="0.25">
      <c r="Y3904" s="42"/>
    </row>
    <row r="3905" spans="16:27" x14ac:dyDescent="0.25">
      <c r="Z3905" s="42"/>
      <c r="AA3905" s="42"/>
    </row>
    <row r="3906" spans="16:27" x14ac:dyDescent="0.25">
      <c r="Z3906" s="43"/>
    </row>
    <row r="3910" spans="16:27" x14ac:dyDescent="0.25">
      <c r="Y3910" s="42"/>
    </row>
    <row r="3911" spans="16:27" x14ac:dyDescent="0.25">
      <c r="Y3911" s="43"/>
    </row>
    <row r="3912" spans="16:27" x14ac:dyDescent="0.25">
      <c r="P3912" s="43"/>
    </row>
    <row r="3915" spans="16:27" x14ac:dyDescent="0.25">
      <c r="Y3915" s="42"/>
    </row>
    <row r="3919" spans="16:27" x14ac:dyDescent="0.25">
      <c r="P3919" s="43"/>
      <c r="Y3919" s="43"/>
    </row>
    <row r="3921" spans="16:27" x14ac:dyDescent="0.25">
      <c r="Y3921" s="42"/>
    </row>
    <row r="3923" spans="16:27" x14ac:dyDescent="0.25">
      <c r="P3923" s="43"/>
      <c r="Z3923" s="42"/>
      <c r="AA3923" s="42"/>
    </row>
    <row r="3924" spans="16:27" x14ac:dyDescent="0.25">
      <c r="AA3924" s="42"/>
    </row>
    <row r="3925" spans="16:27" x14ac:dyDescent="0.25">
      <c r="Y3925" s="43"/>
    </row>
    <row r="3926" spans="16:27" x14ac:dyDescent="0.25">
      <c r="Y3926" s="42"/>
    </row>
    <row r="3930" spans="16:27" x14ac:dyDescent="0.25">
      <c r="Z3930" s="43"/>
    </row>
    <row r="3936" spans="16:27" x14ac:dyDescent="0.25">
      <c r="Y3936" s="43"/>
    </row>
    <row r="3938" spans="16:27" x14ac:dyDescent="0.25">
      <c r="P3938" s="42"/>
      <c r="Z3938" s="42"/>
      <c r="AA3938" s="42"/>
    </row>
    <row r="3952" spans="16:27" x14ac:dyDescent="0.25">
      <c r="Z3952" s="43"/>
    </row>
    <row r="3956" spans="25:27" x14ac:dyDescent="0.25">
      <c r="Z3956" s="42"/>
      <c r="AA3956" s="43"/>
    </row>
    <row r="3960" spans="25:27" x14ac:dyDescent="0.25">
      <c r="Z3960" s="43"/>
      <c r="AA3960" s="42"/>
    </row>
    <row r="3965" spans="25:27" x14ac:dyDescent="0.25">
      <c r="Z3965" s="43"/>
      <c r="AA3965" s="43"/>
    </row>
    <row r="3968" spans="25:27" x14ac:dyDescent="0.25">
      <c r="Y3968" s="42"/>
    </row>
    <row r="3972" spans="25:27" x14ac:dyDescent="0.25">
      <c r="Y3972" s="43"/>
    </row>
    <row r="3975" spans="25:27" x14ac:dyDescent="0.25">
      <c r="Z3975" s="43"/>
    </row>
    <row r="3978" spans="25:27" x14ac:dyDescent="0.25">
      <c r="AA3978" s="42"/>
    </row>
    <row r="3980" spans="25:27" x14ac:dyDescent="0.25">
      <c r="Z3980" s="42"/>
      <c r="AA3980" s="42"/>
    </row>
    <row r="3996" spans="16:16" x14ac:dyDescent="0.25">
      <c r="P3996" s="43"/>
    </row>
    <row r="4004" spans="25:25" x14ac:dyDescent="0.25">
      <c r="Y4004" s="42"/>
    </row>
    <row r="4016" spans="25:25" x14ac:dyDescent="0.25">
      <c r="Y4016" s="42"/>
    </row>
    <row r="4019" spans="16:25" x14ac:dyDescent="0.25">
      <c r="Y4019" s="42"/>
    </row>
    <row r="4021" spans="16:25" x14ac:dyDescent="0.25">
      <c r="P4021" s="43"/>
      <c r="Y4021" s="43"/>
    </row>
    <row r="4022" spans="16:25" x14ac:dyDescent="0.25">
      <c r="Y4022" s="42"/>
    </row>
    <row r="4023" spans="16:25" x14ac:dyDescent="0.25">
      <c r="Y4023" s="42"/>
    </row>
    <row r="4028" spans="16:25" x14ac:dyDescent="0.25">
      <c r="Y4028" s="42"/>
    </row>
    <row r="4037" spans="25:25" x14ac:dyDescent="0.25">
      <c r="Y4037" s="43"/>
    </row>
    <row r="4039" spans="25:25" x14ac:dyDescent="0.25">
      <c r="Y4039" s="42"/>
    </row>
    <row r="4052" spans="25:25" x14ac:dyDescent="0.25">
      <c r="Y4052" s="42"/>
    </row>
    <row r="4078" spans="25:27" x14ac:dyDescent="0.25">
      <c r="Z4078" s="43"/>
      <c r="AA4078" s="42"/>
    </row>
    <row r="4079" spans="25:27" x14ac:dyDescent="0.25">
      <c r="Y4079" s="42"/>
    </row>
    <row r="4083" spans="16:26" x14ac:dyDescent="0.25">
      <c r="Z4083" s="43"/>
    </row>
    <row r="4084" spans="16:26" x14ac:dyDescent="0.25">
      <c r="P4084" s="42"/>
      <c r="Z4084" s="42"/>
    </row>
    <row r="4094" spans="16:26" x14ac:dyDescent="0.25">
      <c r="Y4094" s="43"/>
    </row>
    <row r="4097" spans="16:27" x14ac:dyDescent="0.25">
      <c r="P4097" s="42"/>
      <c r="Z4097" s="43"/>
      <c r="AA4097" s="42"/>
    </row>
    <row r="4100" spans="16:27" x14ac:dyDescent="0.25">
      <c r="Y4100" s="42"/>
    </row>
    <row r="4106" spans="16:27" x14ac:dyDescent="0.25">
      <c r="Y4106" s="42"/>
    </row>
    <row r="4107" spans="16:27" x14ac:dyDescent="0.25">
      <c r="Y4107" s="42"/>
    </row>
    <row r="4113" spans="16:26" x14ac:dyDescent="0.25">
      <c r="P4113" s="42"/>
    </row>
    <row r="4123" spans="16:26" x14ac:dyDescent="0.25">
      <c r="Z4123" s="42"/>
    </row>
    <row r="4137" spans="25:25" x14ac:dyDescent="0.25">
      <c r="Y4137" s="42"/>
    </row>
    <row r="4156" spans="25:27" x14ac:dyDescent="0.25">
      <c r="Y4156" s="42"/>
    </row>
    <row r="4158" spans="25:27" x14ac:dyDescent="0.25">
      <c r="Y4158" s="42"/>
    </row>
    <row r="4159" spans="25:27" x14ac:dyDescent="0.25">
      <c r="Z4159" s="43"/>
      <c r="AA4159" s="42"/>
    </row>
    <row r="4168" spans="16:26" x14ac:dyDescent="0.25">
      <c r="Y4168" s="42"/>
    </row>
    <row r="4169" spans="16:26" x14ac:dyDescent="0.25">
      <c r="Z4169" s="43"/>
    </row>
    <row r="4170" spans="16:26" x14ac:dyDescent="0.25">
      <c r="P4170" s="42"/>
      <c r="Y4170" s="42"/>
    </row>
    <row r="4173" spans="16:26" x14ac:dyDescent="0.25">
      <c r="Y4173" s="43"/>
    </row>
    <row r="4179" spans="25:26" x14ac:dyDescent="0.25">
      <c r="Z4179" s="42"/>
    </row>
    <row r="4181" spans="25:26" x14ac:dyDescent="0.25">
      <c r="Z4181" s="43"/>
    </row>
    <row r="4190" spans="25:26" x14ac:dyDescent="0.25">
      <c r="Y4190" s="42"/>
    </row>
    <row r="4197" spans="25:25" x14ac:dyDescent="0.25">
      <c r="Y4197" s="42"/>
    </row>
    <row r="4214" spans="26:26" x14ac:dyDescent="0.25">
      <c r="Z4214" s="42"/>
    </row>
    <row r="4222" spans="26:26" x14ac:dyDescent="0.25">
      <c r="Z4222" s="43"/>
    </row>
    <row r="4226" spans="25:27" x14ac:dyDescent="0.25">
      <c r="Y4226" s="42"/>
    </row>
    <row r="4228" spans="25:27" x14ac:dyDescent="0.25">
      <c r="AA4228" s="42"/>
    </row>
    <row r="4234" spans="25:27" x14ac:dyDescent="0.25">
      <c r="Y4234" s="42"/>
    </row>
    <row r="4254" spans="16:16" x14ac:dyDescent="0.25">
      <c r="P4254" s="42"/>
    </row>
    <row r="4278" spans="25:25" x14ac:dyDescent="0.25">
      <c r="Y4278" s="42"/>
    </row>
    <row r="4311" spans="25:25" x14ac:dyDescent="0.25">
      <c r="Y4311" s="42"/>
    </row>
    <row r="4332" spans="26:27" x14ac:dyDescent="0.25">
      <c r="Z4332" s="42"/>
      <c r="AA4332" s="42"/>
    </row>
    <row r="4343" spans="25:25" x14ac:dyDescent="0.25">
      <c r="Y4343" s="43"/>
    </row>
    <row r="4349" spans="25:25" x14ac:dyDescent="0.25">
      <c r="Y4349" s="42"/>
    </row>
    <row r="4361" spans="16:16" x14ac:dyDescent="0.25">
      <c r="P4361" s="42"/>
    </row>
    <row r="4371" spans="25:25" x14ac:dyDescent="0.25">
      <c r="Y4371" s="42"/>
    </row>
    <row r="4374" spans="25:25" x14ac:dyDescent="0.25">
      <c r="Y4374" s="43"/>
    </row>
    <row r="4401" spans="16:26" x14ac:dyDescent="0.25">
      <c r="Y4401" s="43"/>
    </row>
    <row r="4403" spans="16:26" x14ac:dyDescent="0.25">
      <c r="Y4403" s="42"/>
    </row>
    <row r="4410" spans="16:26" x14ac:dyDescent="0.25">
      <c r="P4410" s="42"/>
    </row>
    <row r="4414" spans="16:26" x14ac:dyDescent="0.25">
      <c r="Z4414" s="42"/>
    </row>
    <row r="4417" spans="16:26" x14ac:dyDescent="0.25">
      <c r="P4417" s="43"/>
      <c r="Y4417" s="43"/>
    </row>
    <row r="4428" spans="16:26" x14ac:dyDescent="0.25">
      <c r="P4428" s="43"/>
    </row>
    <row r="4431" spans="16:26" x14ac:dyDescent="0.25">
      <c r="Z4431" s="43"/>
    </row>
    <row r="4438" spans="16:25" x14ac:dyDescent="0.25">
      <c r="Y4438" s="42"/>
    </row>
    <row r="4439" spans="16:25" x14ac:dyDescent="0.25">
      <c r="P4439" s="42"/>
      <c r="Y4439" s="42"/>
    </row>
    <row r="4442" spans="16:25" x14ac:dyDescent="0.25">
      <c r="P4442" s="42"/>
    </row>
    <row r="4451" spans="16:27" x14ac:dyDescent="0.25">
      <c r="AA4451" s="42"/>
    </row>
    <row r="4452" spans="16:27" x14ac:dyDescent="0.25">
      <c r="Y4452" s="42"/>
    </row>
    <row r="4456" spans="16:27" x14ac:dyDescent="0.25">
      <c r="Z4456" s="43"/>
    </row>
    <row r="4458" spans="16:27" x14ac:dyDescent="0.25">
      <c r="P4458" s="42"/>
    </row>
    <row r="4466" spans="26:27" x14ac:dyDescent="0.25">
      <c r="Z4466" s="42"/>
      <c r="AA4466" s="43"/>
    </row>
    <row r="4479" spans="26:27" x14ac:dyDescent="0.25">
      <c r="AA4479" s="42"/>
    </row>
    <row r="4486" spans="16:26" x14ac:dyDescent="0.25">
      <c r="Z4486" s="42"/>
    </row>
    <row r="4489" spans="16:26" x14ac:dyDescent="0.25">
      <c r="Y4489" s="42"/>
    </row>
    <row r="4490" spans="16:26" x14ac:dyDescent="0.25">
      <c r="P4490" s="42"/>
      <c r="Y4490" s="42"/>
    </row>
    <row r="4497" spans="25:27" x14ac:dyDescent="0.25">
      <c r="AA4497" s="43"/>
    </row>
    <row r="4510" spans="25:27" x14ac:dyDescent="0.25">
      <c r="Y4510" s="42"/>
    </row>
    <row r="4536" spans="26:26" x14ac:dyDescent="0.25">
      <c r="Z4536" s="42"/>
    </row>
    <row r="4546" spans="16:27" x14ac:dyDescent="0.25">
      <c r="Y4546" s="42"/>
    </row>
    <row r="4548" spans="16:27" x14ac:dyDescent="0.25">
      <c r="Y4548" s="42"/>
    </row>
    <row r="4551" spans="16:27" x14ac:dyDescent="0.25">
      <c r="P4551" s="42"/>
    </row>
    <row r="4556" spans="16:27" x14ac:dyDescent="0.25">
      <c r="AA4556" s="43"/>
    </row>
    <row r="4572" spans="26:26" x14ac:dyDescent="0.25">
      <c r="Z4572" s="42"/>
    </row>
    <row r="4604" spans="26:26" x14ac:dyDescent="0.25">
      <c r="Z4604" s="42"/>
    </row>
    <row r="4616" spans="16:26" x14ac:dyDescent="0.25">
      <c r="Y4616" s="42"/>
    </row>
    <row r="4617" spans="16:26" x14ac:dyDescent="0.25">
      <c r="P4617" s="42"/>
      <c r="Z4617" s="42"/>
    </row>
    <row r="4630" spans="25:25" x14ac:dyDescent="0.25">
      <c r="Y4630" s="42"/>
    </row>
    <row r="4632" spans="25:25" x14ac:dyDescent="0.25">
      <c r="Y4632" s="42"/>
    </row>
    <row r="4634" spans="25:25" x14ac:dyDescent="0.25">
      <c r="Y4634" s="42"/>
    </row>
    <row r="4640" spans="25:25" x14ac:dyDescent="0.25">
      <c r="Y4640" s="42"/>
    </row>
    <row r="4663" spans="25:25" x14ac:dyDescent="0.25">
      <c r="Y4663" s="42"/>
    </row>
    <row r="4688" spans="25:25" x14ac:dyDescent="0.25">
      <c r="Y4688" s="42"/>
    </row>
    <row r="4697" spans="25:25" x14ac:dyDescent="0.25">
      <c r="Y4697" s="43"/>
    </row>
    <row r="4711" spans="25:25" x14ac:dyDescent="0.25">
      <c r="Y4711" s="42"/>
    </row>
    <row r="4741" spans="25:27" x14ac:dyDescent="0.25">
      <c r="Y4741" s="43"/>
    </row>
    <row r="4742" spans="25:27" x14ac:dyDescent="0.25">
      <c r="AA4742" s="43"/>
    </row>
    <row r="4749" spans="25:27" x14ac:dyDescent="0.25">
      <c r="AA4749" s="42"/>
    </row>
    <row r="4777" spans="26:26" x14ac:dyDescent="0.25">
      <c r="Z4777" s="42"/>
    </row>
    <row r="4801" spans="16:25" x14ac:dyDescent="0.25">
      <c r="P4801" s="42"/>
      <c r="Y4801" s="42"/>
    </row>
    <row r="4817" spans="25:25" x14ac:dyDescent="0.25">
      <c r="Y4817" s="42"/>
    </row>
    <row r="4846" spans="26:26" x14ac:dyDescent="0.25">
      <c r="Z4846" s="42"/>
    </row>
    <row r="4881" spans="26:27" x14ac:dyDescent="0.25">
      <c r="Z4881" s="42"/>
      <c r="AA4881" s="42"/>
    </row>
    <row r="4897" spans="25:25" x14ac:dyDescent="0.25">
      <c r="Y4897" s="43"/>
    </row>
    <row r="4931" spans="27:27" x14ac:dyDescent="0.25">
      <c r="AA4931" s="43"/>
    </row>
    <row r="4946" spans="16:27" x14ac:dyDescent="0.25">
      <c r="P4946" s="43"/>
    </row>
    <row r="4958" spans="16:27" x14ac:dyDescent="0.25">
      <c r="Y4958" s="42"/>
    </row>
    <row r="4960" spans="16:27" x14ac:dyDescent="0.25">
      <c r="AA4960" s="43"/>
    </row>
    <row r="4975" spans="26:26" x14ac:dyDescent="0.25">
      <c r="Z4975" s="43"/>
    </row>
    <row r="4978" spans="16:27" x14ac:dyDescent="0.25">
      <c r="AA4978" s="42"/>
    </row>
    <row r="4980" spans="16:27" x14ac:dyDescent="0.25">
      <c r="Y4980" s="42"/>
    </row>
    <row r="4982" spans="16:27" x14ac:dyDescent="0.25">
      <c r="Y4982" s="42"/>
    </row>
    <row r="4990" spans="16:27" x14ac:dyDescent="0.25">
      <c r="Y4990" s="43"/>
    </row>
    <row r="4991" spans="16:27" x14ac:dyDescent="0.25">
      <c r="P4991" s="42"/>
    </row>
    <row r="4996" spans="26:27" x14ac:dyDescent="0.25">
      <c r="Z4996" s="42"/>
      <c r="AA4996" s="42"/>
    </row>
    <row r="5013" spans="25:27" x14ac:dyDescent="0.25">
      <c r="AA5013" s="43"/>
    </row>
    <row r="5017" spans="25:27" x14ac:dyDescent="0.25">
      <c r="Y5017" s="4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prompt="_x000a_">
          <x14:formula1>
            <xm:f>'Data - Option 3'!$C$4:$C$28</xm:f>
          </x14:formula1>
          <xm:sqref>D20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theme="0" tint="-0.14999847407452621"/>
  </sheetPr>
  <dimension ref="A1:AB5017"/>
  <sheetViews>
    <sheetView topLeftCell="I1" workbookViewId="0">
      <selection activeCell="Y11" sqref="Y11"/>
    </sheetView>
  </sheetViews>
  <sheetFormatPr baseColWidth="10" defaultRowHeight="15" x14ac:dyDescent="0.25"/>
  <cols>
    <col min="8" max="8" width="41.42578125" customWidth="1"/>
  </cols>
  <sheetData>
    <row r="1" spans="1:28" x14ac:dyDescent="0.25">
      <c r="A1" s="120" t="s">
        <v>168</v>
      </c>
      <c r="B1" s="120" t="s">
        <v>169</v>
      </c>
      <c r="C1" s="120" t="s">
        <v>170</v>
      </c>
      <c r="D1" s="120" t="s">
        <v>171</v>
      </c>
      <c r="E1" s="120" t="s">
        <v>172</v>
      </c>
      <c r="F1" s="120" t="s">
        <v>152</v>
      </c>
      <c r="G1" s="120" t="s">
        <v>153</v>
      </c>
      <c r="H1" s="120" t="s">
        <v>173</v>
      </c>
      <c r="I1" s="120" t="s">
        <v>0</v>
      </c>
      <c r="J1" s="120" t="s">
        <v>174</v>
      </c>
      <c r="K1" s="120" t="s">
        <v>175</v>
      </c>
      <c r="L1" s="120" t="s">
        <v>176</v>
      </c>
      <c r="M1" s="146" t="s">
        <v>177</v>
      </c>
      <c r="N1" s="145" t="s">
        <v>154</v>
      </c>
      <c r="O1" s="145" t="s">
        <v>178</v>
      </c>
      <c r="P1" s="145" t="s">
        <v>179</v>
      </c>
      <c r="Q1" s="145" t="s">
        <v>245</v>
      </c>
      <c r="R1" s="145" t="s">
        <v>246</v>
      </c>
      <c r="S1" s="145" t="s">
        <v>247</v>
      </c>
      <c r="T1" s="145" t="s">
        <v>248</v>
      </c>
      <c r="U1" s="145" t="s">
        <v>249</v>
      </c>
      <c r="V1" s="145" t="s">
        <v>297</v>
      </c>
      <c r="W1" s="155" t="s">
        <v>298</v>
      </c>
      <c r="X1" s="145" t="s">
        <v>180</v>
      </c>
      <c r="Y1" s="145" t="s">
        <v>181</v>
      </c>
      <c r="Z1" s="145" t="s">
        <v>182</v>
      </c>
      <c r="AA1" s="145" t="s">
        <v>183</v>
      </c>
      <c r="AB1" s="145" t="s">
        <v>184</v>
      </c>
    </row>
    <row r="2" spans="1:28" x14ac:dyDescent="0.25">
      <c r="A2" s="21">
        <f>'Option 1 - Manual input'!B8</f>
        <v>1</v>
      </c>
      <c r="B2" s="21">
        <f t="array" ref="B2">VLOOKUP($A2&amp;'Dropdown Listen neu'!$A$57,CHOOSE({1,2},'Input - General information'!$A$6:$A$125&amp;'Input - General information'!$B$6:$B$125,'Input - General information'!$D$6:$D$125),2,FALSE)</f>
        <v>0</v>
      </c>
      <c r="C2" s="21">
        <f t="array" ref="C2">VLOOKUP($A2&amp;'Dropdown Listen neu'!$A$58,CHOOSE({1,2},'Input - General information'!$A$6:$A$125&amp;'Input - General information'!$B$6:$B$125,'Input - General information'!$D$6:$D$125),2,FALSE)</f>
        <v>0</v>
      </c>
      <c r="D2" s="21">
        <f t="array" ref="D2">VLOOKUP($A2&amp;'Dropdown Listen neu'!$A$63,CHOOSE({1,2},'Input - General information'!$A$6:$A$125&amp;'Input - General information'!$C$6:$C$125,'Input - General information'!$D$6:$D$125),2,FALSE)</f>
        <v>0</v>
      </c>
      <c r="E2" s="21">
        <f t="array" ref="E2">VLOOKUP($A2&amp;'Dropdown Listen neu'!$A$64,CHOOSE({1,2},'Input - General information'!$A$6:$A$125&amp;'Input - General information'!$C$6:$C$125,'Input - General information'!$D$6:$D$125),2,FALSE)</f>
        <v>0</v>
      </c>
      <c r="F2" s="21">
        <f t="array" ref="F2">VLOOKUP($A2&amp;'Dropdown Listen neu'!$A$65,CHOOSE({1,2},'Input - General information'!$A$6:$A$125&amp;'Input - General information'!$C$6:$C$125,'Input - General information'!$D$6:$D$125),2,FALSE)</f>
        <v>0</v>
      </c>
      <c r="G2" s="21">
        <f t="array" ref="G2">VLOOKUP($A2&amp;'Dropdown Listen neu'!$A$66,CHOOSE({1,2},'Input - General information'!$A$6:$A$125&amp;'Input - General information'!$C$6:$C$125,'Input - General information'!$D$6:$D$125),2,FALSE)</f>
        <v>0</v>
      </c>
      <c r="H2" s="21" t="str">
        <f t="array" ref="H2">CONCATENATE("SRID=4326;","POINT(",VLOOKUP($A2&amp;'Dropdown Listen neu'!$A$67,CHOOSE({1,2},'Input - General information'!$A$6:$A$125&amp;'Input - General information'!$C$6:$C$125,'Input - General information'!$D$6:$D$125),2,FALSE), " ",VLOOKUP($A2&amp;'Dropdown Listen neu'!$A$67,CHOOSE({1,2},'Input - General information'!$A$6:$A$125&amp;'Input - General information'!$C$6:$C$125,'Input - General information'!$D$6:$D$125),2,FALSE), ")")</f>
        <v>SRID=4326;POINT(0 0)</v>
      </c>
      <c r="I2" s="21" t="e">
        <f t="array" ref="I2">VLOOKUP(VLOOKUP($A2&amp;'Dropdown Listen neu'!$A$56,CHOOSE({1,2},'Input - General information'!$A$6:$A$125&amp;'Input - General information'!$B$6:$B$125,'Input - General information'!$D$6:$D$125),2,FALSE),'Dropdown Listen neu'!$A$26:$B$53,2,FALSE)</f>
        <v>#N/A</v>
      </c>
      <c r="J2" s="17" t="s">
        <v>288</v>
      </c>
      <c r="K2" s="21" t="e">
        <f t="array" ref="K2">VLOOKUP($A2&amp;'Dropdown Listen neu'!$A$61,CHOOSE({1,2},'Input - General information'!$A$6:$A$125&amp;'Input - General information'!$B$6:$B$125,'Input - General information'!$D$6:$D$125),2,FALSE)</f>
        <v>#N/A</v>
      </c>
      <c r="L2" s="21"/>
      <c r="M2" s="96" t="s">
        <v>185</v>
      </c>
      <c r="N2">
        <f>'Option 2 - Plant selection'!H7</f>
        <v>0</v>
      </c>
      <c r="O2" s="14" t="s">
        <v>185</v>
      </c>
      <c r="P2" t="e">
        <f>'Option 2 - Plant selection'!M7</f>
        <v>#N/A</v>
      </c>
      <c r="Q2" t="e">
        <f>'Option 2 - Plant selection'!N7</f>
        <v>#N/A</v>
      </c>
      <c r="R2" s="92" t="e">
        <f>'Option 2 - Plant selection'!P7</f>
        <v>#N/A</v>
      </c>
      <c r="S2" t="e">
        <f>'Option 2 - Plant selection'!$P7*'Option 2 - Plant selection'!Q7/100</f>
        <v>#N/A</v>
      </c>
      <c r="T2" t="e">
        <f>'Option 2 - Plant selection'!$P7*'Option 2 - Plant selection'!R7/100</f>
        <v>#N/A</v>
      </c>
      <c r="U2" t="e">
        <f>'Option 2 - Plant selection'!$P7*'Option 2 - Plant selection'!S7/100</f>
        <v>#N/A</v>
      </c>
      <c r="V2" t="e">
        <f>'Option 2 - Plant selection'!$P7*'Option 2 - Plant selection'!T7/100</f>
        <v>#N/A</v>
      </c>
      <c r="W2" s="156" t="e">
        <f>'Option 2 - Plant selection'!$P7*'Option 2 - Plant selection'!U7/100</f>
        <v>#N/A</v>
      </c>
      <c r="X2" s="14" t="s">
        <v>155</v>
      </c>
      <c r="Y2" t="e">
        <f>'Option 2 - Plant selection'!$AD7*'Option 2 - Plant selection'!AF7/100</f>
        <v>#N/A</v>
      </c>
      <c r="Z2" t="e">
        <f>'Option 2 - Plant selection'!$AD7*'Option 2 - Plant selection'!AG7/100</f>
        <v>#N/A</v>
      </c>
      <c r="AA2" t="e">
        <f>'Option 2 - Plant selection'!$AD7*'Option 2 - Plant selection'!AH7/100</f>
        <v>#N/A</v>
      </c>
      <c r="AB2" s="14" t="s">
        <v>155</v>
      </c>
    </row>
    <row r="3" spans="1:28" x14ac:dyDescent="0.25">
      <c r="A3" s="21">
        <f>'Option 1 - Manual input'!B9</f>
        <v>2</v>
      </c>
      <c r="B3" s="21">
        <f t="array" ref="B3">VLOOKUP($A3&amp;'Dropdown Listen neu'!$A$57,CHOOSE({1,2},'Input - General information'!$A$6:$A$125&amp;'Input - General information'!$B$6:$B$125,'Input - General information'!$D$6:$D$125),2,FALSE)</f>
        <v>0</v>
      </c>
      <c r="C3" s="21">
        <f t="array" ref="C3">VLOOKUP($A3&amp;'Dropdown Listen neu'!$A$58,CHOOSE({1,2},'Input - General information'!$A$6:$A$125&amp;'Input - General information'!$B$6:$B$125,'Input - General information'!$D$6:$D$125),2,FALSE)</f>
        <v>0</v>
      </c>
      <c r="D3" s="21">
        <f t="array" ref="D3">VLOOKUP($A3&amp;'Dropdown Listen neu'!$A$63,CHOOSE({1,2},'Input - General information'!$A$6:$A$125&amp;'Input - General information'!$C$6:$C$125,'Input - General information'!$D$6:$D$125),2,FALSE)</f>
        <v>0</v>
      </c>
      <c r="E3" s="21">
        <f t="array" ref="E3">VLOOKUP($A3&amp;'Dropdown Listen neu'!$A$64,CHOOSE({1,2},'Input - General information'!$A$6:$A$125&amp;'Input - General information'!$C$6:$C$125,'Input - General information'!$D$6:$D$125),2,FALSE)</f>
        <v>0</v>
      </c>
      <c r="F3" s="21">
        <f t="array" ref="F3">VLOOKUP($A3&amp;'Dropdown Listen neu'!$A$65,CHOOSE({1,2},'Input - General information'!$A$6:$A$125&amp;'Input - General information'!$C$6:$C$125,'Input - General information'!$D$6:$D$125),2,FALSE)</f>
        <v>0</v>
      </c>
      <c r="G3" s="21">
        <f t="array" ref="G3">VLOOKUP($A3&amp;'Dropdown Listen neu'!$A$66,CHOOSE({1,2},'Input - General information'!$A$6:$A$125&amp;'Input - General information'!$C$6:$C$125,'Input - General information'!$D$6:$D$125),2,FALSE)</f>
        <v>0</v>
      </c>
      <c r="H3" s="21" t="str">
        <f t="array" ref="H3">CONCATENATE("SRID=4326;","POINT(",VLOOKUP($A3&amp;'Dropdown Listen neu'!$A$67,CHOOSE({1,2},'Input - General information'!$A$6:$A$125&amp;'Input - General information'!$C$6:$C$125,'Input - General information'!$D$6:$D$125),2,FALSE), " ",VLOOKUP($A3&amp;'Dropdown Listen neu'!$A$67,CHOOSE({1,2},'Input - General information'!$A$6:$A$125&amp;'Input - General information'!$C$6:$C$125,'Input - General information'!$D$6:$D$125),2,FALSE), ")")</f>
        <v>SRID=4326;POINT(0 0)</v>
      </c>
      <c r="I3" s="21" t="e">
        <f t="array" ref="I3">VLOOKUP(VLOOKUP($A3&amp;'Dropdown Listen neu'!$A$56,CHOOSE({1,2},'Input - General information'!$A$6:$A$125&amp;'Input - General information'!$B$6:$B$125,'Input - General information'!$D$6:$D$125),2,FALSE),'Dropdown Listen neu'!$A$26:$B$53,2,FALSE)</f>
        <v>#N/A</v>
      </c>
      <c r="J3" s="17" t="s">
        <v>288</v>
      </c>
      <c r="K3" s="21" t="e">
        <f t="array" ref="K3">VLOOKUP($A3&amp;'Dropdown Listen neu'!$A$61,CHOOSE({1,2},'Input - General information'!$A$6:$A$125&amp;'Input - General information'!$B$6:$B$125,'Input - General information'!$D$6:$D$125),2,FALSE)</f>
        <v>#N/A</v>
      </c>
      <c r="L3" s="21"/>
      <c r="M3" s="96" t="s">
        <v>185</v>
      </c>
      <c r="N3">
        <f>'Option 2 - Plant selection'!H8</f>
        <v>0</v>
      </c>
      <c r="O3" s="14" t="s">
        <v>185</v>
      </c>
      <c r="P3" t="e">
        <f>'Option 2 - Plant selection'!M8</f>
        <v>#N/A</v>
      </c>
      <c r="Q3" t="e">
        <f>'Option 2 - Plant selection'!N8</f>
        <v>#N/A</v>
      </c>
      <c r="R3" s="92" t="e">
        <f>'Option 2 - Plant selection'!P8</f>
        <v>#N/A</v>
      </c>
      <c r="S3" t="e">
        <f>'Option 2 - Plant selection'!$P8*'Option 2 - Plant selection'!Q8/100</f>
        <v>#N/A</v>
      </c>
      <c r="T3" t="e">
        <f>'Option 2 - Plant selection'!$P8*'Option 2 - Plant selection'!R8/100</f>
        <v>#N/A</v>
      </c>
      <c r="U3" t="e">
        <f>'Option 2 - Plant selection'!$P8*'Option 2 - Plant selection'!S8/100</f>
        <v>#N/A</v>
      </c>
      <c r="V3" t="e">
        <f>'Option 2 - Plant selection'!$P8*'Option 2 - Plant selection'!T8/100</f>
        <v>#N/A</v>
      </c>
      <c r="W3" s="156" t="e">
        <f>'Option 2 - Plant selection'!$P8*'Option 2 - Plant selection'!U8/100</f>
        <v>#N/A</v>
      </c>
      <c r="X3" s="14" t="s">
        <v>155</v>
      </c>
      <c r="Y3" t="e">
        <f>'Option 2 - Plant selection'!$AD8*'Option 2 - Plant selection'!AF8/100</f>
        <v>#N/A</v>
      </c>
      <c r="Z3" t="e">
        <f>'Option 2 - Plant selection'!$AD8*'Option 2 - Plant selection'!AG8/100</f>
        <v>#N/A</v>
      </c>
      <c r="AA3" t="e">
        <f>'Option 2 - Plant selection'!$AD8*'Option 2 - Plant selection'!AH8/100</f>
        <v>#N/A</v>
      </c>
      <c r="AB3" s="14" t="s">
        <v>155</v>
      </c>
    </row>
    <row r="4" spans="1:28" x14ac:dyDescent="0.25">
      <c r="A4" s="21">
        <f>'Option 1 - Manual input'!B10</f>
        <v>3</v>
      </c>
      <c r="B4" s="21">
        <f t="array" ref="B4">VLOOKUP($A4&amp;'Dropdown Listen neu'!$A$57,CHOOSE({1,2},'Input - General information'!$A$6:$A$125&amp;'Input - General information'!$B$6:$B$125,'Input - General information'!$D$6:$D$125),2,FALSE)</f>
        <v>0</v>
      </c>
      <c r="C4" s="21">
        <f t="array" ref="C4">VLOOKUP($A4&amp;'Dropdown Listen neu'!$A$58,CHOOSE({1,2},'Input - General information'!$A$6:$A$125&amp;'Input - General information'!$B$6:$B$125,'Input - General information'!$D$6:$D$125),2,FALSE)</f>
        <v>0</v>
      </c>
      <c r="D4" s="21">
        <f t="array" ref="D4">VLOOKUP($A4&amp;'Dropdown Listen neu'!$A$63,CHOOSE({1,2},'Input - General information'!$A$6:$A$125&amp;'Input - General information'!$C$6:$C$125,'Input - General information'!$D$6:$D$125),2,FALSE)</f>
        <v>0</v>
      </c>
      <c r="E4" s="21">
        <f t="array" ref="E4">VLOOKUP($A4&amp;'Dropdown Listen neu'!$A$64,CHOOSE({1,2},'Input - General information'!$A$6:$A$125&amp;'Input - General information'!$C$6:$C$125,'Input - General information'!$D$6:$D$125),2,FALSE)</f>
        <v>0</v>
      </c>
      <c r="F4" s="21">
        <f t="array" ref="F4">VLOOKUP($A4&amp;'Dropdown Listen neu'!$A$65,CHOOSE({1,2},'Input - General information'!$A$6:$A$125&amp;'Input - General information'!$C$6:$C$125,'Input - General information'!$D$6:$D$125),2,FALSE)</f>
        <v>0</v>
      </c>
      <c r="G4" s="21">
        <f t="array" ref="G4">VLOOKUP($A4&amp;'Dropdown Listen neu'!$A$66,CHOOSE({1,2},'Input - General information'!$A$6:$A$125&amp;'Input - General information'!$C$6:$C$125,'Input - General information'!$D$6:$D$125),2,FALSE)</f>
        <v>0</v>
      </c>
      <c r="H4" s="21" t="str">
        <f t="array" ref="H4">CONCATENATE("SRID=4326;","POINT(",VLOOKUP($A4&amp;'Dropdown Listen neu'!$A$67,CHOOSE({1,2},'Input - General information'!$A$6:$A$125&amp;'Input - General information'!$C$6:$C$125,'Input - General information'!$D$6:$D$125),2,FALSE), " ",VLOOKUP($A4&amp;'Dropdown Listen neu'!$A$67,CHOOSE({1,2},'Input - General information'!$A$6:$A$125&amp;'Input - General information'!$C$6:$C$125,'Input - General information'!$D$6:$D$125),2,FALSE), ")")</f>
        <v>SRID=4326;POINT(0 0)</v>
      </c>
      <c r="I4" s="21" t="e">
        <f t="array" ref="I4">VLOOKUP(VLOOKUP($A4&amp;'Dropdown Listen neu'!$A$56,CHOOSE({1,2},'Input - General information'!$A$6:$A$125&amp;'Input - General information'!$B$6:$B$125,'Input - General information'!$D$6:$D$125),2,FALSE),'Dropdown Listen neu'!$A$26:$B$53,2,FALSE)</f>
        <v>#N/A</v>
      </c>
      <c r="J4" s="17" t="s">
        <v>288</v>
      </c>
      <c r="K4" s="21" t="e">
        <f t="array" ref="K4">VLOOKUP($A4&amp;'Dropdown Listen neu'!$A$61,CHOOSE({1,2},'Input - General information'!$A$6:$A$125&amp;'Input - General information'!$B$6:$B$125,'Input - General information'!$D$6:$D$125),2,FALSE)</f>
        <v>#N/A</v>
      </c>
      <c r="L4" s="21"/>
      <c r="M4" s="96" t="s">
        <v>185</v>
      </c>
      <c r="N4">
        <f>'Option 2 - Plant selection'!H9</f>
        <v>0</v>
      </c>
      <c r="O4" s="14" t="s">
        <v>185</v>
      </c>
      <c r="P4" t="e">
        <f>'Option 2 - Plant selection'!M9</f>
        <v>#N/A</v>
      </c>
      <c r="Q4" t="e">
        <f>'Option 2 - Plant selection'!N9</f>
        <v>#N/A</v>
      </c>
      <c r="R4" s="92" t="e">
        <f>'Option 2 - Plant selection'!P9</f>
        <v>#N/A</v>
      </c>
      <c r="S4" t="e">
        <f>'Option 2 - Plant selection'!$P9*'Option 2 - Plant selection'!Q9/100</f>
        <v>#N/A</v>
      </c>
      <c r="T4" t="e">
        <f>'Option 2 - Plant selection'!$P9*'Option 2 - Plant selection'!R9/100</f>
        <v>#N/A</v>
      </c>
      <c r="U4" t="e">
        <f>'Option 2 - Plant selection'!$P9*'Option 2 - Plant selection'!S9/100</f>
        <v>#N/A</v>
      </c>
      <c r="V4" t="e">
        <f>'Option 2 - Plant selection'!$P9*'Option 2 - Plant selection'!T9/100</f>
        <v>#N/A</v>
      </c>
      <c r="W4" s="156" t="e">
        <f>'Option 2 - Plant selection'!$P9*'Option 2 - Plant selection'!U9/100</f>
        <v>#N/A</v>
      </c>
      <c r="X4" s="14" t="s">
        <v>155</v>
      </c>
      <c r="Y4" t="e">
        <f>'Option 2 - Plant selection'!$AD9*'Option 2 - Plant selection'!AF9/100</f>
        <v>#N/A</v>
      </c>
      <c r="Z4" t="e">
        <f>'Option 2 - Plant selection'!$AD9*'Option 2 - Plant selection'!AG9/100</f>
        <v>#N/A</v>
      </c>
      <c r="AA4" t="e">
        <f>'Option 2 - Plant selection'!$AD9*'Option 2 - Plant selection'!AH9/100</f>
        <v>#N/A</v>
      </c>
      <c r="AB4" s="14" t="s">
        <v>155</v>
      </c>
    </row>
    <row r="5" spans="1:28" x14ac:dyDescent="0.25">
      <c r="A5" s="21">
        <f>'Option 1 - Manual input'!B11</f>
        <v>4</v>
      </c>
      <c r="B5" s="21">
        <f t="array" ref="B5">VLOOKUP($A5&amp;'Dropdown Listen neu'!$A$57,CHOOSE({1,2},'Input - General information'!$A$6:$A$125&amp;'Input - General information'!$B$6:$B$125,'Input - General information'!$D$6:$D$125),2,FALSE)</f>
        <v>0</v>
      </c>
      <c r="C5" s="21">
        <f t="array" ref="C5">VLOOKUP($A5&amp;'Dropdown Listen neu'!$A$58,CHOOSE({1,2},'Input - General information'!$A$6:$A$125&amp;'Input - General information'!$B$6:$B$125,'Input - General information'!$D$6:$D$125),2,FALSE)</f>
        <v>0</v>
      </c>
      <c r="D5" s="21">
        <f t="array" ref="D5">VLOOKUP($A5&amp;'Dropdown Listen neu'!$A$63,CHOOSE({1,2},'Input - General information'!$A$6:$A$125&amp;'Input - General information'!$C$6:$C$125,'Input - General information'!$D$6:$D$125),2,FALSE)</f>
        <v>0</v>
      </c>
      <c r="E5" s="21">
        <f t="array" ref="E5">VLOOKUP($A5&amp;'Dropdown Listen neu'!$A$64,CHOOSE({1,2},'Input - General information'!$A$6:$A$125&amp;'Input - General information'!$C$6:$C$125,'Input - General information'!$D$6:$D$125),2,FALSE)</f>
        <v>0</v>
      </c>
      <c r="F5" s="21">
        <f t="array" ref="F5">VLOOKUP($A5&amp;'Dropdown Listen neu'!$A$65,CHOOSE({1,2},'Input - General information'!$A$6:$A$125&amp;'Input - General information'!$C$6:$C$125,'Input - General information'!$D$6:$D$125),2,FALSE)</f>
        <v>0</v>
      </c>
      <c r="G5" s="21">
        <f t="array" ref="G5">VLOOKUP($A5&amp;'Dropdown Listen neu'!$A$66,CHOOSE({1,2},'Input - General information'!$A$6:$A$125&amp;'Input - General information'!$C$6:$C$125,'Input - General information'!$D$6:$D$125),2,FALSE)</f>
        <v>0</v>
      </c>
      <c r="H5" s="21" t="str">
        <f t="array" ref="H5">CONCATENATE("SRID=4326;","POINT(",VLOOKUP($A5&amp;'Dropdown Listen neu'!$A$67,CHOOSE({1,2},'Input - General information'!$A$6:$A$125&amp;'Input - General information'!$C$6:$C$125,'Input - General information'!$D$6:$D$125),2,FALSE), " ",VLOOKUP($A5&amp;'Dropdown Listen neu'!$A$67,CHOOSE({1,2},'Input - General information'!$A$6:$A$125&amp;'Input - General information'!$C$6:$C$125,'Input - General information'!$D$6:$D$125),2,FALSE), ")")</f>
        <v>SRID=4326;POINT(0 0)</v>
      </c>
      <c r="I5" s="21" t="e">
        <f t="array" ref="I5">VLOOKUP(VLOOKUP($A5&amp;'Dropdown Listen neu'!$A$56,CHOOSE({1,2},'Input - General information'!$A$6:$A$125&amp;'Input - General information'!$B$6:$B$125,'Input - General information'!$D$6:$D$125),2,FALSE),'Dropdown Listen neu'!$A$26:$B$53,2,FALSE)</f>
        <v>#N/A</v>
      </c>
      <c r="J5" s="17" t="s">
        <v>288</v>
      </c>
      <c r="K5" s="21" t="e">
        <f t="array" ref="K5">VLOOKUP($A5&amp;'Dropdown Listen neu'!$A$61,CHOOSE({1,2},'Input - General information'!$A$6:$A$125&amp;'Input - General information'!$B$6:$B$125,'Input - General information'!$D$6:$D$125),2,FALSE)</f>
        <v>#N/A</v>
      </c>
      <c r="L5" s="21"/>
      <c r="M5" s="96" t="s">
        <v>185</v>
      </c>
      <c r="N5">
        <f>'Option 2 - Plant selection'!H19</f>
        <v>0</v>
      </c>
      <c r="O5" s="14" t="s">
        <v>185</v>
      </c>
      <c r="P5" t="e">
        <f>'Option 2 - Plant selection'!M10</f>
        <v>#N/A</v>
      </c>
      <c r="Q5" t="e">
        <f>'Option 2 - Plant selection'!N10</f>
        <v>#N/A</v>
      </c>
      <c r="R5" s="92" t="e">
        <f>'Option 2 - Plant selection'!P10</f>
        <v>#N/A</v>
      </c>
      <c r="S5" t="e">
        <f>'Option 2 - Plant selection'!$P10*'Option 2 - Plant selection'!Q10/100</f>
        <v>#N/A</v>
      </c>
      <c r="T5" t="e">
        <f>'Option 2 - Plant selection'!$P10*'Option 2 - Plant selection'!R10/100</f>
        <v>#N/A</v>
      </c>
      <c r="U5" t="e">
        <f>'Option 2 - Plant selection'!$P10*'Option 2 - Plant selection'!S10/100</f>
        <v>#N/A</v>
      </c>
      <c r="V5" t="e">
        <f>'Option 2 - Plant selection'!$P10*'Option 2 - Plant selection'!T10/100</f>
        <v>#N/A</v>
      </c>
      <c r="W5" s="156" t="e">
        <f>'Option 2 - Plant selection'!$P10*'Option 2 - Plant selection'!U10/100</f>
        <v>#N/A</v>
      </c>
      <c r="X5" s="14" t="s">
        <v>155</v>
      </c>
      <c r="Y5" t="e">
        <f>'Option 2 - Plant selection'!$AD10*'Option 2 - Plant selection'!AF10/100</f>
        <v>#N/A</v>
      </c>
      <c r="Z5" t="e">
        <f>'Option 2 - Plant selection'!$AD10*'Option 2 - Plant selection'!AG10/100</f>
        <v>#N/A</v>
      </c>
      <c r="AA5" t="e">
        <f>'Option 2 - Plant selection'!$AD10*'Option 2 - Plant selection'!AH10/100</f>
        <v>#N/A</v>
      </c>
      <c r="AB5" s="14" t="s">
        <v>155</v>
      </c>
    </row>
    <row r="6" spans="1:28" x14ac:dyDescent="0.25">
      <c r="A6" s="21">
        <f>'Option 1 - Manual input'!B12</f>
        <v>5</v>
      </c>
      <c r="B6" s="21">
        <f t="array" ref="B6">VLOOKUP($A6&amp;'Dropdown Listen neu'!$A$57,CHOOSE({1,2},'Input - General information'!$A$6:$A$125&amp;'Input - General information'!$B$6:$B$125,'Input - General information'!$D$6:$D$125),2,FALSE)</f>
        <v>0</v>
      </c>
      <c r="C6" s="21">
        <f t="array" ref="C6">VLOOKUP($A6&amp;'Dropdown Listen neu'!$A$58,CHOOSE({1,2},'Input - General information'!$A$6:$A$125&amp;'Input - General information'!$B$6:$B$125,'Input - General information'!$D$6:$D$125),2,FALSE)</f>
        <v>0</v>
      </c>
      <c r="D6" s="21">
        <f t="array" ref="D6">VLOOKUP($A6&amp;'Dropdown Listen neu'!$A$63,CHOOSE({1,2},'Input - General information'!$A$6:$A$125&amp;'Input - General information'!$C$6:$C$125,'Input - General information'!$D$6:$D$125),2,FALSE)</f>
        <v>0</v>
      </c>
      <c r="E6" s="21">
        <f t="array" ref="E6">VLOOKUP($A6&amp;'Dropdown Listen neu'!$A$64,CHOOSE({1,2},'Input - General information'!$A$6:$A$125&amp;'Input - General information'!$C$6:$C$125,'Input - General information'!$D$6:$D$125),2,FALSE)</f>
        <v>0</v>
      </c>
      <c r="F6" s="21">
        <f t="array" ref="F6">VLOOKUP($A6&amp;'Dropdown Listen neu'!$A$65,CHOOSE({1,2},'Input - General information'!$A$6:$A$125&amp;'Input - General information'!$C$6:$C$125,'Input - General information'!$D$6:$D$125),2,FALSE)</f>
        <v>0</v>
      </c>
      <c r="G6" s="21">
        <f t="array" ref="G6">VLOOKUP($A6&amp;'Dropdown Listen neu'!$A$66,CHOOSE({1,2},'Input - General information'!$A$6:$A$125&amp;'Input - General information'!$C$6:$C$125,'Input - General information'!$D$6:$D$125),2,FALSE)</f>
        <v>0</v>
      </c>
      <c r="H6" s="21" t="str">
        <f t="array" ref="H6">CONCATENATE("SRID=4326;","POINT(",VLOOKUP($A6&amp;'Dropdown Listen neu'!$A$67,CHOOSE({1,2},'Input - General information'!$A$6:$A$125&amp;'Input - General information'!$C$6:$C$125,'Input - General information'!$D$6:$D$125),2,FALSE), " ",VLOOKUP($A6&amp;'Dropdown Listen neu'!$A$67,CHOOSE({1,2},'Input - General information'!$A$6:$A$125&amp;'Input - General information'!$C$6:$C$125,'Input - General information'!$D$6:$D$125),2,FALSE), ")")</f>
        <v>SRID=4326;POINT(0 0)</v>
      </c>
      <c r="I6" s="21" t="e">
        <f t="array" ref="I6">VLOOKUP(VLOOKUP($A6&amp;'Dropdown Listen neu'!$A$56,CHOOSE({1,2},'Input - General information'!$A$6:$A$125&amp;'Input - General information'!$B$6:$B$125,'Input - General information'!$D$6:$D$125),2,FALSE),'Dropdown Listen neu'!$A$26:$B$53,2,FALSE)</f>
        <v>#N/A</v>
      </c>
      <c r="J6" s="17" t="s">
        <v>288</v>
      </c>
      <c r="K6" s="21" t="e">
        <f t="array" ref="K6">VLOOKUP($A6&amp;'Dropdown Listen neu'!$A$61,CHOOSE({1,2},'Input - General information'!$A$6:$A$125&amp;'Input - General information'!$B$6:$B$125,'Input - General information'!$D$6:$D$125),2,FALSE)</f>
        <v>#N/A</v>
      </c>
      <c r="L6" s="21"/>
      <c r="M6" s="96" t="s">
        <v>185</v>
      </c>
      <c r="N6">
        <f>'Option 2 - Plant selection'!H20</f>
        <v>0</v>
      </c>
      <c r="O6" s="14" t="s">
        <v>185</v>
      </c>
      <c r="P6" t="e">
        <f>'Option 2 - Plant selection'!M11</f>
        <v>#N/A</v>
      </c>
      <c r="Q6" t="e">
        <f>'Option 2 - Plant selection'!N11</f>
        <v>#N/A</v>
      </c>
      <c r="R6" s="92" t="e">
        <f>'Option 2 - Plant selection'!P11</f>
        <v>#N/A</v>
      </c>
      <c r="S6" t="e">
        <f>'Option 2 - Plant selection'!$P11*'Option 2 - Plant selection'!Q11/100</f>
        <v>#N/A</v>
      </c>
      <c r="T6" t="e">
        <f>'Option 2 - Plant selection'!$P11*'Option 2 - Plant selection'!R11/100</f>
        <v>#N/A</v>
      </c>
      <c r="U6" t="e">
        <f>'Option 2 - Plant selection'!$P11*'Option 2 - Plant selection'!S11/100</f>
        <v>#N/A</v>
      </c>
      <c r="V6" t="e">
        <f>'Option 2 - Plant selection'!$P11*'Option 2 - Plant selection'!T11/100</f>
        <v>#N/A</v>
      </c>
      <c r="W6" s="156" t="e">
        <f>'Option 2 - Plant selection'!$P11*'Option 2 - Plant selection'!U11/100</f>
        <v>#N/A</v>
      </c>
      <c r="X6" s="14" t="s">
        <v>155</v>
      </c>
      <c r="Y6" t="e">
        <f>'Option 2 - Plant selection'!$AD11*'Option 2 - Plant selection'!AF11/100</f>
        <v>#N/A</v>
      </c>
      <c r="Z6" t="e">
        <f>'Option 2 - Plant selection'!$AD11*'Option 2 - Plant selection'!AG11/100</f>
        <v>#N/A</v>
      </c>
      <c r="AA6" t="e">
        <f>'Option 2 - Plant selection'!$AD11*'Option 2 - Plant selection'!AH11/100</f>
        <v>#N/A</v>
      </c>
      <c r="AB6" s="14" t="s">
        <v>155</v>
      </c>
    </row>
    <row r="7" spans="1:28" x14ac:dyDescent="0.25">
      <c r="A7" s="21">
        <f>'Option 1 - Manual input'!B13</f>
        <v>6</v>
      </c>
      <c r="B7" s="21">
        <f t="array" ref="B7">VLOOKUP($A7&amp;'Dropdown Listen neu'!$A$57,CHOOSE({1,2},'Input - General information'!$A$6:$A$125&amp;'Input - General information'!$B$6:$B$125,'Input - General information'!$D$6:$D$125),2,FALSE)</f>
        <v>0</v>
      </c>
      <c r="C7" s="21">
        <f t="array" ref="C7">VLOOKUP($A7&amp;'Dropdown Listen neu'!$A$58,CHOOSE({1,2},'Input - General information'!$A$6:$A$125&amp;'Input - General information'!$B$6:$B$125,'Input - General information'!$D$6:$D$125),2,FALSE)</f>
        <v>0</v>
      </c>
      <c r="D7" s="21">
        <f t="array" ref="D7">VLOOKUP($A7&amp;'Dropdown Listen neu'!$A$63,CHOOSE({1,2},'Input - General information'!$A$6:$A$125&amp;'Input - General information'!$C$6:$C$125,'Input - General information'!$D$6:$D$125),2,FALSE)</f>
        <v>0</v>
      </c>
      <c r="E7" s="21">
        <f t="array" ref="E7">VLOOKUP($A7&amp;'Dropdown Listen neu'!$A$64,CHOOSE({1,2},'Input - General information'!$A$6:$A$125&amp;'Input - General information'!$C$6:$C$125,'Input - General information'!$D$6:$D$125),2,FALSE)</f>
        <v>0</v>
      </c>
      <c r="F7" s="21">
        <f t="array" ref="F7">VLOOKUP($A7&amp;'Dropdown Listen neu'!$A$65,CHOOSE({1,2},'Input - General information'!$A$6:$A$125&amp;'Input - General information'!$C$6:$C$125,'Input - General information'!$D$6:$D$125),2,FALSE)</f>
        <v>0</v>
      </c>
      <c r="G7" s="21">
        <f t="array" ref="G7">VLOOKUP($A7&amp;'Dropdown Listen neu'!$A$66,CHOOSE({1,2},'Input - General information'!$A$6:$A$125&amp;'Input - General information'!$C$6:$C$125,'Input - General information'!$D$6:$D$125),2,FALSE)</f>
        <v>0</v>
      </c>
      <c r="H7" s="21" t="str">
        <f t="array" ref="H7">CONCATENATE("SRID=4326;","POINT(",VLOOKUP($A7&amp;'Dropdown Listen neu'!$A$67,CHOOSE({1,2},'Input - General information'!$A$6:$A$125&amp;'Input - General information'!$C$6:$C$125,'Input - General information'!$D$6:$D$125),2,FALSE), " ",VLOOKUP($A7&amp;'Dropdown Listen neu'!$A$67,CHOOSE({1,2},'Input - General information'!$A$6:$A$125&amp;'Input - General information'!$C$6:$C$125,'Input - General information'!$D$6:$D$125),2,FALSE), ")")</f>
        <v>SRID=4326;POINT(0 0)</v>
      </c>
      <c r="I7" s="21" t="e">
        <f t="array" ref="I7">VLOOKUP(VLOOKUP($A7&amp;'Dropdown Listen neu'!$A$56,CHOOSE({1,2},'Input - General information'!$A$6:$A$125&amp;'Input - General information'!$B$6:$B$125,'Input - General information'!$D$6:$D$125),2,FALSE),'Dropdown Listen neu'!$A$26:$B$53,2,FALSE)</f>
        <v>#N/A</v>
      </c>
      <c r="J7" s="17" t="s">
        <v>288</v>
      </c>
      <c r="K7" s="21" t="e">
        <f t="array" ref="K7">VLOOKUP($A7&amp;'Dropdown Listen neu'!$A$61,CHOOSE({1,2},'Input - General information'!$A$6:$A$125&amp;'Input - General information'!$B$6:$B$125,'Input - General information'!$D$6:$D$125),2,FALSE)</f>
        <v>#N/A</v>
      </c>
      <c r="L7" s="21"/>
      <c r="M7" s="96" t="s">
        <v>185</v>
      </c>
      <c r="N7">
        <f>'Option 2 - Plant selection'!H21</f>
        <v>0</v>
      </c>
      <c r="O7" s="14" t="s">
        <v>185</v>
      </c>
      <c r="P7" t="e">
        <f>'Option 2 - Plant selection'!M12</f>
        <v>#N/A</v>
      </c>
      <c r="Q7" t="e">
        <f>'Option 2 - Plant selection'!N12</f>
        <v>#N/A</v>
      </c>
      <c r="R7" s="92" t="e">
        <f>'Option 2 - Plant selection'!P12</f>
        <v>#N/A</v>
      </c>
      <c r="S7" t="e">
        <f>'Option 2 - Plant selection'!$P12*'Option 2 - Plant selection'!Q12/100</f>
        <v>#N/A</v>
      </c>
      <c r="T7" t="e">
        <f>'Option 2 - Plant selection'!$P12*'Option 2 - Plant selection'!R12/100</f>
        <v>#N/A</v>
      </c>
      <c r="U7" t="e">
        <f>'Option 2 - Plant selection'!$P12*'Option 2 - Plant selection'!S12/100</f>
        <v>#N/A</v>
      </c>
      <c r="V7" t="e">
        <f>'Option 2 - Plant selection'!$P12*'Option 2 - Plant selection'!T12/100</f>
        <v>#N/A</v>
      </c>
      <c r="W7" s="156" t="e">
        <f>'Option 2 - Plant selection'!$P12*'Option 2 - Plant selection'!U12/100</f>
        <v>#N/A</v>
      </c>
      <c r="X7" s="14" t="s">
        <v>155</v>
      </c>
      <c r="Y7" t="e">
        <f>'Option 2 - Plant selection'!$AD12*'Option 2 - Plant selection'!AF12/100</f>
        <v>#N/A</v>
      </c>
      <c r="Z7" t="e">
        <f>'Option 2 - Plant selection'!$AD12*'Option 2 - Plant selection'!AG12/100</f>
        <v>#N/A</v>
      </c>
      <c r="AA7" t="e">
        <f>'Option 2 - Plant selection'!$AD12*'Option 2 - Plant selection'!AH12/100</f>
        <v>#N/A</v>
      </c>
      <c r="AB7" s="14" t="s">
        <v>155</v>
      </c>
    </row>
    <row r="8" spans="1:28" x14ac:dyDescent="0.25">
      <c r="A8" s="21">
        <f>'Option 1 - Manual input'!B14</f>
        <v>7</v>
      </c>
      <c r="B8" s="21">
        <f t="array" ref="B8">VLOOKUP($A8&amp;'Dropdown Listen neu'!$A$57,CHOOSE({1,2},'Input - General information'!$A$6:$A$125&amp;'Input - General information'!$B$6:$B$125,'Input - General information'!$D$6:$D$125),2,FALSE)</f>
        <v>0</v>
      </c>
      <c r="C8" s="21">
        <f t="array" ref="C8">VLOOKUP($A8&amp;'Dropdown Listen neu'!$A$58,CHOOSE({1,2},'Input - General information'!$A$6:$A$125&amp;'Input - General information'!$B$6:$B$125,'Input - General information'!$D$6:$D$125),2,FALSE)</f>
        <v>0</v>
      </c>
      <c r="D8" s="21">
        <f t="array" ref="D8">VLOOKUP($A8&amp;'Dropdown Listen neu'!$A$63,CHOOSE({1,2},'Input - General information'!$A$6:$A$125&amp;'Input - General information'!$C$6:$C$125,'Input - General information'!$D$6:$D$125),2,FALSE)</f>
        <v>0</v>
      </c>
      <c r="E8" s="21">
        <f t="array" ref="E8">VLOOKUP($A8&amp;'Dropdown Listen neu'!$A$64,CHOOSE({1,2},'Input - General information'!$A$6:$A$125&amp;'Input - General information'!$C$6:$C$125,'Input - General information'!$D$6:$D$125),2,FALSE)</f>
        <v>0</v>
      </c>
      <c r="F8" s="21">
        <f t="array" ref="F8">VLOOKUP($A8&amp;'Dropdown Listen neu'!$A$65,CHOOSE({1,2},'Input - General information'!$A$6:$A$125&amp;'Input - General information'!$C$6:$C$125,'Input - General information'!$D$6:$D$125),2,FALSE)</f>
        <v>0</v>
      </c>
      <c r="G8" s="21">
        <f t="array" ref="G8">VLOOKUP($A8&amp;'Dropdown Listen neu'!$A$66,CHOOSE({1,2},'Input - General information'!$A$6:$A$125&amp;'Input - General information'!$C$6:$C$125,'Input - General information'!$D$6:$D$125),2,FALSE)</f>
        <v>0</v>
      </c>
      <c r="H8" s="21" t="str">
        <f t="array" ref="H8">CONCATENATE("SRID=4326;","POINT(",VLOOKUP($A8&amp;'Dropdown Listen neu'!$A$67,CHOOSE({1,2},'Input - General information'!$A$6:$A$125&amp;'Input - General information'!$C$6:$C$125,'Input - General information'!$D$6:$D$125),2,FALSE), " ",VLOOKUP($A8&amp;'Dropdown Listen neu'!$A$67,CHOOSE({1,2},'Input - General information'!$A$6:$A$125&amp;'Input - General information'!$C$6:$C$125,'Input - General information'!$D$6:$D$125),2,FALSE), ")")</f>
        <v>SRID=4326;POINT(0 0)</v>
      </c>
      <c r="I8" s="21" t="e">
        <f t="array" ref="I8">VLOOKUP(VLOOKUP($A8&amp;'Dropdown Listen neu'!$A$56,CHOOSE({1,2},'Input - General information'!$A$6:$A$125&amp;'Input - General information'!$B$6:$B$125,'Input - General information'!$D$6:$D$125),2,FALSE),'Dropdown Listen neu'!$A$26:$B$53,2,FALSE)</f>
        <v>#N/A</v>
      </c>
      <c r="J8" s="17" t="s">
        <v>288</v>
      </c>
      <c r="K8" s="21" t="e">
        <f t="array" ref="K8">VLOOKUP($A8&amp;'Dropdown Listen neu'!$A$61,CHOOSE({1,2},'Input - General information'!$A$6:$A$125&amp;'Input - General information'!$B$6:$B$125,'Input - General information'!$D$6:$D$125),2,FALSE)</f>
        <v>#N/A</v>
      </c>
      <c r="L8" s="21"/>
      <c r="M8" s="96" t="s">
        <v>185</v>
      </c>
      <c r="N8">
        <f>'Option 2 - Plant selection'!H22</f>
        <v>0</v>
      </c>
      <c r="O8" s="14" t="s">
        <v>185</v>
      </c>
      <c r="P8" t="e">
        <f>'Option 2 - Plant selection'!M13</f>
        <v>#N/A</v>
      </c>
      <c r="Q8" t="e">
        <f>'Option 2 - Plant selection'!N13</f>
        <v>#N/A</v>
      </c>
      <c r="R8" s="92" t="e">
        <f>'Option 2 - Plant selection'!P13</f>
        <v>#N/A</v>
      </c>
      <c r="S8" t="e">
        <f>'Option 2 - Plant selection'!$P13*'Option 2 - Plant selection'!Q13/100</f>
        <v>#N/A</v>
      </c>
      <c r="T8" t="e">
        <f>'Option 2 - Plant selection'!$P13*'Option 2 - Plant selection'!R13/100</f>
        <v>#N/A</v>
      </c>
      <c r="U8" t="e">
        <f>'Option 2 - Plant selection'!$P13*'Option 2 - Plant selection'!S13/100</f>
        <v>#N/A</v>
      </c>
      <c r="V8" t="e">
        <f>'Option 2 - Plant selection'!$P13*'Option 2 - Plant selection'!T13/100</f>
        <v>#N/A</v>
      </c>
      <c r="W8" s="156" t="e">
        <f>'Option 2 - Plant selection'!$P13*'Option 2 - Plant selection'!U13/100</f>
        <v>#N/A</v>
      </c>
      <c r="X8" s="14" t="s">
        <v>155</v>
      </c>
      <c r="Y8" t="e">
        <f>'Option 2 - Plant selection'!$AD13*'Option 2 - Plant selection'!AF13/100</f>
        <v>#N/A</v>
      </c>
      <c r="Z8" t="e">
        <f>'Option 2 - Plant selection'!$AD13*'Option 2 - Plant selection'!AG13/100</f>
        <v>#N/A</v>
      </c>
      <c r="AA8" t="e">
        <f>'Option 2 - Plant selection'!$AD13*'Option 2 - Plant selection'!AH13/100</f>
        <v>#N/A</v>
      </c>
      <c r="AB8" s="14" t="s">
        <v>155</v>
      </c>
    </row>
    <row r="9" spans="1:28" x14ac:dyDescent="0.25">
      <c r="A9" s="21">
        <f>'Option 1 - Manual input'!B15</f>
        <v>8</v>
      </c>
      <c r="B9" s="21">
        <f t="array" ref="B9">VLOOKUP($A9&amp;'Dropdown Listen neu'!$A$57,CHOOSE({1,2},'Input - General information'!$A$6:$A$125&amp;'Input - General information'!$B$6:$B$125,'Input - General information'!$D$6:$D$125),2,FALSE)</f>
        <v>0</v>
      </c>
      <c r="C9" s="21">
        <f t="array" ref="C9">VLOOKUP($A9&amp;'Dropdown Listen neu'!$A$58,CHOOSE({1,2},'Input - General information'!$A$6:$A$125&amp;'Input - General information'!$B$6:$B$125,'Input - General information'!$D$6:$D$125),2,FALSE)</f>
        <v>0</v>
      </c>
      <c r="D9" s="21">
        <f t="array" ref="D9">VLOOKUP($A9&amp;'Dropdown Listen neu'!$A$63,CHOOSE({1,2},'Input - General information'!$A$6:$A$125&amp;'Input - General information'!$C$6:$C$125,'Input - General information'!$D$6:$D$125),2,FALSE)</f>
        <v>0</v>
      </c>
      <c r="E9" s="21">
        <f t="array" ref="E9">VLOOKUP($A9&amp;'Dropdown Listen neu'!$A$64,CHOOSE({1,2},'Input - General information'!$A$6:$A$125&amp;'Input - General information'!$C$6:$C$125,'Input - General information'!$D$6:$D$125),2,FALSE)</f>
        <v>0</v>
      </c>
      <c r="F9" s="21">
        <f t="array" ref="F9">VLOOKUP($A9&amp;'Dropdown Listen neu'!$A$65,CHOOSE({1,2},'Input - General information'!$A$6:$A$125&amp;'Input - General information'!$C$6:$C$125,'Input - General information'!$D$6:$D$125),2,FALSE)</f>
        <v>0</v>
      </c>
      <c r="G9" s="21">
        <f t="array" ref="G9">VLOOKUP($A9&amp;'Dropdown Listen neu'!$A$66,CHOOSE({1,2},'Input - General information'!$A$6:$A$125&amp;'Input - General information'!$C$6:$C$125,'Input - General information'!$D$6:$D$125),2,FALSE)</f>
        <v>0</v>
      </c>
      <c r="H9" s="21" t="str">
        <f t="array" ref="H9">CONCATENATE("SRID=4326;","POINT(",VLOOKUP($A9&amp;'Dropdown Listen neu'!$A$67,CHOOSE({1,2},'Input - General information'!$A$6:$A$125&amp;'Input - General information'!$C$6:$C$125,'Input - General information'!$D$6:$D$125),2,FALSE), " ",VLOOKUP($A9&amp;'Dropdown Listen neu'!$A$67,CHOOSE({1,2},'Input - General information'!$A$6:$A$125&amp;'Input - General information'!$C$6:$C$125,'Input - General information'!$D$6:$D$125),2,FALSE), ")")</f>
        <v>SRID=4326;POINT(0 0)</v>
      </c>
      <c r="I9" s="21" t="e">
        <f t="array" ref="I9">VLOOKUP(VLOOKUP($A9&amp;'Dropdown Listen neu'!$A$56,CHOOSE({1,2},'Input - General information'!$A$6:$A$125&amp;'Input - General information'!$B$6:$B$125,'Input - General information'!$D$6:$D$125),2,FALSE),'Dropdown Listen neu'!$A$26:$B$53,2,FALSE)</f>
        <v>#N/A</v>
      </c>
      <c r="J9" s="17" t="s">
        <v>288</v>
      </c>
      <c r="K9" s="21" t="e">
        <f t="array" ref="K9">VLOOKUP($A9&amp;'Dropdown Listen neu'!$A$61,CHOOSE({1,2},'Input - General information'!$A$6:$A$125&amp;'Input - General information'!$B$6:$B$125,'Input - General information'!$D$6:$D$125),2,FALSE)</f>
        <v>#N/A</v>
      </c>
      <c r="L9" s="21"/>
      <c r="M9" s="96" t="s">
        <v>185</v>
      </c>
      <c r="N9">
        <f>'Option 2 - Plant selection'!H23</f>
        <v>0</v>
      </c>
      <c r="O9" s="14" t="s">
        <v>185</v>
      </c>
      <c r="P9" t="e">
        <f>'Option 2 - Plant selection'!M14</f>
        <v>#N/A</v>
      </c>
      <c r="Q9" t="e">
        <f>'Option 2 - Plant selection'!N14</f>
        <v>#N/A</v>
      </c>
      <c r="R9" s="92" t="e">
        <f>'Option 2 - Plant selection'!P14</f>
        <v>#N/A</v>
      </c>
      <c r="S9" t="e">
        <f>'Option 2 - Plant selection'!$P14*'Option 2 - Plant selection'!Q14/100</f>
        <v>#N/A</v>
      </c>
      <c r="T9" t="e">
        <f>'Option 2 - Plant selection'!$P14*'Option 2 - Plant selection'!R14/100</f>
        <v>#N/A</v>
      </c>
      <c r="U9" t="e">
        <f>'Option 2 - Plant selection'!$P14*'Option 2 - Plant selection'!S14/100</f>
        <v>#N/A</v>
      </c>
      <c r="V9" t="e">
        <f>'Option 2 - Plant selection'!$P14*'Option 2 - Plant selection'!T14/100</f>
        <v>#N/A</v>
      </c>
      <c r="W9" s="156" t="e">
        <f>'Option 2 - Plant selection'!$P14*'Option 2 - Plant selection'!U14/100</f>
        <v>#N/A</v>
      </c>
      <c r="X9" s="14" t="s">
        <v>155</v>
      </c>
      <c r="Y9" t="e">
        <f>'Option 2 - Plant selection'!$AD14*'Option 2 - Plant selection'!AF14/100</f>
        <v>#N/A</v>
      </c>
      <c r="Z9" t="e">
        <f>'Option 2 - Plant selection'!$AD14*'Option 2 - Plant selection'!AG14/100</f>
        <v>#N/A</v>
      </c>
      <c r="AA9" t="e">
        <f>'Option 2 - Plant selection'!$AD14*'Option 2 - Plant selection'!AH14/100</f>
        <v>#N/A</v>
      </c>
      <c r="AB9" s="14" t="s">
        <v>155</v>
      </c>
    </row>
    <row r="10" spans="1:28" x14ac:dyDescent="0.25">
      <c r="A10" s="21">
        <f>'Option 1 - Manual input'!B16</f>
        <v>9</v>
      </c>
      <c r="B10" s="21">
        <f t="array" ref="B10">VLOOKUP($A10&amp;'Dropdown Listen neu'!$A$57,CHOOSE({1,2},'Input - General information'!$A$6:$A$125&amp;'Input - General information'!$B$6:$B$125,'Input - General information'!$D$6:$D$125),2,FALSE)</f>
        <v>0</v>
      </c>
      <c r="C10" s="21">
        <f t="array" ref="C10">VLOOKUP($A10&amp;'Dropdown Listen neu'!$A$58,CHOOSE({1,2},'Input - General information'!$A$6:$A$125&amp;'Input - General information'!$B$6:$B$125,'Input - General information'!$D$6:$D$125),2,FALSE)</f>
        <v>0</v>
      </c>
      <c r="D10" s="21">
        <f t="array" ref="D10">VLOOKUP($A10&amp;'Dropdown Listen neu'!$A$63,CHOOSE({1,2},'Input - General information'!$A$6:$A$125&amp;'Input - General information'!$C$6:$C$125,'Input - General information'!$D$6:$D$125),2,FALSE)</f>
        <v>0</v>
      </c>
      <c r="E10" s="21">
        <f t="array" ref="E10">VLOOKUP($A10&amp;'Dropdown Listen neu'!$A$64,CHOOSE({1,2},'Input - General information'!$A$6:$A$125&amp;'Input - General information'!$C$6:$C$125,'Input - General information'!$D$6:$D$125),2,FALSE)</f>
        <v>0</v>
      </c>
      <c r="F10" s="21">
        <f t="array" ref="F10">VLOOKUP($A10&amp;'Dropdown Listen neu'!$A$65,CHOOSE({1,2},'Input - General information'!$A$6:$A$125&amp;'Input - General information'!$C$6:$C$125,'Input - General information'!$D$6:$D$125),2,FALSE)</f>
        <v>0</v>
      </c>
      <c r="G10" s="21">
        <f t="array" ref="G10">VLOOKUP($A10&amp;'Dropdown Listen neu'!$A$66,CHOOSE({1,2},'Input - General information'!$A$6:$A$125&amp;'Input - General information'!$C$6:$C$125,'Input - General information'!$D$6:$D$125),2,FALSE)</f>
        <v>0</v>
      </c>
      <c r="H10" s="21" t="str">
        <f t="array" ref="H10">CONCATENATE("SRID=4326;","POINT(",VLOOKUP($A10&amp;'Dropdown Listen neu'!$A$67,CHOOSE({1,2},'Input - General information'!$A$6:$A$125&amp;'Input - General information'!$C$6:$C$125,'Input - General information'!$D$6:$D$125),2,FALSE), " ",VLOOKUP($A10&amp;'Dropdown Listen neu'!$A$67,CHOOSE({1,2},'Input - General information'!$A$6:$A$125&amp;'Input - General information'!$C$6:$C$125,'Input - General information'!$D$6:$D$125),2,FALSE), ")")</f>
        <v>SRID=4326;POINT(0 0)</v>
      </c>
      <c r="I10" s="21" t="e">
        <f t="array" ref="I10">VLOOKUP(VLOOKUP($A10&amp;'Dropdown Listen neu'!$A$56,CHOOSE({1,2},'Input - General information'!$A$6:$A$125&amp;'Input - General information'!$B$6:$B$125,'Input - General information'!$D$6:$D$125),2,FALSE),'Dropdown Listen neu'!$A$26:$B$53,2,FALSE)</f>
        <v>#N/A</v>
      </c>
      <c r="J10" s="17" t="s">
        <v>288</v>
      </c>
      <c r="K10" s="21" t="e">
        <f t="array" ref="K10">VLOOKUP($A10&amp;'Dropdown Listen neu'!$A$61,CHOOSE({1,2},'Input - General information'!$A$6:$A$125&amp;'Input - General information'!$B$6:$B$125,'Input - General information'!$D$6:$D$125),2,FALSE)</f>
        <v>#N/A</v>
      </c>
      <c r="L10" s="21"/>
      <c r="M10" s="96" t="s">
        <v>185</v>
      </c>
      <c r="N10">
        <f>'Option 2 - Plant selection'!H24</f>
        <v>0</v>
      </c>
      <c r="O10" s="14" t="s">
        <v>185</v>
      </c>
      <c r="P10" t="e">
        <f>'Option 2 - Plant selection'!M15</f>
        <v>#N/A</v>
      </c>
      <c r="Q10" t="e">
        <f>'Option 2 - Plant selection'!N15</f>
        <v>#N/A</v>
      </c>
      <c r="R10" s="92" t="e">
        <f>'Option 2 - Plant selection'!P15</f>
        <v>#N/A</v>
      </c>
      <c r="S10" t="e">
        <f>'Option 2 - Plant selection'!$P15*'Option 2 - Plant selection'!Q15/100</f>
        <v>#N/A</v>
      </c>
      <c r="T10" t="e">
        <f>'Option 2 - Plant selection'!$P15*'Option 2 - Plant selection'!R15/100</f>
        <v>#N/A</v>
      </c>
      <c r="U10" t="e">
        <f>'Option 2 - Plant selection'!$P15*'Option 2 - Plant selection'!S15/100</f>
        <v>#N/A</v>
      </c>
      <c r="V10" t="e">
        <f>'Option 2 - Plant selection'!$P15*'Option 2 - Plant selection'!T15/100</f>
        <v>#N/A</v>
      </c>
      <c r="W10" s="156" t="e">
        <f>'Option 2 - Plant selection'!$P15*'Option 2 - Plant selection'!U15/100</f>
        <v>#N/A</v>
      </c>
      <c r="X10" s="14" t="s">
        <v>155</v>
      </c>
      <c r="Y10" t="e">
        <f>'Option 2 - Plant selection'!$AD15*'Option 2 - Plant selection'!AF15/100</f>
        <v>#N/A</v>
      </c>
      <c r="Z10" t="e">
        <f>'Option 2 - Plant selection'!$AD15*'Option 2 - Plant selection'!AG15/100</f>
        <v>#N/A</v>
      </c>
      <c r="AA10" t="e">
        <f>'Option 2 - Plant selection'!$AD15*'Option 2 - Plant selection'!AH15/100</f>
        <v>#N/A</v>
      </c>
      <c r="AB10" s="14" t="s">
        <v>155</v>
      </c>
    </row>
    <row r="11" spans="1:28" x14ac:dyDescent="0.25">
      <c r="A11" s="21">
        <f>'Option 1 - Manual input'!B17</f>
        <v>10</v>
      </c>
      <c r="B11" s="21">
        <f t="array" ref="B11">VLOOKUP($A11&amp;'Dropdown Listen neu'!$A$57,CHOOSE({1,2},'Input - General information'!$A$6:$A$125&amp;'Input - General information'!$B$6:$B$125,'Input - General information'!$D$6:$D$125),2,FALSE)</f>
        <v>0</v>
      </c>
      <c r="C11" s="21">
        <f t="array" ref="C11">VLOOKUP($A11&amp;'Dropdown Listen neu'!$A$58,CHOOSE({1,2},'Input - General information'!$A$6:$A$125&amp;'Input - General information'!$B$6:$B$125,'Input - General information'!$D$6:$D$125),2,FALSE)</f>
        <v>0</v>
      </c>
      <c r="D11" s="21">
        <f t="array" ref="D11">VLOOKUP($A11&amp;'Dropdown Listen neu'!$A$63,CHOOSE({1,2},'Input - General information'!$A$6:$A$125&amp;'Input - General information'!$C$6:$C$125,'Input - General information'!$D$6:$D$125),2,FALSE)</f>
        <v>0</v>
      </c>
      <c r="E11" s="21">
        <f t="array" ref="E11">VLOOKUP($A11&amp;'Dropdown Listen neu'!$A$64,CHOOSE({1,2},'Input - General information'!$A$6:$A$125&amp;'Input - General information'!$C$6:$C$125,'Input - General information'!$D$6:$D$125),2,FALSE)</f>
        <v>0</v>
      </c>
      <c r="F11" s="21">
        <f t="array" ref="F11">VLOOKUP($A11&amp;'Dropdown Listen neu'!$A$65,CHOOSE({1,2},'Input - General information'!$A$6:$A$125&amp;'Input - General information'!$C$6:$C$125,'Input - General information'!$D$6:$D$125),2,FALSE)</f>
        <v>0</v>
      </c>
      <c r="G11" s="21">
        <f t="array" ref="G11">VLOOKUP($A11&amp;'Dropdown Listen neu'!$A$66,CHOOSE({1,2},'Input - General information'!$A$6:$A$125&amp;'Input - General information'!$C$6:$C$125,'Input - General information'!$D$6:$D$125),2,FALSE)</f>
        <v>0</v>
      </c>
      <c r="H11" s="21" t="str">
        <f t="array" ref="H11">CONCATENATE("SRID=4326;","POINT(",VLOOKUP($A11&amp;'Dropdown Listen neu'!$A$67,CHOOSE({1,2},'Input - General information'!$A$6:$A$125&amp;'Input - General information'!$C$6:$C$125,'Input - General information'!$D$6:$D$125),2,FALSE), " ",VLOOKUP($A11&amp;'Dropdown Listen neu'!$A$67,CHOOSE({1,2},'Input - General information'!$A$6:$A$125&amp;'Input - General information'!$C$6:$C$125,'Input - General information'!$D$6:$D$125),2,FALSE), ")")</f>
        <v>SRID=4326;POINT(0 0)</v>
      </c>
      <c r="I11" s="21" t="e">
        <f t="array" ref="I11">VLOOKUP(VLOOKUP($A11&amp;'Dropdown Listen neu'!$A$56,CHOOSE({1,2},'Input - General information'!$A$6:$A$125&amp;'Input - General information'!$B$6:$B$125,'Input - General information'!$D$6:$D$125),2,FALSE),'Dropdown Listen neu'!$A$26:$B$53,2,FALSE)</f>
        <v>#N/A</v>
      </c>
      <c r="J11" s="17" t="s">
        <v>288</v>
      </c>
      <c r="K11" s="21" t="e">
        <f t="array" ref="K11">VLOOKUP($A11&amp;'Dropdown Listen neu'!$A$61,CHOOSE({1,2},'Input - General information'!$A$6:$A$125&amp;'Input - General information'!$B$6:$B$125,'Input - General information'!$D$6:$D$125),2,FALSE)</f>
        <v>#N/A</v>
      </c>
      <c r="L11" s="21"/>
      <c r="M11" s="96" t="s">
        <v>185</v>
      </c>
      <c r="N11">
        <f>'Option 2 - Plant selection'!H25</f>
        <v>0</v>
      </c>
      <c r="O11" s="14" t="s">
        <v>185</v>
      </c>
      <c r="P11" t="e">
        <f>'Option 2 - Plant selection'!M16</f>
        <v>#N/A</v>
      </c>
      <c r="Q11" t="e">
        <f>'Option 2 - Plant selection'!N16</f>
        <v>#N/A</v>
      </c>
      <c r="R11" s="92" t="e">
        <f>'Option 2 - Plant selection'!P16</f>
        <v>#N/A</v>
      </c>
      <c r="S11" t="e">
        <f>'Option 2 - Plant selection'!$P16*'Option 2 - Plant selection'!Q16/100</f>
        <v>#N/A</v>
      </c>
      <c r="T11" t="e">
        <f>'Option 2 - Plant selection'!$P16*'Option 2 - Plant selection'!R16/100</f>
        <v>#N/A</v>
      </c>
      <c r="U11" t="e">
        <f>'Option 2 - Plant selection'!$P16*'Option 2 - Plant selection'!S16/100</f>
        <v>#N/A</v>
      </c>
      <c r="V11" t="e">
        <f>'Option 2 - Plant selection'!$P16*'Option 2 - Plant selection'!T16/100</f>
        <v>#N/A</v>
      </c>
      <c r="W11" s="156" t="e">
        <f>'Option 2 - Plant selection'!$P16*'Option 2 - Plant selection'!U16/100</f>
        <v>#N/A</v>
      </c>
      <c r="X11" s="14" t="s">
        <v>155</v>
      </c>
      <c r="Y11" t="e">
        <f>'Option 2 - Plant selection'!$AD16*'Option 2 - Plant selection'!AF16/100</f>
        <v>#N/A</v>
      </c>
      <c r="Z11" t="e">
        <f>'Option 2 - Plant selection'!$AD16*'Option 2 - Plant selection'!AG16/100</f>
        <v>#N/A</v>
      </c>
      <c r="AA11" t="e">
        <f>'Option 2 - Plant selection'!$AD16*'Option 2 - Plant selection'!AH16/100</f>
        <v>#N/A</v>
      </c>
      <c r="AB11" s="14" t="s">
        <v>155</v>
      </c>
    </row>
    <row r="12" spans="1:28" x14ac:dyDescent="0.25">
      <c r="V12" s="121"/>
      <c r="W12" s="121"/>
      <c r="X12" s="121"/>
    </row>
    <row r="19" spans="17:27" x14ac:dyDescent="0.25">
      <c r="Q19" s="44"/>
    </row>
    <row r="30" spans="17:27" x14ac:dyDescent="0.25">
      <c r="Z30" s="43"/>
      <c r="AA30" s="42"/>
    </row>
    <row r="45" spans="27:27" x14ac:dyDescent="0.25">
      <c r="AA45" s="42"/>
    </row>
    <row r="49" spans="27:27" x14ac:dyDescent="0.25">
      <c r="AA49" s="42"/>
    </row>
    <row r="79" spans="16:26" x14ac:dyDescent="0.25">
      <c r="P79" s="42"/>
      <c r="Z79" s="42"/>
    </row>
    <row r="107" spans="25:25" x14ac:dyDescent="0.25">
      <c r="Y107" s="43"/>
    </row>
    <row r="124" spans="26:27" x14ac:dyDescent="0.25">
      <c r="Z124" s="43"/>
      <c r="AA124" s="43"/>
    </row>
    <row r="127" spans="26:27" x14ac:dyDescent="0.25">
      <c r="AA127" s="42"/>
    </row>
    <row r="136" spans="25:27" x14ac:dyDescent="0.25">
      <c r="Z136" s="42"/>
      <c r="AA136" s="42"/>
    </row>
    <row r="138" spans="25:27" x14ac:dyDescent="0.25">
      <c r="Y138" s="42"/>
    </row>
    <row r="188" spans="26:27" x14ac:dyDescent="0.25">
      <c r="Z188" s="42"/>
      <c r="AA188" s="42"/>
    </row>
    <row r="196" spans="25:27" x14ac:dyDescent="0.25">
      <c r="Z196" s="42"/>
      <c r="AA196" s="42"/>
    </row>
    <row r="198" spans="25:27" x14ac:dyDescent="0.25">
      <c r="Y198" s="42"/>
    </row>
    <row r="215" spans="16:16" x14ac:dyDescent="0.25">
      <c r="P215" s="42"/>
    </row>
    <row r="233" spans="26:27" x14ac:dyDescent="0.25">
      <c r="Z233" s="43"/>
      <c r="AA233" s="42"/>
    </row>
    <row r="237" spans="26:27" x14ac:dyDescent="0.25">
      <c r="Z237" s="42"/>
      <c r="AA237" s="42"/>
    </row>
    <row r="265" spans="26:27" x14ac:dyDescent="0.25">
      <c r="Z265" s="42"/>
      <c r="AA265" s="42"/>
    </row>
    <row r="274" spans="16:27" x14ac:dyDescent="0.25">
      <c r="P274" s="43"/>
      <c r="Z274" s="43"/>
      <c r="AA274" s="42"/>
    </row>
    <row r="314" spans="27:27" x14ac:dyDescent="0.25">
      <c r="AA314" s="43"/>
    </row>
    <row r="327" spans="16:27" x14ac:dyDescent="0.25">
      <c r="AA327" s="43"/>
    </row>
    <row r="328" spans="16:27" x14ac:dyDescent="0.25">
      <c r="P328" s="43"/>
      <c r="Z328" s="42"/>
      <c r="AA328" s="42"/>
    </row>
    <row r="332" spans="16:27" x14ac:dyDescent="0.25">
      <c r="Y332" s="42"/>
    </row>
    <row r="336" spans="16:27" x14ac:dyDescent="0.25">
      <c r="P336" s="42"/>
    </row>
    <row r="362" spans="26:27" x14ac:dyDescent="0.25">
      <c r="Z362" s="42"/>
      <c r="AA362" s="42"/>
    </row>
    <row r="373" spans="25:27" x14ac:dyDescent="0.25">
      <c r="Y373" s="43"/>
    </row>
    <row r="378" spans="25:27" x14ac:dyDescent="0.25">
      <c r="Y378" s="43"/>
    </row>
    <row r="382" spans="25:27" x14ac:dyDescent="0.25">
      <c r="Z382" s="42"/>
      <c r="AA382" s="42"/>
    </row>
    <row r="385" spans="26:27" x14ac:dyDescent="0.25">
      <c r="Z385" s="43"/>
      <c r="AA385" s="42"/>
    </row>
    <row r="426" spans="25:25" x14ac:dyDescent="0.25">
      <c r="Y426" s="42"/>
    </row>
    <row r="437" spans="25:26" x14ac:dyDescent="0.25">
      <c r="Y437" s="42"/>
    </row>
    <row r="445" spans="25:26" x14ac:dyDescent="0.25">
      <c r="Z445" s="43"/>
    </row>
    <row r="462" spans="16:16" x14ac:dyDescent="0.25">
      <c r="P462" s="42"/>
    </row>
    <row r="477" spans="25:27" x14ac:dyDescent="0.25">
      <c r="Y477" s="42"/>
    </row>
    <row r="478" spans="25:27" x14ac:dyDescent="0.25">
      <c r="Z478" s="43"/>
      <c r="AA478" s="43"/>
    </row>
    <row r="490" spans="26:26" x14ac:dyDescent="0.25">
      <c r="Z490" s="42"/>
    </row>
    <row r="504" spans="26:27" x14ac:dyDescent="0.25">
      <c r="Z504" s="42"/>
      <c r="AA504" s="42"/>
    </row>
    <row r="505" spans="26:27" x14ac:dyDescent="0.25">
      <c r="Z505" s="43"/>
      <c r="AA505" s="42"/>
    </row>
    <row r="556" spans="26:26" x14ac:dyDescent="0.25">
      <c r="Z556" s="43"/>
    </row>
    <row r="565" spans="27:27" x14ac:dyDescent="0.25">
      <c r="AA565" s="43"/>
    </row>
    <row r="588" spans="27:27" x14ac:dyDescent="0.25">
      <c r="AA588" s="42"/>
    </row>
    <row r="596" spans="25:27" x14ac:dyDescent="0.25">
      <c r="Z596" s="43"/>
      <c r="AA596" s="42"/>
    </row>
    <row r="597" spans="25:27" x14ac:dyDescent="0.25">
      <c r="AA597" s="42"/>
    </row>
    <row r="603" spans="25:27" x14ac:dyDescent="0.25">
      <c r="Y603" s="42"/>
    </row>
    <row r="608" spans="25:27" x14ac:dyDescent="0.25">
      <c r="Z608" s="43"/>
      <c r="AA608" s="42"/>
    </row>
    <row r="614" spans="26:27" x14ac:dyDescent="0.25">
      <c r="Z614" s="42"/>
    </row>
    <row r="623" spans="26:27" x14ac:dyDescent="0.25">
      <c r="AA623" s="43"/>
    </row>
    <row r="652" spans="16:16" x14ac:dyDescent="0.25">
      <c r="P652" s="42"/>
    </row>
    <row r="657" spans="16:26" x14ac:dyDescent="0.25">
      <c r="P657" s="43"/>
      <c r="Z657" s="43"/>
    </row>
    <row r="673" spans="25:27" x14ac:dyDescent="0.25">
      <c r="Y673" s="42"/>
    </row>
    <row r="683" spans="25:27" x14ac:dyDescent="0.25">
      <c r="AA683" s="43"/>
    </row>
    <row r="712" spans="25:25" x14ac:dyDescent="0.25">
      <c r="Y712" s="42"/>
    </row>
    <row r="726" spans="16:16" x14ac:dyDescent="0.25">
      <c r="P726" s="42"/>
    </row>
    <row r="769" spans="27:27" x14ac:dyDescent="0.25">
      <c r="AA769" s="43"/>
    </row>
    <row r="771" spans="27:27" x14ac:dyDescent="0.25">
      <c r="AA771" s="43"/>
    </row>
    <row r="785" spans="16:27" x14ac:dyDescent="0.25">
      <c r="P785" s="43"/>
      <c r="Z785" s="42"/>
      <c r="AA785" s="42"/>
    </row>
    <row r="794" spans="16:27" x14ac:dyDescent="0.25">
      <c r="AA794" s="43"/>
    </row>
    <row r="868" spans="25:25" x14ac:dyDescent="0.25">
      <c r="Y868" s="43"/>
    </row>
    <row r="885" spans="25:27" x14ac:dyDescent="0.25">
      <c r="Y885" s="42"/>
    </row>
    <row r="896" spans="25:27" x14ac:dyDescent="0.25">
      <c r="AA896" s="43"/>
    </row>
    <row r="941" spans="25:25" x14ac:dyDescent="0.25">
      <c r="Y941" s="42"/>
    </row>
    <row r="1149" spans="27:27" x14ac:dyDescent="0.25">
      <c r="AA1149" s="43"/>
    </row>
    <row r="1195" spans="27:27" x14ac:dyDescent="0.25">
      <c r="AA1195" s="43"/>
    </row>
    <row r="1595" spans="26:26" x14ac:dyDescent="0.25">
      <c r="Z1595" s="43"/>
    </row>
    <row r="1612" spans="16:16" x14ac:dyDescent="0.25">
      <c r="P1612" s="43"/>
    </row>
    <row r="1621" spans="16:16" x14ac:dyDescent="0.25">
      <c r="P1621" s="42"/>
    </row>
    <row r="1654" spans="25:27" x14ac:dyDescent="0.25">
      <c r="Z1654" s="42"/>
      <c r="AA1654" s="43"/>
    </row>
    <row r="1661" spans="25:27" x14ac:dyDescent="0.25">
      <c r="Y1661" s="42"/>
    </row>
    <row r="1665" spans="16:27" x14ac:dyDescent="0.25">
      <c r="Y1665" s="43"/>
    </row>
    <row r="1666" spans="16:27" x14ac:dyDescent="0.25">
      <c r="P1666" s="42"/>
    </row>
    <row r="1674" spans="16:27" x14ac:dyDescent="0.25">
      <c r="P1674" s="42"/>
      <c r="Z1674" s="42"/>
      <c r="AA1674" s="42"/>
    </row>
    <row r="1679" spans="16:27" x14ac:dyDescent="0.25">
      <c r="Y1679" s="42"/>
    </row>
    <row r="1688" spans="25:25" x14ac:dyDescent="0.25">
      <c r="Y1688" s="43"/>
    </row>
    <row r="1727" spans="25:27" x14ac:dyDescent="0.25">
      <c r="AA1727" s="43"/>
    </row>
    <row r="1728" spans="25:27" x14ac:dyDescent="0.25">
      <c r="Y1728" s="42"/>
    </row>
    <row r="1740" spans="26:26" x14ac:dyDescent="0.25">
      <c r="Z1740" s="42"/>
    </row>
    <row r="1784" spans="25:25" x14ac:dyDescent="0.25">
      <c r="Y1784" s="43"/>
    </row>
    <row r="1789" spans="25:25" x14ac:dyDescent="0.25">
      <c r="Y1789" s="42"/>
    </row>
    <row r="1822" spans="25:25" x14ac:dyDescent="0.25">
      <c r="Y1822" s="43"/>
    </row>
    <row r="1833" spans="25:25" x14ac:dyDescent="0.25">
      <c r="Y1833" s="43"/>
    </row>
    <row r="1867" spans="16:16" x14ac:dyDescent="0.25">
      <c r="P1867" s="42"/>
    </row>
    <row r="1873" spans="26:26" x14ac:dyDescent="0.25">
      <c r="Z1873" s="43"/>
    </row>
    <row r="1918" spans="25:25" x14ac:dyDescent="0.25">
      <c r="Y1918" s="42"/>
    </row>
    <row r="1927" spans="16:27" x14ac:dyDescent="0.25">
      <c r="P1927" s="42"/>
      <c r="Z1927" s="42"/>
      <c r="AA1927" s="43"/>
    </row>
    <row r="1929" spans="16:27" x14ac:dyDescent="0.25">
      <c r="P1929" s="42"/>
      <c r="Z1929" s="43"/>
    </row>
    <row r="1937" spans="16:27" x14ac:dyDescent="0.25">
      <c r="Z1937" s="43"/>
    </row>
    <row r="1938" spans="16:27" x14ac:dyDescent="0.25">
      <c r="P1938" s="42"/>
    </row>
    <row r="1941" spans="16:27" x14ac:dyDescent="0.25">
      <c r="Y1941" s="42"/>
    </row>
    <row r="1944" spans="16:27" x14ac:dyDescent="0.25">
      <c r="Y1944" s="43"/>
    </row>
    <row r="1950" spans="16:27" x14ac:dyDescent="0.25">
      <c r="Z1950" s="42"/>
      <c r="AA1950" s="42"/>
    </row>
    <row r="1951" spans="16:27" x14ac:dyDescent="0.25">
      <c r="Y1951" s="42"/>
    </row>
    <row r="1972" spans="16:25" x14ac:dyDescent="0.25">
      <c r="P1972" s="43"/>
      <c r="Y1972" s="43"/>
    </row>
    <row r="1980" spans="16:25" x14ac:dyDescent="0.25">
      <c r="Y1980" s="42"/>
    </row>
    <row r="1983" spans="16:25" x14ac:dyDescent="0.25">
      <c r="P1983" s="43"/>
    </row>
    <row r="1987" spans="25:25" x14ac:dyDescent="0.25">
      <c r="Y1987" s="42"/>
    </row>
    <row r="1993" spans="25:25" x14ac:dyDescent="0.25">
      <c r="Y1993" s="43"/>
    </row>
    <row r="2010" spans="25:25" x14ac:dyDescent="0.25">
      <c r="Y2010" s="42"/>
    </row>
    <row r="2034" spans="26:26" x14ac:dyDescent="0.25">
      <c r="Z2034" s="43"/>
    </row>
    <row r="2066" spans="25:26" x14ac:dyDescent="0.25">
      <c r="Y2066" s="43"/>
    </row>
    <row r="2067" spans="25:26" x14ac:dyDescent="0.25">
      <c r="Y2067" s="42"/>
    </row>
    <row r="2076" spans="25:26" x14ac:dyDescent="0.25">
      <c r="Z2076" s="42"/>
    </row>
    <row r="2081" spans="25:27" x14ac:dyDescent="0.25">
      <c r="Z2081" s="43"/>
      <c r="AA2081" s="42"/>
    </row>
    <row r="2087" spans="25:27" x14ac:dyDescent="0.25">
      <c r="Y2087" s="42"/>
    </row>
    <row r="2097" spans="16:25" x14ac:dyDescent="0.25">
      <c r="Y2097" s="42"/>
    </row>
    <row r="2105" spans="16:25" x14ac:dyDescent="0.25">
      <c r="P2105" s="43"/>
      <c r="Y2105" s="43"/>
    </row>
    <row r="2106" spans="16:25" x14ac:dyDescent="0.25">
      <c r="Y2106" s="42"/>
    </row>
    <row r="2125" spans="25:25" x14ac:dyDescent="0.25">
      <c r="Y2125" s="42"/>
    </row>
    <row r="2126" spans="25:25" x14ac:dyDescent="0.25">
      <c r="Y2126" s="42"/>
    </row>
    <row r="2139" spans="25:25" x14ac:dyDescent="0.25">
      <c r="Y2139" s="42"/>
    </row>
    <row r="2171" spans="16:16" x14ac:dyDescent="0.25">
      <c r="P2171" s="42"/>
    </row>
    <row r="2184" spans="25:25" x14ac:dyDescent="0.25">
      <c r="Y2184" s="42"/>
    </row>
    <row r="2185" spans="25:25" x14ac:dyDescent="0.25">
      <c r="Y2185" s="42"/>
    </row>
    <row r="2235" spans="25:25" x14ac:dyDescent="0.25">
      <c r="Y2235" s="42"/>
    </row>
    <row r="2236" spans="25:25" x14ac:dyDescent="0.25">
      <c r="Y2236" s="42"/>
    </row>
    <row r="2249" spans="16:26" x14ac:dyDescent="0.25">
      <c r="P2249" s="42"/>
    </row>
    <row r="2256" spans="16:26" x14ac:dyDescent="0.25">
      <c r="Z2256" s="42"/>
    </row>
    <row r="2258" spans="25:25" x14ac:dyDescent="0.25">
      <c r="Y2258" s="42"/>
    </row>
    <row r="2260" spans="25:25" x14ac:dyDescent="0.25">
      <c r="Y2260" s="43"/>
    </row>
    <row r="2272" spans="25:25" x14ac:dyDescent="0.25">
      <c r="Y2272" s="42"/>
    </row>
    <row r="2280" spans="25:25" x14ac:dyDescent="0.25">
      <c r="Y2280" s="43"/>
    </row>
    <row r="2292" spans="16:26" x14ac:dyDescent="0.25">
      <c r="P2292" s="42"/>
    </row>
    <row r="2295" spans="16:26" x14ac:dyDescent="0.25">
      <c r="Y2295" s="42"/>
    </row>
    <row r="2300" spans="16:26" x14ac:dyDescent="0.25">
      <c r="Y2300" s="42"/>
    </row>
    <row r="2303" spans="16:26" x14ac:dyDescent="0.25">
      <c r="P2303" s="42"/>
      <c r="Z2303" s="42"/>
    </row>
    <row r="2307" spans="16:27" x14ac:dyDescent="0.25">
      <c r="Y2307" s="42"/>
    </row>
    <row r="2309" spans="16:27" x14ac:dyDescent="0.25">
      <c r="Y2309" s="42"/>
    </row>
    <row r="2318" spans="16:27" x14ac:dyDescent="0.25">
      <c r="P2318" s="42"/>
      <c r="Z2318" s="42"/>
      <c r="AA2318" s="42"/>
    </row>
    <row r="2328" spans="25:25" x14ac:dyDescent="0.25">
      <c r="Y2328" s="42"/>
    </row>
    <row r="2329" spans="25:25" x14ac:dyDescent="0.25">
      <c r="Y2329" s="42"/>
    </row>
    <row r="2355" spans="16:27" x14ac:dyDescent="0.25">
      <c r="P2355" s="42"/>
      <c r="Z2355" s="43"/>
      <c r="AA2355" s="42"/>
    </row>
    <row r="2359" spans="16:27" x14ac:dyDescent="0.25">
      <c r="Z2359" s="42"/>
    </row>
    <row r="2361" spans="16:27" x14ac:dyDescent="0.25">
      <c r="P2361" s="43"/>
    </row>
    <row r="2363" spans="16:27" x14ac:dyDescent="0.25">
      <c r="Y2363" s="42"/>
    </row>
    <row r="2364" spans="16:27" x14ac:dyDescent="0.25">
      <c r="Y2364" s="42"/>
    </row>
    <row r="2366" spans="16:27" x14ac:dyDescent="0.25">
      <c r="Y2366" s="42"/>
    </row>
    <row r="2376" spans="25:25" x14ac:dyDescent="0.25">
      <c r="Y2376" s="42"/>
    </row>
    <row r="2378" spans="25:25" x14ac:dyDescent="0.25">
      <c r="Y2378" s="42"/>
    </row>
    <row r="2453" spans="25:26" x14ac:dyDescent="0.25">
      <c r="Z2453" s="42"/>
    </row>
    <row r="2454" spans="25:26" x14ac:dyDescent="0.25">
      <c r="Y2454" s="42"/>
    </row>
    <row r="2457" spans="25:26" x14ac:dyDescent="0.25">
      <c r="Y2457" s="42"/>
    </row>
    <row r="2477" spans="16:16" x14ac:dyDescent="0.25">
      <c r="P2477" s="42"/>
    </row>
    <row r="2490" spans="16:27" x14ac:dyDescent="0.25">
      <c r="P2490" s="43"/>
      <c r="Z2490" s="42"/>
      <c r="AA2490" s="42"/>
    </row>
    <row r="2523" spans="16:26" x14ac:dyDescent="0.25">
      <c r="P2523" s="43"/>
      <c r="Z2523" s="43"/>
    </row>
    <row r="2524" spans="16:26" x14ac:dyDescent="0.25">
      <c r="Y2524" s="43"/>
    </row>
    <row r="2533" spans="25:27" x14ac:dyDescent="0.25">
      <c r="Y2533" s="42"/>
    </row>
    <row r="2543" spans="25:27" x14ac:dyDescent="0.25">
      <c r="Z2543" s="42"/>
      <c r="AA2543" s="42"/>
    </row>
    <row r="2548" spans="16:27" x14ac:dyDescent="0.25">
      <c r="Z2548" s="42"/>
      <c r="AA2548" s="43"/>
    </row>
    <row r="2555" spans="16:27" x14ac:dyDescent="0.25">
      <c r="Y2555" s="42"/>
    </row>
    <row r="2557" spans="16:27" x14ac:dyDescent="0.25">
      <c r="P2557" s="42"/>
    </row>
    <row r="2574" spans="25:25" x14ac:dyDescent="0.25">
      <c r="Y2574" s="42"/>
    </row>
    <row r="2586" spans="16:27" x14ac:dyDescent="0.25">
      <c r="P2586" s="42"/>
      <c r="Z2586" s="42"/>
      <c r="AA2586" s="42"/>
    </row>
    <row r="2618" spans="25:25" x14ac:dyDescent="0.25">
      <c r="Y2618" s="42"/>
    </row>
    <row r="2632" spans="26:27" x14ac:dyDescent="0.25">
      <c r="Z2632" s="43"/>
      <c r="AA2632" s="42"/>
    </row>
    <row r="2647" spans="26:26" x14ac:dyDescent="0.25">
      <c r="Z2647" s="42"/>
    </row>
    <row r="2664" spans="16:27" x14ac:dyDescent="0.25">
      <c r="P2664" s="43"/>
      <c r="Z2664" s="42"/>
      <c r="AA2664" s="42"/>
    </row>
    <row r="2752" spans="25:25" x14ac:dyDescent="0.25">
      <c r="Y2752" s="43"/>
    </row>
    <row r="2847" spans="25:25" x14ac:dyDescent="0.25">
      <c r="Y2847" s="43"/>
    </row>
    <row r="2861" spans="25:25" x14ac:dyDescent="0.25">
      <c r="Y2861" s="43"/>
    </row>
    <row r="2880" spans="25:25" x14ac:dyDescent="0.25">
      <c r="Y2880" s="43"/>
    </row>
    <row r="2896" spans="25:25" x14ac:dyDescent="0.25">
      <c r="Y2896" s="42"/>
    </row>
    <row r="2902" spans="25:25" x14ac:dyDescent="0.25">
      <c r="Y2902" s="42"/>
    </row>
    <row r="2923" spans="26:27" x14ac:dyDescent="0.25">
      <c r="Z2923" s="42"/>
      <c r="AA2923" s="42"/>
    </row>
    <row r="2939" spans="25:25" x14ac:dyDescent="0.25">
      <c r="Y2939" s="42"/>
    </row>
    <row r="3100" spans="25:25" x14ac:dyDescent="0.25">
      <c r="Y3100" s="43"/>
    </row>
    <row r="3109" spans="25:25" x14ac:dyDescent="0.25">
      <c r="Y3109" s="42"/>
    </row>
    <row r="3125" spans="25:25" x14ac:dyDescent="0.25">
      <c r="Y3125" s="42"/>
    </row>
    <row r="3156" spans="25:25" x14ac:dyDescent="0.25">
      <c r="Y3156" s="42"/>
    </row>
    <row r="3183" spans="16:27" x14ac:dyDescent="0.25">
      <c r="P3183" s="42"/>
      <c r="Z3183" s="42"/>
      <c r="AA3183" s="43"/>
    </row>
    <row r="3236" spans="25:25" x14ac:dyDescent="0.25">
      <c r="Y3236" s="42"/>
    </row>
    <row r="3237" spans="25:25" x14ac:dyDescent="0.25">
      <c r="Y3237" s="42"/>
    </row>
    <row r="3240" spans="25:25" x14ac:dyDescent="0.25">
      <c r="Y3240" s="42"/>
    </row>
    <row r="3241" spans="25:25" x14ac:dyDescent="0.25">
      <c r="Y3241" s="42"/>
    </row>
    <row r="3250" spans="16:27" x14ac:dyDescent="0.25">
      <c r="Z3250" s="42"/>
    </row>
    <row r="3251" spans="16:27" x14ac:dyDescent="0.25">
      <c r="P3251" s="42"/>
    </row>
    <row r="3253" spans="16:27" x14ac:dyDescent="0.25">
      <c r="P3253" s="43"/>
      <c r="Z3253" s="42"/>
      <c r="AA3253" s="43"/>
    </row>
    <row r="3262" spans="16:27" x14ac:dyDescent="0.25">
      <c r="Y3262" s="42"/>
    </row>
    <row r="3263" spans="16:27" x14ac:dyDescent="0.25">
      <c r="P3263" s="42"/>
    </row>
    <row r="3264" spans="16:27" x14ac:dyDescent="0.25">
      <c r="Z3264" s="42"/>
    </row>
    <row r="3270" spans="25:26" x14ac:dyDescent="0.25">
      <c r="Z3270" s="42"/>
    </row>
    <row r="3276" spans="25:26" x14ac:dyDescent="0.25">
      <c r="Y3276" s="43"/>
    </row>
    <row r="3282" spans="25:27" x14ac:dyDescent="0.25">
      <c r="Z3282" s="42"/>
      <c r="AA3282" s="43"/>
    </row>
    <row r="3283" spans="25:27" x14ac:dyDescent="0.25">
      <c r="Y3283" s="42"/>
    </row>
    <row r="3291" spans="25:27" x14ac:dyDescent="0.25">
      <c r="Y3291" s="42"/>
    </row>
    <row r="3296" spans="25:27" x14ac:dyDescent="0.25">
      <c r="Z3296" s="42"/>
      <c r="AA3296" s="42"/>
    </row>
    <row r="3298" spans="16:27" x14ac:dyDescent="0.25">
      <c r="Z3298" s="42"/>
      <c r="AA3298" s="42"/>
    </row>
    <row r="3299" spans="16:27" x14ac:dyDescent="0.25">
      <c r="Z3299" s="42"/>
    </row>
    <row r="3303" spans="16:27" x14ac:dyDescent="0.25">
      <c r="P3303" s="42"/>
      <c r="Z3303" s="42"/>
      <c r="AA3303" s="42"/>
    </row>
    <row r="3307" spans="16:27" x14ac:dyDescent="0.25">
      <c r="Z3307" s="42"/>
      <c r="AA3307" s="43"/>
    </row>
    <row r="3308" spans="16:27" x14ac:dyDescent="0.25">
      <c r="Y3308" s="43"/>
    </row>
    <row r="3314" spans="16:27" x14ac:dyDescent="0.25">
      <c r="Z3314" s="42"/>
    </row>
    <row r="3318" spans="16:27" x14ac:dyDescent="0.25">
      <c r="Y3318" s="43"/>
    </row>
    <row r="3319" spans="16:27" x14ac:dyDescent="0.25">
      <c r="Z3319" s="42"/>
      <c r="AA3319" s="42"/>
    </row>
    <row r="3327" spans="16:27" x14ac:dyDescent="0.25">
      <c r="P3327" s="42"/>
    </row>
    <row r="3331" spans="25:26" x14ac:dyDescent="0.25">
      <c r="Z3331" s="42"/>
    </row>
    <row r="3335" spans="25:26" x14ac:dyDescent="0.25">
      <c r="Y3335" s="42"/>
    </row>
    <row r="3338" spans="25:26" x14ac:dyDescent="0.25">
      <c r="Y3338" s="42"/>
    </row>
    <row r="3342" spans="25:26" x14ac:dyDescent="0.25">
      <c r="Z3342" s="42"/>
    </row>
    <row r="3343" spans="25:26" x14ac:dyDescent="0.25">
      <c r="Y3343" s="42"/>
    </row>
    <row r="3345" spans="16:27" x14ac:dyDescent="0.25">
      <c r="Z3345" s="42"/>
    </row>
    <row r="3347" spans="16:27" x14ac:dyDescent="0.25">
      <c r="Y3347" s="42"/>
    </row>
    <row r="3348" spans="16:27" x14ac:dyDescent="0.25">
      <c r="Y3348" s="42"/>
    </row>
    <row r="3351" spans="16:27" x14ac:dyDescent="0.25">
      <c r="Y3351" s="42"/>
    </row>
    <row r="3352" spans="16:27" x14ac:dyDescent="0.25">
      <c r="Y3352" s="42"/>
    </row>
    <row r="3355" spans="16:27" x14ac:dyDescent="0.25">
      <c r="P3355" s="42"/>
    </row>
    <row r="3359" spans="16:27" x14ac:dyDescent="0.25">
      <c r="Z3359" s="43"/>
      <c r="AA3359" s="42"/>
    </row>
    <row r="3373" spans="16:27" x14ac:dyDescent="0.25">
      <c r="P3373" s="43"/>
      <c r="Z3373" s="42"/>
      <c r="AA3373" s="42"/>
    </row>
    <row r="3384" spans="16:27" x14ac:dyDescent="0.25">
      <c r="Y3384" s="42"/>
    </row>
    <row r="3389" spans="16:27" x14ac:dyDescent="0.25">
      <c r="P3389" s="43"/>
    </row>
    <row r="3391" spans="16:27" x14ac:dyDescent="0.25">
      <c r="P3391" s="42"/>
      <c r="Z3391" s="42"/>
      <c r="AA3391" s="42"/>
    </row>
    <row r="3392" spans="16:27" x14ac:dyDescent="0.25">
      <c r="Z3392" s="42"/>
      <c r="AA3392" s="42"/>
    </row>
    <row r="3395" spans="25:26" x14ac:dyDescent="0.25">
      <c r="Y3395" s="43"/>
    </row>
    <row r="3396" spans="25:26" x14ac:dyDescent="0.25">
      <c r="Y3396" s="42"/>
    </row>
    <row r="3406" spans="25:26" x14ac:dyDescent="0.25">
      <c r="Z3406" s="42"/>
    </row>
    <row r="3413" spans="16:25" x14ac:dyDescent="0.25">
      <c r="Y3413" s="42"/>
    </row>
    <row r="3416" spans="16:25" x14ac:dyDescent="0.25">
      <c r="Y3416" s="42"/>
    </row>
    <row r="3419" spans="16:25" x14ac:dyDescent="0.25">
      <c r="P3419" s="43"/>
      <c r="Y3419" s="43"/>
    </row>
    <row r="3426" spans="25:25" x14ac:dyDescent="0.25">
      <c r="Y3426" s="42"/>
    </row>
    <row r="3429" spans="25:25" x14ac:dyDescent="0.25">
      <c r="Y3429" s="42"/>
    </row>
    <row r="3456" spans="25:25" x14ac:dyDescent="0.25">
      <c r="Y3456" s="43"/>
    </row>
    <row r="3478" spans="25:25" x14ac:dyDescent="0.25">
      <c r="Y3478" s="42"/>
    </row>
    <row r="3479" spans="25:25" x14ac:dyDescent="0.25">
      <c r="Y3479" s="42"/>
    </row>
    <row r="3483" spans="25:25" x14ac:dyDescent="0.25">
      <c r="Y3483" s="43"/>
    </row>
    <row r="3485" spans="25:25" x14ac:dyDescent="0.25">
      <c r="Y3485" s="42"/>
    </row>
    <row r="3492" spans="14:25" x14ac:dyDescent="0.25">
      <c r="N3492" s="42"/>
    </row>
    <row r="3504" spans="14:25" x14ac:dyDescent="0.25">
      <c r="Y3504" s="42"/>
    </row>
    <row r="3543" spans="25:26" x14ac:dyDescent="0.25">
      <c r="Z3543" s="43"/>
    </row>
    <row r="3546" spans="25:26" x14ac:dyDescent="0.25">
      <c r="Y3546" s="42"/>
    </row>
    <row r="3560" spans="16:25" x14ac:dyDescent="0.25">
      <c r="Y3560" s="43"/>
    </row>
    <row r="3565" spans="16:25" x14ac:dyDescent="0.25">
      <c r="P3565" s="42"/>
    </row>
    <row r="3574" spans="25:25" x14ac:dyDescent="0.25">
      <c r="Y3574" s="42"/>
    </row>
    <row r="3601" spans="25:25" x14ac:dyDescent="0.25">
      <c r="Y3601" s="43"/>
    </row>
    <row r="3616" spans="25:25" x14ac:dyDescent="0.25">
      <c r="Y3616" s="42"/>
    </row>
    <row r="3627" spans="26:27" x14ac:dyDescent="0.25">
      <c r="Z3627" s="43"/>
      <c r="AA3627" s="43"/>
    </row>
    <row r="3629" spans="26:27" x14ac:dyDescent="0.25">
      <c r="AA3629" s="42"/>
    </row>
    <row r="3661" spans="25:25" x14ac:dyDescent="0.25">
      <c r="Y3661" s="42"/>
    </row>
    <row r="3663" spans="25:25" x14ac:dyDescent="0.25">
      <c r="Y3663" s="42"/>
    </row>
    <row r="3671" spans="16:25" x14ac:dyDescent="0.25">
      <c r="Y3671" s="42"/>
    </row>
    <row r="3672" spans="16:25" x14ac:dyDescent="0.25">
      <c r="P3672" s="42"/>
    </row>
    <row r="3675" spans="16:25" x14ac:dyDescent="0.25">
      <c r="Y3675" s="42"/>
    </row>
    <row r="3682" spans="25:25" x14ac:dyDescent="0.25">
      <c r="Y3682" s="43"/>
    </row>
    <row r="3694" spans="25:25" x14ac:dyDescent="0.25">
      <c r="Y3694" s="42"/>
    </row>
    <row r="3702" spans="16:25" x14ac:dyDescent="0.25">
      <c r="Y3702" s="42"/>
    </row>
    <row r="3703" spans="16:25" x14ac:dyDescent="0.25">
      <c r="P3703" s="43"/>
      <c r="Y3703" s="43"/>
    </row>
    <row r="3712" spans="16:25" x14ac:dyDescent="0.25">
      <c r="Y3712" s="42"/>
    </row>
    <row r="3761" spans="25:27" x14ac:dyDescent="0.25">
      <c r="Z3761" s="43"/>
      <c r="AA3761" s="42"/>
    </row>
    <row r="3767" spans="25:27" x14ac:dyDescent="0.25">
      <c r="Y3767" s="42"/>
    </row>
    <row r="3769" spans="25:27" x14ac:dyDescent="0.25">
      <c r="Y3769" s="43"/>
    </row>
    <row r="3807" spans="25:25" x14ac:dyDescent="0.25">
      <c r="Y3807" s="42"/>
    </row>
    <row r="3809" spans="25:27" x14ac:dyDescent="0.25">
      <c r="Z3809" s="42"/>
      <c r="AA3809" s="43"/>
    </row>
    <row r="3810" spans="25:27" x14ac:dyDescent="0.25">
      <c r="Y3810" s="42"/>
    </row>
    <row r="3813" spans="25:27" x14ac:dyDescent="0.25">
      <c r="Y3813" s="42"/>
    </row>
    <row r="3814" spans="25:27" x14ac:dyDescent="0.25">
      <c r="Z3814" s="42"/>
      <c r="AA3814" s="42"/>
    </row>
    <row r="3815" spans="25:27" x14ac:dyDescent="0.25">
      <c r="Z3815" s="42"/>
    </row>
    <row r="3817" spans="25:27" x14ac:dyDescent="0.25">
      <c r="Y3817" s="42"/>
    </row>
    <row r="3819" spans="25:27" x14ac:dyDescent="0.25">
      <c r="Z3819" s="42"/>
      <c r="AA3819" s="42"/>
    </row>
    <row r="3821" spans="25:27" x14ac:dyDescent="0.25">
      <c r="Y3821" s="43"/>
    </row>
    <row r="3824" spans="25:27" x14ac:dyDescent="0.25">
      <c r="Z3824" s="43"/>
    </row>
    <row r="3832" spans="25:25" x14ac:dyDescent="0.25">
      <c r="Y3832" s="43"/>
    </row>
    <row r="3841" spans="16:27" x14ac:dyDescent="0.25">
      <c r="Y3841" s="42"/>
    </row>
    <row r="3842" spans="16:27" x14ac:dyDescent="0.25">
      <c r="Y3842" s="42"/>
    </row>
    <row r="3846" spans="16:27" x14ac:dyDescent="0.25">
      <c r="Y3846" s="42"/>
    </row>
    <row r="3848" spans="16:27" x14ac:dyDescent="0.25">
      <c r="Y3848" s="42"/>
    </row>
    <row r="3851" spans="16:27" x14ac:dyDescent="0.25">
      <c r="Z3851" s="42"/>
      <c r="AA3851" s="42"/>
    </row>
    <row r="3854" spans="16:27" x14ac:dyDescent="0.25">
      <c r="Y3854" s="43"/>
    </row>
    <row r="3855" spans="16:27" x14ac:dyDescent="0.25">
      <c r="Y3855" s="42"/>
    </row>
    <row r="3856" spans="16:27" x14ac:dyDescent="0.25">
      <c r="P3856" s="43"/>
      <c r="Y3856" s="42"/>
    </row>
    <row r="3857" spans="16:26" x14ac:dyDescent="0.25">
      <c r="Y3857" s="43"/>
    </row>
    <row r="3859" spans="16:26" x14ac:dyDescent="0.25">
      <c r="Y3859" s="43"/>
    </row>
    <row r="3862" spans="16:26" x14ac:dyDescent="0.25">
      <c r="P3862" s="43"/>
      <c r="Y3862" s="43"/>
    </row>
    <row r="3868" spans="16:26" x14ac:dyDescent="0.25">
      <c r="Z3868" s="42"/>
    </row>
    <row r="3871" spans="16:26" x14ac:dyDescent="0.25">
      <c r="Y3871" s="42"/>
    </row>
    <row r="3875" spans="25:27" x14ac:dyDescent="0.25">
      <c r="Z3875" s="43"/>
    </row>
    <row r="3880" spans="25:27" x14ac:dyDescent="0.25">
      <c r="Z3880" s="42"/>
      <c r="AA3880" s="43"/>
    </row>
    <row r="3883" spans="25:27" x14ac:dyDescent="0.25">
      <c r="Y3883" s="42"/>
    </row>
    <row r="3893" spans="16:27" x14ac:dyDescent="0.25">
      <c r="Z3893" s="42"/>
    </row>
    <row r="3895" spans="16:27" x14ac:dyDescent="0.25">
      <c r="Z3895" s="42"/>
    </row>
    <row r="3896" spans="16:27" x14ac:dyDescent="0.25">
      <c r="P3896" s="42"/>
      <c r="Z3896" s="42"/>
      <c r="AA3896" s="42"/>
    </row>
    <row r="3900" spans="16:27" x14ac:dyDescent="0.25">
      <c r="Y3900" s="42"/>
    </row>
    <row r="3902" spans="16:27" x14ac:dyDescent="0.25">
      <c r="Y3902" s="42"/>
    </row>
    <row r="3903" spans="16:27" x14ac:dyDescent="0.25">
      <c r="Y3903" s="42"/>
    </row>
    <row r="3904" spans="16:27" x14ac:dyDescent="0.25">
      <c r="Y3904" s="42"/>
    </row>
    <row r="3905" spans="16:27" x14ac:dyDescent="0.25">
      <c r="Z3905" s="42"/>
      <c r="AA3905" s="42"/>
    </row>
    <row r="3906" spans="16:27" x14ac:dyDescent="0.25">
      <c r="Z3906" s="43"/>
    </row>
    <row r="3910" spans="16:27" x14ac:dyDescent="0.25">
      <c r="Y3910" s="42"/>
    </row>
    <row r="3911" spans="16:27" x14ac:dyDescent="0.25">
      <c r="Y3911" s="43"/>
    </row>
    <row r="3912" spans="16:27" x14ac:dyDescent="0.25">
      <c r="P3912" s="43"/>
    </row>
    <row r="3915" spans="16:27" x14ac:dyDescent="0.25">
      <c r="Y3915" s="42"/>
    </row>
    <row r="3919" spans="16:27" x14ac:dyDescent="0.25">
      <c r="P3919" s="43"/>
      <c r="Y3919" s="43"/>
    </row>
    <row r="3921" spans="16:27" x14ac:dyDescent="0.25">
      <c r="Y3921" s="42"/>
    </row>
    <row r="3923" spans="16:27" x14ac:dyDescent="0.25">
      <c r="P3923" s="43"/>
      <c r="Z3923" s="42"/>
      <c r="AA3923" s="42"/>
    </row>
    <row r="3924" spans="16:27" x14ac:dyDescent="0.25">
      <c r="AA3924" s="42"/>
    </row>
    <row r="3925" spans="16:27" x14ac:dyDescent="0.25">
      <c r="Y3925" s="43"/>
    </row>
    <row r="3926" spans="16:27" x14ac:dyDescent="0.25">
      <c r="Y3926" s="42"/>
    </row>
    <row r="3930" spans="16:27" x14ac:dyDescent="0.25">
      <c r="Z3930" s="43"/>
    </row>
    <row r="3936" spans="16:27" x14ac:dyDescent="0.25">
      <c r="Y3936" s="43"/>
    </row>
    <row r="3938" spans="16:27" x14ac:dyDescent="0.25">
      <c r="P3938" s="42"/>
      <c r="Z3938" s="42"/>
      <c r="AA3938" s="42"/>
    </row>
    <row r="3952" spans="16:27" x14ac:dyDescent="0.25">
      <c r="Z3952" s="43"/>
    </row>
    <row r="3956" spans="25:27" x14ac:dyDescent="0.25">
      <c r="Z3956" s="42"/>
      <c r="AA3956" s="43"/>
    </row>
    <row r="3960" spans="25:27" x14ac:dyDescent="0.25">
      <c r="Z3960" s="43"/>
      <c r="AA3960" s="42"/>
    </row>
    <row r="3965" spans="25:27" x14ac:dyDescent="0.25">
      <c r="Z3965" s="43"/>
      <c r="AA3965" s="43"/>
    </row>
    <row r="3968" spans="25:27" x14ac:dyDescent="0.25">
      <c r="Y3968" s="42"/>
    </row>
    <row r="3972" spans="25:27" x14ac:dyDescent="0.25">
      <c r="Y3972" s="43"/>
    </row>
    <row r="3975" spans="25:27" x14ac:dyDescent="0.25">
      <c r="Z3975" s="43"/>
    </row>
    <row r="3978" spans="25:27" x14ac:dyDescent="0.25">
      <c r="AA3978" s="42"/>
    </row>
    <row r="3980" spans="25:27" x14ac:dyDescent="0.25">
      <c r="Z3980" s="42"/>
      <c r="AA3980" s="42"/>
    </row>
    <row r="3996" spans="16:16" x14ac:dyDescent="0.25">
      <c r="P3996" s="43"/>
    </row>
    <row r="4004" spans="25:25" x14ac:dyDescent="0.25">
      <c r="Y4004" s="42"/>
    </row>
    <row r="4016" spans="25:25" x14ac:dyDescent="0.25">
      <c r="Y4016" s="42"/>
    </row>
    <row r="4019" spans="16:25" x14ac:dyDescent="0.25">
      <c r="Y4019" s="42"/>
    </row>
    <row r="4021" spans="16:25" x14ac:dyDescent="0.25">
      <c r="P4021" s="43"/>
      <c r="Y4021" s="43"/>
    </row>
    <row r="4022" spans="16:25" x14ac:dyDescent="0.25">
      <c r="Y4022" s="42"/>
    </row>
    <row r="4023" spans="16:25" x14ac:dyDescent="0.25">
      <c r="Y4023" s="42"/>
    </row>
    <row r="4028" spans="16:25" x14ac:dyDescent="0.25">
      <c r="Y4028" s="42"/>
    </row>
    <row r="4037" spans="25:25" x14ac:dyDescent="0.25">
      <c r="Y4037" s="43"/>
    </row>
    <row r="4039" spans="25:25" x14ac:dyDescent="0.25">
      <c r="Y4039" s="42"/>
    </row>
    <row r="4052" spans="25:25" x14ac:dyDescent="0.25">
      <c r="Y4052" s="42"/>
    </row>
    <row r="4078" spans="25:27" x14ac:dyDescent="0.25">
      <c r="Z4078" s="43"/>
      <c r="AA4078" s="42"/>
    </row>
    <row r="4079" spans="25:27" x14ac:dyDescent="0.25">
      <c r="Y4079" s="42"/>
    </row>
    <row r="4083" spans="16:26" x14ac:dyDescent="0.25">
      <c r="Z4083" s="43"/>
    </row>
    <row r="4084" spans="16:26" x14ac:dyDescent="0.25">
      <c r="P4084" s="42"/>
      <c r="Z4084" s="42"/>
    </row>
    <row r="4094" spans="16:26" x14ac:dyDescent="0.25">
      <c r="Y4094" s="43"/>
    </row>
    <row r="4097" spans="16:27" x14ac:dyDescent="0.25">
      <c r="P4097" s="42"/>
      <c r="Z4097" s="43"/>
      <c r="AA4097" s="42"/>
    </row>
    <row r="4100" spans="16:27" x14ac:dyDescent="0.25">
      <c r="Y4100" s="42"/>
    </row>
    <row r="4106" spans="16:27" x14ac:dyDescent="0.25">
      <c r="Y4106" s="42"/>
    </row>
    <row r="4107" spans="16:27" x14ac:dyDescent="0.25">
      <c r="Y4107" s="42"/>
    </row>
    <row r="4113" spans="16:26" x14ac:dyDescent="0.25">
      <c r="P4113" s="42"/>
    </row>
    <row r="4123" spans="16:26" x14ac:dyDescent="0.25">
      <c r="Z4123" s="42"/>
    </row>
    <row r="4137" spans="25:25" x14ac:dyDescent="0.25">
      <c r="Y4137" s="42"/>
    </row>
    <row r="4156" spans="25:27" x14ac:dyDescent="0.25">
      <c r="Y4156" s="42"/>
    </row>
    <row r="4158" spans="25:27" x14ac:dyDescent="0.25">
      <c r="Y4158" s="42"/>
    </row>
    <row r="4159" spans="25:27" x14ac:dyDescent="0.25">
      <c r="Z4159" s="43"/>
      <c r="AA4159" s="42"/>
    </row>
    <row r="4168" spans="16:26" x14ac:dyDescent="0.25">
      <c r="Y4168" s="42"/>
    </row>
    <row r="4169" spans="16:26" x14ac:dyDescent="0.25">
      <c r="Z4169" s="43"/>
    </row>
    <row r="4170" spans="16:26" x14ac:dyDescent="0.25">
      <c r="P4170" s="42"/>
      <c r="Y4170" s="42"/>
    </row>
    <row r="4173" spans="16:26" x14ac:dyDescent="0.25">
      <c r="Y4173" s="43"/>
    </row>
    <row r="4179" spans="25:26" x14ac:dyDescent="0.25">
      <c r="Z4179" s="42"/>
    </row>
    <row r="4181" spans="25:26" x14ac:dyDescent="0.25">
      <c r="Z4181" s="43"/>
    </row>
    <row r="4190" spans="25:26" x14ac:dyDescent="0.25">
      <c r="Y4190" s="42"/>
    </row>
    <row r="4197" spans="25:25" x14ac:dyDescent="0.25">
      <c r="Y4197" s="42"/>
    </row>
    <row r="4214" spans="26:26" x14ac:dyDescent="0.25">
      <c r="Z4214" s="42"/>
    </row>
    <row r="4222" spans="26:26" x14ac:dyDescent="0.25">
      <c r="Z4222" s="43"/>
    </row>
    <row r="4226" spans="25:27" x14ac:dyDescent="0.25">
      <c r="Y4226" s="42"/>
    </row>
    <row r="4228" spans="25:27" x14ac:dyDescent="0.25">
      <c r="AA4228" s="42"/>
    </row>
    <row r="4234" spans="25:27" x14ac:dyDescent="0.25">
      <c r="Y4234" s="42"/>
    </row>
    <row r="4254" spans="16:16" x14ac:dyDescent="0.25">
      <c r="P4254" s="42"/>
    </row>
    <row r="4278" spans="25:25" x14ac:dyDescent="0.25">
      <c r="Y4278" s="42"/>
    </row>
    <row r="4311" spans="25:25" x14ac:dyDescent="0.25">
      <c r="Y4311" s="42"/>
    </row>
    <row r="4332" spans="26:27" x14ac:dyDescent="0.25">
      <c r="Z4332" s="42"/>
      <c r="AA4332" s="42"/>
    </row>
    <row r="4343" spans="25:25" x14ac:dyDescent="0.25">
      <c r="Y4343" s="43"/>
    </row>
    <row r="4349" spans="25:25" x14ac:dyDescent="0.25">
      <c r="Y4349" s="42"/>
    </row>
    <row r="4361" spans="16:16" x14ac:dyDescent="0.25">
      <c r="P4361" s="42"/>
    </row>
    <row r="4371" spans="25:25" x14ac:dyDescent="0.25">
      <c r="Y4371" s="42"/>
    </row>
    <row r="4374" spans="25:25" x14ac:dyDescent="0.25">
      <c r="Y4374" s="43"/>
    </row>
    <row r="4401" spans="16:26" x14ac:dyDescent="0.25">
      <c r="Y4401" s="43"/>
    </row>
    <row r="4403" spans="16:26" x14ac:dyDescent="0.25">
      <c r="Y4403" s="42"/>
    </row>
    <row r="4410" spans="16:26" x14ac:dyDescent="0.25">
      <c r="P4410" s="42"/>
    </row>
    <row r="4414" spans="16:26" x14ac:dyDescent="0.25">
      <c r="Z4414" s="42"/>
    </row>
    <row r="4417" spans="16:26" x14ac:dyDescent="0.25">
      <c r="P4417" s="43"/>
      <c r="Y4417" s="43"/>
    </row>
    <row r="4428" spans="16:26" x14ac:dyDescent="0.25">
      <c r="P4428" s="43"/>
    </row>
    <row r="4431" spans="16:26" x14ac:dyDescent="0.25">
      <c r="Z4431" s="43"/>
    </row>
    <row r="4438" spans="16:25" x14ac:dyDescent="0.25">
      <c r="Y4438" s="42"/>
    </row>
    <row r="4439" spans="16:25" x14ac:dyDescent="0.25">
      <c r="P4439" s="42"/>
      <c r="Y4439" s="42"/>
    </row>
    <row r="4442" spans="16:25" x14ac:dyDescent="0.25">
      <c r="P4442" s="42"/>
    </row>
    <row r="4451" spans="16:27" x14ac:dyDescent="0.25">
      <c r="AA4451" s="42"/>
    </row>
    <row r="4452" spans="16:27" x14ac:dyDescent="0.25">
      <c r="Y4452" s="42"/>
    </row>
    <row r="4456" spans="16:27" x14ac:dyDescent="0.25">
      <c r="Z4456" s="43"/>
    </row>
    <row r="4458" spans="16:27" x14ac:dyDescent="0.25">
      <c r="P4458" s="42"/>
    </row>
    <row r="4466" spans="26:27" x14ac:dyDescent="0.25">
      <c r="Z4466" s="42"/>
      <c r="AA4466" s="43"/>
    </row>
    <row r="4479" spans="26:27" x14ac:dyDescent="0.25">
      <c r="AA4479" s="42"/>
    </row>
    <row r="4486" spans="16:26" x14ac:dyDescent="0.25">
      <c r="Z4486" s="42"/>
    </row>
    <row r="4489" spans="16:26" x14ac:dyDescent="0.25">
      <c r="Y4489" s="42"/>
    </row>
    <row r="4490" spans="16:26" x14ac:dyDescent="0.25">
      <c r="P4490" s="42"/>
      <c r="Y4490" s="42"/>
    </row>
    <row r="4497" spans="25:27" x14ac:dyDescent="0.25">
      <c r="AA4497" s="43"/>
    </row>
    <row r="4510" spans="25:27" x14ac:dyDescent="0.25">
      <c r="Y4510" s="42"/>
    </row>
    <row r="4536" spans="26:26" x14ac:dyDescent="0.25">
      <c r="Z4536" s="42"/>
    </row>
    <row r="4546" spans="16:27" x14ac:dyDescent="0.25">
      <c r="Y4546" s="42"/>
    </row>
    <row r="4548" spans="16:27" x14ac:dyDescent="0.25">
      <c r="Y4548" s="42"/>
    </row>
    <row r="4551" spans="16:27" x14ac:dyDescent="0.25">
      <c r="P4551" s="42"/>
    </row>
    <row r="4556" spans="16:27" x14ac:dyDescent="0.25">
      <c r="AA4556" s="43"/>
    </row>
    <row r="4572" spans="26:26" x14ac:dyDescent="0.25">
      <c r="Z4572" s="42"/>
    </row>
    <row r="4604" spans="26:26" x14ac:dyDescent="0.25">
      <c r="Z4604" s="42"/>
    </row>
    <row r="4616" spans="16:26" x14ac:dyDescent="0.25">
      <c r="Y4616" s="42"/>
    </row>
    <row r="4617" spans="16:26" x14ac:dyDescent="0.25">
      <c r="P4617" s="42"/>
      <c r="Z4617" s="42"/>
    </row>
    <row r="4630" spans="25:25" x14ac:dyDescent="0.25">
      <c r="Y4630" s="42"/>
    </row>
    <row r="4632" spans="25:25" x14ac:dyDescent="0.25">
      <c r="Y4632" s="42"/>
    </row>
    <row r="4634" spans="25:25" x14ac:dyDescent="0.25">
      <c r="Y4634" s="42"/>
    </row>
    <row r="4640" spans="25:25" x14ac:dyDescent="0.25">
      <c r="Y4640" s="42"/>
    </row>
    <row r="4663" spans="25:25" x14ac:dyDescent="0.25">
      <c r="Y4663" s="42"/>
    </row>
    <row r="4688" spans="25:25" x14ac:dyDescent="0.25">
      <c r="Y4688" s="42"/>
    </row>
    <row r="4697" spans="25:25" x14ac:dyDescent="0.25">
      <c r="Y4697" s="43"/>
    </row>
    <row r="4711" spans="25:25" x14ac:dyDescent="0.25">
      <c r="Y4711" s="42"/>
    </row>
    <row r="4741" spans="25:27" x14ac:dyDescent="0.25">
      <c r="Y4741" s="43"/>
    </row>
    <row r="4742" spans="25:27" x14ac:dyDescent="0.25">
      <c r="AA4742" s="43"/>
    </row>
    <row r="4749" spans="25:27" x14ac:dyDescent="0.25">
      <c r="AA4749" s="42"/>
    </row>
    <row r="4777" spans="26:26" x14ac:dyDescent="0.25">
      <c r="Z4777" s="42"/>
    </row>
    <row r="4801" spans="16:25" x14ac:dyDescent="0.25">
      <c r="P4801" s="42"/>
      <c r="Y4801" s="42"/>
    </row>
    <row r="4817" spans="25:25" x14ac:dyDescent="0.25">
      <c r="Y4817" s="42"/>
    </row>
    <row r="4846" spans="26:26" x14ac:dyDescent="0.25">
      <c r="Z4846" s="42"/>
    </row>
    <row r="4881" spans="26:27" x14ac:dyDescent="0.25">
      <c r="Z4881" s="42"/>
      <c r="AA4881" s="42"/>
    </row>
    <row r="4897" spans="25:25" x14ac:dyDescent="0.25">
      <c r="Y4897" s="43"/>
    </row>
    <row r="4931" spans="27:27" x14ac:dyDescent="0.25">
      <c r="AA4931" s="43"/>
    </row>
    <row r="4946" spans="16:27" x14ac:dyDescent="0.25">
      <c r="P4946" s="43"/>
    </row>
    <row r="4958" spans="16:27" x14ac:dyDescent="0.25">
      <c r="Y4958" s="42"/>
    </row>
    <row r="4960" spans="16:27" x14ac:dyDescent="0.25">
      <c r="AA4960" s="43"/>
    </row>
    <row r="4975" spans="26:26" x14ac:dyDescent="0.25">
      <c r="Z4975" s="43"/>
    </row>
    <row r="4978" spans="16:27" x14ac:dyDescent="0.25">
      <c r="AA4978" s="42"/>
    </row>
    <row r="4980" spans="16:27" x14ac:dyDescent="0.25">
      <c r="Y4980" s="42"/>
    </row>
    <row r="4982" spans="16:27" x14ac:dyDescent="0.25">
      <c r="Y4982" s="42"/>
    </row>
    <row r="4990" spans="16:27" x14ac:dyDescent="0.25">
      <c r="Y4990" s="43"/>
    </row>
    <row r="4991" spans="16:27" x14ac:dyDescent="0.25">
      <c r="P4991" s="42"/>
    </row>
    <row r="4996" spans="26:27" x14ac:dyDescent="0.25">
      <c r="Z4996" s="42"/>
      <c r="AA4996" s="42"/>
    </row>
    <row r="5013" spans="25:27" x14ac:dyDescent="0.25">
      <c r="AA5013" s="43"/>
    </row>
    <row r="5017" spans="25:27" x14ac:dyDescent="0.25">
      <c r="Y5017" s="42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theme="0" tint="-0.14999847407452621"/>
  </sheetPr>
  <dimension ref="A1:AB5017"/>
  <sheetViews>
    <sheetView workbookViewId="0">
      <selection activeCell="H3" sqref="H3"/>
    </sheetView>
  </sheetViews>
  <sheetFormatPr baseColWidth="10" defaultRowHeight="15" x14ac:dyDescent="0.25"/>
  <cols>
    <col min="8" max="8" width="29" customWidth="1"/>
  </cols>
  <sheetData>
    <row r="1" spans="1:28" x14ac:dyDescent="0.25">
      <c r="A1" s="120" t="s">
        <v>168</v>
      </c>
      <c r="B1" s="120" t="s">
        <v>169</v>
      </c>
      <c r="C1" s="120" t="s">
        <v>170</v>
      </c>
      <c r="D1" s="120" t="s">
        <v>171</v>
      </c>
      <c r="E1" s="120" t="s">
        <v>172</v>
      </c>
      <c r="F1" s="120" t="s">
        <v>152</v>
      </c>
      <c r="G1" s="120" t="s">
        <v>153</v>
      </c>
      <c r="H1" s="120" t="s">
        <v>173</v>
      </c>
      <c r="I1" s="120" t="s">
        <v>0</v>
      </c>
      <c r="J1" s="120" t="s">
        <v>174</v>
      </c>
      <c r="K1" s="120" t="s">
        <v>175</v>
      </c>
      <c r="L1" s="120" t="s">
        <v>176</v>
      </c>
      <c r="M1" s="146" t="s">
        <v>177</v>
      </c>
      <c r="N1" s="145" t="s">
        <v>154</v>
      </c>
      <c r="O1" s="145" t="s">
        <v>178</v>
      </c>
      <c r="P1" s="145" t="s">
        <v>179</v>
      </c>
      <c r="Q1" s="145" t="s">
        <v>245</v>
      </c>
      <c r="R1" s="145" t="s">
        <v>246</v>
      </c>
      <c r="S1" s="145" t="s">
        <v>247</v>
      </c>
      <c r="T1" s="145" t="s">
        <v>248</v>
      </c>
      <c r="U1" s="145" t="s">
        <v>249</v>
      </c>
      <c r="V1" s="145" t="s">
        <v>297</v>
      </c>
      <c r="W1" s="155" t="s">
        <v>298</v>
      </c>
      <c r="X1" s="145" t="s">
        <v>180</v>
      </c>
      <c r="Y1" s="145" t="s">
        <v>181</v>
      </c>
      <c r="Z1" s="145" t="s">
        <v>182</v>
      </c>
      <c r="AA1" s="145" t="s">
        <v>183</v>
      </c>
      <c r="AB1" s="145" t="s">
        <v>184</v>
      </c>
    </row>
    <row r="2" spans="1:28" x14ac:dyDescent="0.25">
      <c r="A2" s="21">
        <f>'Option 1 - Manual input'!B8</f>
        <v>1</v>
      </c>
      <c r="B2" s="21">
        <f t="array" ref="B2">VLOOKUP($A2&amp;'Dropdown Listen neu'!$A$57,CHOOSE({1,2},'Input - General information'!$A$6:$A$125&amp;'Input - General information'!$B$6:$B$125,'Input - General information'!$D$6:$D$125),2,FALSE)</f>
        <v>0</v>
      </c>
      <c r="C2" s="21">
        <f t="array" ref="C2">VLOOKUP($A2&amp;'Dropdown Listen neu'!$A$58,CHOOSE({1,2},'Input - General information'!$A$6:$A$125&amp;'Input - General information'!$B$6:$B$125,'Input - General information'!$D$6:$D$125),2,FALSE)</f>
        <v>0</v>
      </c>
      <c r="D2" s="21">
        <f t="array" ref="D2">VLOOKUP($A2&amp;'Dropdown Listen neu'!$A$63,CHOOSE({1,2},'Input - General information'!$A$6:$A$125&amp;'Input - General information'!$C$6:$C$125,'Input - General information'!$D$6:$D$125),2,FALSE)</f>
        <v>0</v>
      </c>
      <c r="E2" s="21">
        <f t="array" ref="E2">VLOOKUP($A2&amp;'Dropdown Listen neu'!$A$64,CHOOSE({1,2},'Input - General information'!$A$6:$A$125&amp;'Input - General information'!$C$6:$C$125,'Input - General information'!$D$6:$D$125),2,FALSE)</f>
        <v>0</v>
      </c>
      <c r="F2" s="21">
        <f t="array" ref="F2">VLOOKUP($A2&amp;'Dropdown Listen neu'!$A$65,CHOOSE({1,2},'Input - General information'!$A$6:$A$125&amp;'Input - General information'!$C$6:$C$125,'Input - General information'!$D$6:$D$125),2,FALSE)</f>
        <v>0</v>
      </c>
      <c r="G2" s="21">
        <f t="array" ref="G2">VLOOKUP($A2&amp;'Dropdown Listen neu'!$A$66,CHOOSE({1,2},'Input - General information'!$A$6:$A$125&amp;'Input - General information'!$C$6:$C$125,'Input - General information'!$D$6:$D$125),2,FALSE)</f>
        <v>0</v>
      </c>
      <c r="H2" s="21" t="e">
        <f>CONCATENATE("SRID=4326;","POINT(",VLOOKUP($A2&amp;'Dropdown Listen neu'!$A$67,CHOOSE({1,2},'Input - General information'!$A$6:$A$125&amp;'Input - General information'!$C$6:$C$125,'Input - General information'!$D$6:$D$125),2,FALSE), " ",VLOOKUP($A2&amp;'Dropdown Listen neu'!$A$67,CHOOSE({1,2},'Input - General information'!$A$6:$A$125&amp;'Input - General information'!$C$6:$C$125,'Input - General information'!$D$6:$D$125),2,FALSE), ")")</f>
        <v>#N/A</v>
      </c>
      <c r="I2" s="21" t="e">
        <f t="array" ref="I2">VLOOKUP(VLOOKUP($A2&amp;'Dropdown Listen neu'!$A$56,CHOOSE({1,2},'Input - General information'!$A$6:$A$125&amp;'Input - General information'!$B$6:$B$125,'Input - General information'!$D$6:$D$125),2,FALSE),'Dropdown Listen neu'!$A$26:$B$53,2,FALSE)</f>
        <v>#N/A</v>
      </c>
      <c r="J2" s="17" t="s">
        <v>288</v>
      </c>
      <c r="K2" s="21" t="e">
        <f t="array" ref="K2">VLOOKUP($A2&amp;'Dropdown Listen neu'!$A$61,CHOOSE({1,2},'Input - General information'!$A$6:$A$125&amp;'Input - General information'!$B$6:$B$125,'Input - General information'!$D$6:$D$125),2,FALSE)</f>
        <v>#N/A</v>
      </c>
      <c r="L2" s="21"/>
      <c r="M2" s="96" t="s">
        <v>185</v>
      </c>
      <c r="N2">
        <f>'Option 3 - Sector selection'!I7</f>
        <v>0</v>
      </c>
      <c r="O2" s="14" t="s">
        <v>185</v>
      </c>
      <c r="P2">
        <f>'Option 3 - Sector selection'!J7</f>
        <v>0</v>
      </c>
      <c r="Q2" s="147" t="s">
        <v>290</v>
      </c>
      <c r="R2" s="92" t="e">
        <f>'Option 3 - Sector selection'!M7</f>
        <v>#N/A</v>
      </c>
      <c r="S2" t="e">
        <f>'Option 3 - Sector selection'!$M7*'Option 3 - Sector selection'!N7/100</f>
        <v>#N/A</v>
      </c>
      <c r="T2" t="e">
        <f>'Option 3 - Sector selection'!$M7*'Option 3 - Sector selection'!O7/100</f>
        <v>#N/A</v>
      </c>
      <c r="U2" t="e">
        <f>'Option 3 - Sector selection'!$M7*'Option 3 - Sector selection'!P7/100</f>
        <v>#N/A</v>
      </c>
      <c r="V2" t="e">
        <f>'Option 3 - Sector selection'!$M7*'Option 3 - Sector selection'!Q7/100</f>
        <v>#N/A</v>
      </c>
      <c r="W2" s="156" t="e">
        <f>'Option 3 - Sector selection'!$M7*'Option 3 - Sector selection'!R7/100</f>
        <v>#N/A</v>
      </c>
      <c r="X2" s="14" t="s">
        <v>155</v>
      </c>
      <c r="Y2" t="e">
        <f>'Option 3 - Sector selection'!$T7*'Option 3 - Sector selection'!V7/100</f>
        <v>#N/A</v>
      </c>
      <c r="Z2" t="e">
        <f>'Option 3 - Sector selection'!$T7*'Option 3 - Sector selection'!W7/100</f>
        <v>#N/A</v>
      </c>
      <c r="AA2" t="e">
        <f>'Option 3 - Sector selection'!$T7*'Option 3 - Sector selection'!X7/100</f>
        <v>#N/A</v>
      </c>
      <c r="AB2" s="14" t="s">
        <v>155</v>
      </c>
    </row>
    <row r="3" spans="1:28" x14ac:dyDescent="0.25">
      <c r="A3" s="21">
        <f>'Option 1 - Manual input'!B9</f>
        <v>2</v>
      </c>
      <c r="B3" s="21">
        <f t="array" ref="B3">VLOOKUP($A3&amp;'Dropdown Listen neu'!$A$57,CHOOSE({1,2},'Input - General information'!$A$6:$A$125&amp;'Input - General information'!$B$6:$B$125,'Input - General information'!$D$6:$D$125),2,FALSE)</f>
        <v>0</v>
      </c>
      <c r="C3" s="21">
        <f t="array" ref="C3">VLOOKUP($A3&amp;'Dropdown Listen neu'!$A$58,CHOOSE({1,2},'Input - General information'!$A$6:$A$125&amp;'Input - General information'!$B$6:$B$125,'Input - General information'!$D$6:$D$125),2,FALSE)</f>
        <v>0</v>
      </c>
      <c r="D3" s="21">
        <f t="array" ref="D3">VLOOKUP($A3&amp;'Dropdown Listen neu'!$A$63,CHOOSE({1,2},'Input - General information'!$A$6:$A$125&amp;'Input - General information'!$C$6:$C$125,'Input - General information'!$D$6:$D$125),2,FALSE)</f>
        <v>0</v>
      </c>
      <c r="E3" s="21">
        <f t="array" ref="E3">VLOOKUP($A3&amp;'Dropdown Listen neu'!$A$64,CHOOSE({1,2},'Input - General information'!$A$6:$A$125&amp;'Input - General information'!$C$6:$C$125,'Input - General information'!$D$6:$D$125),2,FALSE)</f>
        <v>0</v>
      </c>
      <c r="F3" s="21">
        <f t="array" ref="F3">VLOOKUP($A3&amp;'Dropdown Listen neu'!$A$65,CHOOSE({1,2},'Input - General information'!$A$6:$A$125&amp;'Input - General information'!$C$6:$C$125,'Input - General information'!$D$6:$D$125),2,FALSE)</f>
        <v>0</v>
      </c>
      <c r="G3" s="21">
        <f t="array" ref="G3">VLOOKUP($A3&amp;'Dropdown Listen neu'!$A$66,CHOOSE({1,2},'Input - General information'!$A$6:$A$125&amp;'Input - General information'!$C$6:$C$125,'Input - General information'!$D$6:$D$125),2,FALSE)</f>
        <v>0</v>
      </c>
      <c r="H3" s="21" t="e">
        <f>CONCATENATE("SRID=4326;","POINT(",VLOOKUP($A3&amp;'Dropdown Listen neu'!$A$67,CHOOSE({1,2},'Input - General information'!$A$6:$A$125&amp;'Input - General information'!$C$6:$C$125,'Input - General information'!$D$6:$D$125),2,FALSE), " ",VLOOKUP($A3&amp;'Dropdown Listen neu'!$A$67,CHOOSE({1,2},'Input - General information'!$A$6:$A$125&amp;'Input - General information'!$C$6:$C$125,'Input - General information'!$D$6:$D$125),2,FALSE), ")")</f>
        <v>#N/A</v>
      </c>
      <c r="I3" s="21" t="e">
        <f t="array" ref="I3">VLOOKUP(VLOOKUP($A3&amp;'Dropdown Listen neu'!$A$56,CHOOSE({1,2},'Input - General information'!$A$6:$A$125&amp;'Input - General information'!$B$6:$B$125,'Input - General information'!$D$6:$D$125),2,FALSE),'Dropdown Listen neu'!$A$26:$B$53,2,FALSE)</f>
        <v>#N/A</v>
      </c>
      <c r="J3" s="17" t="s">
        <v>288</v>
      </c>
      <c r="K3" s="21" t="e">
        <f t="array" ref="K3">VLOOKUP($A3&amp;'Dropdown Listen neu'!$A$61,CHOOSE({1,2},'Input - General information'!$A$6:$A$125&amp;'Input - General information'!$B$6:$B$125,'Input - General information'!$D$6:$D$125),2,FALSE)</f>
        <v>#N/A</v>
      </c>
      <c r="L3" s="21"/>
      <c r="M3" s="96" t="s">
        <v>185</v>
      </c>
      <c r="N3">
        <f>'Option 3 - Sector selection'!I8</f>
        <v>0</v>
      </c>
      <c r="O3" s="14" t="s">
        <v>185</v>
      </c>
      <c r="P3">
        <f>'Option 3 - Sector selection'!J8</f>
        <v>0</v>
      </c>
      <c r="Q3" s="147" t="s">
        <v>290</v>
      </c>
      <c r="R3" s="92" t="e">
        <f>'Option 3 - Sector selection'!M8</f>
        <v>#N/A</v>
      </c>
      <c r="S3" t="e">
        <f>'Option 3 - Sector selection'!$M8*'Option 3 - Sector selection'!N8/100</f>
        <v>#N/A</v>
      </c>
      <c r="T3" t="e">
        <f>'Option 3 - Sector selection'!$M8*'Option 3 - Sector selection'!O8/100</f>
        <v>#N/A</v>
      </c>
      <c r="U3" t="e">
        <f>'Option 3 - Sector selection'!$M8*'Option 3 - Sector selection'!P8/100</f>
        <v>#N/A</v>
      </c>
      <c r="V3" t="e">
        <f>'Option 3 - Sector selection'!$M8*'Option 3 - Sector selection'!Q8/100</f>
        <v>#N/A</v>
      </c>
      <c r="W3" s="156" t="e">
        <f>'Option 3 - Sector selection'!$M8*'Option 3 - Sector selection'!R8/100</f>
        <v>#N/A</v>
      </c>
      <c r="X3" s="14" t="s">
        <v>155</v>
      </c>
      <c r="Y3" t="e">
        <f>'Option 3 - Sector selection'!$T8*'Option 3 - Sector selection'!V8/100</f>
        <v>#N/A</v>
      </c>
      <c r="Z3" t="e">
        <f>'Option 3 - Sector selection'!$T8*'Option 3 - Sector selection'!W8/100</f>
        <v>#N/A</v>
      </c>
      <c r="AA3" t="e">
        <f>'Option 3 - Sector selection'!$T8*'Option 3 - Sector selection'!X8/100</f>
        <v>#N/A</v>
      </c>
      <c r="AB3" s="14" t="s">
        <v>155</v>
      </c>
    </row>
    <row r="4" spans="1:28" x14ac:dyDescent="0.25">
      <c r="A4" s="21">
        <f>'Option 1 - Manual input'!B10</f>
        <v>3</v>
      </c>
      <c r="B4" s="21">
        <f t="array" ref="B4">VLOOKUP($A4&amp;'Dropdown Listen neu'!$A$57,CHOOSE({1,2},'Input - General information'!$A$6:$A$125&amp;'Input - General information'!$B$6:$B$125,'Input - General information'!$D$6:$D$125),2,FALSE)</f>
        <v>0</v>
      </c>
      <c r="C4" s="21">
        <f t="array" ref="C4">VLOOKUP($A4&amp;'Dropdown Listen neu'!$A$58,CHOOSE({1,2},'Input - General information'!$A$6:$A$125&amp;'Input - General information'!$B$6:$B$125,'Input - General information'!$D$6:$D$125),2,FALSE)</f>
        <v>0</v>
      </c>
      <c r="D4" s="21">
        <f t="array" ref="D4">VLOOKUP($A4&amp;'Dropdown Listen neu'!$A$63,CHOOSE({1,2},'Input - General information'!$A$6:$A$125&amp;'Input - General information'!$C$6:$C$125,'Input - General information'!$D$6:$D$125),2,FALSE)</f>
        <v>0</v>
      </c>
      <c r="E4" s="21">
        <f t="array" ref="E4">VLOOKUP($A4&amp;'Dropdown Listen neu'!$A$64,CHOOSE({1,2},'Input - General information'!$A$6:$A$125&amp;'Input - General information'!$C$6:$C$125,'Input - General information'!$D$6:$D$125),2,FALSE)</f>
        <v>0</v>
      </c>
      <c r="F4" s="21">
        <f t="array" ref="F4">VLOOKUP($A4&amp;'Dropdown Listen neu'!$A$65,CHOOSE({1,2},'Input - General information'!$A$6:$A$125&amp;'Input - General information'!$C$6:$C$125,'Input - General information'!$D$6:$D$125),2,FALSE)</f>
        <v>0</v>
      </c>
      <c r="G4" s="21">
        <f t="array" ref="G4">VLOOKUP($A4&amp;'Dropdown Listen neu'!$A$66,CHOOSE({1,2},'Input - General information'!$A$6:$A$125&amp;'Input - General information'!$C$6:$C$125,'Input - General information'!$D$6:$D$125),2,FALSE)</f>
        <v>0</v>
      </c>
      <c r="H4" s="21" t="str">
        <f t="array" ref="H4">CONCATENATE("SRID=4326;","POINT(",VLOOKUP($A4&amp;'Dropdown Listen neu'!$A$67,CHOOSE({1,2},'Input - General information'!$A$6:$A$125&amp;'Input - General information'!$C$6:$C$125,'Input - General information'!$D$6:$D$125),2,FALSE), " ",VLOOKUP($A4&amp;'Dropdown Listen neu'!$A$67,CHOOSE({1,2},'Input - General information'!$A$6:$A$125&amp;'Input - General information'!$C$6:$C$125,'Input - General information'!$D$6:$D$125),2,FALSE), ")")</f>
        <v>SRID=4326;POINT(0 0)</v>
      </c>
      <c r="I4" s="21" t="e">
        <f t="array" ref="I4">VLOOKUP(VLOOKUP($A4&amp;'Dropdown Listen neu'!$A$56,CHOOSE({1,2},'Input - General information'!$A$6:$A$125&amp;'Input - General information'!$B$6:$B$125,'Input - General information'!$D$6:$D$125),2,FALSE),'Dropdown Listen neu'!$A$26:$B$53,2,FALSE)</f>
        <v>#N/A</v>
      </c>
      <c r="J4" s="17" t="s">
        <v>288</v>
      </c>
      <c r="K4" s="21" t="e">
        <f t="array" ref="K4">VLOOKUP($A4&amp;'Dropdown Listen neu'!$A$61,CHOOSE({1,2},'Input - General information'!$A$6:$A$125&amp;'Input - General information'!$B$6:$B$125,'Input - General information'!$D$6:$D$125),2,FALSE)</f>
        <v>#N/A</v>
      </c>
      <c r="L4" s="21"/>
      <c r="M4" s="96" t="s">
        <v>185</v>
      </c>
      <c r="N4">
        <f>'Option 3 - Sector selection'!I9</f>
        <v>0</v>
      </c>
      <c r="O4" s="14" t="s">
        <v>185</v>
      </c>
      <c r="P4">
        <f>'Option 3 - Sector selection'!J9</f>
        <v>0</v>
      </c>
      <c r="Q4" s="147" t="s">
        <v>290</v>
      </c>
      <c r="R4" s="92" t="e">
        <f>'Option 3 - Sector selection'!M9</f>
        <v>#N/A</v>
      </c>
      <c r="S4" t="e">
        <f>'Option 3 - Sector selection'!$M9*'Option 3 - Sector selection'!N9/100</f>
        <v>#N/A</v>
      </c>
      <c r="T4" t="e">
        <f>'Option 3 - Sector selection'!$M9*'Option 3 - Sector selection'!O9/100</f>
        <v>#N/A</v>
      </c>
      <c r="U4" t="e">
        <f>'Option 3 - Sector selection'!$M9*'Option 3 - Sector selection'!P9/100</f>
        <v>#N/A</v>
      </c>
      <c r="V4" t="e">
        <f>'Option 3 - Sector selection'!$M9*'Option 3 - Sector selection'!Q9/100</f>
        <v>#N/A</v>
      </c>
      <c r="W4" s="156" t="e">
        <f>'Option 3 - Sector selection'!$M9*'Option 3 - Sector selection'!R9/100</f>
        <v>#N/A</v>
      </c>
      <c r="X4" s="14" t="s">
        <v>155</v>
      </c>
      <c r="Y4" t="e">
        <f>'Option 3 - Sector selection'!$T9*'Option 3 - Sector selection'!V9/100</f>
        <v>#N/A</v>
      </c>
      <c r="Z4" t="e">
        <f>'Option 3 - Sector selection'!$T9*'Option 3 - Sector selection'!W9/100</f>
        <v>#N/A</v>
      </c>
      <c r="AA4" t="e">
        <f>'Option 3 - Sector selection'!$T9*'Option 3 - Sector selection'!X9/100</f>
        <v>#N/A</v>
      </c>
      <c r="AB4" s="14" t="s">
        <v>155</v>
      </c>
    </row>
    <row r="5" spans="1:28" x14ac:dyDescent="0.25">
      <c r="A5" s="21">
        <f>'Option 1 - Manual input'!B11</f>
        <v>4</v>
      </c>
      <c r="B5" s="21">
        <f t="array" ref="B5">VLOOKUP($A5&amp;'Dropdown Listen neu'!$A$57,CHOOSE({1,2},'Input - General information'!$A$6:$A$125&amp;'Input - General information'!$B$6:$B$125,'Input - General information'!$D$6:$D$125),2,FALSE)</f>
        <v>0</v>
      </c>
      <c r="C5" s="21">
        <f t="array" ref="C5">VLOOKUP($A5&amp;'Dropdown Listen neu'!$A$58,CHOOSE({1,2},'Input - General information'!$A$6:$A$125&amp;'Input - General information'!$B$6:$B$125,'Input - General information'!$D$6:$D$125),2,FALSE)</f>
        <v>0</v>
      </c>
      <c r="D5" s="21">
        <f t="array" ref="D5">VLOOKUP($A5&amp;'Dropdown Listen neu'!$A$63,CHOOSE({1,2},'Input - General information'!$A$6:$A$125&amp;'Input - General information'!$C$6:$C$125,'Input - General information'!$D$6:$D$125),2,FALSE)</f>
        <v>0</v>
      </c>
      <c r="E5" s="21">
        <f t="array" ref="E5">VLOOKUP($A5&amp;'Dropdown Listen neu'!$A$64,CHOOSE({1,2},'Input - General information'!$A$6:$A$125&amp;'Input - General information'!$C$6:$C$125,'Input - General information'!$D$6:$D$125),2,FALSE)</f>
        <v>0</v>
      </c>
      <c r="F5" s="21">
        <f t="array" ref="F5">VLOOKUP($A5&amp;'Dropdown Listen neu'!$A$65,CHOOSE({1,2},'Input - General information'!$A$6:$A$125&amp;'Input - General information'!$C$6:$C$125,'Input - General information'!$D$6:$D$125),2,FALSE)</f>
        <v>0</v>
      </c>
      <c r="G5" s="21">
        <f t="array" ref="G5">VLOOKUP($A5&amp;'Dropdown Listen neu'!$A$66,CHOOSE({1,2},'Input - General information'!$A$6:$A$125&amp;'Input - General information'!$C$6:$C$125,'Input - General information'!$D$6:$D$125),2,FALSE)</f>
        <v>0</v>
      </c>
      <c r="H5" s="21" t="str">
        <f t="array" ref="H5">CONCATENATE("SRID=4326;","POINT(",VLOOKUP($A5&amp;'Dropdown Listen neu'!$A$67,CHOOSE({1,2},'Input - General information'!$A$6:$A$125&amp;'Input - General information'!$C$6:$C$125,'Input - General information'!$D$6:$D$125),2,FALSE), " ",VLOOKUP($A5&amp;'Dropdown Listen neu'!$A$67,CHOOSE({1,2},'Input - General information'!$A$6:$A$125&amp;'Input - General information'!$C$6:$C$125,'Input - General information'!$D$6:$D$125),2,FALSE), ")")</f>
        <v>SRID=4326;POINT(0 0)</v>
      </c>
      <c r="I5" s="21" t="e">
        <f t="array" ref="I5">VLOOKUP(VLOOKUP($A5&amp;'Dropdown Listen neu'!$A$56,CHOOSE({1,2},'Input - General information'!$A$6:$A$125&amp;'Input - General information'!$B$6:$B$125,'Input - General information'!$D$6:$D$125),2,FALSE),'Dropdown Listen neu'!$A$26:$B$53,2,FALSE)</f>
        <v>#N/A</v>
      </c>
      <c r="J5" s="17" t="s">
        <v>288</v>
      </c>
      <c r="K5" s="21" t="e">
        <f t="array" ref="K5">VLOOKUP($A5&amp;'Dropdown Listen neu'!$A$61,CHOOSE({1,2},'Input - General information'!$A$6:$A$125&amp;'Input - General information'!$B$6:$B$125,'Input - General information'!$D$6:$D$125),2,FALSE)</f>
        <v>#N/A</v>
      </c>
      <c r="L5" s="21"/>
      <c r="M5" s="96" t="s">
        <v>185</v>
      </c>
      <c r="N5">
        <f>'Option 3 - Sector selection'!I10</f>
        <v>0</v>
      </c>
      <c r="O5" s="14" t="s">
        <v>185</v>
      </c>
      <c r="P5">
        <f>'Option 3 - Sector selection'!J10</f>
        <v>0</v>
      </c>
      <c r="Q5" s="147" t="s">
        <v>290</v>
      </c>
      <c r="R5" s="92" t="e">
        <f>'Option 3 - Sector selection'!M10</f>
        <v>#N/A</v>
      </c>
      <c r="S5" t="e">
        <f>'Option 3 - Sector selection'!$M10*'Option 3 - Sector selection'!N10/100</f>
        <v>#N/A</v>
      </c>
      <c r="T5" t="e">
        <f>'Option 3 - Sector selection'!$M10*'Option 3 - Sector selection'!O10/100</f>
        <v>#N/A</v>
      </c>
      <c r="U5" t="e">
        <f>'Option 3 - Sector selection'!$M10*'Option 3 - Sector selection'!P10/100</f>
        <v>#N/A</v>
      </c>
      <c r="V5" t="e">
        <f>'Option 3 - Sector selection'!$M10*'Option 3 - Sector selection'!Q10/100</f>
        <v>#N/A</v>
      </c>
      <c r="W5" s="156" t="e">
        <f>'Option 3 - Sector selection'!$M10*'Option 3 - Sector selection'!R10/100</f>
        <v>#N/A</v>
      </c>
      <c r="X5" s="14" t="s">
        <v>155</v>
      </c>
      <c r="Y5" t="e">
        <f>'Option 3 - Sector selection'!$T10*'Option 3 - Sector selection'!V10/100</f>
        <v>#N/A</v>
      </c>
      <c r="Z5" t="e">
        <f>'Option 3 - Sector selection'!$T10*'Option 3 - Sector selection'!W10/100</f>
        <v>#N/A</v>
      </c>
      <c r="AA5" t="e">
        <f>'Option 3 - Sector selection'!$T10*'Option 3 - Sector selection'!X10/100</f>
        <v>#N/A</v>
      </c>
      <c r="AB5" s="14" t="s">
        <v>155</v>
      </c>
    </row>
    <row r="6" spans="1:28" x14ac:dyDescent="0.25">
      <c r="A6" s="21">
        <f>'Option 1 - Manual input'!B12</f>
        <v>5</v>
      </c>
      <c r="B6" s="21">
        <f t="array" ref="B6">VLOOKUP($A6&amp;'Dropdown Listen neu'!$A$57,CHOOSE({1,2},'Input - General information'!$A$6:$A$125&amp;'Input - General information'!$B$6:$B$125,'Input - General information'!$D$6:$D$125),2,FALSE)</f>
        <v>0</v>
      </c>
      <c r="C6" s="21">
        <f t="array" ref="C6">VLOOKUP($A6&amp;'Dropdown Listen neu'!$A$58,CHOOSE({1,2},'Input - General information'!$A$6:$A$125&amp;'Input - General information'!$B$6:$B$125,'Input - General information'!$D$6:$D$125),2,FALSE)</f>
        <v>0</v>
      </c>
      <c r="D6" s="21">
        <f t="array" ref="D6">VLOOKUP($A6&amp;'Dropdown Listen neu'!$A$63,CHOOSE({1,2},'Input - General information'!$A$6:$A$125&amp;'Input - General information'!$C$6:$C$125,'Input - General information'!$D$6:$D$125),2,FALSE)</f>
        <v>0</v>
      </c>
      <c r="E6" s="21">
        <f t="array" ref="E6">VLOOKUP($A6&amp;'Dropdown Listen neu'!$A$64,CHOOSE({1,2},'Input - General information'!$A$6:$A$125&amp;'Input - General information'!$C$6:$C$125,'Input - General information'!$D$6:$D$125),2,FALSE)</f>
        <v>0</v>
      </c>
      <c r="F6" s="21">
        <f t="array" ref="F6">VLOOKUP($A6&amp;'Dropdown Listen neu'!$A$65,CHOOSE({1,2},'Input - General information'!$A$6:$A$125&amp;'Input - General information'!$C$6:$C$125,'Input - General information'!$D$6:$D$125),2,FALSE)</f>
        <v>0</v>
      </c>
      <c r="G6" s="21">
        <f t="array" ref="G6">VLOOKUP($A6&amp;'Dropdown Listen neu'!$A$66,CHOOSE({1,2},'Input - General information'!$A$6:$A$125&amp;'Input - General information'!$C$6:$C$125,'Input - General information'!$D$6:$D$125),2,FALSE)</f>
        <v>0</v>
      </c>
      <c r="H6" s="21" t="str">
        <f t="array" ref="H6">CONCATENATE("SRID=4326;","POINT(",VLOOKUP($A6&amp;'Dropdown Listen neu'!$A$67,CHOOSE({1,2},'Input - General information'!$A$6:$A$125&amp;'Input - General information'!$C$6:$C$125,'Input - General information'!$D$6:$D$125),2,FALSE), " ",VLOOKUP($A6&amp;'Dropdown Listen neu'!$A$67,CHOOSE({1,2},'Input - General information'!$A$6:$A$125&amp;'Input - General information'!$C$6:$C$125,'Input - General information'!$D$6:$D$125),2,FALSE), ")")</f>
        <v>SRID=4326;POINT(0 0)</v>
      </c>
      <c r="I6" s="21" t="e">
        <f t="array" ref="I6">VLOOKUP(VLOOKUP($A6&amp;'Dropdown Listen neu'!$A$56,CHOOSE({1,2},'Input - General information'!$A$6:$A$125&amp;'Input - General information'!$B$6:$B$125,'Input - General information'!$D$6:$D$125),2,FALSE),'Dropdown Listen neu'!$A$26:$B$53,2,FALSE)</f>
        <v>#N/A</v>
      </c>
      <c r="J6" s="17" t="s">
        <v>288</v>
      </c>
      <c r="K6" s="21" t="e">
        <f t="array" ref="K6">VLOOKUP($A6&amp;'Dropdown Listen neu'!$A$61,CHOOSE({1,2},'Input - General information'!$A$6:$A$125&amp;'Input - General information'!$B$6:$B$125,'Input - General information'!$D$6:$D$125),2,FALSE)</f>
        <v>#N/A</v>
      </c>
      <c r="L6" s="21"/>
      <c r="M6" s="96" t="s">
        <v>185</v>
      </c>
      <c r="N6">
        <f>'Option 3 - Sector selection'!I11</f>
        <v>0</v>
      </c>
      <c r="O6" s="14" t="s">
        <v>185</v>
      </c>
      <c r="P6">
        <f>'Option 3 - Sector selection'!J11</f>
        <v>0</v>
      </c>
      <c r="Q6" s="147" t="s">
        <v>290</v>
      </c>
      <c r="R6" s="92" t="e">
        <f>'Option 3 - Sector selection'!M11</f>
        <v>#N/A</v>
      </c>
      <c r="S6" t="e">
        <f>'Option 3 - Sector selection'!$M11*'Option 3 - Sector selection'!N11/100</f>
        <v>#N/A</v>
      </c>
      <c r="T6" t="e">
        <f>'Option 3 - Sector selection'!$M11*'Option 3 - Sector selection'!O11/100</f>
        <v>#N/A</v>
      </c>
      <c r="U6" t="e">
        <f>'Option 3 - Sector selection'!$M11*'Option 3 - Sector selection'!P11/100</f>
        <v>#N/A</v>
      </c>
      <c r="V6" t="e">
        <f>'Option 3 - Sector selection'!$M11*'Option 3 - Sector selection'!Q11/100</f>
        <v>#N/A</v>
      </c>
      <c r="W6" s="156" t="e">
        <f>'Option 3 - Sector selection'!$M11*'Option 3 - Sector selection'!R11/100</f>
        <v>#N/A</v>
      </c>
      <c r="X6" s="14" t="s">
        <v>155</v>
      </c>
      <c r="Y6" t="e">
        <f>'Option 3 - Sector selection'!$T11*'Option 3 - Sector selection'!V11/100</f>
        <v>#N/A</v>
      </c>
      <c r="Z6" t="e">
        <f>'Option 3 - Sector selection'!$T11*'Option 3 - Sector selection'!W11/100</f>
        <v>#N/A</v>
      </c>
      <c r="AA6" t="e">
        <f>'Option 3 - Sector selection'!$T11*'Option 3 - Sector selection'!X11/100</f>
        <v>#N/A</v>
      </c>
      <c r="AB6" s="14" t="s">
        <v>155</v>
      </c>
    </row>
    <row r="7" spans="1:28" x14ac:dyDescent="0.25">
      <c r="A7" s="21">
        <f>'Option 1 - Manual input'!B13</f>
        <v>6</v>
      </c>
      <c r="B7" s="21">
        <f t="array" ref="B7">VLOOKUP($A7&amp;'Dropdown Listen neu'!$A$57,CHOOSE({1,2},'Input - General information'!$A$6:$A$125&amp;'Input - General information'!$B$6:$B$125,'Input - General information'!$D$6:$D$125),2,FALSE)</f>
        <v>0</v>
      </c>
      <c r="C7" s="21">
        <f t="array" ref="C7">VLOOKUP($A7&amp;'Dropdown Listen neu'!$A$58,CHOOSE({1,2},'Input - General information'!$A$6:$A$125&amp;'Input - General information'!$B$6:$B$125,'Input - General information'!$D$6:$D$125),2,FALSE)</f>
        <v>0</v>
      </c>
      <c r="D7" s="21">
        <f t="array" ref="D7">VLOOKUP($A7&amp;'Dropdown Listen neu'!$A$63,CHOOSE({1,2},'Input - General information'!$A$6:$A$125&amp;'Input - General information'!$C$6:$C$125,'Input - General information'!$D$6:$D$125),2,FALSE)</f>
        <v>0</v>
      </c>
      <c r="E7" s="21">
        <f t="array" ref="E7">VLOOKUP($A7&amp;'Dropdown Listen neu'!$A$64,CHOOSE({1,2},'Input - General information'!$A$6:$A$125&amp;'Input - General information'!$C$6:$C$125,'Input - General information'!$D$6:$D$125),2,FALSE)</f>
        <v>0</v>
      </c>
      <c r="F7" s="21">
        <f t="array" ref="F7">VLOOKUP($A7&amp;'Dropdown Listen neu'!$A$65,CHOOSE({1,2},'Input - General information'!$A$6:$A$125&amp;'Input - General information'!$C$6:$C$125,'Input - General information'!$D$6:$D$125),2,FALSE)</f>
        <v>0</v>
      </c>
      <c r="G7" s="21">
        <f t="array" ref="G7">VLOOKUP($A7&amp;'Dropdown Listen neu'!$A$66,CHOOSE({1,2},'Input - General information'!$A$6:$A$125&amp;'Input - General information'!$C$6:$C$125,'Input - General information'!$D$6:$D$125),2,FALSE)</f>
        <v>0</v>
      </c>
      <c r="H7" s="21" t="str">
        <f t="array" ref="H7">CONCATENATE("SRID=4326;","POINT(",VLOOKUP($A7&amp;'Dropdown Listen neu'!$A$67,CHOOSE({1,2},'Input - General information'!$A$6:$A$125&amp;'Input - General information'!$C$6:$C$125,'Input - General information'!$D$6:$D$125),2,FALSE), " ",VLOOKUP($A7&amp;'Dropdown Listen neu'!$A$67,CHOOSE({1,2},'Input - General information'!$A$6:$A$125&amp;'Input - General information'!$C$6:$C$125,'Input - General information'!$D$6:$D$125),2,FALSE), ")")</f>
        <v>SRID=4326;POINT(0 0)</v>
      </c>
      <c r="I7" s="21" t="e">
        <f t="array" ref="I7">VLOOKUP(VLOOKUP($A7&amp;'Dropdown Listen neu'!$A$56,CHOOSE({1,2},'Input - General information'!$A$6:$A$125&amp;'Input - General information'!$B$6:$B$125,'Input - General information'!$D$6:$D$125),2,FALSE),'Dropdown Listen neu'!$A$26:$B$53,2,FALSE)</f>
        <v>#N/A</v>
      </c>
      <c r="J7" s="17" t="s">
        <v>288</v>
      </c>
      <c r="K7" s="21" t="e">
        <f t="array" ref="K7">VLOOKUP($A7&amp;'Dropdown Listen neu'!$A$61,CHOOSE({1,2},'Input - General information'!$A$6:$A$125&amp;'Input - General information'!$B$6:$B$125,'Input - General information'!$D$6:$D$125),2,FALSE)</f>
        <v>#N/A</v>
      </c>
      <c r="L7" s="21"/>
      <c r="M7" s="96" t="s">
        <v>185</v>
      </c>
      <c r="N7">
        <f>'Option 3 - Sector selection'!I12</f>
        <v>0</v>
      </c>
      <c r="O7" s="14" t="s">
        <v>185</v>
      </c>
      <c r="P7">
        <f>'Option 3 - Sector selection'!J12</f>
        <v>0</v>
      </c>
      <c r="Q7" s="147" t="s">
        <v>290</v>
      </c>
      <c r="R7" s="92" t="e">
        <f>'Option 3 - Sector selection'!M12</f>
        <v>#N/A</v>
      </c>
      <c r="S7" t="e">
        <f>'Option 3 - Sector selection'!$M12*'Option 3 - Sector selection'!N12/100</f>
        <v>#N/A</v>
      </c>
      <c r="T7" t="e">
        <f>'Option 3 - Sector selection'!$M12*'Option 3 - Sector selection'!O12/100</f>
        <v>#N/A</v>
      </c>
      <c r="U7" t="e">
        <f>'Option 3 - Sector selection'!$M12*'Option 3 - Sector selection'!P12/100</f>
        <v>#N/A</v>
      </c>
      <c r="V7" t="e">
        <f>'Option 3 - Sector selection'!$M12*'Option 3 - Sector selection'!Q12/100</f>
        <v>#N/A</v>
      </c>
      <c r="W7" s="156" t="e">
        <f>'Option 3 - Sector selection'!$M12*'Option 3 - Sector selection'!R12/100</f>
        <v>#N/A</v>
      </c>
      <c r="X7" s="14" t="s">
        <v>155</v>
      </c>
      <c r="Y7" t="e">
        <f>'Option 3 - Sector selection'!$T12*'Option 3 - Sector selection'!V12/100</f>
        <v>#N/A</v>
      </c>
      <c r="Z7" t="e">
        <f>'Option 3 - Sector selection'!$T12*'Option 3 - Sector selection'!W12/100</f>
        <v>#N/A</v>
      </c>
      <c r="AA7" t="e">
        <f>'Option 3 - Sector selection'!$T12*'Option 3 - Sector selection'!X12/100</f>
        <v>#N/A</v>
      </c>
      <c r="AB7" s="14" t="s">
        <v>155</v>
      </c>
    </row>
    <row r="8" spans="1:28" x14ac:dyDescent="0.25">
      <c r="A8" s="21">
        <f>'Option 1 - Manual input'!B14</f>
        <v>7</v>
      </c>
      <c r="B8" s="21">
        <f t="array" ref="B8">VLOOKUP($A8&amp;'Dropdown Listen neu'!$A$57,CHOOSE({1,2},'Input - General information'!$A$6:$A$125&amp;'Input - General information'!$B$6:$B$125,'Input - General information'!$D$6:$D$125),2,FALSE)</f>
        <v>0</v>
      </c>
      <c r="C8" s="21">
        <f t="array" ref="C8">VLOOKUP($A8&amp;'Dropdown Listen neu'!$A$58,CHOOSE({1,2},'Input - General information'!$A$6:$A$125&amp;'Input - General information'!$B$6:$B$125,'Input - General information'!$D$6:$D$125),2,FALSE)</f>
        <v>0</v>
      </c>
      <c r="D8" s="21">
        <f t="array" ref="D8">VLOOKUP($A8&amp;'Dropdown Listen neu'!$A$63,CHOOSE({1,2},'Input - General information'!$A$6:$A$125&amp;'Input - General information'!$C$6:$C$125,'Input - General information'!$D$6:$D$125),2,FALSE)</f>
        <v>0</v>
      </c>
      <c r="E8" s="21">
        <f t="array" ref="E8">VLOOKUP($A8&amp;'Dropdown Listen neu'!$A$64,CHOOSE({1,2},'Input - General information'!$A$6:$A$125&amp;'Input - General information'!$C$6:$C$125,'Input - General information'!$D$6:$D$125),2,FALSE)</f>
        <v>0</v>
      </c>
      <c r="F8" s="21">
        <f t="array" ref="F8">VLOOKUP($A8&amp;'Dropdown Listen neu'!$A$65,CHOOSE({1,2},'Input - General information'!$A$6:$A$125&amp;'Input - General information'!$C$6:$C$125,'Input - General information'!$D$6:$D$125),2,FALSE)</f>
        <v>0</v>
      </c>
      <c r="G8" s="21">
        <f t="array" ref="G8">VLOOKUP($A8&amp;'Dropdown Listen neu'!$A$66,CHOOSE({1,2},'Input - General information'!$A$6:$A$125&amp;'Input - General information'!$C$6:$C$125,'Input - General information'!$D$6:$D$125),2,FALSE)</f>
        <v>0</v>
      </c>
      <c r="H8" s="21" t="str">
        <f t="array" ref="H8">CONCATENATE("SRID=4326;","POINT(",VLOOKUP($A8&amp;'Dropdown Listen neu'!$A$67,CHOOSE({1,2},'Input - General information'!$A$6:$A$125&amp;'Input - General information'!$C$6:$C$125,'Input - General information'!$D$6:$D$125),2,FALSE), " ",VLOOKUP($A8&amp;'Dropdown Listen neu'!$A$67,CHOOSE({1,2},'Input - General information'!$A$6:$A$125&amp;'Input - General information'!$C$6:$C$125,'Input - General information'!$D$6:$D$125),2,FALSE), ")")</f>
        <v>SRID=4326;POINT(0 0)</v>
      </c>
      <c r="I8" s="21" t="e">
        <f t="array" ref="I8">VLOOKUP(VLOOKUP($A8&amp;'Dropdown Listen neu'!$A$56,CHOOSE({1,2},'Input - General information'!$A$6:$A$125&amp;'Input - General information'!$B$6:$B$125,'Input - General information'!$D$6:$D$125),2,FALSE),'Dropdown Listen neu'!$A$26:$B$53,2,FALSE)</f>
        <v>#N/A</v>
      </c>
      <c r="J8" s="17" t="s">
        <v>288</v>
      </c>
      <c r="K8" s="21" t="e">
        <f t="array" ref="K8">VLOOKUP($A8&amp;'Dropdown Listen neu'!$A$61,CHOOSE({1,2},'Input - General information'!$A$6:$A$125&amp;'Input - General information'!$B$6:$B$125,'Input - General information'!$D$6:$D$125),2,FALSE)</f>
        <v>#N/A</v>
      </c>
      <c r="L8" s="21"/>
      <c r="M8" s="96" t="s">
        <v>185</v>
      </c>
      <c r="N8">
        <f>'Option 3 - Sector selection'!I13</f>
        <v>0</v>
      </c>
      <c r="O8" s="14" t="s">
        <v>185</v>
      </c>
      <c r="P8">
        <f>'Option 3 - Sector selection'!J13</f>
        <v>0</v>
      </c>
      <c r="Q8" s="147" t="s">
        <v>290</v>
      </c>
      <c r="R8" s="92" t="e">
        <f>'Option 3 - Sector selection'!M13</f>
        <v>#N/A</v>
      </c>
      <c r="S8" t="e">
        <f>'Option 3 - Sector selection'!$M13*'Option 3 - Sector selection'!N13/100</f>
        <v>#N/A</v>
      </c>
      <c r="T8" t="e">
        <f>'Option 3 - Sector selection'!$M13*'Option 3 - Sector selection'!O13/100</f>
        <v>#N/A</v>
      </c>
      <c r="U8" t="e">
        <f>'Option 3 - Sector selection'!$M13*'Option 3 - Sector selection'!P13/100</f>
        <v>#N/A</v>
      </c>
      <c r="V8" t="e">
        <f>'Option 3 - Sector selection'!$M13*'Option 3 - Sector selection'!Q13/100</f>
        <v>#N/A</v>
      </c>
      <c r="W8" s="156" t="e">
        <f>'Option 3 - Sector selection'!$M13*'Option 3 - Sector selection'!R13/100</f>
        <v>#N/A</v>
      </c>
      <c r="X8" s="14" t="s">
        <v>155</v>
      </c>
      <c r="Y8" t="e">
        <f>'Option 3 - Sector selection'!$T13*'Option 3 - Sector selection'!V13/100</f>
        <v>#N/A</v>
      </c>
      <c r="Z8" t="e">
        <f>'Option 3 - Sector selection'!$T13*'Option 3 - Sector selection'!W13/100</f>
        <v>#N/A</v>
      </c>
      <c r="AA8" t="e">
        <f>'Option 3 - Sector selection'!$T13*'Option 3 - Sector selection'!X13/100</f>
        <v>#N/A</v>
      </c>
      <c r="AB8" s="14" t="s">
        <v>155</v>
      </c>
    </row>
    <row r="9" spans="1:28" x14ac:dyDescent="0.25">
      <c r="A9" s="21">
        <f>'Option 1 - Manual input'!B15</f>
        <v>8</v>
      </c>
      <c r="B9" s="21">
        <f t="array" ref="B9">VLOOKUP($A9&amp;'Dropdown Listen neu'!$A$57,CHOOSE({1,2},'Input - General information'!$A$6:$A$125&amp;'Input - General information'!$B$6:$B$125,'Input - General information'!$D$6:$D$125),2,FALSE)</f>
        <v>0</v>
      </c>
      <c r="C9" s="21">
        <f t="array" ref="C9">VLOOKUP($A9&amp;'Dropdown Listen neu'!$A$58,CHOOSE({1,2},'Input - General information'!$A$6:$A$125&amp;'Input - General information'!$B$6:$B$125,'Input - General information'!$D$6:$D$125),2,FALSE)</f>
        <v>0</v>
      </c>
      <c r="D9" s="21">
        <f t="array" ref="D9">VLOOKUP($A9&amp;'Dropdown Listen neu'!$A$63,CHOOSE({1,2},'Input - General information'!$A$6:$A$125&amp;'Input - General information'!$C$6:$C$125,'Input - General information'!$D$6:$D$125),2,FALSE)</f>
        <v>0</v>
      </c>
      <c r="E9" s="21">
        <f t="array" ref="E9">VLOOKUP($A9&amp;'Dropdown Listen neu'!$A$64,CHOOSE({1,2},'Input - General information'!$A$6:$A$125&amp;'Input - General information'!$C$6:$C$125,'Input - General information'!$D$6:$D$125),2,FALSE)</f>
        <v>0</v>
      </c>
      <c r="F9" s="21">
        <f t="array" ref="F9">VLOOKUP($A9&amp;'Dropdown Listen neu'!$A$65,CHOOSE({1,2},'Input - General information'!$A$6:$A$125&amp;'Input - General information'!$C$6:$C$125,'Input - General information'!$D$6:$D$125),2,FALSE)</f>
        <v>0</v>
      </c>
      <c r="G9" s="21">
        <f t="array" ref="G9">VLOOKUP($A9&amp;'Dropdown Listen neu'!$A$66,CHOOSE({1,2},'Input - General information'!$A$6:$A$125&amp;'Input - General information'!$C$6:$C$125,'Input - General information'!$D$6:$D$125),2,FALSE)</f>
        <v>0</v>
      </c>
      <c r="H9" s="21" t="str">
        <f t="array" ref="H9">CONCATENATE("SRID=4326;","POINT(",VLOOKUP($A9&amp;'Dropdown Listen neu'!$A$67,CHOOSE({1,2},'Input - General information'!$A$6:$A$125&amp;'Input - General information'!$C$6:$C$125,'Input - General information'!$D$6:$D$125),2,FALSE), " ",VLOOKUP($A9&amp;'Dropdown Listen neu'!$A$67,CHOOSE({1,2},'Input - General information'!$A$6:$A$125&amp;'Input - General information'!$C$6:$C$125,'Input - General information'!$D$6:$D$125),2,FALSE), ")")</f>
        <v>SRID=4326;POINT(0 0)</v>
      </c>
      <c r="I9" s="21" t="e">
        <f t="array" ref="I9">VLOOKUP(VLOOKUP($A9&amp;'Dropdown Listen neu'!$A$56,CHOOSE({1,2},'Input - General information'!$A$6:$A$125&amp;'Input - General information'!$B$6:$B$125,'Input - General information'!$D$6:$D$125),2,FALSE),'Dropdown Listen neu'!$A$26:$B$53,2,FALSE)</f>
        <v>#N/A</v>
      </c>
      <c r="J9" s="17" t="s">
        <v>288</v>
      </c>
      <c r="K9" s="21" t="e">
        <f t="array" ref="K9">VLOOKUP($A9&amp;'Dropdown Listen neu'!$A$61,CHOOSE({1,2},'Input - General information'!$A$6:$A$125&amp;'Input - General information'!$B$6:$B$125,'Input - General information'!$D$6:$D$125),2,FALSE)</f>
        <v>#N/A</v>
      </c>
      <c r="L9" s="21"/>
      <c r="M9" s="96" t="s">
        <v>185</v>
      </c>
      <c r="N9">
        <f>'Option 3 - Sector selection'!I14</f>
        <v>0</v>
      </c>
      <c r="O9" s="14" t="s">
        <v>185</v>
      </c>
      <c r="P9">
        <f>'Option 3 - Sector selection'!J14</f>
        <v>0</v>
      </c>
      <c r="Q9" s="147" t="s">
        <v>290</v>
      </c>
      <c r="R9" s="92" t="e">
        <f>'Option 3 - Sector selection'!M14</f>
        <v>#N/A</v>
      </c>
      <c r="S9" t="e">
        <f>'Option 3 - Sector selection'!$M14*'Option 3 - Sector selection'!N14/100</f>
        <v>#N/A</v>
      </c>
      <c r="T9" t="e">
        <f>'Option 3 - Sector selection'!$M14*'Option 3 - Sector selection'!O14/100</f>
        <v>#N/A</v>
      </c>
      <c r="U9" t="e">
        <f>'Option 3 - Sector selection'!$M14*'Option 3 - Sector selection'!P14/100</f>
        <v>#N/A</v>
      </c>
      <c r="V9" t="e">
        <f>'Option 3 - Sector selection'!$M14*'Option 3 - Sector selection'!Q14/100</f>
        <v>#N/A</v>
      </c>
      <c r="W9" s="156" t="e">
        <f>'Option 3 - Sector selection'!$M14*'Option 3 - Sector selection'!R14/100</f>
        <v>#N/A</v>
      </c>
      <c r="X9" s="14" t="s">
        <v>155</v>
      </c>
      <c r="Y9" t="e">
        <f>'Option 3 - Sector selection'!$T14*'Option 3 - Sector selection'!V14/100</f>
        <v>#N/A</v>
      </c>
      <c r="Z9" t="e">
        <f>'Option 3 - Sector selection'!$T14*'Option 3 - Sector selection'!W14/100</f>
        <v>#N/A</v>
      </c>
      <c r="AA9" t="e">
        <f>'Option 3 - Sector selection'!$T14*'Option 3 - Sector selection'!X14/100</f>
        <v>#N/A</v>
      </c>
      <c r="AB9" s="14" t="s">
        <v>155</v>
      </c>
    </row>
    <row r="10" spans="1:28" x14ac:dyDescent="0.25">
      <c r="A10" s="21">
        <f>'Option 1 - Manual input'!B16</f>
        <v>9</v>
      </c>
      <c r="B10" s="21">
        <f t="array" ref="B10">VLOOKUP($A10&amp;'Dropdown Listen neu'!$A$57,CHOOSE({1,2},'Input - General information'!$A$6:$A$125&amp;'Input - General information'!$B$6:$B$125,'Input - General information'!$D$6:$D$125),2,FALSE)</f>
        <v>0</v>
      </c>
      <c r="C10" s="21">
        <f t="array" ref="C10">VLOOKUP($A10&amp;'Dropdown Listen neu'!$A$58,CHOOSE({1,2},'Input - General information'!$A$6:$A$125&amp;'Input - General information'!$B$6:$B$125,'Input - General information'!$D$6:$D$125),2,FALSE)</f>
        <v>0</v>
      </c>
      <c r="D10" s="21">
        <f t="array" ref="D10">VLOOKUP($A10&amp;'Dropdown Listen neu'!$A$63,CHOOSE({1,2},'Input - General information'!$A$6:$A$125&amp;'Input - General information'!$C$6:$C$125,'Input - General information'!$D$6:$D$125),2,FALSE)</f>
        <v>0</v>
      </c>
      <c r="E10" s="21">
        <f t="array" ref="E10">VLOOKUP($A10&amp;'Dropdown Listen neu'!$A$64,CHOOSE({1,2},'Input - General information'!$A$6:$A$125&amp;'Input - General information'!$C$6:$C$125,'Input - General information'!$D$6:$D$125),2,FALSE)</f>
        <v>0</v>
      </c>
      <c r="F10" s="21">
        <f t="array" ref="F10">VLOOKUP($A10&amp;'Dropdown Listen neu'!$A$65,CHOOSE({1,2},'Input - General information'!$A$6:$A$125&amp;'Input - General information'!$C$6:$C$125,'Input - General information'!$D$6:$D$125),2,FALSE)</f>
        <v>0</v>
      </c>
      <c r="G10" s="21">
        <f t="array" ref="G10">VLOOKUP($A10&amp;'Dropdown Listen neu'!$A$66,CHOOSE({1,2},'Input - General information'!$A$6:$A$125&amp;'Input - General information'!$C$6:$C$125,'Input - General information'!$D$6:$D$125),2,FALSE)</f>
        <v>0</v>
      </c>
      <c r="H10" s="21" t="str">
        <f t="array" ref="H10">CONCATENATE("SRID=4326;","POINT(",VLOOKUP($A10&amp;'Dropdown Listen neu'!$A$67,CHOOSE({1,2},'Input - General information'!$A$6:$A$125&amp;'Input - General information'!$C$6:$C$125,'Input - General information'!$D$6:$D$125),2,FALSE), " ",VLOOKUP($A10&amp;'Dropdown Listen neu'!$A$67,CHOOSE({1,2},'Input - General information'!$A$6:$A$125&amp;'Input - General information'!$C$6:$C$125,'Input - General information'!$D$6:$D$125),2,FALSE), ")")</f>
        <v>SRID=4326;POINT(0 0)</v>
      </c>
      <c r="I10" s="21" t="e">
        <f t="array" ref="I10">VLOOKUP(VLOOKUP($A10&amp;'Dropdown Listen neu'!$A$56,CHOOSE({1,2},'Input - General information'!$A$6:$A$125&amp;'Input - General information'!$B$6:$B$125,'Input - General information'!$D$6:$D$125),2,FALSE),'Dropdown Listen neu'!$A$26:$B$53,2,FALSE)</f>
        <v>#N/A</v>
      </c>
      <c r="J10" s="17" t="s">
        <v>288</v>
      </c>
      <c r="K10" s="21" t="e">
        <f t="array" ref="K10">VLOOKUP($A10&amp;'Dropdown Listen neu'!$A$61,CHOOSE({1,2},'Input - General information'!$A$6:$A$125&amp;'Input - General information'!$B$6:$B$125,'Input - General information'!$D$6:$D$125),2,FALSE)</f>
        <v>#N/A</v>
      </c>
      <c r="L10" s="21"/>
      <c r="M10" s="96" t="s">
        <v>185</v>
      </c>
      <c r="N10">
        <f>'Option 3 - Sector selection'!I15</f>
        <v>0</v>
      </c>
      <c r="O10" s="14" t="s">
        <v>185</v>
      </c>
      <c r="P10">
        <f>'Option 3 - Sector selection'!J15</f>
        <v>0</v>
      </c>
      <c r="Q10" s="147" t="s">
        <v>290</v>
      </c>
      <c r="R10" s="92" t="e">
        <f>'Option 3 - Sector selection'!M15</f>
        <v>#N/A</v>
      </c>
      <c r="S10" t="e">
        <f>'Option 3 - Sector selection'!$M15*'Option 3 - Sector selection'!N15/100</f>
        <v>#N/A</v>
      </c>
      <c r="T10" t="e">
        <f>'Option 3 - Sector selection'!$M15*'Option 3 - Sector selection'!O15/100</f>
        <v>#N/A</v>
      </c>
      <c r="U10" t="e">
        <f>'Option 3 - Sector selection'!$M15*'Option 3 - Sector selection'!P15/100</f>
        <v>#N/A</v>
      </c>
      <c r="V10" t="e">
        <f>'Option 3 - Sector selection'!$M15*'Option 3 - Sector selection'!Q15/100</f>
        <v>#N/A</v>
      </c>
      <c r="W10" s="156" t="e">
        <f>'Option 3 - Sector selection'!$M15*'Option 3 - Sector selection'!R15/100</f>
        <v>#N/A</v>
      </c>
      <c r="X10" s="14" t="s">
        <v>155</v>
      </c>
      <c r="Y10" t="e">
        <f>'Option 3 - Sector selection'!$T15*'Option 3 - Sector selection'!V15/100</f>
        <v>#N/A</v>
      </c>
      <c r="Z10" t="e">
        <f>'Option 3 - Sector selection'!$T15*'Option 3 - Sector selection'!W15/100</f>
        <v>#N/A</v>
      </c>
      <c r="AA10" t="e">
        <f>'Option 3 - Sector selection'!$T15*'Option 3 - Sector selection'!X15/100</f>
        <v>#N/A</v>
      </c>
      <c r="AB10" s="14" t="s">
        <v>155</v>
      </c>
    </row>
    <row r="11" spans="1:28" x14ac:dyDescent="0.25">
      <c r="A11" s="21">
        <f>'Option 1 - Manual input'!B17</f>
        <v>10</v>
      </c>
      <c r="B11" s="21">
        <f t="array" ref="B11">VLOOKUP($A11&amp;'Dropdown Listen neu'!$A$57,CHOOSE({1,2},'Input - General information'!$A$6:$A$125&amp;'Input - General information'!$B$6:$B$125,'Input - General information'!$D$6:$D$125),2,FALSE)</f>
        <v>0</v>
      </c>
      <c r="C11" s="21">
        <f t="array" ref="C11">VLOOKUP($A11&amp;'Dropdown Listen neu'!$A$58,CHOOSE({1,2},'Input - General information'!$A$6:$A$125&amp;'Input - General information'!$B$6:$B$125,'Input - General information'!$D$6:$D$125),2,FALSE)</f>
        <v>0</v>
      </c>
      <c r="D11" s="21">
        <f t="array" ref="D11">VLOOKUP($A11&amp;'Dropdown Listen neu'!$A$63,CHOOSE({1,2},'Input - General information'!$A$6:$A$125&amp;'Input - General information'!$C$6:$C$125,'Input - General information'!$D$6:$D$125),2,FALSE)</f>
        <v>0</v>
      </c>
      <c r="E11" s="21">
        <f t="array" ref="E11">VLOOKUP($A11&amp;'Dropdown Listen neu'!$A$64,CHOOSE({1,2},'Input - General information'!$A$6:$A$125&amp;'Input - General information'!$C$6:$C$125,'Input - General information'!$D$6:$D$125),2,FALSE)</f>
        <v>0</v>
      </c>
      <c r="F11" s="21">
        <f t="array" ref="F11">VLOOKUP($A11&amp;'Dropdown Listen neu'!$A$65,CHOOSE({1,2},'Input - General information'!$A$6:$A$125&amp;'Input - General information'!$C$6:$C$125,'Input - General information'!$D$6:$D$125),2,FALSE)</f>
        <v>0</v>
      </c>
      <c r="G11" s="21">
        <f t="array" ref="G11">VLOOKUP($A11&amp;'Dropdown Listen neu'!$A$66,CHOOSE({1,2},'Input - General information'!$A$6:$A$125&amp;'Input - General information'!$C$6:$C$125,'Input - General information'!$D$6:$D$125),2,FALSE)</f>
        <v>0</v>
      </c>
      <c r="H11" s="21" t="str">
        <f t="array" ref="H11">CONCATENATE("SRID=4326;","POINT(",VLOOKUP($A11&amp;'Dropdown Listen neu'!$A$67,CHOOSE({1,2},'Input - General information'!$A$6:$A$125&amp;'Input - General information'!$C$6:$C$125,'Input - General information'!$D$6:$D$125),2,FALSE), " ",VLOOKUP($A11&amp;'Dropdown Listen neu'!$A$67,CHOOSE({1,2},'Input - General information'!$A$6:$A$125&amp;'Input - General information'!$C$6:$C$125,'Input - General information'!$D$6:$D$125),2,FALSE), ")")</f>
        <v>SRID=4326;POINT(0 0)</v>
      </c>
      <c r="I11" s="21" t="e">
        <f t="array" ref="I11">VLOOKUP(VLOOKUP($A11&amp;'Dropdown Listen neu'!$A$56,CHOOSE({1,2},'Input - General information'!$A$6:$A$125&amp;'Input - General information'!$B$6:$B$125,'Input - General information'!$D$6:$D$125),2,FALSE),'Dropdown Listen neu'!$A$26:$B$53,2,FALSE)</f>
        <v>#N/A</v>
      </c>
      <c r="J11" s="17" t="s">
        <v>288</v>
      </c>
      <c r="K11" s="21" t="e">
        <f t="array" ref="K11">VLOOKUP($A11&amp;'Dropdown Listen neu'!$A$61,CHOOSE({1,2},'Input - General information'!$A$6:$A$125&amp;'Input - General information'!$B$6:$B$125,'Input - General information'!$D$6:$D$125),2,FALSE)</f>
        <v>#N/A</v>
      </c>
      <c r="L11" s="21"/>
      <c r="M11" s="96" t="s">
        <v>185</v>
      </c>
      <c r="N11">
        <f>'Option 3 - Sector selection'!I16</f>
        <v>0</v>
      </c>
      <c r="O11" s="14" t="s">
        <v>185</v>
      </c>
      <c r="P11">
        <f>'Option 3 - Sector selection'!J16</f>
        <v>0</v>
      </c>
      <c r="Q11" s="147" t="s">
        <v>290</v>
      </c>
      <c r="R11" s="92" t="e">
        <f>'Option 3 - Sector selection'!M16</f>
        <v>#N/A</v>
      </c>
      <c r="S11" t="e">
        <f>'Option 3 - Sector selection'!$M16*'Option 3 - Sector selection'!N16/100</f>
        <v>#N/A</v>
      </c>
      <c r="T11" t="e">
        <f>'Option 3 - Sector selection'!$M16*'Option 3 - Sector selection'!O16/100</f>
        <v>#N/A</v>
      </c>
      <c r="U11" t="e">
        <f>'Option 3 - Sector selection'!$M16*'Option 3 - Sector selection'!P16/100</f>
        <v>#N/A</v>
      </c>
      <c r="V11" t="e">
        <f>'Option 3 - Sector selection'!$M16*'Option 3 - Sector selection'!Q16/100</f>
        <v>#N/A</v>
      </c>
      <c r="W11" s="156" t="e">
        <f>'Option 3 - Sector selection'!$M16*'Option 3 - Sector selection'!R16/100</f>
        <v>#N/A</v>
      </c>
      <c r="X11" s="14" t="s">
        <v>155</v>
      </c>
      <c r="Y11" t="e">
        <f>'Option 3 - Sector selection'!$T16*'Option 3 - Sector selection'!V16/100</f>
        <v>#N/A</v>
      </c>
      <c r="Z11" t="e">
        <f>'Option 3 - Sector selection'!$T16*'Option 3 - Sector selection'!W16/100</f>
        <v>#N/A</v>
      </c>
      <c r="AA11" t="e">
        <f>'Option 3 - Sector selection'!$T16*'Option 3 - Sector selection'!X16/100</f>
        <v>#N/A</v>
      </c>
      <c r="AB11" s="14" t="s">
        <v>155</v>
      </c>
    </row>
    <row r="12" spans="1:28" x14ac:dyDescent="0.25">
      <c r="V12" s="121"/>
      <c r="W12" s="121"/>
      <c r="X12" s="121"/>
    </row>
    <row r="19" spans="17:27" x14ac:dyDescent="0.25">
      <c r="Q19" s="44"/>
    </row>
    <row r="30" spans="17:27" x14ac:dyDescent="0.25">
      <c r="Z30" s="43"/>
      <c r="AA30" s="42"/>
    </row>
    <row r="45" spans="27:27" x14ac:dyDescent="0.25">
      <c r="AA45" s="42"/>
    </row>
    <row r="49" spans="27:27" x14ac:dyDescent="0.25">
      <c r="AA49" s="42"/>
    </row>
    <row r="79" spans="16:26" x14ac:dyDescent="0.25">
      <c r="P79" s="42"/>
      <c r="Z79" s="42"/>
    </row>
    <row r="107" spans="25:25" x14ac:dyDescent="0.25">
      <c r="Y107" s="43"/>
    </row>
    <row r="124" spans="26:27" x14ac:dyDescent="0.25">
      <c r="Z124" s="43"/>
      <c r="AA124" s="43"/>
    </row>
    <row r="127" spans="26:27" x14ac:dyDescent="0.25">
      <c r="AA127" s="42"/>
    </row>
    <row r="136" spans="25:27" x14ac:dyDescent="0.25">
      <c r="Z136" s="42"/>
      <c r="AA136" s="42"/>
    </row>
    <row r="138" spans="25:27" x14ac:dyDescent="0.25">
      <c r="Y138" s="42"/>
    </row>
    <row r="188" spans="26:27" x14ac:dyDescent="0.25">
      <c r="Z188" s="42"/>
      <c r="AA188" s="42"/>
    </row>
    <row r="196" spans="25:27" x14ac:dyDescent="0.25">
      <c r="Z196" s="42"/>
      <c r="AA196" s="42"/>
    </row>
    <row r="198" spans="25:27" x14ac:dyDescent="0.25">
      <c r="Y198" s="42"/>
    </row>
    <row r="215" spans="16:16" x14ac:dyDescent="0.25">
      <c r="P215" s="42"/>
    </row>
    <row r="233" spans="26:27" x14ac:dyDescent="0.25">
      <c r="Z233" s="43"/>
      <c r="AA233" s="42"/>
    </row>
    <row r="237" spans="26:27" x14ac:dyDescent="0.25">
      <c r="Z237" s="42"/>
      <c r="AA237" s="42"/>
    </row>
    <row r="265" spans="26:27" x14ac:dyDescent="0.25">
      <c r="Z265" s="42"/>
      <c r="AA265" s="42"/>
    </row>
    <row r="274" spans="16:27" x14ac:dyDescent="0.25">
      <c r="P274" s="43"/>
      <c r="Z274" s="43"/>
      <c r="AA274" s="42"/>
    </row>
    <row r="314" spans="27:27" x14ac:dyDescent="0.25">
      <c r="AA314" s="43"/>
    </row>
    <row r="327" spans="16:27" x14ac:dyDescent="0.25">
      <c r="AA327" s="43"/>
    </row>
    <row r="328" spans="16:27" x14ac:dyDescent="0.25">
      <c r="P328" s="43"/>
      <c r="Z328" s="42"/>
      <c r="AA328" s="42"/>
    </row>
    <row r="332" spans="16:27" x14ac:dyDescent="0.25">
      <c r="Y332" s="42"/>
    </row>
    <row r="336" spans="16:27" x14ac:dyDescent="0.25">
      <c r="P336" s="42"/>
    </row>
    <row r="362" spans="26:27" x14ac:dyDescent="0.25">
      <c r="Z362" s="42"/>
      <c r="AA362" s="42"/>
    </row>
    <row r="373" spans="25:27" x14ac:dyDescent="0.25">
      <c r="Y373" s="43"/>
    </row>
    <row r="378" spans="25:27" x14ac:dyDescent="0.25">
      <c r="Y378" s="43"/>
    </row>
    <row r="382" spans="25:27" x14ac:dyDescent="0.25">
      <c r="Z382" s="42"/>
      <c r="AA382" s="42"/>
    </row>
    <row r="385" spans="26:27" x14ac:dyDescent="0.25">
      <c r="Z385" s="43"/>
      <c r="AA385" s="42"/>
    </row>
    <row r="426" spans="25:25" x14ac:dyDescent="0.25">
      <c r="Y426" s="42"/>
    </row>
    <row r="437" spans="25:26" x14ac:dyDescent="0.25">
      <c r="Y437" s="42"/>
    </row>
    <row r="445" spans="25:26" x14ac:dyDescent="0.25">
      <c r="Z445" s="43"/>
    </row>
    <row r="462" spans="16:16" x14ac:dyDescent="0.25">
      <c r="P462" s="42"/>
    </row>
    <row r="477" spans="25:27" x14ac:dyDescent="0.25">
      <c r="Y477" s="42"/>
    </row>
    <row r="478" spans="25:27" x14ac:dyDescent="0.25">
      <c r="Z478" s="43"/>
      <c r="AA478" s="43"/>
    </row>
    <row r="490" spans="26:26" x14ac:dyDescent="0.25">
      <c r="Z490" s="42"/>
    </row>
    <row r="504" spans="26:27" x14ac:dyDescent="0.25">
      <c r="Z504" s="42"/>
      <c r="AA504" s="42"/>
    </row>
    <row r="505" spans="26:27" x14ac:dyDescent="0.25">
      <c r="Z505" s="43"/>
      <c r="AA505" s="42"/>
    </row>
    <row r="556" spans="26:26" x14ac:dyDescent="0.25">
      <c r="Z556" s="43"/>
    </row>
    <row r="565" spans="27:27" x14ac:dyDescent="0.25">
      <c r="AA565" s="43"/>
    </row>
    <row r="588" spans="27:27" x14ac:dyDescent="0.25">
      <c r="AA588" s="42"/>
    </row>
    <row r="596" spans="25:27" x14ac:dyDescent="0.25">
      <c r="Z596" s="43"/>
      <c r="AA596" s="42"/>
    </row>
    <row r="597" spans="25:27" x14ac:dyDescent="0.25">
      <c r="AA597" s="42"/>
    </row>
    <row r="603" spans="25:27" x14ac:dyDescent="0.25">
      <c r="Y603" s="42"/>
    </row>
    <row r="608" spans="25:27" x14ac:dyDescent="0.25">
      <c r="Z608" s="43"/>
      <c r="AA608" s="42"/>
    </row>
    <row r="614" spans="26:27" x14ac:dyDescent="0.25">
      <c r="Z614" s="42"/>
    </row>
    <row r="623" spans="26:27" x14ac:dyDescent="0.25">
      <c r="AA623" s="43"/>
    </row>
    <row r="652" spans="16:16" x14ac:dyDescent="0.25">
      <c r="P652" s="42"/>
    </row>
    <row r="657" spans="16:26" x14ac:dyDescent="0.25">
      <c r="P657" s="43"/>
      <c r="Z657" s="43"/>
    </row>
    <row r="673" spans="25:27" x14ac:dyDescent="0.25">
      <c r="Y673" s="42"/>
    </row>
    <row r="683" spans="25:27" x14ac:dyDescent="0.25">
      <c r="AA683" s="43"/>
    </row>
    <row r="712" spans="25:25" x14ac:dyDescent="0.25">
      <c r="Y712" s="42"/>
    </row>
    <row r="726" spans="16:16" x14ac:dyDescent="0.25">
      <c r="P726" s="42"/>
    </row>
    <row r="769" spans="27:27" x14ac:dyDescent="0.25">
      <c r="AA769" s="43"/>
    </row>
    <row r="771" spans="27:27" x14ac:dyDescent="0.25">
      <c r="AA771" s="43"/>
    </row>
    <row r="785" spans="16:27" x14ac:dyDescent="0.25">
      <c r="P785" s="43"/>
      <c r="Z785" s="42"/>
      <c r="AA785" s="42"/>
    </row>
    <row r="794" spans="16:27" x14ac:dyDescent="0.25">
      <c r="AA794" s="43"/>
    </row>
    <row r="868" spans="25:25" x14ac:dyDescent="0.25">
      <c r="Y868" s="43"/>
    </row>
    <row r="885" spans="25:27" x14ac:dyDescent="0.25">
      <c r="Y885" s="42"/>
    </row>
    <row r="896" spans="25:27" x14ac:dyDescent="0.25">
      <c r="AA896" s="43"/>
    </row>
    <row r="941" spans="25:25" x14ac:dyDescent="0.25">
      <c r="Y941" s="42"/>
    </row>
    <row r="1149" spans="27:27" x14ac:dyDescent="0.25">
      <c r="AA1149" s="43"/>
    </row>
    <row r="1195" spans="27:27" x14ac:dyDescent="0.25">
      <c r="AA1195" s="43"/>
    </row>
    <row r="1595" spans="26:26" x14ac:dyDescent="0.25">
      <c r="Z1595" s="43"/>
    </row>
    <row r="1612" spans="16:16" x14ac:dyDescent="0.25">
      <c r="P1612" s="43"/>
    </row>
    <row r="1621" spans="16:16" x14ac:dyDescent="0.25">
      <c r="P1621" s="42"/>
    </row>
    <row r="1654" spans="25:27" x14ac:dyDescent="0.25">
      <c r="Z1654" s="42"/>
      <c r="AA1654" s="43"/>
    </row>
    <row r="1661" spans="25:27" x14ac:dyDescent="0.25">
      <c r="Y1661" s="42"/>
    </row>
    <row r="1665" spans="16:27" x14ac:dyDescent="0.25">
      <c r="Y1665" s="43"/>
    </row>
    <row r="1666" spans="16:27" x14ac:dyDescent="0.25">
      <c r="P1666" s="42"/>
    </row>
    <row r="1674" spans="16:27" x14ac:dyDescent="0.25">
      <c r="P1674" s="42"/>
      <c r="Z1674" s="42"/>
      <c r="AA1674" s="42"/>
    </row>
    <row r="1679" spans="16:27" x14ac:dyDescent="0.25">
      <c r="Y1679" s="42"/>
    </row>
    <row r="1688" spans="25:25" x14ac:dyDescent="0.25">
      <c r="Y1688" s="43"/>
    </row>
    <row r="1727" spans="25:27" x14ac:dyDescent="0.25">
      <c r="AA1727" s="43"/>
    </row>
    <row r="1728" spans="25:27" x14ac:dyDescent="0.25">
      <c r="Y1728" s="42"/>
    </row>
    <row r="1740" spans="26:26" x14ac:dyDescent="0.25">
      <c r="Z1740" s="42"/>
    </row>
    <row r="1784" spans="25:25" x14ac:dyDescent="0.25">
      <c r="Y1784" s="43"/>
    </row>
    <row r="1789" spans="25:25" x14ac:dyDescent="0.25">
      <c r="Y1789" s="42"/>
    </row>
    <row r="1822" spans="25:25" x14ac:dyDescent="0.25">
      <c r="Y1822" s="43"/>
    </row>
    <row r="1833" spans="25:25" x14ac:dyDescent="0.25">
      <c r="Y1833" s="43"/>
    </row>
    <row r="1867" spans="16:16" x14ac:dyDescent="0.25">
      <c r="P1867" s="42"/>
    </row>
    <row r="1873" spans="26:26" x14ac:dyDescent="0.25">
      <c r="Z1873" s="43"/>
    </row>
    <row r="1918" spans="25:25" x14ac:dyDescent="0.25">
      <c r="Y1918" s="42"/>
    </row>
    <row r="1927" spans="16:27" x14ac:dyDescent="0.25">
      <c r="P1927" s="42"/>
      <c r="Z1927" s="42"/>
      <c r="AA1927" s="43"/>
    </row>
    <row r="1929" spans="16:27" x14ac:dyDescent="0.25">
      <c r="P1929" s="42"/>
      <c r="Z1929" s="43"/>
    </row>
    <row r="1937" spans="16:27" x14ac:dyDescent="0.25">
      <c r="Z1937" s="43"/>
    </row>
    <row r="1938" spans="16:27" x14ac:dyDescent="0.25">
      <c r="P1938" s="42"/>
    </row>
    <row r="1941" spans="16:27" x14ac:dyDescent="0.25">
      <c r="Y1941" s="42"/>
    </row>
    <row r="1944" spans="16:27" x14ac:dyDescent="0.25">
      <c r="Y1944" s="43"/>
    </row>
    <row r="1950" spans="16:27" x14ac:dyDescent="0.25">
      <c r="Z1950" s="42"/>
      <c r="AA1950" s="42"/>
    </row>
    <row r="1951" spans="16:27" x14ac:dyDescent="0.25">
      <c r="Y1951" s="42"/>
    </row>
    <row r="1972" spans="16:25" x14ac:dyDescent="0.25">
      <c r="P1972" s="43"/>
      <c r="Y1972" s="43"/>
    </row>
    <row r="1980" spans="16:25" x14ac:dyDescent="0.25">
      <c r="Y1980" s="42"/>
    </row>
    <row r="1983" spans="16:25" x14ac:dyDescent="0.25">
      <c r="P1983" s="43"/>
    </row>
    <row r="1987" spans="25:25" x14ac:dyDescent="0.25">
      <c r="Y1987" s="42"/>
    </row>
    <row r="1993" spans="25:25" x14ac:dyDescent="0.25">
      <c r="Y1993" s="43"/>
    </row>
    <row r="2010" spans="25:25" x14ac:dyDescent="0.25">
      <c r="Y2010" s="42"/>
    </row>
    <row r="2034" spans="26:26" x14ac:dyDescent="0.25">
      <c r="Z2034" s="43"/>
    </row>
    <row r="2066" spans="25:26" x14ac:dyDescent="0.25">
      <c r="Y2066" s="43"/>
    </row>
    <row r="2067" spans="25:26" x14ac:dyDescent="0.25">
      <c r="Y2067" s="42"/>
    </row>
    <row r="2076" spans="25:26" x14ac:dyDescent="0.25">
      <c r="Z2076" s="42"/>
    </row>
    <row r="2081" spans="25:27" x14ac:dyDescent="0.25">
      <c r="Z2081" s="43"/>
      <c r="AA2081" s="42"/>
    </row>
    <row r="2087" spans="25:27" x14ac:dyDescent="0.25">
      <c r="Y2087" s="42"/>
    </row>
    <row r="2097" spans="16:25" x14ac:dyDescent="0.25">
      <c r="Y2097" s="42"/>
    </row>
    <row r="2105" spans="16:25" x14ac:dyDescent="0.25">
      <c r="P2105" s="43"/>
      <c r="Y2105" s="43"/>
    </row>
    <row r="2106" spans="16:25" x14ac:dyDescent="0.25">
      <c r="Y2106" s="42"/>
    </row>
    <row r="2125" spans="25:25" x14ac:dyDescent="0.25">
      <c r="Y2125" s="42"/>
    </row>
    <row r="2126" spans="25:25" x14ac:dyDescent="0.25">
      <c r="Y2126" s="42"/>
    </row>
    <row r="2139" spans="25:25" x14ac:dyDescent="0.25">
      <c r="Y2139" s="42"/>
    </row>
    <row r="2171" spans="16:16" x14ac:dyDescent="0.25">
      <c r="P2171" s="42"/>
    </row>
    <row r="2184" spans="25:25" x14ac:dyDescent="0.25">
      <c r="Y2184" s="42"/>
    </row>
    <row r="2185" spans="25:25" x14ac:dyDescent="0.25">
      <c r="Y2185" s="42"/>
    </row>
    <row r="2235" spans="25:25" x14ac:dyDescent="0.25">
      <c r="Y2235" s="42"/>
    </row>
    <row r="2236" spans="25:25" x14ac:dyDescent="0.25">
      <c r="Y2236" s="42"/>
    </row>
    <row r="2249" spans="16:26" x14ac:dyDescent="0.25">
      <c r="P2249" s="42"/>
    </row>
    <row r="2256" spans="16:26" x14ac:dyDescent="0.25">
      <c r="Z2256" s="42"/>
    </row>
    <row r="2258" spans="25:25" x14ac:dyDescent="0.25">
      <c r="Y2258" s="42"/>
    </row>
    <row r="2260" spans="25:25" x14ac:dyDescent="0.25">
      <c r="Y2260" s="43"/>
    </row>
    <row r="2272" spans="25:25" x14ac:dyDescent="0.25">
      <c r="Y2272" s="42"/>
    </row>
    <row r="2280" spans="25:25" x14ac:dyDescent="0.25">
      <c r="Y2280" s="43"/>
    </row>
    <row r="2292" spans="16:26" x14ac:dyDescent="0.25">
      <c r="P2292" s="42"/>
    </row>
    <row r="2295" spans="16:26" x14ac:dyDescent="0.25">
      <c r="Y2295" s="42"/>
    </row>
    <row r="2300" spans="16:26" x14ac:dyDescent="0.25">
      <c r="Y2300" s="42"/>
    </row>
    <row r="2303" spans="16:26" x14ac:dyDescent="0.25">
      <c r="P2303" s="42"/>
      <c r="Z2303" s="42"/>
    </row>
    <row r="2307" spans="16:27" x14ac:dyDescent="0.25">
      <c r="Y2307" s="42"/>
    </row>
    <row r="2309" spans="16:27" x14ac:dyDescent="0.25">
      <c r="Y2309" s="42"/>
    </row>
    <row r="2318" spans="16:27" x14ac:dyDescent="0.25">
      <c r="P2318" s="42"/>
      <c r="Z2318" s="42"/>
      <c r="AA2318" s="42"/>
    </row>
    <row r="2328" spans="25:25" x14ac:dyDescent="0.25">
      <c r="Y2328" s="42"/>
    </row>
    <row r="2329" spans="25:25" x14ac:dyDescent="0.25">
      <c r="Y2329" s="42"/>
    </row>
    <row r="2355" spans="16:27" x14ac:dyDescent="0.25">
      <c r="P2355" s="42"/>
      <c r="Z2355" s="43"/>
      <c r="AA2355" s="42"/>
    </row>
    <row r="2359" spans="16:27" x14ac:dyDescent="0.25">
      <c r="Z2359" s="42"/>
    </row>
    <row r="2361" spans="16:27" x14ac:dyDescent="0.25">
      <c r="P2361" s="43"/>
    </row>
    <row r="2363" spans="16:27" x14ac:dyDescent="0.25">
      <c r="Y2363" s="42"/>
    </row>
    <row r="2364" spans="16:27" x14ac:dyDescent="0.25">
      <c r="Y2364" s="42"/>
    </row>
    <row r="2366" spans="16:27" x14ac:dyDescent="0.25">
      <c r="Y2366" s="42"/>
    </row>
    <row r="2376" spans="25:25" x14ac:dyDescent="0.25">
      <c r="Y2376" s="42"/>
    </row>
    <row r="2378" spans="25:25" x14ac:dyDescent="0.25">
      <c r="Y2378" s="42"/>
    </row>
    <row r="2453" spans="25:26" x14ac:dyDescent="0.25">
      <c r="Z2453" s="42"/>
    </row>
    <row r="2454" spans="25:26" x14ac:dyDescent="0.25">
      <c r="Y2454" s="42"/>
    </row>
    <row r="2457" spans="25:26" x14ac:dyDescent="0.25">
      <c r="Y2457" s="42"/>
    </row>
    <row r="2477" spans="16:16" x14ac:dyDescent="0.25">
      <c r="P2477" s="42"/>
    </row>
    <row r="2490" spans="16:27" x14ac:dyDescent="0.25">
      <c r="P2490" s="43"/>
      <c r="Z2490" s="42"/>
      <c r="AA2490" s="42"/>
    </row>
    <row r="2523" spans="16:26" x14ac:dyDescent="0.25">
      <c r="P2523" s="43"/>
      <c r="Z2523" s="43"/>
    </row>
    <row r="2524" spans="16:26" x14ac:dyDescent="0.25">
      <c r="Y2524" s="43"/>
    </row>
    <row r="2533" spans="25:27" x14ac:dyDescent="0.25">
      <c r="Y2533" s="42"/>
    </row>
    <row r="2543" spans="25:27" x14ac:dyDescent="0.25">
      <c r="Z2543" s="42"/>
      <c r="AA2543" s="42"/>
    </row>
    <row r="2548" spans="16:27" x14ac:dyDescent="0.25">
      <c r="Z2548" s="42"/>
      <c r="AA2548" s="43"/>
    </row>
    <row r="2555" spans="16:27" x14ac:dyDescent="0.25">
      <c r="Y2555" s="42"/>
    </row>
    <row r="2557" spans="16:27" x14ac:dyDescent="0.25">
      <c r="P2557" s="42"/>
    </row>
    <row r="2574" spans="25:25" x14ac:dyDescent="0.25">
      <c r="Y2574" s="42"/>
    </row>
    <row r="2586" spans="16:27" x14ac:dyDescent="0.25">
      <c r="P2586" s="42"/>
      <c r="Z2586" s="42"/>
      <c r="AA2586" s="42"/>
    </row>
    <row r="2618" spans="25:25" x14ac:dyDescent="0.25">
      <c r="Y2618" s="42"/>
    </row>
    <row r="2632" spans="26:27" x14ac:dyDescent="0.25">
      <c r="Z2632" s="43"/>
      <c r="AA2632" s="42"/>
    </row>
    <row r="2647" spans="26:26" x14ac:dyDescent="0.25">
      <c r="Z2647" s="42"/>
    </row>
    <row r="2664" spans="16:27" x14ac:dyDescent="0.25">
      <c r="P2664" s="43"/>
      <c r="Z2664" s="42"/>
      <c r="AA2664" s="42"/>
    </row>
    <row r="2752" spans="25:25" x14ac:dyDescent="0.25">
      <c r="Y2752" s="43"/>
    </row>
    <row r="2847" spans="25:25" x14ac:dyDescent="0.25">
      <c r="Y2847" s="43"/>
    </row>
    <row r="2861" spans="25:25" x14ac:dyDescent="0.25">
      <c r="Y2861" s="43"/>
    </row>
    <row r="2880" spans="25:25" x14ac:dyDescent="0.25">
      <c r="Y2880" s="43"/>
    </row>
    <row r="2896" spans="25:25" x14ac:dyDescent="0.25">
      <c r="Y2896" s="42"/>
    </row>
    <row r="2902" spans="25:25" x14ac:dyDescent="0.25">
      <c r="Y2902" s="42"/>
    </row>
    <row r="2923" spans="26:27" x14ac:dyDescent="0.25">
      <c r="Z2923" s="42"/>
      <c r="AA2923" s="42"/>
    </row>
    <row r="2939" spans="25:25" x14ac:dyDescent="0.25">
      <c r="Y2939" s="42"/>
    </row>
    <row r="3100" spans="25:25" x14ac:dyDescent="0.25">
      <c r="Y3100" s="43"/>
    </row>
    <row r="3109" spans="25:25" x14ac:dyDescent="0.25">
      <c r="Y3109" s="42"/>
    </row>
    <row r="3125" spans="25:25" x14ac:dyDescent="0.25">
      <c r="Y3125" s="42"/>
    </row>
    <row r="3156" spans="25:25" x14ac:dyDescent="0.25">
      <c r="Y3156" s="42"/>
    </row>
    <row r="3183" spans="16:27" x14ac:dyDescent="0.25">
      <c r="P3183" s="42"/>
      <c r="Z3183" s="42"/>
      <c r="AA3183" s="43"/>
    </row>
    <row r="3236" spans="25:25" x14ac:dyDescent="0.25">
      <c r="Y3236" s="42"/>
    </row>
    <row r="3237" spans="25:25" x14ac:dyDescent="0.25">
      <c r="Y3237" s="42"/>
    </row>
    <row r="3240" spans="25:25" x14ac:dyDescent="0.25">
      <c r="Y3240" s="42"/>
    </row>
    <row r="3241" spans="25:25" x14ac:dyDescent="0.25">
      <c r="Y3241" s="42"/>
    </row>
    <row r="3250" spans="16:27" x14ac:dyDescent="0.25">
      <c r="Z3250" s="42"/>
    </row>
    <row r="3251" spans="16:27" x14ac:dyDescent="0.25">
      <c r="P3251" s="42"/>
    </row>
    <row r="3253" spans="16:27" x14ac:dyDescent="0.25">
      <c r="P3253" s="43"/>
      <c r="Z3253" s="42"/>
      <c r="AA3253" s="43"/>
    </row>
    <row r="3262" spans="16:27" x14ac:dyDescent="0.25">
      <c r="Y3262" s="42"/>
    </row>
    <row r="3263" spans="16:27" x14ac:dyDescent="0.25">
      <c r="P3263" s="42"/>
    </row>
    <row r="3264" spans="16:27" x14ac:dyDescent="0.25">
      <c r="Z3264" s="42"/>
    </row>
    <row r="3270" spans="25:26" x14ac:dyDescent="0.25">
      <c r="Z3270" s="42"/>
    </row>
    <row r="3276" spans="25:26" x14ac:dyDescent="0.25">
      <c r="Y3276" s="43"/>
    </row>
    <row r="3282" spans="25:27" x14ac:dyDescent="0.25">
      <c r="Z3282" s="42"/>
      <c r="AA3282" s="43"/>
    </row>
    <row r="3283" spans="25:27" x14ac:dyDescent="0.25">
      <c r="Y3283" s="42"/>
    </row>
    <row r="3291" spans="25:27" x14ac:dyDescent="0.25">
      <c r="Y3291" s="42"/>
    </row>
    <row r="3296" spans="25:27" x14ac:dyDescent="0.25">
      <c r="Z3296" s="42"/>
      <c r="AA3296" s="42"/>
    </row>
    <row r="3298" spans="16:27" x14ac:dyDescent="0.25">
      <c r="Z3298" s="42"/>
      <c r="AA3298" s="42"/>
    </row>
    <row r="3299" spans="16:27" x14ac:dyDescent="0.25">
      <c r="Z3299" s="42"/>
    </row>
    <row r="3303" spans="16:27" x14ac:dyDescent="0.25">
      <c r="P3303" s="42"/>
      <c r="Z3303" s="42"/>
      <c r="AA3303" s="42"/>
    </row>
    <row r="3307" spans="16:27" x14ac:dyDescent="0.25">
      <c r="Z3307" s="42"/>
      <c r="AA3307" s="43"/>
    </row>
    <row r="3308" spans="16:27" x14ac:dyDescent="0.25">
      <c r="Y3308" s="43"/>
    </row>
    <row r="3314" spans="16:27" x14ac:dyDescent="0.25">
      <c r="Z3314" s="42"/>
    </row>
    <row r="3318" spans="16:27" x14ac:dyDescent="0.25">
      <c r="Y3318" s="43"/>
    </row>
    <row r="3319" spans="16:27" x14ac:dyDescent="0.25">
      <c r="Z3319" s="42"/>
      <c r="AA3319" s="42"/>
    </row>
    <row r="3327" spans="16:27" x14ac:dyDescent="0.25">
      <c r="P3327" s="42"/>
    </row>
    <row r="3331" spans="25:26" x14ac:dyDescent="0.25">
      <c r="Z3331" s="42"/>
    </row>
    <row r="3335" spans="25:26" x14ac:dyDescent="0.25">
      <c r="Y3335" s="42"/>
    </row>
    <row r="3338" spans="25:26" x14ac:dyDescent="0.25">
      <c r="Y3338" s="42"/>
    </row>
    <row r="3342" spans="25:26" x14ac:dyDescent="0.25">
      <c r="Z3342" s="42"/>
    </row>
    <row r="3343" spans="25:26" x14ac:dyDescent="0.25">
      <c r="Y3343" s="42"/>
    </row>
    <row r="3345" spans="16:27" x14ac:dyDescent="0.25">
      <c r="Z3345" s="42"/>
    </row>
    <row r="3347" spans="16:27" x14ac:dyDescent="0.25">
      <c r="Y3347" s="42"/>
    </row>
    <row r="3348" spans="16:27" x14ac:dyDescent="0.25">
      <c r="Y3348" s="42"/>
    </row>
    <row r="3351" spans="16:27" x14ac:dyDescent="0.25">
      <c r="Y3351" s="42"/>
    </row>
    <row r="3352" spans="16:27" x14ac:dyDescent="0.25">
      <c r="Y3352" s="42"/>
    </row>
    <row r="3355" spans="16:27" x14ac:dyDescent="0.25">
      <c r="P3355" s="42"/>
    </row>
    <row r="3359" spans="16:27" x14ac:dyDescent="0.25">
      <c r="Z3359" s="43"/>
      <c r="AA3359" s="42"/>
    </row>
    <row r="3373" spans="16:27" x14ac:dyDescent="0.25">
      <c r="P3373" s="43"/>
      <c r="Z3373" s="42"/>
      <c r="AA3373" s="42"/>
    </row>
    <row r="3384" spans="16:27" x14ac:dyDescent="0.25">
      <c r="Y3384" s="42"/>
    </row>
    <row r="3389" spans="16:27" x14ac:dyDescent="0.25">
      <c r="P3389" s="43"/>
    </row>
    <row r="3391" spans="16:27" x14ac:dyDescent="0.25">
      <c r="P3391" s="42"/>
      <c r="Z3391" s="42"/>
      <c r="AA3391" s="42"/>
    </row>
    <row r="3392" spans="16:27" x14ac:dyDescent="0.25">
      <c r="Z3392" s="42"/>
      <c r="AA3392" s="42"/>
    </row>
    <row r="3395" spans="25:26" x14ac:dyDescent="0.25">
      <c r="Y3395" s="43"/>
    </row>
    <row r="3396" spans="25:26" x14ac:dyDescent="0.25">
      <c r="Y3396" s="42"/>
    </row>
    <row r="3406" spans="25:26" x14ac:dyDescent="0.25">
      <c r="Z3406" s="42"/>
    </row>
    <row r="3413" spans="16:25" x14ac:dyDescent="0.25">
      <c r="Y3413" s="42"/>
    </row>
    <row r="3416" spans="16:25" x14ac:dyDescent="0.25">
      <c r="Y3416" s="42"/>
    </row>
    <row r="3419" spans="16:25" x14ac:dyDescent="0.25">
      <c r="P3419" s="43"/>
      <c r="Y3419" s="43"/>
    </row>
    <row r="3426" spans="25:25" x14ac:dyDescent="0.25">
      <c r="Y3426" s="42"/>
    </row>
    <row r="3429" spans="25:25" x14ac:dyDescent="0.25">
      <c r="Y3429" s="42"/>
    </row>
    <row r="3456" spans="25:25" x14ac:dyDescent="0.25">
      <c r="Y3456" s="43"/>
    </row>
    <row r="3478" spans="25:25" x14ac:dyDescent="0.25">
      <c r="Y3478" s="42"/>
    </row>
    <row r="3479" spans="25:25" x14ac:dyDescent="0.25">
      <c r="Y3479" s="42"/>
    </row>
    <row r="3483" spans="25:25" x14ac:dyDescent="0.25">
      <c r="Y3483" s="43"/>
    </row>
    <row r="3485" spans="25:25" x14ac:dyDescent="0.25">
      <c r="Y3485" s="42"/>
    </row>
    <row r="3492" spans="14:25" x14ac:dyDescent="0.25">
      <c r="N3492" s="42"/>
    </row>
    <row r="3504" spans="14:25" x14ac:dyDescent="0.25">
      <c r="Y3504" s="42"/>
    </row>
    <row r="3543" spans="25:26" x14ac:dyDescent="0.25">
      <c r="Z3543" s="43"/>
    </row>
    <row r="3546" spans="25:26" x14ac:dyDescent="0.25">
      <c r="Y3546" s="42"/>
    </row>
    <row r="3560" spans="16:25" x14ac:dyDescent="0.25">
      <c r="Y3560" s="43"/>
    </row>
    <row r="3565" spans="16:25" x14ac:dyDescent="0.25">
      <c r="P3565" s="42"/>
    </row>
    <row r="3574" spans="25:25" x14ac:dyDescent="0.25">
      <c r="Y3574" s="42"/>
    </row>
    <row r="3601" spans="25:25" x14ac:dyDescent="0.25">
      <c r="Y3601" s="43"/>
    </row>
    <row r="3616" spans="25:25" x14ac:dyDescent="0.25">
      <c r="Y3616" s="42"/>
    </row>
    <row r="3627" spans="26:27" x14ac:dyDescent="0.25">
      <c r="Z3627" s="43"/>
      <c r="AA3627" s="43"/>
    </row>
    <row r="3629" spans="26:27" x14ac:dyDescent="0.25">
      <c r="AA3629" s="42"/>
    </row>
    <row r="3661" spans="25:25" x14ac:dyDescent="0.25">
      <c r="Y3661" s="42"/>
    </row>
    <row r="3663" spans="25:25" x14ac:dyDescent="0.25">
      <c r="Y3663" s="42"/>
    </row>
    <row r="3671" spans="16:25" x14ac:dyDescent="0.25">
      <c r="Y3671" s="42"/>
    </row>
    <row r="3672" spans="16:25" x14ac:dyDescent="0.25">
      <c r="P3672" s="42"/>
    </row>
    <row r="3675" spans="16:25" x14ac:dyDescent="0.25">
      <c r="Y3675" s="42"/>
    </row>
    <row r="3682" spans="25:25" x14ac:dyDescent="0.25">
      <c r="Y3682" s="43"/>
    </row>
    <row r="3694" spans="25:25" x14ac:dyDescent="0.25">
      <c r="Y3694" s="42"/>
    </row>
    <row r="3702" spans="16:25" x14ac:dyDescent="0.25">
      <c r="Y3702" s="42"/>
    </row>
    <row r="3703" spans="16:25" x14ac:dyDescent="0.25">
      <c r="P3703" s="43"/>
      <c r="Y3703" s="43"/>
    </row>
    <row r="3712" spans="16:25" x14ac:dyDescent="0.25">
      <c r="Y3712" s="42"/>
    </row>
    <row r="3761" spans="25:27" x14ac:dyDescent="0.25">
      <c r="Z3761" s="43"/>
      <c r="AA3761" s="42"/>
    </row>
    <row r="3767" spans="25:27" x14ac:dyDescent="0.25">
      <c r="Y3767" s="42"/>
    </row>
    <row r="3769" spans="25:27" x14ac:dyDescent="0.25">
      <c r="Y3769" s="43"/>
    </row>
    <row r="3807" spans="25:25" x14ac:dyDescent="0.25">
      <c r="Y3807" s="42"/>
    </row>
    <row r="3809" spans="25:27" x14ac:dyDescent="0.25">
      <c r="Z3809" s="42"/>
      <c r="AA3809" s="43"/>
    </row>
    <row r="3810" spans="25:27" x14ac:dyDescent="0.25">
      <c r="Y3810" s="42"/>
    </row>
    <row r="3813" spans="25:27" x14ac:dyDescent="0.25">
      <c r="Y3813" s="42"/>
    </row>
    <row r="3814" spans="25:27" x14ac:dyDescent="0.25">
      <c r="Z3814" s="42"/>
      <c r="AA3814" s="42"/>
    </row>
    <row r="3815" spans="25:27" x14ac:dyDescent="0.25">
      <c r="Z3815" s="42"/>
    </row>
    <row r="3817" spans="25:27" x14ac:dyDescent="0.25">
      <c r="Y3817" s="42"/>
    </row>
    <row r="3819" spans="25:27" x14ac:dyDescent="0.25">
      <c r="Z3819" s="42"/>
      <c r="AA3819" s="42"/>
    </row>
    <row r="3821" spans="25:27" x14ac:dyDescent="0.25">
      <c r="Y3821" s="43"/>
    </row>
    <row r="3824" spans="25:27" x14ac:dyDescent="0.25">
      <c r="Z3824" s="43"/>
    </row>
    <row r="3832" spans="25:25" x14ac:dyDescent="0.25">
      <c r="Y3832" s="43"/>
    </row>
    <row r="3841" spans="16:27" x14ac:dyDescent="0.25">
      <c r="Y3841" s="42"/>
    </row>
    <row r="3842" spans="16:27" x14ac:dyDescent="0.25">
      <c r="Y3842" s="42"/>
    </row>
    <row r="3846" spans="16:27" x14ac:dyDescent="0.25">
      <c r="Y3846" s="42"/>
    </row>
    <row r="3848" spans="16:27" x14ac:dyDescent="0.25">
      <c r="Y3848" s="42"/>
    </row>
    <row r="3851" spans="16:27" x14ac:dyDescent="0.25">
      <c r="Z3851" s="42"/>
      <c r="AA3851" s="42"/>
    </row>
    <row r="3854" spans="16:27" x14ac:dyDescent="0.25">
      <c r="Y3854" s="43"/>
    </row>
    <row r="3855" spans="16:27" x14ac:dyDescent="0.25">
      <c r="Y3855" s="42"/>
    </row>
    <row r="3856" spans="16:27" x14ac:dyDescent="0.25">
      <c r="P3856" s="43"/>
      <c r="Y3856" s="42"/>
    </row>
    <row r="3857" spans="16:26" x14ac:dyDescent="0.25">
      <c r="Y3857" s="43"/>
    </row>
    <row r="3859" spans="16:26" x14ac:dyDescent="0.25">
      <c r="Y3859" s="43"/>
    </row>
    <row r="3862" spans="16:26" x14ac:dyDescent="0.25">
      <c r="P3862" s="43"/>
      <c r="Y3862" s="43"/>
    </row>
    <row r="3868" spans="16:26" x14ac:dyDescent="0.25">
      <c r="Z3868" s="42"/>
    </row>
    <row r="3871" spans="16:26" x14ac:dyDescent="0.25">
      <c r="Y3871" s="42"/>
    </row>
    <row r="3875" spans="25:27" x14ac:dyDescent="0.25">
      <c r="Z3875" s="43"/>
    </row>
    <row r="3880" spans="25:27" x14ac:dyDescent="0.25">
      <c r="Z3880" s="42"/>
      <c r="AA3880" s="43"/>
    </row>
    <row r="3883" spans="25:27" x14ac:dyDescent="0.25">
      <c r="Y3883" s="42"/>
    </row>
    <row r="3893" spans="16:27" x14ac:dyDescent="0.25">
      <c r="Z3893" s="42"/>
    </row>
    <row r="3895" spans="16:27" x14ac:dyDescent="0.25">
      <c r="Z3895" s="42"/>
    </row>
    <row r="3896" spans="16:27" x14ac:dyDescent="0.25">
      <c r="P3896" s="42"/>
      <c r="Z3896" s="42"/>
      <c r="AA3896" s="42"/>
    </row>
    <row r="3900" spans="16:27" x14ac:dyDescent="0.25">
      <c r="Y3900" s="42"/>
    </row>
    <row r="3902" spans="16:27" x14ac:dyDescent="0.25">
      <c r="Y3902" s="42"/>
    </row>
    <row r="3903" spans="16:27" x14ac:dyDescent="0.25">
      <c r="Y3903" s="42"/>
    </row>
    <row r="3904" spans="16:27" x14ac:dyDescent="0.25">
      <c r="Y3904" s="42"/>
    </row>
    <row r="3905" spans="16:27" x14ac:dyDescent="0.25">
      <c r="Z3905" s="42"/>
      <c r="AA3905" s="42"/>
    </row>
    <row r="3906" spans="16:27" x14ac:dyDescent="0.25">
      <c r="Z3906" s="43"/>
    </row>
    <row r="3910" spans="16:27" x14ac:dyDescent="0.25">
      <c r="Y3910" s="42"/>
    </row>
    <row r="3911" spans="16:27" x14ac:dyDescent="0.25">
      <c r="Y3911" s="43"/>
    </row>
    <row r="3912" spans="16:27" x14ac:dyDescent="0.25">
      <c r="P3912" s="43"/>
    </row>
    <row r="3915" spans="16:27" x14ac:dyDescent="0.25">
      <c r="Y3915" s="42"/>
    </row>
    <row r="3919" spans="16:27" x14ac:dyDescent="0.25">
      <c r="P3919" s="43"/>
      <c r="Y3919" s="43"/>
    </row>
    <row r="3921" spans="16:27" x14ac:dyDescent="0.25">
      <c r="Y3921" s="42"/>
    </row>
    <row r="3923" spans="16:27" x14ac:dyDescent="0.25">
      <c r="P3923" s="43"/>
      <c r="Z3923" s="42"/>
      <c r="AA3923" s="42"/>
    </row>
    <row r="3924" spans="16:27" x14ac:dyDescent="0.25">
      <c r="AA3924" s="42"/>
    </row>
    <row r="3925" spans="16:27" x14ac:dyDescent="0.25">
      <c r="Y3925" s="43"/>
    </row>
    <row r="3926" spans="16:27" x14ac:dyDescent="0.25">
      <c r="Y3926" s="42"/>
    </row>
    <row r="3930" spans="16:27" x14ac:dyDescent="0.25">
      <c r="Z3930" s="43"/>
    </row>
    <row r="3936" spans="16:27" x14ac:dyDescent="0.25">
      <c r="Y3936" s="43"/>
    </row>
    <row r="3938" spans="16:27" x14ac:dyDescent="0.25">
      <c r="P3938" s="42"/>
      <c r="Z3938" s="42"/>
      <c r="AA3938" s="42"/>
    </row>
    <row r="3952" spans="16:27" x14ac:dyDescent="0.25">
      <c r="Z3952" s="43"/>
    </row>
    <row r="3956" spans="25:27" x14ac:dyDescent="0.25">
      <c r="Z3956" s="42"/>
      <c r="AA3956" s="43"/>
    </row>
    <row r="3960" spans="25:27" x14ac:dyDescent="0.25">
      <c r="Z3960" s="43"/>
      <c r="AA3960" s="42"/>
    </row>
    <row r="3965" spans="25:27" x14ac:dyDescent="0.25">
      <c r="Z3965" s="43"/>
      <c r="AA3965" s="43"/>
    </row>
    <row r="3968" spans="25:27" x14ac:dyDescent="0.25">
      <c r="Y3968" s="42"/>
    </row>
    <row r="3972" spans="25:27" x14ac:dyDescent="0.25">
      <c r="Y3972" s="43"/>
    </row>
    <row r="3975" spans="25:27" x14ac:dyDescent="0.25">
      <c r="Z3975" s="43"/>
    </row>
    <row r="3978" spans="25:27" x14ac:dyDescent="0.25">
      <c r="AA3978" s="42"/>
    </row>
    <row r="3980" spans="25:27" x14ac:dyDescent="0.25">
      <c r="Z3980" s="42"/>
      <c r="AA3980" s="42"/>
    </row>
    <row r="3996" spans="16:16" x14ac:dyDescent="0.25">
      <c r="P3996" s="43"/>
    </row>
    <row r="4004" spans="25:25" x14ac:dyDescent="0.25">
      <c r="Y4004" s="42"/>
    </row>
    <row r="4016" spans="25:25" x14ac:dyDescent="0.25">
      <c r="Y4016" s="42"/>
    </row>
    <row r="4019" spans="16:25" x14ac:dyDescent="0.25">
      <c r="Y4019" s="42"/>
    </row>
    <row r="4021" spans="16:25" x14ac:dyDescent="0.25">
      <c r="P4021" s="43"/>
      <c r="Y4021" s="43"/>
    </row>
    <row r="4022" spans="16:25" x14ac:dyDescent="0.25">
      <c r="Y4022" s="42"/>
    </row>
    <row r="4023" spans="16:25" x14ac:dyDescent="0.25">
      <c r="Y4023" s="42"/>
    </row>
    <row r="4028" spans="16:25" x14ac:dyDescent="0.25">
      <c r="Y4028" s="42"/>
    </row>
    <row r="4037" spans="25:25" x14ac:dyDescent="0.25">
      <c r="Y4037" s="43"/>
    </row>
    <row r="4039" spans="25:25" x14ac:dyDescent="0.25">
      <c r="Y4039" s="42"/>
    </row>
    <row r="4052" spans="25:25" x14ac:dyDescent="0.25">
      <c r="Y4052" s="42"/>
    </row>
    <row r="4078" spans="25:27" x14ac:dyDescent="0.25">
      <c r="Z4078" s="43"/>
      <c r="AA4078" s="42"/>
    </row>
    <row r="4079" spans="25:27" x14ac:dyDescent="0.25">
      <c r="Y4079" s="42"/>
    </row>
    <row r="4083" spans="16:26" x14ac:dyDescent="0.25">
      <c r="Z4083" s="43"/>
    </row>
    <row r="4084" spans="16:26" x14ac:dyDescent="0.25">
      <c r="P4084" s="42"/>
      <c r="Z4084" s="42"/>
    </row>
    <row r="4094" spans="16:26" x14ac:dyDescent="0.25">
      <c r="Y4094" s="43"/>
    </row>
    <row r="4097" spans="16:27" x14ac:dyDescent="0.25">
      <c r="P4097" s="42"/>
      <c r="Z4097" s="43"/>
      <c r="AA4097" s="42"/>
    </row>
    <row r="4100" spans="16:27" x14ac:dyDescent="0.25">
      <c r="Y4100" s="42"/>
    </row>
    <row r="4106" spans="16:27" x14ac:dyDescent="0.25">
      <c r="Y4106" s="42"/>
    </row>
    <row r="4107" spans="16:27" x14ac:dyDescent="0.25">
      <c r="Y4107" s="42"/>
    </row>
    <row r="4113" spans="16:26" x14ac:dyDescent="0.25">
      <c r="P4113" s="42"/>
    </row>
    <row r="4123" spans="16:26" x14ac:dyDescent="0.25">
      <c r="Z4123" s="42"/>
    </row>
    <row r="4137" spans="25:25" x14ac:dyDescent="0.25">
      <c r="Y4137" s="42"/>
    </row>
    <row r="4156" spans="25:27" x14ac:dyDescent="0.25">
      <c r="Y4156" s="42"/>
    </row>
    <row r="4158" spans="25:27" x14ac:dyDescent="0.25">
      <c r="Y4158" s="42"/>
    </row>
    <row r="4159" spans="25:27" x14ac:dyDescent="0.25">
      <c r="Z4159" s="43"/>
      <c r="AA4159" s="42"/>
    </row>
    <row r="4168" spans="16:26" x14ac:dyDescent="0.25">
      <c r="Y4168" s="42"/>
    </row>
    <row r="4169" spans="16:26" x14ac:dyDescent="0.25">
      <c r="Z4169" s="43"/>
    </row>
    <row r="4170" spans="16:26" x14ac:dyDescent="0.25">
      <c r="P4170" s="42"/>
      <c r="Y4170" s="42"/>
    </row>
    <row r="4173" spans="16:26" x14ac:dyDescent="0.25">
      <c r="Y4173" s="43"/>
    </row>
    <row r="4179" spans="25:26" x14ac:dyDescent="0.25">
      <c r="Z4179" s="42"/>
    </row>
    <row r="4181" spans="25:26" x14ac:dyDescent="0.25">
      <c r="Z4181" s="43"/>
    </row>
    <row r="4190" spans="25:26" x14ac:dyDescent="0.25">
      <c r="Y4190" s="42"/>
    </row>
    <row r="4197" spans="25:25" x14ac:dyDescent="0.25">
      <c r="Y4197" s="42"/>
    </row>
    <row r="4214" spans="26:26" x14ac:dyDescent="0.25">
      <c r="Z4214" s="42"/>
    </row>
    <row r="4222" spans="26:26" x14ac:dyDescent="0.25">
      <c r="Z4222" s="43"/>
    </row>
    <row r="4226" spans="25:27" x14ac:dyDescent="0.25">
      <c r="Y4226" s="42"/>
    </row>
    <row r="4228" spans="25:27" x14ac:dyDescent="0.25">
      <c r="AA4228" s="42"/>
    </row>
    <row r="4234" spans="25:27" x14ac:dyDescent="0.25">
      <c r="Y4234" s="42"/>
    </row>
    <row r="4254" spans="16:16" x14ac:dyDescent="0.25">
      <c r="P4254" s="42"/>
    </row>
    <row r="4278" spans="25:25" x14ac:dyDescent="0.25">
      <c r="Y4278" s="42"/>
    </row>
    <row r="4311" spans="25:25" x14ac:dyDescent="0.25">
      <c r="Y4311" s="42"/>
    </row>
    <row r="4332" spans="26:27" x14ac:dyDescent="0.25">
      <c r="Z4332" s="42"/>
      <c r="AA4332" s="42"/>
    </row>
    <row r="4343" spans="25:25" x14ac:dyDescent="0.25">
      <c r="Y4343" s="43"/>
    </row>
    <row r="4349" spans="25:25" x14ac:dyDescent="0.25">
      <c r="Y4349" s="42"/>
    </row>
    <row r="4361" spans="16:16" x14ac:dyDescent="0.25">
      <c r="P4361" s="42"/>
    </row>
    <row r="4371" spans="25:25" x14ac:dyDescent="0.25">
      <c r="Y4371" s="42"/>
    </row>
    <row r="4374" spans="25:25" x14ac:dyDescent="0.25">
      <c r="Y4374" s="43"/>
    </row>
    <row r="4401" spans="16:26" x14ac:dyDescent="0.25">
      <c r="Y4401" s="43"/>
    </row>
    <row r="4403" spans="16:26" x14ac:dyDescent="0.25">
      <c r="Y4403" s="42"/>
    </row>
    <row r="4410" spans="16:26" x14ac:dyDescent="0.25">
      <c r="P4410" s="42"/>
    </row>
    <row r="4414" spans="16:26" x14ac:dyDescent="0.25">
      <c r="Z4414" s="42"/>
    </row>
    <row r="4417" spans="16:26" x14ac:dyDescent="0.25">
      <c r="P4417" s="43"/>
      <c r="Y4417" s="43"/>
    </row>
    <row r="4428" spans="16:26" x14ac:dyDescent="0.25">
      <c r="P4428" s="43"/>
    </row>
    <row r="4431" spans="16:26" x14ac:dyDescent="0.25">
      <c r="Z4431" s="43"/>
    </row>
    <row r="4438" spans="16:25" x14ac:dyDescent="0.25">
      <c r="Y4438" s="42"/>
    </row>
    <row r="4439" spans="16:25" x14ac:dyDescent="0.25">
      <c r="P4439" s="42"/>
      <c r="Y4439" s="42"/>
    </row>
    <row r="4442" spans="16:25" x14ac:dyDescent="0.25">
      <c r="P4442" s="42"/>
    </row>
    <row r="4451" spans="16:27" x14ac:dyDescent="0.25">
      <c r="AA4451" s="42"/>
    </row>
    <row r="4452" spans="16:27" x14ac:dyDescent="0.25">
      <c r="Y4452" s="42"/>
    </row>
    <row r="4456" spans="16:27" x14ac:dyDescent="0.25">
      <c r="Z4456" s="43"/>
    </row>
    <row r="4458" spans="16:27" x14ac:dyDescent="0.25">
      <c r="P4458" s="42"/>
    </row>
    <row r="4466" spans="26:27" x14ac:dyDescent="0.25">
      <c r="Z4466" s="42"/>
      <c r="AA4466" s="43"/>
    </row>
    <row r="4479" spans="26:27" x14ac:dyDescent="0.25">
      <c r="AA4479" s="42"/>
    </row>
    <row r="4486" spans="16:26" x14ac:dyDescent="0.25">
      <c r="Z4486" s="42"/>
    </row>
    <row r="4489" spans="16:26" x14ac:dyDescent="0.25">
      <c r="Y4489" s="42"/>
    </row>
    <row r="4490" spans="16:26" x14ac:dyDescent="0.25">
      <c r="P4490" s="42"/>
      <c r="Y4490" s="42"/>
    </row>
    <row r="4497" spans="25:27" x14ac:dyDescent="0.25">
      <c r="AA4497" s="43"/>
    </row>
    <row r="4510" spans="25:27" x14ac:dyDescent="0.25">
      <c r="Y4510" s="42"/>
    </row>
    <row r="4536" spans="26:26" x14ac:dyDescent="0.25">
      <c r="Z4536" s="42"/>
    </row>
    <row r="4546" spans="16:27" x14ac:dyDescent="0.25">
      <c r="Y4546" s="42"/>
    </row>
    <row r="4548" spans="16:27" x14ac:dyDescent="0.25">
      <c r="Y4548" s="42"/>
    </row>
    <row r="4551" spans="16:27" x14ac:dyDescent="0.25">
      <c r="P4551" s="42"/>
    </row>
    <row r="4556" spans="16:27" x14ac:dyDescent="0.25">
      <c r="AA4556" s="43"/>
    </row>
    <row r="4572" spans="26:26" x14ac:dyDescent="0.25">
      <c r="Z4572" s="42"/>
    </row>
    <row r="4604" spans="26:26" x14ac:dyDescent="0.25">
      <c r="Z4604" s="42"/>
    </row>
    <row r="4616" spans="16:26" x14ac:dyDescent="0.25">
      <c r="Y4616" s="42"/>
    </row>
    <row r="4617" spans="16:26" x14ac:dyDescent="0.25">
      <c r="P4617" s="42"/>
      <c r="Z4617" s="42"/>
    </row>
    <row r="4630" spans="25:25" x14ac:dyDescent="0.25">
      <c r="Y4630" s="42"/>
    </row>
    <row r="4632" spans="25:25" x14ac:dyDescent="0.25">
      <c r="Y4632" s="42"/>
    </row>
    <row r="4634" spans="25:25" x14ac:dyDescent="0.25">
      <c r="Y4634" s="42"/>
    </row>
    <row r="4640" spans="25:25" x14ac:dyDescent="0.25">
      <c r="Y4640" s="42"/>
    </row>
    <row r="4663" spans="25:25" x14ac:dyDescent="0.25">
      <c r="Y4663" s="42"/>
    </row>
    <row r="4688" spans="25:25" x14ac:dyDescent="0.25">
      <c r="Y4688" s="42"/>
    </row>
    <row r="4697" spans="25:25" x14ac:dyDescent="0.25">
      <c r="Y4697" s="43"/>
    </row>
    <row r="4711" spans="25:25" x14ac:dyDescent="0.25">
      <c r="Y4711" s="42"/>
    </row>
    <row r="4741" spans="25:27" x14ac:dyDescent="0.25">
      <c r="Y4741" s="43"/>
    </row>
    <row r="4742" spans="25:27" x14ac:dyDescent="0.25">
      <c r="AA4742" s="43"/>
    </row>
    <row r="4749" spans="25:27" x14ac:dyDescent="0.25">
      <c r="AA4749" s="42"/>
    </row>
    <row r="4777" spans="26:26" x14ac:dyDescent="0.25">
      <c r="Z4777" s="42"/>
    </row>
    <row r="4801" spans="16:25" x14ac:dyDescent="0.25">
      <c r="P4801" s="42"/>
      <c r="Y4801" s="42"/>
    </row>
    <row r="4817" spans="25:25" x14ac:dyDescent="0.25">
      <c r="Y4817" s="42"/>
    </row>
    <row r="4846" spans="26:26" x14ac:dyDescent="0.25">
      <c r="Z4846" s="42"/>
    </row>
    <row r="4881" spans="26:27" x14ac:dyDescent="0.25">
      <c r="Z4881" s="42"/>
      <c r="AA4881" s="42"/>
    </row>
    <row r="4897" spans="25:25" x14ac:dyDescent="0.25">
      <c r="Y4897" s="43"/>
    </row>
    <row r="4931" spans="27:27" x14ac:dyDescent="0.25">
      <c r="AA4931" s="43"/>
    </row>
    <row r="4946" spans="16:27" x14ac:dyDescent="0.25">
      <c r="P4946" s="43"/>
    </row>
    <row r="4958" spans="16:27" x14ac:dyDescent="0.25">
      <c r="Y4958" s="42"/>
    </row>
    <row r="4960" spans="16:27" x14ac:dyDescent="0.25">
      <c r="AA4960" s="43"/>
    </row>
    <row r="4975" spans="26:26" x14ac:dyDescent="0.25">
      <c r="Z4975" s="43"/>
    </row>
    <row r="4978" spans="16:27" x14ac:dyDescent="0.25">
      <c r="AA4978" s="42"/>
    </row>
    <row r="4980" spans="16:27" x14ac:dyDescent="0.25">
      <c r="Y4980" s="42"/>
    </row>
    <row r="4982" spans="16:27" x14ac:dyDescent="0.25">
      <c r="Y4982" s="42"/>
    </row>
    <row r="4990" spans="16:27" x14ac:dyDescent="0.25">
      <c r="Y4990" s="43"/>
    </row>
    <row r="4991" spans="16:27" x14ac:dyDescent="0.25">
      <c r="P4991" s="42"/>
    </row>
    <row r="4996" spans="26:27" x14ac:dyDescent="0.25">
      <c r="Z4996" s="42"/>
      <c r="AA4996" s="42"/>
    </row>
    <row r="5013" spans="25:27" x14ac:dyDescent="0.25">
      <c r="AA5013" s="43"/>
    </row>
    <row r="5017" spans="25:27" x14ac:dyDescent="0.25">
      <c r="Y5017" s="42"/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theme="0" tint="-0.14999847407452621"/>
  </sheetPr>
  <dimension ref="A1:AR70"/>
  <sheetViews>
    <sheetView topLeftCell="X1" workbookViewId="0">
      <selection activeCell="Z13" sqref="Z13"/>
    </sheetView>
  </sheetViews>
  <sheetFormatPr baseColWidth="10" defaultRowHeight="15" x14ac:dyDescent="0.25"/>
  <cols>
    <col min="1" max="1" width="33.28515625" customWidth="1"/>
    <col min="3" max="3" width="20.28515625" customWidth="1"/>
    <col min="4" max="4" width="29.85546875" customWidth="1"/>
    <col min="5" max="6" width="13.28515625" customWidth="1"/>
    <col min="7" max="7" width="15.28515625" customWidth="1"/>
    <col min="8" max="8" width="13.7109375" customWidth="1"/>
    <col min="9" max="9" width="15.7109375" customWidth="1"/>
    <col min="10" max="10" width="17" customWidth="1"/>
    <col min="11" max="11" width="18.7109375" customWidth="1"/>
    <col min="12" max="12" width="23.42578125" customWidth="1"/>
    <col min="13" max="13" width="15.85546875" customWidth="1"/>
    <col min="14" max="14" width="18.42578125" customWidth="1"/>
    <col min="15" max="15" width="16.140625" customWidth="1"/>
    <col min="16" max="16" width="17.85546875" customWidth="1"/>
    <col min="17" max="17" width="17" customWidth="1"/>
    <col min="18" max="18" width="32.85546875" customWidth="1"/>
    <col min="19" max="19" width="16.5703125" customWidth="1"/>
    <col min="20" max="20" width="17.42578125" customWidth="1"/>
    <col min="21" max="21" width="25.7109375" customWidth="1"/>
    <col min="22" max="22" width="21.5703125" customWidth="1"/>
    <col min="23" max="23" width="20.140625" customWidth="1"/>
    <col min="24" max="24" width="16.28515625" customWidth="1"/>
    <col min="25" max="25" width="14.140625" customWidth="1"/>
    <col min="26" max="26" width="17.42578125" customWidth="1"/>
    <col min="27" max="28" width="53.7109375" customWidth="1"/>
    <col min="29" max="29" width="33.140625" customWidth="1"/>
    <col min="39" max="39" width="24.140625" customWidth="1"/>
    <col min="42" max="42" width="28.7109375" customWidth="1"/>
    <col min="43" max="43" width="25.42578125" customWidth="1"/>
  </cols>
  <sheetData>
    <row r="1" spans="1:44" x14ac:dyDescent="0.25">
      <c r="A1" s="19" t="s">
        <v>214</v>
      </c>
      <c r="E1" t="s">
        <v>230</v>
      </c>
      <c r="F1" t="s">
        <v>143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492</v>
      </c>
      <c r="AC1" t="s">
        <v>199</v>
      </c>
      <c r="AD1" s="19"/>
      <c r="AE1" s="19"/>
      <c r="AF1" s="19"/>
      <c r="AG1" s="19"/>
      <c r="AH1" s="19"/>
      <c r="AM1" t="s">
        <v>144</v>
      </c>
      <c r="AP1" s="48" t="s">
        <v>200</v>
      </c>
      <c r="AQ1" s="48" t="s">
        <v>167</v>
      </c>
      <c r="AR1" s="48" t="s">
        <v>213</v>
      </c>
    </row>
    <row r="2" spans="1:44" x14ac:dyDescent="0.25">
      <c r="A2" t="s">
        <v>157</v>
      </c>
      <c r="E2" t="s">
        <v>157</v>
      </c>
      <c r="F2" t="s">
        <v>157</v>
      </c>
      <c r="G2" t="s">
        <v>232</v>
      </c>
      <c r="H2" t="s">
        <v>232</v>
      </c>
      <c r="I2" t="s">
        <v>232</v>
      </c>
      <c r="J2" t="s">
        <v>232</v>
      </c>
      <c r="K2" t="s">
        <v>232</v>
      </c>
      <c r="L2" s="63" t="s">
        <v>157</v>
      </c>
      <c r="M2" t="s">
        <v>232</v>
      </c>
      <c r="N2" s="63" t="s">
        <v>157</v>
      </c>
      <c r="O2" t="s">
        <v>232</v>
      </c>
      <c r="P2" t="s">
        <v>232</v>
      </c>
      <c r="Q2" s="63" t="s">
        <v>157</v>
      </c>
      <c r="R2" s="63" t="s">
        <v>157</v>
      </c>
      <c r="S2" t="s">
        <v>232</v>
      </c>
      <c r="T2" t="s">
        <v>232</v>
      </c>
      <c r="U2" t="s">
        <v>232</v>
      </c>
      <c r="V2" t="s">
        <v>232</v>
      </c>
      <c r="W2" t="s">
        <v>232</v>
      </c>
      <c r="X2" t="s">
        <v>232</v>
      </c>
      <c r="Y2" t="s">
        <v>232</v>
      </c>
      <c r="Z2" s="63" t="s">
        <v>157</v>
      </c>
      <c r="AA2" t="s">
        <v>232</v>
      </c>
      <c r="AB2" t="s">
        <v>157</v>
      </c>
      <c r="AC2" t="s">
        <v>211</v>
      </c>
      <c r="AM2" t="str">
        <f>IFERROR(INDEX(#REF!,LARGE((#REF!=$AK$2)*(ROW(#REF!)-3),COUNTIF(#REF!,$AK$2)+3-ROW(AA3))),"")</f>
        <v/>
      </c>
      <c r="AP2" s="49" t="s">
        <v>201</v>
      </c>
      <c r="AQ2" t="s">
        <v>7</v>
      </c>
    </row>
    <row r="3" spans="1:44" x14ac:dyDescent="0.25">
      <c r="A3" t="s">
        <v>216</v>
      </c>
      <c r="E3" t="s">
        <v>47</v>
      </c>
      <c r="F3" t="s">
        <v>49</v>
      </c>
      <c r="L3" t="s">
        <v>19</v>
      </c>
      <c r="N3" t="s">
        <v>33</v>
      </c>
      <c r="Q3" t="s">
        <v>23</v>
      </c>
      <c r="R3" s="65" t="s">
        <v>201</v>
      </c>
      <c r="Z3" t="s">
        <v>56</v>
      </c>
      <c r="AB3" t="s">
        <v>315</v>
      </c>
      <c r="AM3" t="str">
        <f t="array" ref="AM3">IFERROR(INDEX(#REF!,LARGE((#REF!=$AK$2)*(ROW(#REF!)-3),COUNTIF(#REF!,$AK$2)+3-ROW(AA4))),"")</f>
        <v/>
      </c>
      <c r="AP3" s="49" t="s">
        <v>202</v>
      </c>
      <c r="AQ3" t="s">
        <v>7</v>
      </c>
    </row>
    <row r="4" spans="1:44" x14ac:dyDescent="0.25">
      <c r="A4" t="s">
        <v>217</v>
      </c>
      <c r="E4" t="s">
        <v>48</v>
      </c>
      <c r="L4" t="s">
        <v>20</v>
      </c>
      <c r="N4" t="s">
        <v>52</v>
      </c>
      <c r="Q4" t="s">
        <v>24</v>
      </c>
      <c r="R4" s="65" t="s">
        <v>202</v>
      </c>
      <c r="Z4" t="s">
        <v>57</v>
      </c>
      <c r="AM4" t="str">
        <f t="array" ref="AM4">IFERROR(INDEX(#REF!,LARGE((#REF!=$AK$2)*(ROW(#REF!)-3),COUNTIF(#REF!,$AK$2)+3-ROW(AA5))),"")</f>
        <v/>
      </c>
      <c r="AP4" s="49" t="s">
        <v>203</v>
      </c>
      <c r="AQ4" t="s">
        <v>7</v>
      </c>
    </row>
    <row r="5" spans="1:44" x14ac:dyDescent="0.25">
      <c r="A5" t="s">
        <v>215</v>
      </c>
      <c r="E5" t="s">
        <v>50</v>
      </c>
      <c r="L5" t="s">
        <v>21</v>
      </c>
      <c r="N5" t="s">
        <v>34</v>
      </c>
      <c r="Q5" t="s">
        <v>25</v>
      </c>
      <c r="R5" s="65" t="s">
        <v>203</v>
      </c>
      <c r="Z5" t="s">
        <v>58</v>
      </c>
      <c r="AM5" t="str">
        <f t="array" ref="AM5">IFERROR(INDEX(#REF!,LARGE((#REF!=$AK$2)*(ROW(#REF!)-3),COUNTIF(#REF!,$AK$2)+3-ROW(AA6))),"")</f>
        <v/>
      </c>
      <c r="AP5" s="49" t="s">
        <v>204</v>
      </c>
      <c r="AQ5" t="s">
        <v>7</v>
      </c>
    </row>
    <row r="6" spans="1:44" x14ac:dyDescent="0.25">
      <c r="A6" t="s">
        <v>218</v>
      </c>
      <c r="E6" t="s">
        <v>51</v>
      </c>
      <c r="L6" t="s">
        <v>22</v>
      </c>
      <c r="N6" t="s">
        <v>35</v>
      </c>
      <c r="Q6" t="s">
        <v>26</v>
      </c>
      <c r="R6" s="65" t="s">
        <v>204</v>
      </c>
      <c r="AM6" t="str">
        <f t="array" ref="AM6">IFERROR(INDEX(#REF!,LARGE((#REF!=$AK$2)*(ROW(#REF!)-3),COUNTIF(#REF!,$AK$2)+3-ROW(AA7))),"")</f>
        <v/>
      </c>
      <c r="AP6" t="s">
        <v>9</v>
      </c>
      <c r="AQ6" t="s">
        <v>9</v>
      </c>
    </row>
    <row r="7" spans="1:44" x14ac:dyDescent="0.25">
      <c r="E7" t="s">
        <v>60</v>
      </c>
      <c r="N7" t="s">
        <v>36</v>
      </c>
      <c r="Q7" t="s">
        <v>27</v>
      </c>
      <c r="R7" s="64" t="s">
        <v>9</v>
      </c>
      <c r="AA7" t="str">
        <f t="array" ref="AA7">IFERROR(INDEX(#REF!,LARGE((#REF!=$AA$1)*(ROW(#REF!)-3),COUNTIF(#REF!,$AA$1)+3-ROW(AA6))),"")</f>
        <v/>
      </c>
      <c r="AM7" t="str">
        <f t="array" ref="AM7">IFERROR(INDEX(#REF!,LARGE((#REF!=$AK$2)*(ROW(#REF!)-3),COUNTIF(#REF!,$AK$2)+3-ROW(AA8))),"")</f>
        <v/>
      </c>
      <c r="AP7" t="s">
        <v>10</v>
      </c>
      <c r="AQ7" t="s">
        <v>10</v>
      </c>
    </row>
    <row r="8" spans="1:44" x14ac:dyDescent="0.25">
      <c r="A8" s="19" t="s">
        <v>252</v>
      </c>
      <c r="N8" t="s">
        <v>37</v>
      </c>
      <c r="Q8" t="s">
        <v>28</v>
      </c>
      <c r="R8" s="63" t="s">
        <v>10</v>
      </c>
      <c r="AA8" t="str">
        <f t="array" ref="AA8">IFERROR(INDEX(#REF!,LARGE((#REF!=$AA$1)*(ROW(#REF!)-3),COUNTIF(#REF!,$AA$1)+3-ROW(AA7))),"")</f>
        <v/>
      </c>
      <c r="AM8" t="str">
        <f t="array" ref="AM8">IFERROR(INDEX(#REF!,LARGE((#REF!=$AK$2)*(ROW(#REF!)-3),COUNTIF(#REF!,$AK$2)+3-ROW(AA9))),"")</f>
        <v/>
      </c>
      <c r="AP8" t="s">
        <v>11</v>
      </c>
      <c r="AQ8" t="s">
        <v>11</v>
      </c>
    </row>
    <row r="9" spans="1:44" x14ac:dyDescent="0.25">
      <c r="A9" t="s">
        <v>157</v>
      </c>
      <c r="N9" t="s">
        <v>38</v>
      </c>
      <c r="Q9" t="s">
        <v>29</v>
      </c>
      <c r="R9" s="64" t="s">
        <v>11</v>
      </c>
      <c r="AA9" t="str">
        <f t="array" ref="AA9">IFERROR(INDEX(#REF!,LARGE((#REF!=$AA$1)*(ROW(#REF!)-3),COUNTIF(#REF!,$AA$1)+3-ROW(AA10))),"")</f>
        <v/>
      </c>
      <c r="AM9" t="str">
        <f t="array" ref="AM9">IFERROR(INDEX(#REF!,LARGE((#REF!=$AK$2)*(ROW(#REF!)-3),COUNTIF(#REF!,$AK$2)+3-ROW(AA10))),"")</f>
        <v/>
      </c>
      <c r="AP9" t="s">
        <v>12</v>
      </c>
      <c r="AQ9" t="s">
        <v>12</v>
      </c>
    </row>
    <row r="10" spans="1:44" x14ac:dyDescent="0.25">
      <c r="A10" s="12" t="s">
        <v>254</v>
      </c>
      <c r="N10" t="s">
        <v>39</v>
      </c>
      <c r="Q10" s="49" t="s">
        <v>205</v>
      </c>
      <c r="R10" s="63" t="s">
        <v>12</v>
      </c>
      <c r="AA10" t="str">
        <f t="array" ref="AA10">IFERROR(INDEX(#REF!,LARGE((#REF!=$AA$1)*(ROW(#REF!)-3),COUNTIF(#REF!,$AA$1)+3-ROW(AA11))),"")</f>
        <v/>
      </c>
      <c r="AM10" t="str">
        <f t="array" ref="AM10">IFERROR(INDEX(#REF!,LARGE((#REF!=$AK$2)*(ROW(#REF!)-3),COUNTIF(#REF!,$AK$2)+3-ROW(AA11))),"")</f>
        <v/>
      </c>
      <c r="AP10" t="s">
        <v>13</v>
      </c>
      <c r="AQ10" t="s">
        <v>13</v>
      </c>
    </row>
    <row r="11" spans="1:44" x14ac:dyDescent="0.25">
      <c r="A11" s="12" t="s">
        <v>255</v>
      </c>
      <c r="N11" t="s">
        <v>53</v>
      </c>
      <c r="Q11" s="49" t="s">
        <v>206</v>
      </c>
      <c r="R11" s="64" t="s">
        <v>13</v>
      </c>
      <c r="AA11" t="str">
        <f t="array" ref="AA11">IFERROR(INDEX(#REF!,LARGE((#REF!=$AA$1)*(ROW(#REF!)-3),COUNTIF(#REF!,$AA$1)+3-ROW(AA12))),"")</f>
        <v/>
      </c>
      <c r="AM11" t="str">
        <f t="array" ref="AM11">IFERROR(INDEX(#REF!,LARGE((#REF!=$AK$2)*(ROW(#REF!)-3),COUNTIF(#REF!,$AK$2)+3-ROW(AA12))),"")</f>
        <v/>
      </c>
      <c r="AP11" t="s">
        <v>14</v>
      </c>
      <c r="AQ11" t="s">
        <v>14</v>
      </c>
    </row>
    <row r="12" spans="1:44" x14ac:dyDescent="0.25">
      <c r="A12" s="12" t="s">
        <v>32</v>
      </c>
      <c r="N12" t="s">
        <v>54</v>
      </c>
      <c r="Q12" s="49" t="s">
        <v>207</v>
      </c>
      <c r="R12" s="63" t="s">
        <v>14</v>
      </c>
      <c r="AA12" t="str">
        <f t="array" ref="AA12">IFERROR(INDEX(#REF!,LARGE((#REF!=$AA$1)*(ROW(#REF!)-3),COUNTIF(#REF!,$AA$1)+3-ROW(AA13))),"")</f>
        <v/>
      </c>
      <c r="AM12" t="str">
        <f t="array" ref="AM12">IFERROR(INDEX(#REF!,LARGE((#REF!=$AK$2)*(ROW(#REF!)-3),COUNTIF(#REF!,$AK$2)+3-ROW(AA13))),"")</f>
        <v/>
      </c>
      <c r="AP12" t="s">
        <v>15</v>
      </c>
      <c r="AQ12" t="s">
        <v>15</v>
      </c>
    </row>
    <row r="13" spans="1:44" x14ac:dyDescent="0.25">
      <c r="A13" s="244" t="s">
        <v>260</v>
      </c>
      <c r="N13" t="s">
        <v>55</v>
      </c>
      <c r="Q13" s="49" t="s">
        <v>208</v>
      </c>
      <c r="R13" s="64" t="s">
        <v>15</v>
      </c>
      <c r="AA13" t="str">
        <f t="array" ref="AA13">IFERROR(INDEX(#REF!,LARGE((#REF!=$AA$1)*(ROW(#REF!)-3),COUNTIF(#REF!,$AA$1)+3-ROW(AA14))),"")</f>
        <v/>
      </c>
      <c r="AM13" t="str">
        <f t="array" ref="AM13">IFERROR(INDEX(#REF!,LARGE((#REF!=$AK$2)*(ROW(#REF!)-3),COUNTIF(#REF!,$AK$2)+3-ROW(AA14))),"")</f>
        <v/>
      </c>
      <c r="AP13" t="s">
        <v>16</v>
      </c>
      <c r="AQ13" t="s">
        <v>16</v>
      </c>
    </row>
    <row r="14" spans="1:44" x14ac:dyDescent="0.25">
      <c r="A14" s="12" t="s">
        <v>257</v>
      </c>
      <c r="N14" t="s">
        <v>40</v>
      </c>
      <c r="Q14" t="s">
        <v>30</v>
      </c>
      <c r="R14" s="63" t="s">
        <v>16</v>
      </c>
      <c r="AA14" t="str">
        <f t="array" ref="AA14">IFERROR(INDEX(#REF!,LARGE((#REF!=$AA$1)*(ROW(#REF!)-3),COUNTIF(#REF!,$AA$1)+3-ROW(AA15))),"")</f>
        <v/>
      </c>
      <c r="AM14" t="str">
        <f t="array" ref="AM14">IFERROR(INDEX(#REF!,LARGE((#REF!=$AK$2)*(ROW(#REF!)-3),COUNTIF(#REF!,$AK$2)+3-ROW(AA15))),"")</f>
        <v/>
      </c>
      <c r="AP14" t="s">
        <v>17</v>
      </c>
      <c r="AQ14" t="s">
        <v>17</v>
      </c>
    </row>
    <row r="15" spans="1:44" x14ac:dyDescent="0.25">
      <c r="A15" s="12" t="s">
        <v>258</v>
      </c>
      <c r="N15" t="s">
        <v>41</v>
      </c>
      <c r="Q15" t="s">
        <v>31</v>
      </c>
      <c r="R15" s="64" t="s">
        <v>17</v>
      </c>
      <c r="AA15" t="str">
        <f t="array" ref="AA15">IFERROR(INDEX(#REF!,LARGE((#REF!=$AA$1)*(ROW(#REF!)-3),COUNTIF(#REF!,$AA$1)+3-ROW(AA16))),"")</f>
        <v/>
      </c>
      <c r="AM15" t="str">
        <f t="array" ref="AM15">IFERROR(INDEX(#REF!,LARGE((#REF!=$AK$2)*(ROW(#REF!)-3),COUNTIF(#REF!,$AK$2)+3-ROW(AA16))),"")</f>
        <v/>
      </c>
      <c r="AP15" t="s">
        <v>18</v>
      </c>
      <c r="AQ15" t="s">
        <v>18</v>
      </c>
    </row>
    <row r="16" spans="1:44" x14ac:dyDescent="0.25">
      <c r="A16" s="12" t="s">
        <v>262</v>
      </c>
      <c r="N16" t="s">
        <v>42</v>
      </c>
      <c r="R16" s="66" t="s">
        <v>18</v>
      </c>
      <c r="AA16" t="str">
        <f t="array" ref="AA16">IFERROR(INDEX(#REF!,LARGE((#REF!=$AA$1)*(ROW(#REF!)-3),COUNTIF(#REF!,$AA$1)+3-ROW(AA17))),"")</f>
        <v/>
      </c>
      <c r="AM16" t="str">
        <f t="array" ref="AM16">IFERROR(INDEX(#REF!,LARGE((#REF!=$AK$2)*(ROW(#REF!)-3),COUNTIF(#REF!,$AK$2)+3-ROW(AA17))),"")</f>
        <v/>
      </c>
      <c r="AP16" t="s">
        <v>19</v>
      </c>
      <c r="AQ16" t="s">
        <v>19</v>
      </c>
    </row>
    <row r="17" spans="1:43" x14ac:dyDescent="0.25">
      <c r="A17" s="12" t="s">
        <v>263</v>
      </c>
      <c r="N17" t="s">
        <v>43</v>
      </c>
      <c r="AA17" t="str">
        <f t="array" ref="AA17">IFERROR(INDEX(#REF!,LARGE((#REF!=$AA$1)*(ROW(#REF!)-3),COUNTIF(#REF!,$AA$1)+3-ROW(AA18))),"")</f>
        <v/>
      </c>
      <c r="AM17" t="str">
        <f t="array" ref="AM17">IFERROR(INDEX(#REF!,LARGE((#REF!=$AK$2)*(ROW(#REF!)-3),COUNTIF(#REF!,$AK$2)+3-ROW(AA18))),"")</f>
        <v/>
      </c>
      <c r="AP17" t="s">
        <v>20</v>
      </c>
      <c r="AQ17" t="s">
        <v>20</v>
      </c>
    </row>
    <row r="18" spans="1:43" x14ac:dyDescent="0.25">
      <c r="A18" s="12" t="s">
        <v>261</v>
      </c>
      <c r="N18" t="s">
        <v>44</v>
      </c>
      <c r="AM18" t="str">
        <f t="array" ref="AM18">IFERROR(INDEX(#REF!,LARGE((#REF!=$AK$2)*(ROW(#REF!)-3),COUNTIF(#REF!,$AK$2)+3-ROW(AA19))),"")</f>
        <v/>
      </c>
      <c r="AP18" t="s">
        <v>21</v>
      </c>
      <c r="AQ18" t="s">
        <v>21</v>
      </c>
    </row>
    <row r="19" spans="1:43" x14ac:dyDescent="0.25">
      <c r="A19" s="12" t="s">
        <v>259</v>
      </c>
      <c r="N19" t="s">
        <v>45</v>
      </c>
      <c r="AM19" t="str">
        <f t="array" ref="AM19">IFERROR(INDEX(#REF!,LARGE((#REF!=$AK$2)*(ROW(#REF!)-3),COUNTIF(#REF!,$AK$2)+3-ROW(AA20))),"")</f>
        <v/>
      </c>
      <c r="AP19" t="s">
        <v>22</v>
      </c>
      <c r="AQ19" t="s">
        <v>22</v>
      </c>
    </row>
    <row r="20" spans="1:43" x14ac:dyDescent="0.25">
      <c r="A20" s="12" t="s">
        <v>253</v>
      </c>
      <c r="N20" t="s">
        <v>46</v>
      </c>
      <c r="AM20" t="str">
        <f t="array" ref="AM20">IFERROR(INDEX(#REF!,LARGE((#REF!=$AK$2)*(ROW(#REF!)-3),COUNTIF(#REF!,$AK$2)+3-ROW(AA21))),"")</f>
        <v/>
      </c>
      <c r="AP20" t="s">
        <v>23</v>
      </c>
      <c r="AQ20" t="s">
        <v>23</v>
      </c>
    </row>
    <row r="21" spans="1:43" x14ac:dyDescent="0.25">
      <c r="A21" s="12" t="s">
        <v>256</v>
      </c>
      <c r="AM21" t="str">
        <f t="array" ref="AM21">IFERROR(INDEX(#REF!,LARGE((#REF!=$AK$2)*(ROW(#REF!)-3),COUNTIF(#REF!,$AK$2)+3-ROW(AA22))),"")</f>
        <v/>
      </c>
      <c r="AP21" t="s">
        <v>24</v>
      </c>
      <c r="AQ21" t="s">
        <v>24</v>
      </c>
    </row>
    <row r="22" spans="1:43" x14ac:dyDescent="0.25">
      <c r="A22" s="12" t="s">
        <v>113</v>
      </c>
      <c r="AM22" t="str">
        <f t="array" ref="AM22">IFERROR(INDEX(#REF!,LARGE((#REF!=$AK$2)*(ROW(#REF!)-3),COUNTIF(#REF!,$AK$2)+3-ROW(AA23))),"")</f>
        <v/>
      </c>
      <c r="AP22" t="s">
        <v>25</v>
      </c>
      <c r="AQ22" t="s">
        <v>25</v>
      </c>
    </row>
    <row r="23" spans="1:43" x14ac:dyDescent="0.25">
      <c r="AM23" t="str">
        <f t="array" ref="AM23">IFERROR(INDEX(#REF!,LARGE((#REF!=$AK$2)*(ROW(#REF!)-3),COUNTIF(#REF!,$AK$2)+3-ROW(AA24))),"")</f>
        <v/>
      </c>
      <c r="AP23" t="s">
        <v>26</v>
      </c>
      <c r="AQ23" t="s">
        <v>26</v>
      </c>
    </row>
    <row r="24" spans="1:43" x14ac:dyDescent="0.25">
      <c r="A24" s="157" t="s">
        <v>268</v>
      </c>
      <c r="B24" s="13" t="s">
        <v>491</v>
      </c>
      <c r="C24" s="13"/>
      <c r="D24" s="13" t="s">
        <v>299</v>
      </c>
      <c r="E24" s="13"/>
      <c r="AM24" t="str">
        <f t="array" ref="AM24">IFERROR(INDEX(#REF!,LARGE((#REF!=$AK$2)*(ROW(#REF!)-3),COUNTIF(#REF!,$AK$2)+3-ROW(AA25))),"")</f>
        <v/>
      </c>
      <c r="AP24" t="s">
        <v>27</v>
      </c>
      <c r="AQ24" t="s">
        <v>27</v>
      </c>
    </row>
    <row r="25" spans="1:43" x14ac:dyDescent="0.25">
      <c r="A25" s="54" t="s">
        <v>157</v>
      </c>
      <c r="AM25" t="str">
        <f t="array" ref="AM25">IFERROR(INDEX(#REF!,LARGE((#REF!=$AK$2)*(ROW(#REF!)-3),COUNTIF(#REF!,$AK$2)+3-ROW(AA26))),"")</f>
        <v/>
      </c>
      <c r="AP25" t="s">
        <v>28</v>
      </c>
      <c r="AQ25" t="s">
        <v>28</v>
      </c>
    </row>
    <row r="26" spans="1:43" x14ac:dyDescent="0.25">
      <c r="A26" s="126" t="s">
        <v>142</v>
      </c>
      <c r="B26" t="s">
        <v>305</v>
      </c>
      <c r="D26" t="s">
        <v>303</v>
      </c>
      <c r="AM26" t="str">
        <f t="array" ref="AM26">IFERROR(INDEX(#REF!,LARGE((#REF!=$AK$2)*(ROW(#REF!)-3),COUNTIF(#REF!,$AK$2)+3-ROW(AA27))),"")</f>
        <v/>
      </c>
      <c r="AP26" t="s">
        <v>29</v>
      </c>
      <c r="AQ26" t="s">
        <v>29</v>
      </c>
    </row>
    <row r="27" spans="1:43" x14ac:dyDescent="0.25">
      <c r="A27" s="126" t="s">
        <v>143</v>
      </c>
      <c r="B27" t="s">
        <v>305</v>
      </c>
      <c r="D27" t="s">
        <v>303</v>
      </c>
      <c r="AM27" t="str">
        <f t="array" ref="AM27">IFERROR(INDEX(#REF!,LARGE((#REF!=$AK$2)*(ROW(#REF!)-3),COUNTIF(#REF!,$AK$2)+3-ROW(AA28))),"")</f>
        <v/>
      </c>
      <c r="AP27" s="49" t="s">
        <v>205</v>
      </c>
      <c r="AQ27" t="s">
        <v>186</v>
      </c>
    </row>
    <row r="28" spans="1:43" x14ac:dyDescent="0.25">
      <c r="A28" s="126" t="s">
        <v>120</v>
      </c>
      <c r="B28" t="s">
        <v>305</v>
      </c>
      <c r="D28" t="s">
        <v>303</v>
      </c>
      <c r="AM28" t="str">
        <f t="array" ref="AM28">IFERROR(INDEX(#REF!,LARGE((#REF!=$AK$2)*(ROW(#REF!)-3),COUNTIF(#REF!,$AK$2)+3-ROW(AA29))),"")</f>
        <v/>
      </c>
      <c r="AP28" s="49" t="s">
        <v>206</v>
      </c>
      <c r="AQ28" t="s">
        <v>186</v>
      </c>
    </row>
    <row r="29" spans="1:43" x14ac:dyDescent="0.25">
      <c r="A29" s="126" t="s">
        <v>121</v>
      </c>
      <c r="B29" t="s">
        <v>305</v>
      </c>
      <c r="D29" t="s">
        <v>305</v>
      </c>
      <c r="AM29" t="str">
        <f t="array" ref="AM29">IFERROR(INDEX(#REF!,LARGE((#REF!=$AK$2)*(ROW(#REF!)-3),COUNTIF(#REF!,$AK$2)+3-ROW(AA30))),"")</f>
        <v/>
      </c>
      <c r="AP29" s="49" t="s">
        <v>207</v>
      </c>
      <c r="AQ29" t="s">
        <v>186</v>
      </c>
    </row>
    <row r="30" spans="1:43" x14ac:dyDescent="0.25">
      <c r="A30" s="126" t="s">
        <v>122</v>
      </c>
      <c r="B30" t="s">
        <v>305</v>
      </c>
      <c r="D30" t="s">
        <v>305</v>
      </c>
      <c r="AM30" t="str">
        <f t="array" ref="AM30">IFERROR(INDEX(#REF!,LARGE((#REF!=$AK$2)*(ROW(#REF!)-3),COUNTIF(#REF!,$AK$2)+3-ROW(AA31))),"")</f>
        <v/>
      </c>
      <c r="AP30" s="49" t="s">
        <v>208</v>
      </c>
      <c r="AQ30" t="s">
        <v>209</v>
      </c>
    </row>
    <row r="31" spans="1:43" x14ac:dyDescent="0.25">
      <c r="A31" s="126" t="s">
        <v>123</v>
      </c>
      <c r="B31" t="s">
        <v>305</v>
      </c>
      <c r="D31" t="s">
        <v>305</v>
      </c>
      <c r="AP31" t="s">
        <v>30</v>
      </c>
      <c r="AQ31" t="s">
        <v>30</v>
      </c>
    </row>
    <row r="32" spans="1:43" x14ac:dyDescent="0.25">
      <c r="A32" s="126" t="s">
        <v>124</v>
      </c>
      <c r="B32" t="s">
        <v>305</v>
      </c>
      <c r="D32" t="s">
        <v>305</v>
      </c>
      <c r="AP32" t="s">
        <v>31</v>
      </c>
      <c r="AQ32" t="s">
        <v>31</v>
      </c>
    </row>
    <row r="33" spans="1:43" x14ac:dyDescent="0.25">
      <c r="A33" s="126" t="s">
        <v>125</v>
      </c>
      <c r="B33" t="s">
        <v>300</v>
      </c>
      <c r="D33" t="s">
        <v>300</v>
      </c>
      <c r="AP33" t="s">
        <v>33</v>
      </c>
      <c r="AQ33" t="s">
        <v>33</v>
      </c>
    </row>
    <row r="34" spans="1:43" x14ac:dyDescent="0.25">
      <c r="A34" s="126" t="s">
        <v>126</v>
      </c>
      <c r="B34" t="s">
        <v>300</v>
      </c>
      <c r="D34" t="s">
        <v>300</v>
      </c>
      <c r="AP34" t="s">
        <v>52</v>
      </c>
      <c r="AQ34" t="s">
        <v>52</v>
      </c>
    </row>
    <row r="35" spans="1:43" x14ac:dyDescent="0.25">
      <c r="A35" s="126" t="s">
        <v>127</v>
      </c>
      <c r="B35" t="s">
        <v>302</v>
      </c>
      <c r="D35" t="s">
        <v>302</v>
      </c>
      <c r="AP35" t="s">
        <v>34</v>
      </c>
      <c r="AQ35" t="s">
        <v>34</v>
      </c>
    </row>
    <row r="36" spans="1:43" x14ac:dyDescent="0.25">
      <c r="A36" s="126" t="s">
        <v>128</v>
      </c>
      <c r="B36" s="12" t="s">
        <v>302</v>
      </c>
      <c r="D36" s="20" t="s">
        <v>302</v>
      </c>
      <c r="AP36" t="s">
        <v>35</v>
      </c>
      <c r="AQ36" t="s">
        <v>35</v>
      </c>
    </row>
    <row r="37" spans="1:43" x14ac:dyDescent="0.25">
      <c r="A37" s="126" t="s">
        <v>129</v>
      </c>
      <c r="B37" s="12" t="s">
        <v>305</v>
      </c>
      <c r="D37" t="s">
        <v>305</v>
      </c>
      <c r="AP37" t="s">
        <v>36</v>
      </c>
      <c r="AQ37" t="s">
        <v>210</v>
      </c>
    </row>
    <row r="38" spans="1:43" x14ac:dyDescent="0.25">
      <c r="A38" s="126" t="s">
        <v>130</v>
      </c>
      <c r="B38" s="12" t="s">
        <v>301</v>
      </c>
      <c r="D38" t="s">
        <v>301</v>
      </c>
      <c r="AP38" t="s">
        <v>37</v>
      </c>
      <c r="AQ38" t="s">
        <v>210</v>
      </c>
    </row>
    <row r="39" spans="1:43" x14ac:dyDescent="0.25">
      <c r="A39" s="126" t="s">
        <v>131</v>
      </c>
      <c r="B39" s="12" t="s">
        <v>8</v>
      </c>
      <c r="D39" s="20" t="s">
        <v>8</v>
      </c>
      <c r="F39" s="20" t="s">
        <v>6</v>
      </c>
      <c r="AP39" t="s">
        <v>38</v>
      </c>
      <c r="AQ39" t="s">
        <v>210</v>
      </c>
    </row>
    <row r="40" spans="1:43" x14ac:dyDescent="0.25">
      <c r="A40" s="126" t="s">
        <v>132</v>
      </c>
      <c r="B40" s="12" t="s">
        <v>305</v>
      </c>
      <c r="D40" t="s">
        <v>304</v>
      </c>
      <c r="AP40" t="s">
        <v>39</v>
      </c>
      <c r="AQ40" t="s">
        <v>39</v>
      </c>
    </row>
    <row r="41" spans="1:43" x14ac:dyDescent="0.25">
      <c r="A41" s="126" t="s">
        <v>133</v>
      </c>
      <c r="B41" s="12" t="s">
        <v>305</v>
      </c>
      <c r="D41" t="s">
        <v>304</v>
      </c>
      <c r="AP41" t="s">
        <v>53</v>
      </c>
      <c r="AQ41" t="s">
        <v>53</v>
      </c>
    </row>
    <row r="42" spans="1:43" x14ac:dyDescent="0.25">
      <c r="A42" s="126" t="s">
        <v>134</v>
      </c>
      <c r="B42" s="12" t="s">
        <v>305</v>
      </c>
      <c r="D42" t="s">
        <v>304</v>
      </c>
      <c r="AP42" t="s">
        <v>54</v>
      </c>
      <c r="AQ42" t="s">
        <v>54</v>
      </c>
    </row>
    <row r="43" spans="1:43" x14ac:dyDescent="0.25">
      <c r="A43" s="126" t="s">
        <v>135</v>
      </c>
      <c r="B43" s="12" t="s">
        <v>305</v>
      </c>
      <c r="D43" t="s">
        <v>304</v>
      </c>
      <c r="AP43" t="s">
        <v>55</v>
      </c>
      <c r="AQ43" t="s">
        <v>55</v>
      </c>
    </row>
    <row r="44" spans="1:43" x14ac:dyDescent="0.25">
      <c r="A44" s="126" t="s">
        <v>136</v>
      </c>
      <c r="B44" s="12" t="s">
        <v>305</v>
      </c>
      <c r="D44" t="s">
        <v>304</v>
      </c>
      <c r="AP44" t="s">
        <v>40</v>
      </c>
      <c r="AQ44" t="s">
        <v>40</v>
      </c>
    </row>
    <row r="45" spans="1:43" x14ac:dyDescent="0.25">
      <c r="A45" s="126" t="s">
        <v>137</v>
      </c>
      <c r="B45" s="12" t="s">
        <v>305</v>
      </c>
      <c r="D45" t="s">
        <v>304</v>
      </c>
      <c r="AP45" t="s">
        <v>41</v>
      </c>
      <c r="AQ45" t="s">
        <v>41</v>
      </c>
    </row>
    <row r="46" spans="1:43" x14ac:dyDescent="0.25">
      <c r="A46" s="126" t="s">
        <v>138</v>
      </c>
      <c r="B46" s="12" t="s">
        <v>305</v>
      </c>
      <c r="D46" t="s">
        <v>305</v>
      </c>
      <c r="AP46" t="s">
        <v>42</v>
      </c>
      <c r="AQ46" t="s">
        <v>42</v>
      </c>
    </row>
    <row r="47" spans="1:43" x14ac:dyDescent="0.25">
      <c r="A47" s="126" t="s">
        <v>139</v>
      </c>
      <c r="B47" s="12" t="s">
        <v>305</v>
      </c>
      <c r="D47" t="s">
        <v>305</v>
      </c>
      <c r="AP47" t="s">
        <v>43</v>
      </c>
      <c r="AQ47" t="s">
        <v>43</v>
      </c>
    </row>
    <row r="48" spans="1:43" x14ac:dyDescent="0.25">
      <c r="A48" s="126" t="s">
        <v>140</v>
      </c>
      <c r="B48" s="12" t="s">
        <v>305</v>
      </c>
      <c r="D48" t="s">
        <v>305</v>
      </c>
      <c r="AP48" t="s">
        <v>44</v>
      </c>
      <c r="AQ48" t="s">
        <v>44</v>
      </c>
    </row>
    <row r="49" spans="1:43" x14ac:dyDescent="0.25">
      <c r="A49" s="126" t="s">
        <v>199</v>
      </c>
      <c r="B49" s="12" t="s">
        <v>305</v>
      </c>
      <c r="D49" s="20" t="s">
        <v>309</v>
      </c>
      <c r="AP49" t="s">
        <v>45</v>
      </c>
      <c r="AQ49" t="s">
        <v>45</v>
      </c>
    </row>
    <row r="50" spans="1:43" x14ac:dyDescent="0.25">
      <c r="A50" s="126"/>
      <c r="B50" s="12"/>
      <c r="D50" s="20" t="s">
        <v>186</v>
      </c>
    </row>
    <row r="51" spans="1:43" x14ac:dyDescent="0.25">
      <c r="A51" s="126"/>
      <c r="B51" s="12"/>
      <c r="D51" s="20" t="s">
        <v>307</v>
      </c>
    </row>
    <row r="52" spans="1:43" x14ac:dyDescent="0.25">
      <c r="A52" s="126"/>
      <c r="B52" s="12"/>
      <c r="D52" s="20" t="s">
        <v>306</v>
      </c>
    </row>
    <row r="53" spans="1:43" x14ac:dyDescent="0.25">
      <c r="A53" s="126"/>
      <c r="B53" s="12"/>
      <c r="D53" s="20" t="s">
        <v>308</v>
      </c>
    </row>
    <row r="54" spans="1:43" x14ac:dyDescent="0.25">
      <c r="AP54" t="s">
        <v>46</v>
      </c>
      <c r="AQ54" t="s">
        <v>46</v>
      </c>
    </row>
    <row r="55" spans="1:43" x14ac:dyDescent="0.25">
      <c r="A55" s="13" t="s">
        <v>286</v>
      </c>
      <c r="AP55" t="s">
        <v>47</v>
      </c>
      <c r="AQ55" t="s">
        <v>47</v>
      </c>
    </row>
    <row r="56" spans="1:43" x14ac:dyDescent="0.25">
      <c r="A56" s="55" t="s">
        <v>198</v>
      </c>
    </row>
    <row r="57" spans="1:43" x14ac:dyDescent="0.25">
      <c r="A57" s="55" t="s">
        <v>151</v>
      </c>
    </row>
    <row r="58" spans="1:43" x14ac:dyDescent="0.25">
      <c r="A58" s="55" t="s">
        <v>150</v>
      </c>
      <c r="AP58" t="s">
        <v>50</v>
      </c>
      <c r="AQ58" t="s">
        <v>50</v>
      </c>
    </row>
    <row r="59" spans="1:43" x14ac:dyDescent="0.25">
      <c r="A59" s="55" t="s">
        <v>147</v>
      </c>
      <c r="AP59" t="s">
        <v>51</v>
      </c>
      <c r="AQ59" t="s">
        <v>51</v>
      </c>
    </row>
    <row r="60" spans="1:43" x14ac:dyDescent="0.25">
      <c r="A60" s="55" t="s">
        <v>156</v>
      </c>
      <c r="AP60" t="s">
        <v>58</v>
      </c>
      <c r="AQ60" t="s">
        <v>58</v>
      </c>
    </row>
    <row r="61" spans="1:43" ht="18" x14ac:dyDescent="0.35">
      <c r="A61" s="154" t="s">
        <v>295</v>
      </c>
    </row>
    <row r="62" spans="1:43" x14ac:dyDescent="0.25">
      <c r="A62" s="13" t="s">
        <v>287</v>
      </c>
    </row>
    <row r="63" spans="1:43" x14ac:dyDescent="0.25">
      <c r="A63" s="55" t="s">
        <v>148</v>
      </c>
    </row>
    <row r="64" spans="1:43" x14ac:dyDescent="0.25">
      <c r="A64" s="55" t="s">
        <v>149</v>
      </c>
    </row>
    <row r="65" spans="1:1" x14ac:dyDescent="0.25">
      <c r="A65" s="55" t="s">
        <v>152</v>
      </c>
    </row>
    <row r="66" spans="1:1" x14ac:dyDescent="0.25">
      <c r="A66" s="55" t="s">
        <v>153</v>
      </c>
    </row>
    <row r="67" spans="1:1" x14ac:dyDescent="0.25">
      <c r="A67" s="55" t="s">
        <v>160</v>
      </c>
    </row>
    <row r="68" spans="1:1" x14ac:dyDescent="0.25">
      <c r="A68" s="55" t="s">
        <v>159</v>
      </c>
    </row>
    <row r="70" spans="1:1" x14ac:dyDescent="0.25">
      <c r="A70" s="13"/>
    </row>
  </sheetData>
  <pageMargins left="0.7" right="0.7" top="0.78740157499999996" bottom="0.78740157499999996" header="0.3" footer="0.3"/>
  <pageSetup paperSize="9" orientation="portrait" r:id="rId1"/>
  <drawing r:id="rId2"/>
  <tableParts count="2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>
    <tabColor theme="0" tint="-0.14999847407452621"/>
  </sheetPr>
  <dimension ref="A1:W77"/>
  <sheetViews>
    <sheetView workbookViewId="0"/>
  </sheetViews>
  <sheetFormatPr baseColWidth="10" defaultRowHeight="15" x14ac:dyDescent="0.25"/>
  <cols>
    <col min="1" max="1" width="9.85546875" customWidth="1"/>
    <col min="2" max="2" width="15.140625" customWidth="1"/>
    <col min="3" max="3" width="28.5703125" customWidth="1"/>
    <col min="4" max="4" width="20" customWidth="1"/>
    <col min="5" max="5" width="22.85546875" customWidth="1"/>
    <col min="6" max="6" width="16.7109375" customWidth="1"/>
    <col min="7" max="7" width="14.28515625" customWidth="1"/>
    <col min="8" max="8" width="11.42578125" customWidth="1"/>
    <col min="9" max="9" width="13.7109375" customWidth="1"/>
    <col min="12" max="12" width="11.42578125" style="12"/>
    <col min="13" max="13" width="29.140625" customWidth="1"/>
    <col min="33" max="33" width="32" customWidth="1"/>
  </cols>
  <sheetData>
    <row r="1" spans="1:23" ht="54" customHeight="1" x14ac:dyDescent="0.25">
      <c r="A1" s="275" t="s">
        <v>338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23" ht="84.75" customHeight="1" x14ac:dyDescent="0.25">
      <c r="A2" s="390" t="s">
        <v>339</v>
      </c>
      <c r="B2" s="392" t="s">
        <v>115</v>
      </c>
      <c r="C2" s="392" t="s">
        <v>69</v>
      </c>
      <c r="D2" s="388" t="s">
        <v>266</v>
      </c>
      <c r="E2" s="388" t="s">
        <v>225</v>
      </c>
      <c r="F2" s="224" t="s">
        <v>219</v>
      </c>
      <c r="G2" s="388" t="s">
        <v>241</v>
      </c>
      <c r="H2" s="394" t="s">
        <v>358</v>
      </c>
      <c r="I2" s="395"/>
      <c r="J2" s="395"/>
      <c r="K2" s="396"/>
      <c r="L2" s="91"/>
      <c r="M2" s="400" t="s">
        <v>252</v>
      </c>
      <c r="N2" s="397" t="s">
        <v>265</v>
      </c>
      <c r="O2" s="398"/>
      <c r="P2" s="398"/>
      <c r="Q2" s="398"/>
      <c r="R2" s="399"/>
      <c r="S2" s="390" t="s">
        <v>270</v>
      </c>
      <c r="T2" s="387"/>
      <c r="U2" s="387"/>
      <c r="V2" s="387"/>
      <c r="W2" s="110"/>
    </row>
    <row r="3" spans="1:23" ht="56.25" customHeight="1" x14ac:dyDescent="0.25">
      <c r="A3" s="391"/>
      <c r="B3" s="393"/>
      <c r="C3" s="393"/>
      <c r="D3" s="389"/>
      <c r="E3" s="389"/>
      <c r="F3" s="225"/>
      <c r="G3" s="389"/>
      <c r="H3" s="23" t="s">
        <v>244</v>
      </c>
      <c r="I3" s="23" t="s">
        <v>162</v>
      </c>
      <c r="J3" s="23" t="s">
        <v>163</v>
      </c>
      <c r="K3" s="23" t="s">
        <v>59</v>
      </c>
      <c r="L3" s="226"/>
      <c r="M3" s="401"/>
      <c r="N3" s="1" t="s">
        <v>1</v>
      </c>
      <c r="O3" s="3" t="s">
        <v>2</v>
      </c>
      <c r="P3" s="3" t="s">
        <v>3</v>
      </c>
      <c r="Q3" s="3" t="s">
        <v>4</v>
      </c>
      <c r="R3" s="2" t="s">
        <v>264</v>
      </c>
      <c r="S3" s="391"/>
      <c r="T3" s="387"/>
      <c r="U3" s="94"/>
      <c r="V3" s="94"/>
      <c r="W3" s="94"/>
    </row>
    <row r="4" spans="1:23" x14ac:dyDescent="0.25">
      <c r="D4" s="32"/>
      <c r="E4" s="32"/>
      <c r="M4" s="59"/>
      <c r="N4" s="95"/>
      <c r="O4" s="95"/>
      <c r="P4" s="95"/>
      <c r="Q4" s="95"/>
      <c r="R4" s="96"/>
      <c r="S4" s="107"/>
    </row>
    <row r="5" spans="1:23" ht="30" x14ac:dyDescent="0.25">
      <c r="A5" t="s">
        <v>141</v>
      </c>
      <c r="B5" s="15" t="s">
        <v>92</v>
      </c>
      <c r="C5" t="s">
        <v>142</v>
      </c>
      <c r="D5" s="32" t="s">
        <v>267</v>
      </c>
      <c r="E5" s="32" t="s">
        <v>228</v>
      </c>
      <c r="F5" s="90">
        <v>0.1</v>
      </c>
      <c r="H5" s="90">
        <v>10</v>
      </c>
      <c r="I5" s="90">
        <v>90</v>
      </c>
      <c r="J5" s="90">
        <v>0</v>
      </c>
      <c r="K5" s="90">
        <v>0</v>
      </c>
      <c r="M5" s="97" t="s">
        <v>254</v>
      </c>
      <c r="N5" s="98">
        <v>55.129577902926933</v>
      </c>
      <c r="O5" s="98">
        <v>38.878815364855832</v>
      </c>
      <c r="P5" s="98">
        <v>2.4515384873540293</v>
      </c>
      <c r="Q5" s="98">
        <v>3.5400682448631988</v>
      </c>
      <c r="R5" s="99"/>
      <c r="S5" s="108">
        <v>0.9</v>
      </c>
    </row>
    <row r="6" spans="1:23" ht="30" x14ac:dyDescent="0.25">
      <c r="A6" t="s">
        <v>70</v>
      </c>
      <c r="B6" s="15" t="s">
        <v>93</v>
      </c>
      <c r="C6" t="s">
        <v>143</v>
      </c>
      <c r="D6" s="32" t="s">
        <v>267</v>
      </c>
      <c r="E6" s="32" t="s">
        <v>228</v>
      </c>
      <c r="F6" s="16">
        <v>0.14000000000000001</v>
      </c>
      <c r="H6" s="90">
        <v>10</v>
      </c>
      <c r="I6" s="90">
        <v>90</v>
      </c>
      <c r="J6" s="90">
        <v>0</v>
      </c>
      <c r="K6" s="90">
        <v>0</v>
      </c>
      <c r="M6" s="97" t="s">
        <v>255</v>
      </c>
      <c r="N6" s="93">
        <v>7.9318113498769645</v>
      </c>
      <c r="O6" s="93">
        <v>86.705362839757498</v>
      </c>
      <c r="P6" s="93">
        <v>3.8305898645468113</v>
      </c>
      <c r="Q6" s="93">
        <v>1.5322359458187247</v>
      </c>
      <c r="R6" s="57"/>
      <c r="S6" s="108">
        <v>0.9</v>
      </c>
    </row>
    <row r="7" spans="1:23" ht="45" x14ac:dyDescent="0.25">
      <c r="A7" t="s">
        <v>71</v>
      </c>
      <c r="B7" s="15" t="s">
        <v>94</v>
      </c>
      <c r="C7" t="s">
        <v>120</v>
      </c>
      <c r="D7" s="32" t="s">
        <v>267</v>
      </c>
      <c r="E7" s="32" t="s">
        <v>228</v>
      </c>
      <c r="F7" s="16">
        <v>0.12</v>
      </c>
      <c r="H7" s="90">
        <v>10</v>
      </c>
      <c r="I7" s="90">
        <v>90</v>
      </c>
      <c r="J7" s="90">
        <v>0</v>
      </c>
      <c r="K7" s="90">
        <v>0</v>
      </c>
      <c r="M7" s="97" t="s">
        <v>32</v>
      </c>
      <c r="N7" s="93">
        <v>1.5367178751034922</v>
      </c>
      <c r="O7" s="93">
        <v>2.4939619115155307</v>
      </c>
      <c r="P7" s="93">
        <v>25.210839291220609</v>
      </c>
      <c r="Q7" s="93">
        <v>49.502285481811484</v>
      </c>
      <c r="R7" s="99">
        <v>21.25619544034889</v>
      </c>
      <c r="S7" s="108">
        <v>0.9</v>
      </c>
    </row>
    <row r="8" spans="1:23" ht="30" x14ac:dyDescent="0.25">
      <c r="A8" t="s">
        <v>72</v>
      </c>
      <c r="B8" s="15" t="s">
        <v>95</v>
      </c>
      <c r="C8" t="s">
        <v>121</v>
      </c>
      <c r="D8" s="32" t="s">
        <v>267</v>
      </c>
      <c r="E8" s="32" t="s">
        <v>228</v>
      </c>
      <c r="F8" s="16">
        <v>0.28999999999999998</v>
      </c>
      <c r="H8" s="90">
        <v>10</v>
      </c>
      <c r="I8" s="90">
        <v>60</v>
      </c>
      <c r="J8" s="90">
        <v>30</v>
      </c>
      <c r="K8" s="90">
        <v>0</v>
      </c>
      <c r="M8" s="100" t="s">
        <v>260</v>
      </c>
      <c r="N8" s="93">
        <v>59.480847830159512</v>
      </c>
      <c r="O8" s="93">
        <v>36.01702415096932</v>
      </c>
      <c r="P8" s="93">
        <v>4.502128018871165</v>
      </c>
      <c r="Q8" s="101"/>
      <c r="R8" s="57"/>
      <c r="S8" s="108">
        <v>0.9</v>
      </c>
    </row>
    <row r="9" spans="1:23" ht="45" x14ac:dyDescent="0.25">
      <c r="A9" t="s">
        <v>73</v>
      </c>
      <c r="B9" s="5" t="s">
        <v>96</v>
      </c>
      <c r="C9" t="s">
        <v>122</v>
      </c>
      <c r="D9" s="32" t="s">
        <v>267</v>
      </c>
      <c r="E9" s="32" t="s">
        <v>228</v>
      </c>
      <c r="F9" s="16">
        <v>0.06</v>
      </c>
      <c r="H9" s="90">
        <v>10</v>
      </c>
      <c r="I9" s="90">
        <v>60</v>
      </c>
      <c r="J9" s="90">
        <v>30</v>
      </c>
      <c r="K9" s="90">
        <v>0</v>
      </c>
      <c r="M9" s="97" t="s">
        <v>257</v>
      </c>
      <c r="N9" s="93">
        <v>51.662878572176176</v>
      </c>
      <c r="O9" s="93">
        <v>30.210700892389898</v>
      </c>
      <c r="P9" s="93">
        <v>18.126420535433937</v>
      </c>
      <c r="Q9" s="101"/>
      <c r="R9" s="57"/>
      <c r="S9" s="108">
        <v>0.9</v>
      </c>
    </row>
    <row r="10" spans="1:23" ht="60" x14ac:dyDescent="0.25">
      <c r="A10" t="s">
        <v>74</v>
      </c>
      <c r="B10" s="15" t="s">
        <v>97</v>
      </c>
      <c r="C10" t="s">
        <v>123</v>
      </c>
      <c r="D10" s="32" t="s">
        <v>267</v>
      </c>
      <c r="E10" s="32" t="s">
        <v>228</v>
      </c>
      <c r="F10" s="16">
        <v>0.2</v>
      </c>
      <c r="H10" s="90">
        <v>10</v>
      </c>
      <c r="I10" s="90">
        <v>60</v>
      </c>
      <c r="J10" s="90">
        <v>30</v>
      </c>
      <c r="K10" s="90">
        <v>0</v>
      </c>
      <c r="M10" s="97" t="s">
        <v>258</v>
      </c>
      <c r="N10" s="93">
        <v>10.557937702082899</v>
      </c>
      <c r="O10" s="93">
        <v>15.74142075782124</v>
      </c>
      <c r="P10" s="93">
        <v>1.8327977941872291</v>
      </c>
      <c r="Q10" s="93">
        <v>1.5709695378747675</v>
      </c>
      <c r="R10" s="99">
        <v>70.29687420803387</v>
      </c>
      <c r="S10" s="108">
        <v>0.9</v>
      </c>
    </row>
    <row r="11" spans="1:23" ht="21.75" customHeight="1" x14ac:dyDescent="0.25">
      <c r="A11" t="s">
        <v>75</v>
      </c>
      <c r="B11" t="s">
        <v>98</v>
      </c>
      <c r="C11" t="s">
        <v>124</v>
      </c>
      <c r="D11" s="32" t="s">
        <v>267</v>
      </c>
      <c r="E11" s="32" t="s">
        <v>228</v>
      </c>
      <c r="F11" s="16">
        <v>0.1</v>
      </c>
      <c r="H11" s="90">
        <v>10</v>
      </c>
      <c r="I11" s="90">
        <v>60</v>
      </c>
      <c r="J11" s="90">
        <v>30</v>
      </c>
      <c r="K11" s="90">
        <v>0</v>
      </c>
      <c r="M11" s="97" t="s">
        <v>262</v>
      </c>
      <c r="N11" s="93">
        <v>2.2178335975543306</v>
      </c>
      <c r="O11" s="93">
        <v>4.8891083201222845</v>
      </c>
      <c r="P11" s="93">
        <v>6.610794902347525</v>
      </c>
      <c r="Q11" s="93">
        <v>31.166479702190742</v>
      </c>
      <c r="R11" s="99">
        <v>55.115783477785122</v>
      </c>
      <c r="S11" s="108">
        <v>0.9</v>
      </c>
    </row>
    <row r="12" spans="1:23" ht="45" x14ac:dyDescent="0.25">
      <c r="A12" t="s">
        <v>76</v>
      </c>
      <c r="B12" s="15" t="s">
        <v>99</v>
      </c>
      <c r="C12" t="s">
        <v>125</v>
      </c>
      <c r="D12" s="32" t="s">
        <v>267</v>
      </c>
      <c r="E12" s="32" t="s">
        <v>228</v>
      </c>
      <c r="F12" s="16">
        <v>0.09</v>
      </c>
      <c r="H12" s="90">
        <v>10</v>
      </c>
      <c r="I12" s="90">
        <v>90</v>
      </c>
      <c r="J12" s="90">
        <v>0</v>
      </c>
      <c r="K12" s="90">
        <v>0</v>
      </c>
      <c r="M12" s="97" t="s">
        <v>263</v>
      </c>
      <c r="N12" s="93">
        <v>1.3670580939039187</v>
      </c>
      <c r="O12" s="93">
        <v>0.85257297821315725</v>
      </c>
      <c r="P12" s="93">
        <v>0.85257297821315725</v>
      </c>
      <c r="Q12" s="93">
        <v>19.345244393080396</v>
      </c>
      <c r="R12" s="99">
        <v>77.582551556589365</v>
      </c>
      <c r="S12" s="108">
        <v>0.9</v>
      </c>
    </row>
    <row r="13" spans="1:23" ht="45" x14ac:dyDescent="0.25">
      <c r="A13" t="s">
        <v>77</v>
      </c>
      <c r="B13" s="15" t="s">
        <v>100</v>
      </c>
      <c r="C13" t="s">
        <v>126</v>
      </c>
      <c r="D13" s="32" t="s">
        <v>267</v>
      </c>
      <c r="E13" s="32" t="s">
        <v>228</v>
      </c>
      <c r="F13" s="16">
        <v>0.03</v>
      </c>
      <c r="H13" s="90">
        <v>10</v>
      </c>
      <c r="I13" s="90">
        <v>60</v>
      </c>
      <c r="J13" s="90">
        <v>30</v>
      </c>
      <c r="K13" s="90">
        <v>0</v>
      </c>
      <c r="M13" s="97" t="s">
        <v>261</v>
      </c>
      <c r="N13" s="93">
        <v>5.3743078499293224</v>
      </c>
      <c r="O13" s="93">
        <v>0.46001832048327523</v>
      </c>
      <c r="P13" s="93">
        <v>13.604200891612372</v>
      </c>
      <c r="Q13" s="93">
        <v>47.14228805197628</v>
      </c>
      <c r="R13" s="99">
        <v>33.419184885998753</v>
      </c>
      <c r="S13" s="108">
        <v>0.9</v>
      </c>
    </row>
    <row r="14" spans="1:23" ht="60" x14ac:dyDescent="0.25">
      <c r="A14" t="s">
        <v>78</v>
      </c>
      <c r="B14" s="15" t="s">
        <v>101</v>
      </c>
      <c r="C14" t="s">
        <v>127</v>
      </c>
      <c r="D14" s="32" t="s">
        <v>267</v>
      </c>
      <c r="E14" s="32" t="s">
        <v>228</v>
      </c>
      <c r="F14" s="16">
        <v>0.09</v>
      </c>
      <c r="H14" s="90">
        <v>10</v>
      </c>
      <c r="I14" s="90">
        <v>90</v>
      </c>
      <c r="J14" s="90">
        <v>0</v>
      </c>
      <c r="K14" s="90">
        <v>0</v>
      </c>
      <c r="M14" s="97" t="s">
        <v>259</v>
      </c>
      <c r="N14" s="93">
        <v>55.996151444398748</v>
      </c>
      <c r="O14" s="93">
        <v>9.0777283104645239</v>
      </c>
      <c r="P14" s="93">
        <v>6.0518188736430156</v>
      </c>
      <c r="Q14" s="93">
        <v>8.5511589088386941</v>
      </c>
      <c r="R14" s="99">
        <v>20.32314246265501</v>
      </c>
      <c r="S14" s="108">
        <v>0.9</v>
      </c>
    </row>
    <row r="15" spans="1:23" x14ac:dyDescent="0.25">
      <c r="A15" t="s">
        <v>79</v>
      </c>
      <c r="B15" t="s">
        <v>102</v>
      </c>
      <c r="C15" t="s">
        <v>128</v>
      </c>
      <c r="D15" s="32" t="s">
        <v>267</v>
      </c>
      <c r="E15" s="32" t="s">
        <v>228</v>
      </c>
      <c r="F15" s="16">
        <v>0.08</v>
      </c>
      <c r="H15" s="90">
        <v>10</v>
      </c>
      <c r="I15" s="90">
        <v>90</v>
      </c>
      <c r="J15" s="90">
        <v>0</v>
      </c>
      <c r="K15" s="90">
        <v>0</v>
      </c>
      <c r="M15" s="97" t="s">
        <v>253</v>
      </c>
      <c r="N15" s="93">
        <v>84.493146006679837</v>
      </c>
      <c r="O15" s="93">
        <v>3.1836838760291553</v>
      </c>
      <c r="P15" s="93">
        <v>2.1224559173527706</v>
      </c>
      <c r="Q15" s="93">
        <v>2.7492385529702612</v>
      </c>
      <c r="R15" s="99">
        <v>7.451475646967971</v>
      </c>
      <c r="S15" s="108">
        <v>0.9</v>
      </c>
    </row>
    <row r="16" spans="1:23" x14ac:dyDescent="0.25">
      <c r="A16" t="s">
        <v>80</v>
      </c>
      <c r="B16" t="s">
        <v>103</v>
      </c>
      <c r="C16" t="s">
        <v>129</v>
      </c>
      <c r="D16" s="32" t="s">
        <v>267</v>
      </c>
      <c r="E16" s="32" t="s">
        <v>228</v>
      </c>
      <c r="F16" s="16">
        <v>0.17</v>
      </c>
      <c r="H16" s="90">
        <v>10</v>
      </c>
      <c r="I16" s="90">
        <v>90</v>
      </c>
      <c r="J16" s="90">
        <v>0</v>
      </c>
      <c r="K16" s="90">
        <v>0</v>
      </c>
      <c r="M16" s="97" t="s">
        <v>256</v>
      </c>
      <c r="N16" s="93">
        <v>60.802655633343761</v>
      </c>
      <c r="O16" s="93">
        <v>8.0475351929567402</v>
      </c>
      <c r="P16" s="93">
        <v>5.3650234619711608</v>
      </c>
      <c r="Q16" s="93">
        <v>6.9493689921426807</v>
      </c>
      <c r="R16" s="99">
        <v>18.835416719585663</v>
      </c>
      <c r="S16" s="108">
        <v>0.9</v>
      </c>
    </row>
    <row r="17" spans="1:19" ht="75" x14ac:dyDescent="0.25">
      <c r="A17" t="s">
        <v>81</v>
      </c>
      <c r="B17" s="15" t="s">
        <v>104</v>
      </c>
      <c r="C17" t="s">
        <v>130</v>
      </c>
      <c r="D17" s="32" t="s">
        <v>267</v>
      </c>
      <c r="E17" s="32" t="s">
        <v>228</v>
      </c>
      <c r="F17" s="16">
        <v>0.15</v>
      </c>
      <c r="H17" s="90">
        <v>0</v>
      </c>
      <c r="I17" s="90">
        <v>20</v>
      </c>
      <c r="J17" s="90">
        <v>80</v>
      </c>
      <c r="K17" s="90">
        <v>0</v>
      </c>
      <c r="M17" s="102" t="s">
        <v>113</v>
      </c>
      <c r="N17" s="103">
        <v>53.230526024898303</v>
      </c>
      <c r="O17" s="103">
        <v>17.569054571516464</v>
      </c>
      <c r="P17" s="103">
        <v>11.712703047677643</v>
      </c>
      <c r="Q17" s="103">
        <v>3.253528624354904</v>
      </c>
      <c r="R17" s="104">
        <v>14.234187731552705</v>
      </c>
      <c r="S17" s="109">
        <v>0.9</v>
      </c>
    </row>
    <row r="18" spans="1:19" ht="30" x14ac:dyDescent="0.25">
      <c r="A18" t="s">
        <v>82</v>
      </c>
      <c r="B18" s="15" t="s">
        <v>105</v>
      </c>
      <c r="C18" t="s">
        <v>131</v>
      </c>
      <c r="D18" s="32" t="s">
        <v>267</v>
      </c>
      <c r="E18" s="32" t="s">
        <v>228</v>
      </c>
      <c r="F18" s="16">
        <v>0.19</v>
      </c>
      <c r="H18" s="90">
        <v>0</v>
      </c>
      <c r="I18" s="90">
        <v>10</v>
      </c>
      <c r="J18" s="90">
        <v>90</v>
      </c>
      <c r="K18" s="90">
        <v>0</v>
      </c>
      <c r="M18" s="48">
        <v>1</v>
      </c>
      <c r="N18" s="48">
        <v>2</v>
      </c>
      <c r="O18" s="48">
        <v>3</v>
      </c>
      <c r="P18" s="48">
        <v>4</v>
      </c>
      <c r="Q18" s="48">
        <v>5</v>
      </c>
      <c r="R18" s="48">
        <v>6</v>
      </c>
      <c r="S18" s="276">
        <v>7</v>
      </c>
    </row>
    <row r="19" spans="1:19" ht="90" x14ac:dyDescent="0.25">
      <c r="A19" t="s">
        <v>83</v>
      </c>
      <c r="B19" s="15" t="s">
        <v>106</v>
      </c>
      <c r="C19" t="s">
        <v>132</v>
      </c>
      <c r="D19" s="32" t="s">
        <v>267</v>
      </c>
      <c r="E19" s="32" t="s">
        <v>228</v>
      </c>
      <c r="F19" s="16">
        <v>0.19</v>
      </c>
      <c r="H19" s="90">
        <v>0</v>
      </c>
      <c r="I19" s="90">
        <v>50</v>
      </c>
      <c r="J19" s="90">
        <v>50</v>
      </c>
      <c r="K19" s="90">
        <v>0</v>
      </c>
      <c r="N19" s="74"/>
      <c r="O19" s="74"/>
      <c r="P19" s="74"/>
      <c r="Q19" s="74"/>
      <c r="R19" s="74"/>
      <c r="S19" s="74"/>
    </row>
    <row r="20" spans="1:19" ht="60" x14ac:dyDescent="0.25">
      <c r="A20" t="s">
        <v>84</v>
      </c>
      <c r="B20" s="15" t="s">
        <v>107</v>
      </c>
      <c r="C20" t="s">
        <v>133</v>
      </c>
      <c r="D20" s="32" t="s">
        <v>267</v>
      </c>
      <c r="E20" s="32" t="s">
        <v>228</v>
      </c>
      <c r="F20" s="16">
        <v>0.18</v>
      </c>
      <c r="H20" s="90">
        <v>10</v>
      </c>
      <c r="I20" s="90">
        <v>60</v>
      </c>
      <c r="J20" s="90">
        <v>30</v>
      </c>
      <c r="K20" s="90">
        <v>0</v>
      </c>
      <c r="N20" s="74"/>
      <c r="O20" s="74"/>
      <c r="P20" s="74"/>
      <c r="Q20" s="74"/>
      <c r="R20" s="74"/>
      <c r="S20" s="74"/>
    </row>
    <row r="21" spans="1:19" x14ac:dyDescent="0.25">
      <c r="A21" t="s">
        <v>85</v>
      </c>
      <c r="B21" t="s">
        <v>108</v>
      </c>
      <c r="C21" t="s">
        <v>134</v>
      </c>
      <c r="D21" s="32" t="s">
        <v>267</v>
      </c>
      <c r="E21" s="32" t="s">
        <v>228</v>
      </c>
      <c r="F21" s="16">
        <v>0.31</v>
      </c>
      <c r="H21" s="90">
        <v>10</v>
      </c>
      <c r="I21" s="90">
        <v>60</v>
      </c>
      <c r="J21" s="90">
        <v>30</v>
      </c>
      <c r="K21" s="90">
        <v>0</v>
      </c>
      <c r="N21" s="74"/>
      <c r="O21" s="74"/>
      <c r="P21" s="74"/>
      <c r="Q21" s="74"/>
      <c r="R21" s="74"/>
      <c r="S21" s="74"/>
    </row>
    <row r="22" spans="1:19" x14ac:dyDescent="0.25">
      <c r="A22" t="s">
        <v>86</v>
      </c>
      <c r="B22" t="s">
        <v>109</v>
      </c>
      <c r="C22" t="s">
        <v>135</v>
      </c>
      <c r="D22" s="32" t="s">
        <v>267</v>
      </c>
      <c r="E22" s="32" t="s">
        <v>228</v>
      </c>
      <c r="F22" s="16">
        <v>0.16</v>
      </c>
      <c r="H22" s="90">
        <v>10</v>
      </c>
      <c r="I22" s="90">
        <v>60</v>
      </c>
      <c r="J22" s="90">
        <v>30</v>
      </c>
      <c r="K22" s="90">
        <v>0</v>
      </c>
      <c r="N22" s="74"/>
      <c r="O22" s="74"/>
      <c r="P22" s="74"/>
      <c r="Q22" s="74"/>
      <c r="R22" s="74"/>
      <c r="S22" s="74"/>
    </row>
    <row r="23" spans="1:19" x14ac:dyDescent="0.25">
      <c r="A23" t="s">
        <v>87</v>
      </c>
      <c r="B23" t="s">
        <v>110</v>
      </c>
      <c r="C23" t="s">
        <v>136</v>
      </c>
      <c r="D23" s="32" t="s">
        <v>267</v>
      </c>
      <c r="E23" s="32" t="s">
        <v>228</v>
      </c>
      <c r="F23" s="16">
        <v>0.12</v>
      </c>
      <c r="H23" s="90">
        <v>10</v>
      </c>
      <c r="I23" s="90">
        <v>40</v>
      </c>
      <c r="J23" s="90">
        <v>50</v>
      </c>
      <c r="K23" s="90">
        <v>0</v>
      </c>
      <c r="N23" s="74"/>
      <c r="O23" s="74"/>
      <c r="P23" s="74"/>
      <c r="Q23" s="74"/>
      <c r="R23" s="74"/>
      <c r="S23" s="74"/>
    </row>
    <row r="24" spans="1:19" ht="45" x14ac:dyDescent="0.25">
      <c r="A24" t="s">
        <v>88</v>
      </c>
      <c r="B24" s="15" t="s">
        <v>111</v>
      </c>
      <c r="C24" t="s">
        <v>137</v>
      </c>
      <c r="D24" s="32" t="s">
        <v>267</v>
      </c>
      <c r="E24" s="32" t="s">
        <v>228</v>
      </c>
      <c r="F24" s="16">
        <v>0.38</v>
      </c>
      <c r="H24" s="90">
        <v>10</v>
      </c>
      <c r="I24" s="90">
        <v>40</v>
      </c>
      <c r="J24" s="90">
        <v>50</v>
      </c>
      <c r="K24" s="90">
        <v>0</v>
      </c>
      <c r="N24" s="74"/>
      <c r="O24" s="74"/>
      <c r="P24" s="74"/>
      <c r="Q24" s="74"/>
      <c r="R24" s="74"/>
      <c r="S24" s="74"/>
    </row>
    <row r="25" spans="1:19" ht="30" x14ac:dyDescent="0.25">
      <c r="A25" t="s">
        <v>89</v>
      </c>
      <c r="B25" s="15" t="s">
        <v>112</v>
      </c>
      <c r="C25" t="s">
        <v>138</v>
      </c>
      <c r="D25" s="32" t="s">
        <v>267</v>
      </c>
      <c r="E25" s="32" t="s">
        <v>228</v>
      </c>
      <c r="F25" s="16">
        <v>0.12</v>
      </c>
      <c r="H25" s="90">
        <v>10</v>
      </c>
      <c r="I25" s="90">
        <v>60</v>
      </c>
      <c r="J25" s="90">
        <v>30</v>
      </c>
      <c r="K25" s="90">
        <v>0</v>
      </c>
    </row>
    <row r="26" spans="1:19" ht="30" x14ac:dyDescent="0.25">
      <c r="A26" t="s">
        <v>90</v>
      </c>
      <c r="B26" s="15" t="s">
        <v>113</v>
      </c>
      <c r="C26" t="s">
        <v>139</v>
      </c>
      <c r="D26" s="32" t="s">
        <v>267</v>
      </c>
      <c r="E26" s="32" t="s">
        <v>228</v>
      </c>
      <c r="F26" s="16">
        <v>0.08</v>
      </c>
      <c r="H26" s="90">
        <v>10</v>
      </c>
      <c r="I26" s="90">
        <v>60</v>
      </c>
      <c r="J26" s="90">
        <v>30</v>
      </c>
      <c r="K26" s="90">
        <v>0</v>
      </c>
    </row>
    <row r="27" spans="1:19" ht="60" x14ac:dyDescent="0.25">
      <c r="A27" t="s">
        <v>91</v>
      </c>
      <c r="B27" s="15" t="s">
        <v>114</v>
      </c>
      <c r="C27" t="s">
        <v>140</v>
      </c>
      <c r="D27" s="32" t="s">
        <v>267</v>
      </c>
      <c r="E27" s="32" t="s">
        <v>228</v>
      </c>
      <c r="F27" s="16">
        <v>0.05</v>
      </c>
      <c r="H27" s="90">
        <v>10</v>
      </c>
      <c r="I27" s="90">
        <v>60</v>
      </c>
      <c r="J27" s="90">
        <v>30</v>
      </c>
      <c r="K27" s="90">
        <v>0</v>
      </c>
    </row>
    <row r="28" spans="1:19" x14ac:dyDescent="0.25">
      <c r="B28" s="15"/>
      <c r="F28" s="16"/>
      <c r="H28" s="16"/>
      <c r="I28" s="18"/>
      <c r="J28" s="53"/>
      <c r="K28" s="53"/>
    </row>
    <row r="29" spans="1:19" ht="32.25" customHeight="1" x14ac:dyDescent="0.25">
      <c r="A29" s="120" t="s">
        <v>116</v>
      </c>
      <c r="C29" s="12"/>
      <c r="D29" s="12"/>
      <c r="E29" s="12"/>
      <c r="F29" s="386" t="s">
        <v>448</v>
      </c>
      <c r="G29" s="386"/>
      <c r="H29" s="386"/>
      <c r="I29" s="386"/>
      <c r="J29" s="386"/>
      <c r="K29" s="386"/>
      <c r="N29" s="385" t="s">
        <v>441</v>
      </c>
      <c r="O29" s="385"/>
      <c r="P29" s="385"/>
      <c r="Q29" s="385"/>
      <c r="R29" s="385"/>
      <c r="S29" s="385"/>
    </row>
    <row r="31" spans="1:19" x14ac:dyDescent="0.25">
      <c r="C31" s="48">
        <v>1</v>
      </c>
      <c r="D31" s="48">
        <v>2</v>
      </c>
      <c r="E31" s="48">
        <v>3</v>
      </c>
      <c r="F31" s="48">
        <v>4</v>
      </c>
      <c r="G31" s="48">
        <v>5</v>
      </c>
      <c r="H31" s="48">
        <v>6</v>
      </c>
      <c r="I31" s="48">
        <v>7</v>
      </c>
      <c r="J31" s="48">
        <v>8</v>
      </c>
      <c r="K31" s="48">
        <v>9</v>
      </c>
    </row>
    <row r="32" spans="1:19" x14ac:dyDescent="0.25">
      <c r="F32" s="60"/>
      <c r="G32" s="60"/>
      <c r="H32" s="60"/>
      <c r="I32" s="60"/>
      <c r="J32" s="60"/>
      <c r="K32" s="60"/>
      <c r="L32" s="60"/>
      <c r="M32" s="60"/>
      <c r="N32" s="105"/>
      <c r="O32" s="105"/>
      <c r="P32" s="105"/>
      <c r="Q32" s="60"/>
      <c r="R32" s="60"/>
    </row>
    <row r="33" spans="1:20" x14ac:dyDescent="0.25">
      <c r="F33" s="60"/>
      <c r="G33" s="60"/>
      <c r="H33" s="60"/>
      <c r="I33" s="60"/>
      <c r="J33" s="60"/>
      <c r="K33" s="60"/>
      <c r="L33" s="60"/>
      <c r="M33" s="60"/>
      <c r="N33" s="105"/>
      <c r="O33" s="105"/>
      <c r="P33" s="105"/>
      <c r="Q33" s="60"/>
      <c r="R33" s="60"/>
    </row>
    <row r="34" spans="1:20" s="12" customFormat="1" ht="45" customHeight="1" x14ac:dyDescent="0.25">
      <c r="A34" s="268" t="s">
        <v>440</v>
      </c>
      <c r="B34" s="268"/>
      <c r="C34" s="268"/>
      <c r="D34" s="268"/>
      <c r="E34" s="268"/>
      <c r="F34" s="269"/>
      <c r="G34" s="270"/>
      <c r="H34" s="270"/>
      <c r="I34" s="270"/>
      <c r="J34" s="270"/>
      <c r="K34" s="270"/>
      <c r="L34" s="270"/>
      <c r="M34" s="270"/>
      <c r="N34" s="269"/>
      <c r="O34" s="269"/>
      <c r="P34" s="269"/>
      <c r="Q34" s="105"/>
      <c r="R34" s="105"/>
    </row>
    <row r="35" spans="1:20" ht="120" x14ac:dyDescent="0.25">
      <c r="A35" s="271" t="s">
        <v>386</v>
      </c>
      <c r="B35" s="272" t="s">
        <v>244</v>
      </c>
      <c r="C35" s="272" t="s">
        <v>162</v>
      </c>
      <c r="D35" s="272" t="s">
        <v>163</v>
      </c>
      <c r="E35" s="272" t="s">
        <v>59</v>
      </c>
      <c r="F35" s="246" t="s">
        <v>359</v>
      </c>
      <c r="G35" s="247"/>
      <c r="H35" s="247"/>
      <c r="I35" s="247"/>
      <c r="J35" s="247"/>
      <c r="K35" s="247"/>
      <c r="L35" s="273" t="s">
        <v>244</v>
      </c>
      <c r="M35" s="272" t="s">
        <v>162</v>
      </c>
      <c r="N35" s="272" t="s">
        <v>163</v>
      </c>
      <c r="O35" s="272" t="s">
        <v>59</v>
      </c>
      <c r="P35" s="247"/>
      <c r="Q35" s="247"/>
      <c r="R35" s="247"/>
      <c r="S35" s="247"/>
      <c r="T35" s="247"/>
    </row>
    <row r="36" spans="1:20" x14ac:dyDescent="0.25">
      <c r="A36" s="248" t="s">
        <v>360</v>
      </c>
      <c r="B36" s="237" t="s">
        <v>145</v>
      </c>
      <c r="C36" s="237" t="s">
        <v>145</v>
      </c>
      <c r="D36" s="237" t="s">
        <v>145</v>
      </c>
      <c r="E36" s="237" t="s">
        <v>145</v>
      </c>
      <c r="F36" s="237" t="s">
        <v>145</v>
      </c>
      <c r="G36" s="247"/>
      <c r="H36" s="247"/>
      <c r="I36" s="249" t="s">
        <v>387</v>
      </c>
      <c r="J36" s="249" t="s">
        <v>145</v>
      </c>
      <c r="K36" s="247" t="s">
        <v>360</v>
      </c>
      <c r="L36" s="250" t="s">
        <v>145</v>
      </c>
      <c r="M36" s="250" t="s">
        <v>145</v>
      </c>
      <c r="N36" s="250" t="s">
        <v>145</v>
      </c>
      <c r="O36" s="250" t="s">
        <v>145</v>
      </c>
      <c r="P36" s="247"/>
      <c r="Q36" s="247"/>
      <c r="R36" s="247"/>
      <c r="S36" s="247"/>
      <c r="T36" s="247"/>
    </row>
    <row r="37" spans="1:20" x14ac:dyDescent="0.25">
      <c r="A37" s="248" t="s">
        <v>361</v>
      </c>
      <c r="B37" s="238">
        <v>0.1</v>
      </c>
      <c r="C37" s="238">
        <v>0.9</v>
      </c>
      <c r="D37" s="238">
        <v>0</v>
      </c>
      <c r="E37" s="238">
        <v>0</v>
      </c>
      <c r="F37" s="238">
        <f>SUM(B37:E37)</f>
        <v>1</v>
      </c>
      <c r="G37" s="247"/>
      <c r="H37" s="247"/>
      <c r="I37" s="251" t="s">
        <v>388</v>
      </c>
      <c r="J37" s="252" t="s">
        <v>389</v>
      </c>
      <c r="K37" s="253" t="s">
        <v>361</v>
      </c>
      <c r="L37" s="254">
        <v>0.1</v>
      </c>
      <c r="M37" s="254">
        <v>0.9</v>
      </c>
      <c r="N37" s="254">
        <v>0</v>
      </c>
      <c r="O37" s="254">
        <v>0</v>
      </c>
      <c r="P37" s="238">
        <f>SUM(L37:O37)</f>
        <v>1</v>
      </c>
      <c r="Q37" s="247"/>
      <c r="R37" s="247"/>
      <c r="S37" s="247"/>
      <c r="T37" s="247"/>
    </row>
    <row r="38" spans="1:20" x14ac:dyDescent="0.25">
      <c r="A38" s="248" t="s">
        <v>362</v>
      </c>
      <c r="B38" s="238">
        <v>0.1</v>
      </c>
      <c r="C38" s="238">
        <v>0.9</v>
      </c>
      <c r="D38" s="238">
        <v>0</v>
      </c>
      <c r="E38" s="238">
        <v>0</v>
      </c>
      <c r="F38" s="238">
        <f t="shared" ref="F38:F49" si="0">SUM(B38:E38)</f>
        <v>1</v>
      </c>
      <c r="G38" s="247"/>
      <c r="H38" s="247"/>
      <c r="I38" s="251" t="s">
        <v>390</v>
      </c>
      <c r="J38" s="252" t="s">
        <v>391</v>
      </c>
      <c r="K38" s="253" t="s">
        <v>361</v>
      </c>
      <c r="L38" s="254">
        <v>0.1</v>
      </c>
      <c r="M38" s="254">
        <v>0.9</v>
      </c>
      <c r="N38" s="254">
        <v>0</v>
      </c>
      <c r="O38" s="254">
        <v>0</v>
      </c>
      <c r="P38" s="238">
        <f t="shared" ref="P38:P60" si="1">SUM(L38:O38)</f>
        <v>1</v>
      </c>
      <c r="Q38" s="247"/>
      <c r="R38" s="247"/>
      <c r="S38" s="247"/>
      <c r="T38" s="247"/>
    </row>
    <row r="39" spans="1:20" x14ac:dyDescent="0.25">
      <c r="A39" s="248" t="s">
        <v>363</v>
      </c>
      <c r="B39" s="238">
        <v>0.1</v>
      </c>
      <c r="C39" s="238">
        <v>0.9</v>
      </c>
      <c r="D39" s="238">
        <v>0</v>
      </c>
      <c r="E39" s="238">
        <v>0</v>
      </c>
      <c r="F39" s="238">
        <f t="shared" si="0"/>
        <v>1</v>
      </c>
      <c r="G39" s="247"/>
      <c r="H39" s="247"/>
      <c r="I39" s="251" t="s">
        <v>392</v>
      </c>
      <c r="J39" s="252" t="s">
        <v>393</v>
      </c>
      <c r="K39" s="253" t="s">
        <v>361</v>
      </c>
      <c r="L39" s="254">
        <v>0.1</v>
      </c>
      <c r="M39" s="254">
        <v>0.9</v>
      </c>
      <c r="N39" s="254">
        <v>0</v>
      </c>
      <c r="O39" s="254">
        <v>0</v>
      </c>
      <c r="P39" s="238">
        <f t="shared" si="1"/>
        <v>1</v>
      </c>
      <c r="Q39" s="247"/>
      <c r="R39" s="247"/>
      <c r="S39" s="247"/>
      <c r="T39" s="247"/>
    </row>
    <row r="40" spans="1:20" x14ac:dyDescent="0.25">
      <c r="A40" s="248" t="s">
        <v>364</v>
      </c>
      <c r="B40" s="238">
        <v>0.1</v>
      </c>
      <c r="C40" s="238">
        <v>0.9</v>
      </c>
      <c r="D40" s="238">
        <v>0</v>
      </c>
      <c r="E40" s="238">
        <v>0</v>
      </c>
      <c r="F40" s="238">
        <f t="shared" si="0"/>
        <v>1</v>
      </c>
      <c r="G40" s="247"/>
      <c r="H40" s="247"/>
      <c r="I40" s="251" t="s">
        <v>394</v>
      </c>
      <c r="J40" s="252" t="s">
        <v>395</v>
      </c>
      <c r="K40" s="253" t="s">
        <v>373</v>
      </c>
      <c r="L40" s="254">
        <v>0.1</v>
      </c>
      <c r="M40" s="254">
        <v>0.6</v>
      </c>
      <c r="N40" s="254">
        <v>0.3</v>
      </c>
      <c r="O40" s="254">
        <v>0</v>
      </c>
      <c r="P40" s="238">
        <f t="shared" si="1"/>
        <v>1</v>
      </c>
      <c r="Q40" s="247"/>
      <c r="R40" s="247"/>
      <c r="S40" s="247"/>
      <c r="T40" s="247"/>
    </row>
    <row r="41" spans="1:20" x14ac:dyDescent="0.25">
      <c r="A41" s="248" t="s">
        <v>365</v>
      </c>
      <c r="B41" s="238">
        <v>0.1</v>
      </c>
      <c r="C41" s="238">
        <v>0.9</v>
      </c>
      <c r="D41" s="238">
        <v>0</v>
      </c>
      <c r="E41" s="238">
        <v>0</v>
      </c>
      <c r="F41" s="238">
        <f t="shared" si="0"/>
        <v>1</v>
      </c>
      <c r="G41" s="247"/>
      <c r="H41" s="247"/>
      <c r="I41" s="251" t="s">
        <v>396</v>
      </c>
      <c r="J41" s="252" t="s">
        <v>397</v>
      </c>
      <c r="K41" s="253" t="s">
        <v>373</v>
      </c>
      <c r="L41" s="254">
        <v>0.1</v>
      </c>
      <c r="M41" s="254">
        <v>0.6</v>
      </c>
      <c r="N41" s="254">
        <v>0.3</v>
      </c>
      <c r="O41" s="254">
        <v>0</v>
      </c>
      <c r="P41" s="238">
        <f t="shared" si="1"/>
        <v>1</v>
      </c>
      <c r="Q41" s="247"/>
      <c r="R41" s="247"/>
      <c r="S41" s="247"/>
      <c r="T41" s="247"/>
    </row>
    <row r="42" spans="1:20" x14ac:dyDescent="0.25">
      <c r="A42" s="248" t="s">
        <v>366</v>
      </c>
      <c r="B42" s="238">
        <v>0</v>
      </c>
      <c r="C42" s="238">
        <v>0.2</v>
      </c>
      <c r="D42" s="238">
        <v>0.8</v>
      </c>
      <c r="E42" s="238">
        <v>0</v>
      </c>
      <c r="F42" s="238">
        <f t="shared" si="0"/>
        <v>1</v>
      </c>
      <c r="G42" s="247"/>
      <c r="H42" s="247"/>
      <c r="I42" s="251" t="s">
        <v>398</v>
      </c>
      <c r="J42" s="252" t="s">
        <v>399</v>
      </c>
      <c r="K42" s="253" t="s">
        <v>373</v>
      </c>
      <c r="L42" s="254">
        <v>0.1</v>
      </c>
      <c r="M42" s="254">
        <v>0.6</v>
      </c>
      <c r="N42" s="254">
        <v>0.3</v>
      </c>
      <c r="O42" s="254">
        <v>0</v>
      </c>
      <c r="P42" s="238">
        <f t="shared" si="1"/>
        <v>1</v>
      </c>
      <c r="Q42" s="247"/>
      <c r="R42" s="247"/>
      <c r="S42" s="247"/>
      <c r="T42" s="247"/>
    </row>
    <row r="43" spans="1:20" x14ac:dyDescent="0.25">
      <c r="A43" s="248" t="s">
        <v>367</v>
      </c>
      <c r="B43" s="238">
        <v>0</v>
      </c>
      <c r="C43" s="238">
        <v>0.2</v>
      </c>
      <c r="D43" s="238">
        <v>0.8</v>
      </c>
      <c r="E43" s="238">
        <v>0</v>
      </c>
      <c r="F43" s="238">
        <f t="shared" si="0"/>
        <v>1</v>
      </c>
      <c r="G43" s="247"/>
      <c r="H43" s="247"/>
      <c r="I43" s="251" t="s">
        <v>400</v>
      </c>
      <c r="J43" s="252" t="s">
        <v>401</v>
      </c>
      <c r="K43" s="253" t="s">
        <v>373</v>
      </c>
      <c r="L43" s="254">
        <v>0.1</v>
      </c>
      <c r="M43" s="254">
        <v>0.6</v>
      </c>
      <c r="N43" s="254">
        <v>0.3</v>
      </c>
      <c r="O43" s="254">
        <v>0</v>
      </c>
      <c r="P43" s="238">
        <f t="shared" si="1"/>
        <v>1</v>
      </c>
      <c r="Q43" s="247"/>
      <c r="R43" s="247"/>
      <c r="S43" s="247"/>
      <c r="T43" s="247"/>
    </row>
    <row r="44" spans="1:20" x14ac:dyDescent="0.25">
      <c r="A44" s="248" t="s">
        <v>368</v>
      </c>
      <c r="B44" s="238">
        <v>0</v>
      </c>
      <c r="C44" s="238">
        <v>0.1</v>
      </c>
      <c r="D44" s="238">
        <v>0.9</v>
      </c>
      <c r="E44" s="238">
        <v>0</v>
      </c>
      <c r="F44" s="238">
        <f t="shared" si="0"/>
        <v>1</v>
      </c>
      <c r="G44" s="247"/>
      <c r="H44" s="247"/>
      <c r="I44" s="251" t="s">
        <v>402</v>
      </c>
      <c r="J44" s="252" t="s">
        <v>403</v>
      </c>
      <c r="K44" s="253" t="s">
        <v>362</v>
      </c>
      <c r="L44" s="254">
        <v>0.1</v>
      </c>
      <c r="M44" s="254">
        <v>0.9</v>
      </c>
      <c r="N44" s="254">
        <v>0</v>
      </c>
      <c r="O44" s="254">
        <v>0</v>
      </c>
      <c r="P44" s="238">
        <f t="shared" si="1"/>
        <v>1</v>
      </c>
      <c r="Q44" s="247"/>
      <c r="R44" s="247"/>
      <c r="S44" s="247"/>
      <c r="T44" s="247"/>
    </row>
    <row r="45" spans="1:20" x14ac:dyDescent="0.25">
      <c r="A45" s="248" t="s">
        <v>369</v>
      </c>
      <c r="B45" s="238">
        <v>0</v>
      </c>
      <c r="C45" s="238">
        <v>0.1</v>
      </c>
      <c r="D45" s="238">
        <v>0.9</v>
      </c>
      <c r="E45" s="238">
        <v>0</v>
      </c>
      <c r="F45" s="238">
        <f t="shared" si="0"/>
        <v>1</v>
      </c>
      <c r="G45" s="247"/>
      <c r="H45" s="247"/>
      <c r="I45" s="251" t="s">
        <v>404</v>
      </c>
      <c r="J45" s="252" t="s">
        <v>405</v>
      </c>
      <c r="K45" s="253" t="s">
        <v>373</v>
      </c>
      <c r="L45" s="254">
        <v>0.1</v>
      </c>
      <c r="M45" s="254">
        <v>0.6</v>
      </c>
      <c r="N45" s="254">
        <v>0.3</v>
      </c>
      <c r="O45" s="254">
        <v>0</v>
      </c>
      <c r="P45" s="238">
        <f t="shared" si="1"/>
        <v>1</v>
      </c>
      <c r="Q45" s="247"/>
      <c r="R45" s="247"/>
      <c r="S45" s="247"/>
      <c r="T45" s="247"/>
    </row>
    <row r="46" spans="1:20" x14ac:dyDescent="0.25">
      <c r="A46" s="248" t="s">
        <v>370</v>
      </c>
      <c r="B46" s="238">
        <v>0</v>
      </c>
      <c r="C46" s="238">
        <v>0.5</v>
      </c>
      <c r="D46" s="238">
        <v>0.5</v>
      </c>
      <c r="E46" s="238">
        <v>0</v>
      </c>
      <c r="F46" s="238">
        <f t="shared" si="0"/>
        <v>1</v>
      </c>
      <c r="G46" s="247"/>
      <c r="H46" s="247"/>
      <c r="I46" s="255" t="s">
        <v>406</v>
      </c>
      <c r="J46" s="249" t="s">
        <v>407</v>
      </c>
      <c r="K46" s="249" t="s">
        <v>408</v>
      </c>
      <c r="L46" s="250" t="s">
        <v>145</v>
      </c>
      <c r="M46" s="250" t="s">
        <v>145</v>
      </c>
      <c r="N46" s="250" t="s">
        <v>145</v>
      </c>
      <c r="O46" s="250" t="s">
        <v>145</v>
      </c>
      <c r="P46" s="238">
        <f t="shared" si="1"/>
        <v>0</v>
      </c>
      <c r="Q46" s="247"/>
      <c r="R46" s="247"/>
      <c r="S46" s="247"/>
      <c r="T46" s="247"/>
    </row>
    <row r="47" spans="1:20" x14ac:dyDescent="0.25">
      <c r="A47" s="248" t="s">
        <v>371</v>
      </c>
      <c r="B47" s="238">
        <v>0.1</v>
      </c>
      <c r="C47" s="238">
        <v>0.6</v>
      </c>
      <c r="D47" s="238">
        <v>0.3</v>
      </c>
      <c r="E47" s="238">
        <v>0</v>
      </c>
      <c r="F47" s="238">
        <f t="shared" si="0"/>
        <v>1</v>
      </c>
      <c r="G47" s="247"/>
      <c r="H47" s="247"/>
      <c r="I47" s="256" t="s">
        <v>409</v>
      </c>
      <c r="J47" s="257" t="s">
        <v>410</v>
      </c>
      <c r="K47" s="258" t="s">
        <v>363</v>
      </c>
      <c r="L47" s="259">
        <v>0.1</v>
      </c>
      <c r="M47" s="259">
        <v>0.9</v>
      </c>
      <c r="N47" s="259">
        <v>0</v>
      </c>
      <c r="O47" s="259">
        <v>0</v>
      </c>
      <c r="P47" s="238">
        <f t="shared" si="1"/>
        <v>1</v>
      </c>
      <c r="Q47" s="247"/>
      <c r="R47" s="247"/>
      <c r="S47" s="247"/>
      <c r="T47" s="247"/>
    </row>
    <row r="48" spans="1:20" x14ac:dyDescent="0.25">
      <c r="A48" s="248" t="s">
        <v>372</v>
      </c>
      <c r="B48" s="238">
        <v>0.1</v>
      </c>
      <c r="C48" s="238">
        <v>0.4</v>
      </c>
      <c r="D48" s="238">
        <v>0.5</v>
      </c>
      <c r="E48" s="238">
        <v>0</v>
      </c>
      <c r="F48" s="238">
        <f t="shared" si="0"/>
        <v>1</v>
      </c>
      <c r="G48" s="247"/>
      <c r="H48" s="247"/>
      <c r="I48" s="256" t="s">
        <v>411</v>
      </c>
      <c r="J48" s="257" t="s">
        <v>412</v>
      </c>
      <c r="K48" s="258" t="s">
        <v>364</v>
      </c>
      <c r="L48" s="259">
        <v>0.1</v>
      </c>
      <c r="M48" s="259">
        <v>0.9</v>
      </c>
      <c r="N48" s="259">
        <v>0</v>
      </c>
      <c r="O48" s="259">
        <v>0</v>
      </c>
      <c r="P48" s="238">
        <f t="shared" si="1"/>
        <v>1</v>
      </c>
      <c r="Q48" s="247"/>
      <c r="R48" s="247"/>
      <c r="S48" s="247"/>
      <c r="T48" s="247"/>
    </row>
    <row r="49" spans="1:20" x14ac:dyDescent="0.25">
      <c r="A49" s="248" t="s">
        <v>373</v>
      </c>
      <c r="B49" s="238">
        <v>0.1</v>
      </c>
      <c r="C49" s="238">
        <v>0.6</v>
      </c>
      <c r="D49" s="238">
        <v>0.3</v>
      </c>
      <c r="E49" s="238">
        <v>0</v>
      </c>
      <c r="F49" s="238">
        <f t="shared" si="0"/>
        <v>1</v>
      </c>
      <c r="G49" s="247"/>
      <c r="H49" s="247"/>
      <c r="I49" s="251" t="s">
        <v>413</v>
      </c>
      <c r="J49" s="252" t="s">
        <v>414</v>
      </c>
      <c r="K49" s="253" t="s">
        <v>365</v>
      </c>
      <c r="L49" s="254">
        <v>0.1</v>
      </c>
      <c r="M49" s="254">
        <v>0.9</v>
      </c>
      <c r="N49" s="254">
        <v>0</v>
      </c>
      <c r="O49" s="254">
        <v>0</v>
      </c>
      <c r="P49" s="238">
        <f t="shared" si="1"/>
        <v>1</v>
      </c>
      <c r="Q49" s="247"/>
      <c r="R49" s="247"/>
      <c r="S49" s="247"/>
      <c r="T49" s="247"/>
    </row>
    <row r="50" spans="1:20" x14ac:dyDescent="0.25">
      <c r="A50" s="247"/>
      <c r="B50" s="247"/>
      <c r="C50" s="247"/>
      <c r="D50" s="247"/>
      <c r="E50" s="247"/>
      <c r="F50" s="247"/>
      <c r="G50" s="247"/>
      <c r="H50" s="247"/>
      <c r="I50" s="256" t="s">
        <v>415</v>
      </c>
      <c r="J50" s="257" t="s">
        <v>416</v>
      </c>
      <c r="K50" s="258" t="s">
        <v>366</v>
      </c>
      <c r="L50" s="259">
        <v>0</v>
      </c>
      <c r="M50" s="259">
        <v>0.2</v>
      </c>
      <c r="N50" s="259">
        <v>0.8</v>
      </c>
      <c r="O50" s="259">
        <v>0</v>
      </c>
      <c r="P50" s="238">
        <f t="shared" si="1"/>
        <v>1</v>
      </c>
      <c r="Q50" s="247"/>
      <c r="R50" s="247"/>
      <c r="S50" s="247"/>
      <c r="T50" s="247"/>
    </row>
    <row r="51" spans="1:20" x14ac:dyDescent="0.25">
      <c r="A51" s="260" t="s">
        <v>417</v>
      </c>
      <c r="B51" s="247"/>
      <c r="C51" s="247"/>
      <c r="D51" s="247"/>
      <c r="E51" s="247"/>
      <c r="F51" s="247"/>
      <c r="G51" s="247"/>
      <c r="H51" s="247"/>
      <c r="I51" s="261" t="s">
        <v>418</v>
      </c>
      <c r="J51" s="262" t="s">
        <v>419</v>
      </c>
      <c r="K51" s="263" t="s">
        <v>368</v>
      </c>
      <c r="L51" s="264">
        <v>0</v>
      </c>
      <c r="M51" s="264">
        <v>0.1</v>
      </c>
      <c r="N51" s="264">
        <v>0.9</v>
      </c>
      <c r="O51" s="264">
        <v>0</v>
      </c>
      <c r="P51" s="238">
        <f t="shared" si="1"/>
        <v>1</v>
      </c>
      <c r="Q51" s="247"/>
      <c r="R51" s="247"/>
      <c r="S51" s="247"/>
      <c r="T51" s="247"/>
    </row>
    <row r="52" spans="1:20" x14ac:dyDescent="0.25">
      <c r="A52" s="265"/>
      <c r="B52" s="247"/>
      <c r="C52" s="247"/>
      <c r="D52" s="247"/>
      <c r="E52" s="247"/>
      <c r="F52" s="247"/>
      <c r="G52" s="247"/>
      <c r="H52" s="247"/>
      <c r="I52" s="261" t="s">
        <v>420</v>
      </c>
      <c r="J52" s="262" t="s">
        <v>421</v>
      </c>
      <c r="K52" s="263" t="s">
        <v>370</v>
      </c>
      <c r="L52" s="264">
        <v>0</v>
      </c>
      <c r="M52" s="264">
        <v>0.5</v>
      </c>
      <c r="N52" s="264">
        <v>0.5</v>
      </c>
      <c r="O52" s="264">
        <v>0</v>
      </c>
      <c r="P52" s="238">
        <f t="shared" si="1"/>
        <v>1</v>
      </c>
      <c r="Q52" s="247"/>
      <c r="R52" s="247"/>
      <c r="S52" s="247"/>
      <c r="T52" s="247"/>
    </row>
    <row r="53" spans="1:20" x14ac:dyDescent="0.25">
      <c r="A53" s="265"/>
      <c r="B53" s="247"/>
      <c r="C53" s="247"/>
      <c r="D53" s="247"/>
      <c r="E53" s="247"/>
      <c r="F53" s="247"/>
      <c r="G53" s="247"/>
      <c r="H53" s="247"/>
      <c r="I53" s="251" t="s">
        <v>422</v>
      </c>
      <c r="J53" s="252" t="s">
        <v>423</v>
      </c>
      <c r="K53" s="253" t="s">
        <v>373</v>
      </c>
      <c r="L53" s="254">
        <v>0.1</v>
      </c>
      <c r="M53" s="254">
        <v>0.6</v>
      </c>
      <c r="N53" s="254">
        <v>0.3</v>
      </c>
      <c r="O53" s="254">
        <v>0</v>
      </c>
      <c r="P53" s="238">
        <f t="shared" si="1"/>
        <v>1</v>
      </c>
      <c r="Q53" s="247"/>
      <c r="R53" s="247"/>
      <c r="S53" s="247"/>
      <c r="T53" s="247"/>
    </row>
    <row r="54" spans="1:20" x14ac:dyDescent="0.25">
      <c r="A54" s="265"/>
      <c r="B54" s="247"/>
      <c r="C54" s="247"/>
      <c r="D54" s="247"/>
      <c r="E54" s="247"/>
      <c r="F54" s="247"/>
      <c r="G54" s="247"/>
      <c r="H54" s="247"/>
      <c r="I54" s="251" t="s">
        <v>424</v>
      </c>
      <c r="J54" s="252" t="s">
        <v>425</v>
      </c>
      <c r="K54" s="253" t="s">
        <v>373</v>
      </c>
      <c r="L54" s="254">
        <v>0.1</v>
      </c>
      <c r="M54" s="254">
        <v>0.6</v>
      </c>
      <c r="N54" s="254">
        <v>0.3</v>
      </c>
      <c r="O54" s="254">
        <v>0</v>
      </c>
      <c r="P54" s="238">
        <f t="shared" si="1"/>
        <v>1</v>
      </c>
      <c r="Q54" s="247"/>
      <c r="R54" s="247"/>
      <c r="S54" s="247"/>
      <c r="T54" s="247"/>
    </row>
    <row r="55" spans="1:20" x14ac:dyDescent="0.25">
      <c r="A55" s="265"/>
      <c r="B55" s="247"/>
      <c r="C55" s="247"/>
      <c r="D55" s="247"/>
      <c r="E55" s="247"/>
      <c r="F55" s="247"/>
      <c r="G55" s="247"/>
      <c r="H55" s="247"/>
      <c r="I55" s="251" t="s">
        <v>426</v>
      </c>
      <c r="J55" s="252" t="s">
        <v>371</v>
      </c>
      <c r="K55" s="253" t="s">
        <v>371</v>
      </c>
      <c r="L55" s="254">
        <v>0.1</v>
      </c>
      <c r="M55" s="254">
        <v>0.6</v>
      </c>
      <c r="N55" s="254">
        <v>0.3</v>
      </c>
      <c r="O55" s="254">
        <v>0</v>
      </c>
      <c r="P55" s="238">
        <f t="shared" si="1"/>
        <v>1</v>
      </c>
      <c r="Q55" s="247"/>
      <c r="R55" s="247"/>
      <c r="S55" s="247"/>
      <c r="T55" s="247"/>
    </row>
    <row r="56" spans="1:20" x14ac:dyDescent="0.25">
      <c r="A56" s="265"/>
      <c r="B56" s="247"/>
      <c r="C56" s="247"/>
      <c r="D56" s="247"/>
      <c r="E56" s="247"/>
      <c r="F56" s="247"/>
      <c r="G56" s="247"/>
      <c r="H56" s="247"/>
      <c r="I56" s="251" t="s">
        <v>427</v>
      </c>
      <c r="J56" s="252" t="s">
        <v>428</v>
      </c>
      <c r="K56" s="253" t="s">
        <v>372</v>
      </c>
      <c r="L56" s="254">
        <v>0.1</v>
      </c>
      <c r="M56" s="254">
        <v>0.4</v>
      </c>
      <c r="N56" s="254">
        <v>0.5</v>
      </c>
      <c r="O56" s="254">
        <v>0</v>
      </c>
      <c r="P56" s="238">
        <f t="shared" si="1"/>
        <v>1</v>
      </c>
      <c r="Q56" s="247"/>
      <c r="R56" s="247"/>
      <c r="S56" s="247"/>
      <c r="T56" s="247"/>
    </row>
    <row r="57" spans="1:20" x14ac:dyDescent="0.25">
      <c r="A57" s="265"/>
      <c r="B57" s="247"/>
      <c r="C57" s="247"/>
      <c r="D57" s="247"/>
      <c r="E57" s="247"/>
      <c r="F57" s="247"/>
      <c r="G57" s="247"/>
      <c r="H57" s="247"/>
      <c r="I57" s="251" t="s">
        <v>429</v>
      </c>
      <c r="J57" s="252" t="s">
        <v>430</v>
      </c>
      <c r="K57" s="253" t="s">
        <v>372</v>
      </c>
      <c r="L57" s="254">
        <v>0.1</v>
      </c>
      <c r="M57" s="254">
        <v>0.4</v>
      </c>
      <c r="N57" s="254">
        <v>0.5</v>
      </c>
      <c r="O57" s="254">
        <v>0</v>
      </c>
      <c r="P57" s="238">
        <f t="shared" si="1"/>
        <v>1</v>
      </c>
      <c r="Q57" s="247"/>
      <c r="R57" s="247"/>
      <c r="S57" s="247"/>
      <c r="T57" s="247"/>
    </row>
    <row r="58" spans="1:20" x14ac:dyDescent="0.25">
      <c r="A58" s="265"/>
      <c r="B58" s="247"/>
      <c r="C58" s="247"/>
      <c r="D58" s="247"/>
      <c r="E58" s="247"/>
      <c r="F58" s="247"/>
      <c r="G58" s="247"/>
      <c r="H58" s="247"/>
      <c r="I58" s="251" t="s">
        <v>431</v>
      </c>
      <c r="J58" s="252" t="s">
        <v>432</v>
      </c>
      <c r="K58" s="253" t="s">
        <v>373</v>
      </c>
      <c r="L58" s="254">
        <v>0.1</v>
      </c>
      <c r="M58" s="254">
        <v>0.6</v>
      </c>
      <c r="N58" s="254">
        <v>0.3</v>
      </c>
      <c r="O58" s="254">
        <v>0</v>
      </c>
      <c r="P58" s="238">
        <f t="shared" si="1"/>
        <v>1</v>
      </c>
      <c r="Q58" s="247"/>
      <c r="R58" s="247"/>
      <c r="S58" s="247"/>
      <c r="T58" s="247"/>
    </row>
    <row r="59" spans="1:20" x14ac:dyDescent="0.25">
      <c r="A59" s="265"/>
      <c r="B59" s="247"/>
      <c r="C59" s="247"/>
      <c r="D59" s="247"/>
      <c r="E59" s="247"/>
      <c r="F59" s="247"/>
      <c r="G59" s="247"/>
      <c r="H59" s="247"/>
      <c r="I59" s="251" t="s">
        <v>433</v>
      </c>
      <c r="J59" s="252" t="s">
        <v>434</v>
      </c>
      <c r="K59" s="253" t="s">
        <v>373</v>
      </c>
      <c r="L59" s="254">
        <v>0.1</v>
      </c>
      <c r="M59" s="254">
        <v>0.6</v>
      </c>
      <c r="N59" s="254">
        <v>0.3</v>
      </c>
      <c r="O59" s="254">
        <v>0</v>
      </c>
      <c r="P59" s="238">
        <f t="shared" si="1"/>
        <v>1</v>
      </c>
      <c r="Q59" s="247"/>
      <c r="R59" s="247"/>
      <c r="S59" s="247"/>
      <c r="T59" s="247"/>
    </row>
    <row r="60" spans="1:20" x14ac:dyDescent="0.25">
      <c r="A60" s="265"/>
      <c r="B60" s="247"/>
      <c r="C60" s="247"/>
      <c r="D60" s="247"/>
      <c r="E60" s="247"/>
      <c r="F60" s="247"/>
      <c r="G60" s="247"/>
      <c r="H60" s="247"/>
      <c r="I60" s="251" t="s">
        <v>435</v>
      </c>
      <c r="J60" s="252" t="s">
        <v>436</v>
      </c>
      <c r="K60" s="253" t="s">
        <v>373</v>
      </c>
      <c r="L60" s="254">
        <v>0.1</v>
      </c>
      <c r="M60" s="254">
        <v>0.6</v>
      </c>
      <c r="N60" s="254">
        <v>0.3</v>
      </c>
      <c r="O60" s="254">
        <v>0</v>
      </c>
      <c r="P60" s="238">
        <f t="shared" si="1"/>
        <v>1</v>
      </c>
      <c r="Q60" s="247"/>
      <c r="R60" s="247"/>
      <c r="S60" s="247"/>
      <c r="T60" s="247"/>
    </row>
    <row r="61" spans="1:20" x14ac:dyDescent="0.25">
      <c r="A61" s="265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</row>
    <row r="62" spans="1:20" x14ac:dyDescent="0.25">
      <c r="A62" s="265"/>
      <c r="B62" s="247"/>
      <c r="C62" s="247"/>
      <c r="D62" s="247"/>
      <c r="E62" s="247"/>
      <c r="F62" s="247"/>
      <c r="G62" s="247"/>
      <c r="H62" s="247"/>
      <c r="I62" s="266"/>
      <c r="J62" s="247" t="s">
        <v>437</v>
      </c>
      <c r="K62" s="247"/>
      <c r="L62" s="247"/>
      <c r="M62" s="247"/>
      <c r="N62" s="247"/>
      <c r="O62" s="247"/>
      <c r="P62" s="247"/>
      <c r="Q62" s="247"/>
      <c r="R62" s="247"/>
      <c r="S62" s="247"/>
      <c r="T62" s="247"/>
    </row>
    <row r="63" spans="1:20" x14ac:dyDescent="0.25">
      <c r="A63" s="265"/>
      <c r="B63" s="247"/>
      <c r="C63" s="247"/>
      <c r="D63" s="247"/>
      <c r="E63" s="247"/>
      <c r="F63" s="247"/>
      <c r="G63" s="247"/>
      <c r="H63" s="247"/>
      <c r="I63" s="267"/>
      <c r="J63" s="247" t="s">
        <v>438</v>
      </c>
      <c r="K63" s="247"/>
      <c r="L63" s="247"/>
      <c r="M63" s="247"/>
      <c r="N63" s="247"/>
      <c r="O63" s="247"/>
      <c r="P63" s="247"/>
      <c r="Q63" s="247"/>
      <c r="R63" s="247"/>
      <c r="S63" s="247"/>
      <c r="T63" s="247"/>
    </row>
    <row r="64" spans="1:20" x14ac:dyDescent="0.25">
      <c r="A64" s="265"/>
      <c r="B64" s="247"/>
      <c r="C64" s="247"/>
      <c r="D64" s="247"/>
      <c r="E64" s="247"/>
      <c r="F64" s="247"/>
      <c r="G64" s="247"/>
      <c r="H64" s="247"/>
      <c r="I64" s="262"/>
      <c r="J64" s="247" t="s">
        <v>439</v>
      </c>
      <c r="K64" s="247"/>
      <c r="L64" s="247"/>
      <c r="M64" s="247"/>
      <c r="N64" s="247"/>
      <c r="O64" s="247"/>
      <c r="P64" s="247"/>
      <c r="Q64" s="247"/>
      <c r="R64" s="247"/>
      <c r="S64" s="247"/>
      <c r="T64" s="247"/>
    </row>
    <row r="65" spans="1:20" x14ac:dyDescent="0.25">
      <c r="A65" s="265"/>
      <c r="B65" s="247"/>
      <c r="C65" s="247"/>
      <c r="D65" s="247"/>
      <c r="E65" s="247"/>
      <c r="F65" s="247"/>
      <c r="G65" s="247"/>
      <c r="H65" s="247"/>
      <c r="I65" s="247"/>
      <c r="J65" s="247"/>
      <c r="K65" s="247"/>
      <c r="L65" s="247"/>
      <c r="M65" s="247"/>
      <c r="N65" s="247"/>
      <c r="O65" s="247"/>
      <c r="P65" s="247"/>
      <c r="Q65" s="247"/>
      <c r="R65" s="247"/>
      <c r="S65" s="247"/>
      <c r="T65" s="247"/>
    </row>
    <row r="66" spans="1:20" x14ac:dyDescent="0.25">
      <c r="A66" s="265"/>
      <c r="B66" s="247"/>
      <c r="C66" s="247"/>
      <c r="D66" s="247"/>
      <c r="E66" s="247"/>
      <c r="F66" s="247"/>
      <c r="G66" s="247"/>
      <c r="H66" s="247"/>
      <c r="I66" s="247"/>
      <c r="J66" s="247"/>
      <c r="K66" s="247"/>
      <c r="L66" s="247"/>
      <c r="M66" s="247"/>
      <c r="N66" s="247"/>
      <c r="O66" s="247"/>
      <c r="P66" s="247"/>
      <c r="Q66" s="247"/>
      <c r="R66" s="247"/>
      <c r="S66" s="247"/>
      <c r="T66" s="247"/>
    </row>
    <row r="67" spans="1:20" x14ac:dyDescent="0.25">
      <c r="A67" s="265"/>
      <c r="B67" s="247"/>
      <c r="C67" s="247"/>
      <c r="D67" s="247"/>
      <c r="E67" s="247"/>
      <c r="F67" s="247"/>
      <c r="G67" s="247"/>
      <c r="H67" s="247"/>
      <c r="I67" s="247"/>
      <c r="J67" s="247"/>
      <c r="K67" s="247"/>
      <c r="L67" s="247"/>
      <c r="M67" s="247"/>
      <c r="N67" s="247"/>
      <c r="O67" s="247"/>
      <c r="P67" s="247"/>
      <c r="Q67" s="247"/>
      <c r="R67" s="247"/>
      <c r="S67" s="247"/>
      <c r="T67" s="247"/>
    </row>
    <row r="68" spans="1:20" x14ac:dyDescent="0.25">
      <c r="A68" s="265"/>
      <c r="B68" s="247"/>
      <c r="C68" s="247"/>
      <c r="D68" s="247"/>
      <c r="E68" s="247"/>
      <c r="F68" s="247"/>
      <c r="G68" s="247"/>
      <c r="H68" s="247"/>
      <c r="I68" s="247"/>
      <c r="J68" s="247"/>
      <c r="K68" s="247"/>
      <c r="L68" s="247"/>
      <c r="M68" s="247"/>
      <c r="N68" s="247"/>
      <c r="O68" s="247"/>
      <c r="P68" s="247"/>
      <c r="Q68" s="247"/>
      <c r="R68" s="247"/>
      <c r="S68" s="247"/>
      <c r="T68" s="247"/>
    </row>
    <row r="69" spans="1:20" x14ac:dyDescent="0.25">
      <c r="A69" s="265"/>
      <c r="B69" s="247"/>
      <c r="C69" s="247"/>
      <c r="D69" s="247"/>
      <c r="E69" s="247"/>
      <c r="F69" s="247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</row>
    <row r="70" spans="1:20" x14ac:dyDescent="0.25">
      <c r="A70" s="265"/>
      <c r="B70" s="247"/>
      <c r="C70" s="247"/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</row>
    <row r="71" spans="1:20" x14ac:dyDescent="0.25">
      <c r="A71" s="265"/>
      <c r="B71" s="247"/>
      <c r="C71" s="247"/>
      <c r="D71" s="247"/>
      <c r="E71" s="247"/>
      <c r="F71" s="247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7"/>
      <c r="S71" s="247"/>
      <c r="T71" s="247"/>
    </row>
    <row r="72" spans="1:20" x14ac:dyDescent="0.25">
      <c r="A72" s="265"/>
      <c r="B72" s="247"/>
      <c r="C72" s="247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</row>
    <row r="73" spans="1:20" x14ac:dyDescent="0.25">
      <c r="A73" s="265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</row>
    <row r="74" spans="1:20" x14ac:dyDescent="0.25">
      <c r="A74" s="265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</row>
    <row r="75" spans="1:20" x14ac:dyDescent="0.25">
      <c r="A75" s="265"/>
      <c r="B75" s="247"/>
      <c r="C75" s="247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</row>
    <row r="76" spans="1:20" x14ac:dyDescent="0.25">
      <c r="A76" s="265"/>
      <c r="B76" s="247"/>
      <c r="C76" s="247"/>
      <c r="D76" s="247"/>
      <c r="E76" s="247"/>
      <c r="F76" s="247"/>
      <c r="G76" s="247"/>
      <c r="H76" s="247"/>
      <c r="I76" s="247"/>
      <c r="J76" s="247"/>
      <c r="K76" s="247"/>
      <c r="L76" s="247"/>
      <c r="M76" s="247"/>
      <c r="N76" s="247"/>
      <c r="O76" s="247"/>
      <c r="P76" s="247"/>
      <c r="Q76" s="247"/>
      <c r="R76" s="247"/>
      <c r="S76" s="247"/>
      <c r="T76" s="247"/>
    </row>
    <row r="77" spans="1:20" x14ac:dyDescent="0.25">
      <c r="A77" s="265"/>
      <c r="B77" s="247"/>
      <c r="C77" s="247"/>
      <c r="D77" s="247"/>
      <c r="E77" s="247"/>
      <c r="F77" s="247"/>
      <c r="G77" s="247"/>
      <c r="H77" s="247"/>
      <c r="I77" s="247"/>
      <c r="J77" s="247"/>
      <c r="K77" s="247"/>
      <c r="L77" s="247"/>
      <c r="M77" s="247"/>
      <c r="N77" s="247"/>
      <c r="O77" s="247"/>
      <c r="P77" s="247"/>
      <c r="Q77" s="247"/>
      <c r="R77" s="247"/>
      <c r="S77" s="247"/>
      <c r="T77" s="247"/>
    </row>
  </sheetData>
  <mergeCells count="14">
    <mergeCell ref="N29:S29"/>
    <mergeCell ref="F29:K29"/>
    <mergeCell ref="U2:V2"/>
    <mergeCell ref="G2:G3"/>
    <mergeCell ref="A2:A3"/>
    <mergeCell ref="B2:B3"/>
    <mergeCell ref="C2:C3"/>
    <mergeCell ref="D2:D3"/>
    <mergeCell ref="E2:E3"/>
    <mergeCell ref="H2:K2"/>
    <mergeCell ref="S2:S3"/>
    <mergeCell ref="T2:T3"/>
    <mergeCell ref="N2:R2"/>
    <mergeCell ref="M2:M3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theme="0" tint="-0.14999847407452621"/>
  </sheetPr>
  <dimension ref="A1:AA68"/>
  <sheetViews>
    <sheetView workbookViewId="0"/>
  </sheetViews>
  <sheetFormatPr baseColWidth="10" defaultRowHeight="15" x14ac:dyDescent="0.25"/>
  <cols>
    <col min="1" max="1" width="11.42578125" style="54"/>
    <col min="2" max="2" width="26.42578125" style="107" customWidth="1"/>
    <col min="3" max="3" width="31.85546875" style="107" customWidth="1"/>
    <col min="4" max="5" width="21.28515625" style="54" customWidth="1"/>
    <col min="6" max="6" width="15.42578125" style="54" customWidth="1"/>
    <col min="7" max="7" width="11.42578125" style="32"/>
    <col min="8" max="9" width="11.42578125" style="54"/>
    <col min="10" max="13" width="11.42578125" style="32"/>
    <col min="14" max="20" width="11.42578125" style="54"/>
    <col min="21" max="23" width="11.42578125" style="32"/>
    <col min="24" max="24" width="11.42578125" style="54"/>
  </cols>
  <sheetData>
    <row r="1" spans="1:24" ht="49.5" customHeight="1" x14ac:dyDescent="0.25">
      <c r="A1" s="277" t="s">
        <v>442</v>
      </c>
      <c r="B1" s="277"/>
      <c r="C1" s="277"/>
      <c r="D1" s="277"/>
      <c r="E1" s="402" t="s">
        <v>283</v>
      </c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  <c r="R1" s="402"/>
      <c r="S1" s="402"/>
      <c r="T1" s="402"/>
      <c r="U1" s="402"/>
      <c r="V1" s="402"/>
      <c r="W1" s="402"/>
      <c r="X1" s="403"/>
    </row>
    <row r="2" spans="1:24" ht="109.5" customHeight="1" x14ac:dyDescent="0.25">
      <c r="A2" s="406" t="s">
        <v>220</v>
      </c>
      <c r="B2" s="278" t="s">
        <v>221</v>
      </c>
      <c r="C2" s="388" t="s">
        <v>200</v>
      </c>
      <c r="D2" s="410" t="s">
        <v>167</v>
      </c>
      <c r="E2" s="410" t="s">
        <v>224</v>
      </c>
      <c r="F2" s="410" t="s">
        <v>225</v>
      </c>
      <c r="G2" s="397" t="s">
        <v>280</v>
      </c>
      <c r="H2" s="399"/>
      <c r="I2" s="128" t="s">
        <v>313</v>
      </c>
      <c r="J2" s="398" t="s">
        <v>63</v>
      </c>
      <c r="K2" s="398"/>
      <c r="L2" s="398"/>
      <c r="M2" s="398"/>
      <c r="N2" s="398"/>
      <c r="O2" s="230" t="s">
        <v>314</v>
      </c>
      <c r="P2" s="405" t="s">
        <v>284</v>
      </c>
      <c r="Q2" s="405"/>
      <c r="R2" s="405"/>
      <c r="S2" s="405"/>
      <c r="T2" s="408" t="s">
        <v>282</v>
      </c>
      <c r="U2" s="404" t="s">
        <v>281</v>
      </c>
      <c r="V2" s="404"/>
      <c r="W2" s="404"/>
      <c r="X2" s="404"/>
    </row>
    <row r="3" spans="1:24" ht="79.5" customHeight="1" x14ac:dyDescent="0.25">
      <c r="A3" s="407"/>
      <c r="B3" s="279"/>
      <c r="C3" s="389"/>
      <c r="D3" s="411"/>
      <c r="E3" s="411"/>
      <c r="F3" s="411"/>
      <c r="G3" s="3" t="s">
        <v>61</v>
      </c>
      <c r="H3" s="2" t="s">
        <v>62</v>
      </c>
      <c r="I3" s="4" t="s">
        <v>222</v>
      </c>
      <c r="J3" s="3" t="s">
        <v>1</v>
      </c>
      <c r="K3" s="3" t="s">
        <v>2</v>
      </c>
      <c r="L3" s="3" t="s">
        <v>3</v>
      </c>
      <c r="M3" s="3" t="s">
        <v>4</v>
      </c>
      <c r="N3" s="2" t="s">
        <v>5</v>
      </c>
      <c r="O3" s="111" t="s">
        <v>222</v>
      </c>
      <c r="P3" s="3" t="s">
        <v>117</v>
      </c>
      <c r="Q3" s="3" t="s">
        <v>118</v>
      </c>
      <c r="R3" s="3" t="s">
        <v>161</v>
      </c>
      <c r="S3" s="2" t="s">
        <v>285</v>
      </c>
      <c r="T3" s="409"/>
      <c r="U3" s="3" t="s">
        <v>223</v>
      </c>
      <c r="V3" s="3" t="s">
        <v>162</v>
      </c>
      <c r="W3" s="3" t="s">
        <v>163</v>
      </c>
      <c r="X3" s="2" t="s">
        <v>59</v>
      </c>
    </row>
    <row r="4" spans="1:24" x14ac:dyDescent="0.25">
      <c r="A4" s="126">
        <v>1</v>
      </c>
      <c r="B4" s="107" t="s">
        <v>131</v>
      </c>
      <c r="C4" s="127" t="s">
        <v>201</v>
      </c>
      <c r="D4" s="54" t="s">
        <v>7</v>
      </c>
      <c r="E4" s="54" t="s">
        <v>154</v>
      </c>
      <c r="F4" s="54" t="s">
        <v>226</v>
      </c>
      <c r="G4" s="58">
        <v>21.730000000000004</v>
      </c>
      <c r="H4" s="56">
        <v>2.54975</v>
      </c>
      <c r="I4" s="56">
        <v>19.719000000000005</v>
      </c>
      <c r="J4" s="125">
        <v>0.01</v>
      </c>
      <c r="K4" s="125">
        <v>0.01</v>
      </c>
      <c r="L4" s="125">
        <v>0.08</v>
      </c>
      <c r="M4" s="125">
        <v>0.25</v>
      </c>
      <c r="N4" s="123">
        <v>0.66</v>
      </c>
      <c r="O4" s="242">
        <v>0</v>
      </c>
      <c r="P4" s="241">
        <v>0</v>
      </c>
      <c r="Q4" s="241">
        <v>0</v>
      </c>
      <c r="R4" s="241">
        <v>0</v>
      </c>
      <c r="S4" s="242">
        <v>0</v>
      </c>
      <c r="T4" s="56">
        <v>1.9409999999999998</v>
      </c>
      <c r="U4" s="125">
        <v>0</v>
      </c>
      <c r="V4" s="125">
        <v>0.18</v>
      </c>
      <c r="W4" s="125">
        <v>0.75</v>
      </c>
      <c r="X4" s="123">
        <v>7.0000000000000007E-2</v>
      </c>
    </row>
    <row r="5" spans="1:24" x14ac:dyDescent="0.25">
      <c r="A5" s="126">
        <v>2</v>
      </c>
      <c r="B5" s="107" t="s">
        <v>131</v>
      </c>
      <c r="C5" s="127" t="s">
        <v>202</v>
      </c>
      <c r="D5" s="54" t="s">
        <v>7</v>
      </c>
      <c r="E5" s="54" t="s">
        <v>154</v>
      </c>
      <c r="F5" s="54" t="s">
        <v>226</v>
      </c>
      <c r="G5" s="58">
        <v>3.37</v>
      </c>
      <c r="H5" s="56">
        <v>2.88</v>
      </c>
      <c r="I5" s="56">
        <v>5.0364000000000004</v>
      </c>
      <c r="J5" s="125">
        <v>0</v>
      </c>
      <c r="K5" s="125">
        <v>0.01</v>
      </c>
      <c r="L5" s="125">
        <v>0</v>
      </c>
      <c r="M5" s="125">
        <v>0.14000000000000001</v>
      </c>
      <c r="N5" s="123">
        <v>0.85</v>
      </c>
      <c r="O5" s="242">
        <v>0</v>
      </c>
      <c r="P5" s="241">
        <v>0</v>
      </c>
      <c r="Q5" s="241">
        <v>0</v>
      </c>
      <c r="R5" s="241">
        <v>0</v>
      </c>
      <c r="S5" s="242">
        <v>0</v>
      </c>
      <c r="T5" s="56">
        <v>0.76319999999999999</v>
      </c>
      <c r="U5" s="124">
        <v>0</v>
      </c>
      <c r="V5" s="124">
        <v>0</v>
      </c>
      <c r="W5" s="125">
        <v>0.76</v>
      </c>
      <c r="X5" s="123">
        <v>0.24</v>
      </c>
    </row>
    <row r="6" spans="1:24" x14ac:dyDescent="0.25">
      <c r="A6" s="126">
        <v>3</v>
      </c>
      <c r="B6" s="107" t="s">
        <v>131</v>
      </c>
      <c r="C6" s="127" t="s">
        <v>203</v>
      </c>
      <c r="D6" s="54" t="s">
        <v>7</v>
      </c>
      <c r="E6" s="54" t="s">
        <v>154</v>
      </c>
      <c r="F6" s="54" t="s">
        <v>226</v>
      </c>
      <c r="G6" s="58">
        <v>15</v>
      </c>
      <c r="H6" s="56">
        <v>0.42</v>
      </c>
      <c r="I6" s="56">
        <v>13.5</v>
      </c>
      <c r="J6" s="124">
        <v>0</v>
      </c>
      <c r="K6" s="124">
        <v>0</v>
      </c>
      <c r="L6" s="124">
        <v>0.2</v>
      </c>
      <c r="M6" s="124">
        <v>0.8</v>
      </c>
      <c r="N6" s="122">
        <v>0</v>
      </c>
      <c r="O6" s="242">
        <v>0</v>
      </c>
      <c r="P6" s="241">
        <v>0</v>
      </c>
      <c r="Q6" s="241">
        <v>0</v>
      </c>
      <c r="R6" s="241">
        <v>0</v>
      </c>
      <c r="S6" s="242">
        <v>0</v>
      </c>
      <c r="T6" s="56">
        <v>0.59750000000000003</v>
      </c>
      <c r="U6" s="124">
        <v>0</v>
      </c>
      <c r="V6" s="124">
        <v>0</v>
      </c>
      <c r="W6" s="124">
        <v>1</v>
      </c>
      <c r="X6" s="122">
        <v>0</v>
      </c>
    </row>
    <row r="7" spans="1:24" x14ac:dyDescent="0.25">
      <c r="A7" s="126">
        <v>4</v>
      </c>
      <c r="B7" s="107" t="s">
        <v>131</v>
      </c>
      <c r="C7" s="127" t="s">
        <v>204</v>
      </c>
      <c r="D7" s="54" t="s">
        <v>7</v>
      </c>
      <c r="E7" s="54" t="s">
        <v>154</v>
      </c>
      <c r="F7" s="54" t="s">
        <v>226</v>
      </c>
      <c r="G7" s="58">
        <v>15</v>
      </c>
      <c r="H7" s="56">
        <v>0.42</v>
      </c>
      <c r="I7" s="56">
        <v>13.5</v>
      </c>
      <c r="J7" s="124">
        <v>0</v>
      </c>
      <c r="K7" s="124">
        <v>0</v>
      </c>
      <c r="L7" s="124">
        <v>0</v>
      </c>
      <c r="M7" s="124">
        <v>0.2</v>
      </c>
      <c r="N7" s="122">
        <v>0.8</v>
      </c>
      <c r="O7" s="242">
        <v>0</v>
      </c>
      <c r="P7" s="241">
        <v>0</v>
      </c>
      <c r="Q7" s="241">
        <v>0</v>
      </c>
      <c r="R7" s="241">
        <v>0</v>
      </c>
      <c r="S7" s="242">
        <v>0</v>
      </c>
      <c r="T7" s="56">
        <v>0</v>
      </c>
      <c r="U7" s="124">
        <v>0</v>
      </c>
      <c r="V7" s="124">
        <v>0</v>
      </c>
      <c r="W7" s="124">
        <v>0</v>
      </c>
      <c r="X7" s="122">
        <v>0</v>
      </c>
    </row>
    <row r="8" spans="1:24" x14ac:dyDescent="0.25">
      <c r="A8" s="126">
        <v>5</v>
      </c>
      <c r="B8" s="107" t="s">
        <v>131</v>
      </c>
      <c r="C8" s="107" t="s">
        <v>9</v>
      </c>
      <c r="D8" s="54" t="s">
        <v>9</v>
      </c>
      <c r="E8" s="54" t="s">
        <v>154</v>
      </c>
      <c r="F8" s="54" t="s">
        <v>226</v>
      </c>
      <c r="G8" s="58">
        <v>5.2</v>
      </c>
      <c r="H8" s="56">
        <v>53.64</v>
      </c>
      <c r="I8" s="56">
        <v>7.0938000000000017</v>
      </c>
      <c r="J8" s="124">
        <v>0</v>
      </c>
      <c r="K8" s="124">
        <v>0</v>
      </c>
      <c r="L8" s="124">
        <v>0</v>
      </c>
      <c r="M8" s="124">
        <v>1</v>
      </c>
      <c r="N8" s="122">
        <v>0</v>
      </c>
      <c r="O8" s="242">
        <v>0</v>
      </c>
      <c r="P8" s="241">
        <v>0</v>
      </c>
      <c r="Q8" s="241">
        <v>0</v>
      </c>
      <c r="R8" s="241">
        <v>0</v>
      </c>
      <c r="S8" s="242">
        <v>0</v>
      </c>
      <c r="T8" s="56">
        <v>1.6092000000000002</v>
      </c>
      <c r="U8" s="124">
        <v>0</v>
      </c>
      <c r="V8" s="124">
        <v>1</v>
      </c>
      <c r="W8" s="124">
        <v>0</v>
      </c>
      <c r="X8" s="122">
        <v>0</v>
      </c>
    </row>
    <row r="9" spans="1:24" x14ac:dyDescent="0.25">
      <c r="A9" s="126">
        <v>6</v>
      </c>
      <c r="B9" s="107" t="s">
        <v>131</v>
      </c>
      <c r="C9" s="107" t="s">
        <v>10</v>
      </c>
      <c r="D9" s="54" t="s">
        <v>10</v>
      </c>
      <c r="E9" s="54" t="s">
        <v>154</v>
      </c>
      <c r="F9" s="54" t="s">
        <v>226</v>
      </c>
      <c r="G9" s="58">
        <v>9</v>
      </c>
      <c r="H9" s="56">
        <v>1.67</v>
      </c>
      <c r="I9" s="56">
        <v>8.5509000000000004</v>
      </c>
      <c r="J9" s="124">
        <v>0.28000000000000003</v>
      </c>
      <c r="K9" s="124">
        <v>0</v>
      </c>
      <c r="L9" s="124">
        <v>0.3</v>
      </c>
      <c r="M9" s="124">
        <v>0.42</v>
      </c>
      <c r="N9" s="122">
        <v>0</v>
      </c>
      <c r="O9" s="242">
        <v>0</v>
      </c>
      <c r="P9" s="241">
        <v>0</v>
      </c>
      <c r="Q9" s="241">
        <v>0</v>
      </c>
      <c r="R9" s="241">
        <v>0</v>
      </c>
      <c r="S9" s="242">
        <v>0</v>
      </c>
      <c r="T9" s="56">
        <v>1.8</v>
      </c>
      <c r="U9" s="124">
        <v>0</v>
      </c>
      <c r="V9" s="124">
        <v>0</v>
      </c>
      <c r="W9" s="124">
        <v>1</v>
      </c>
      <c r="X9" s="122">
        <v>0</v>
      </c>
    </row>
    <row r="10" spans="1:24" x14ac:dyDescent="0.25">
      <c r="A10" s="126">
        <v>7</v>
      </c>
      <c r="B10" s="107" t="s">
        <v>131</v>
      </c>
      <c r="C10" s="107" t="s">
        <v>11</v>
      </c>
      <c r="D10" s="54" t="s">
        <v>11</v>
      </c>
      <c r="E10" s="54" t="s">
        <v>154</v>
      </c>
      <c r="F10" s="54" t="s">
        <v>226</v>
      </c>
      <c r="G10" s="58">
        <v>4.2</v>
      </c>
      <c r="H10" s="56">
        <v>4.8</v>
      </c>
      <c r="I10" s="56">
        <v>5.0760000000000005</v>
      </c>
      <c r="J10" s="124">
        <v>0</v>
      </c>
      <c r="K10" s="124">
        <v>0</v>
      </c>
      <c r="L10" s="124">
        <v>1</v>
      </c>
      <c r="M10" s="124">
        <v>0</v>
      </c>
      <c r="N10" s="122">
        <v>0</v>
      </c>
      <c r="O10" s="242">
        <v>0</v>
      </c>
      <c r="P10" s="241">
        <v>0</v>
      </c>
      <c r="Q10" s="241">
        <v>0</v>
      </c>
      <c r="R10" s="241">
        <v>0</v>
      </c>
      <c r="S10" s="242">
        <v>0</v>
      </c>
      <c r="T10" s="56">
        <v>0</v>
      </c>
      <c r="U10" s="124">
        <v>0</v>
      </c>
      <c r="V10" s="124">
        <v>0</v>
      </c>
      <c r="W10" s="124">
        <v>0</v>
      </c>
      <c r="X10" s="122">
        <v>0</v>
      </c>
    </row>
    <row r="11" spans="1:24" x14ac:dyDescent="0.25">
      <c r="A11" s="126">
        <v>8</v>
      </c>
      <c r="B11" s="107" t="s">
        <v>131</v>
      </c>
      <c r="C11" s="107" t="s">
        <v>12</v>
      </c>
      <c r="D11" s="54" t="s">
        <v>12</v>
      </c>
      <c r="E11" s="54" t="s">
        <v>154</v>
      </c>
      <c r="F11" s="54" t="s">
        <v>226</v>
      </c>
      <c r="G11" s="58">
        <v>7.2</v>
      </c>
      <c r="H11" s="56">
        <v>5.6</v>
      </c>
      <c r="I11" s="56">
        <v>7.9920000000000009</v>
      </c>
      <c r="J11" s="124">
        <v>0</v>
      </c>
      <c r="K11" s="124">
        <v>0</v>
      </c>
      <c r="L11" s="124">
        <v>0</v>
      </c>
      <c r="M11" s="124">
        <v>1</v>
      </c>
      <c r="N11" s="122">
        <v>0</v>
      </c>
      <c r="O11" s="242">
        <v>0</v>
      </c>
      <c r="P11" s="241">
        <v>0</v>
      </c>
      <c r="Q11" s="241">
        <v>0</v>
      </c>
      <c r="R11" s="241">
        <v>0</v>
      </c>
      <c r="S11" s="242">
        <v>0</v>
      </c>
      <c r="T11" s="56">
        <v>1.4400000000000002</v>
      </c>
      <c r="U11" s="124">
        <v>0</v>
      </c>
      <c r="V11" s="124">
        <v>0</v>
      </c>
      <c r="W11" s="124">
        <v>1</v>
      </c>
      <c r="X11" s="122">
        <v>0</v>
      </c>
    </row>
    <row r="12" spans="1:24" x14ac:dyDescent="0.25">
      <c r="A12" s="126">
        <v>9</v>
      </c>
      <c r="B12" s="107" t="s">
        <v>131</v>
      </c>
      <c r="C12" s="107" t="s">
        <v>13</v>
      </c>
      <c r="D12" s="54" t="s">
        <v>13</v>
      </c>
      <c r="E12" s="54" t="s">
        <v>154</v>
      </c>
      <c r="F12" s="54" t="s">
        <v>226</v>
      </c>
      <c r="G12" s="58">
        <v>3.3</v>
      </c>
      <c r="H12" s="56">
        <v>2.2000000000000002</v>
      </c>
      <c r="I12" s="56">
        <v>3.5640000000000001</v>
      </c>
      <c r="J12" s="124">
        <v>0</v>
      </c>
      <c r="K12" s="124">
        <v>0</v>
      </c>
      <c r="L12" s="124">
        <v>1</v>
      </c>
      <c r="M12" s="124">
        <v>0</v>
      </c>
      <c r="N12" s="122">
        <v>0</v>
      </c>
      <c r="O12" s="242">
        <v>0</v>
      </c>
      <c r="P12" s="241">
        <v>0</v>
      </c>
      <c r="Q12" s="241">
        <v>0</v>
      </c>
      <c r="R12" s="241">
        <v>0</v>
      </c>
      <c r="S12" s="242">
        <v>0</v>
      </c>
      <c r="T12" s="56">
        <v>0</v>
      </c>
      <c r="U12" s="124">
        <v>0</v>
      </c>
      <c r="V12" s="124">
        <v>0</v>
      </c>
      <c r="W12" s="124">
        <v>0</v>
      </c>
      <c r="X12" s="122">
        <v>0</v>
      </c>
    </row>
    <row r="13" spans="1:24" x14ac:dyDescent="0.25">
      <c r="A13" s="126">
        <v>10</v>
      </c>
      <c r="B13" s="107" t="s">
        <v>131</v>
      </c>
      <c r="C13" s="107" t="s">
        <v>14</v>
      </c>
      <c r="D13" s="54" t="s">
        <v>14</v>
      </c>
      <c r="E13" s="54" t="s">
        <v>154</v>
      </c>
      <c r="F13" s="54" t="s">
        <v>226</v>
      </c>
      <c r="G13" s="58">
        <v>8</v>
      </c>
      <c r="H13" s="56">
        <v>2.79</v>
      </c>
      <c r="I13" s="56">
        <v>7.7022000000000004</v>
      </c>
      <c r="J13" s="124">
        <v>0</v>
      </c>
      <c r="K13" s="124">
        <v>0</v>
      </c>
      <c r="L13" s="124">
        <v>0</v>
      </c>
      <c r="M13" s="124">
        <v>0</v>
      </c>
      <c r="N13" s="122">
        <v>1</v>
      </c>
      <c r="O13" s="242">
        <v>0</v>
      </c>
      <c r="P13" s="241">
        <v>0</v>
      </c>
      <c r="Q13" s="241">
        <v>0</v>
      </c>
      <c r="R13" s="241">
        <v>0</v>
      </c>
      <c r="S13" s="242">
        <v>0</v>
      </c>
      <c r="T13" s="56">
        <v>3.36</v>
      </c>
      <c r="U13" s="124">
        <v>0</v>
      </c>
      <c r="V13" s="124">
        <v>1</v>
      </c>
      <c r="W13" s="124">
        <v>0</v>
      </c>
      <c r="X13" s="122">
        <v>0</v>
      </c>
    </row>
    <row r="14" spans="1:24" x14ac:dyDescent="0.25">
      <c r="A14" s="126">
        <v>11</v>
      </c>
      <c r="B14" s="107" t="s">
        <v>131</v>
      </c>
      <c r="C14" s="107" t="s">
        <v>15</v>
      </c>
      <c r="D14" s="54" t="s">
        <v>15</v>
      </c>
      <c r="E14" s="54" t="s">
        <v>154</v>
      </c>
      <c r="F14" s="54" t="s">
        <v>226</v>
      </c>
      <c r="G14" s="58">
        <v>4</v>
      </c>
      <c r="H14" s="56">
        <v>2.33</v>
      </c>
      <c r="I14" s="56">
        <v>3.8097000000000003</v>
      </c>
      <c r="J14" s="124">
        <v>0</v>
      </c>
      <c r="K14" s="124">
        <v>0</v>
      </c>
      <c r="L14" s="124">
        <v>0</v>
      </c>
      <c r="M14" s="124">
        <v>1</v>
      </c>
      <c r="N14" s="122">
        <v>0</v>
      </c>
      <c r="O14" s="242">
        <v>0</v>
      </c>
      <c r="P14" s="241">
        <v>0</v>
      </c>
      <c r="Q14" s="241">
        <v>0</v>
      </c>
      <c r="R14" s="241">
        <v>0</v>
      </c>
      <c r="S14" s="242">
        <v>0</v>
      </c>
      <c r="T14" s="56">
        <v>0</v>
      </c>
      <c r="U14" s="124">
        <v>0</v>
      </c>
      <c r="V14" s="124">
        <v>0</v>
      </c>
      <c r="W14" s="124">
        <v>0</v>
      </c>
      <c r="X14" s="122">
        <v>0</v>
      </c>
    </row>
    <row r="15" spans="1:24" x14ac:dyDescent="0.25">
      <c r="A15" s="126">
        <v>12</v>
      </c>
      <c r="B15" s="107" t="s">
        <v>131</v>
      </c>
      <c r="C15" s="107" t="s">
        <v>16</v>
      </c>
      <c r="D15" s="54" t="s">
        <v>16</v>
      </c>
      <c r="E15" s="54" t="s">
        <v>154</v>
      </c>
      <c r="F15" s="54" t="s">
        <v>226</v>
      </c>
      <c r="G15" s="58">
        <v>2</v>
      </c>
      <c r="H15" s="56">
        <v>3.78</v>
      </c>
      <c r="I15" s="56">
        <v>2.3102999999999998</v>
      </c>
      <c r="J15" s="124">
        <v>0</v>
      </c>
      <c r="K15" s="124">
        <v>0</v>
      </c>
      <c r="L15" s="124">
        <v>1</v>
      </c>
      <c r="M15" s="124">
        <v>0</v>
      </c>
      <c r="N15" s="122">
        <v>0</v>
      </c>
      <c r="O15" s="242">
        <v>0</v>
      </c>
      <c r="P15" s="241">
        <v>0</v>
      </c>
      <c r="Q15" s="241">
        <v>0</v>
      </c>
      <c r="R15" s="241">
        <v>0</v>
      </c>
      <c r="S15" s="242">
        <v>0</v>
      </c>
      <c r="T15" s="56">
        <v>0</v>
      </c>
      <c r="U15" s="124">
        <v>0</v>
      </c>
      <c r="V15" s="124">
        <v>0</v>
      </c>
      <c r="W15" s="124">
        <v>0</v>
      </c>
      <c r="X15" s="122">
        <v>0</v>
      </c>
    </row>
    <row r="16" spans="1:24" x14ac:dyDescent="0.25">
      <c r="A16" s="126">
        <v>13</v>
      </c>
      <c r="B16" s="107" t="s">
        <v>131</v>
      </c>
      <c r="C16" s="107" t="s">
        <v>17</v>
      </c>
      <c r="D16" s="54" t="s">
        <v>17</v>
      </c>
      <c r="E16" s="54" t="s">
        <v>154</v>
      </c>
      <c r="F16" s="54" t="s">
        <v>226</v>
      </c>
      <c r="G16" s="58">
        <v>1</v>
      </c>
      <c r="H16" s="56">
        <v>15.9</v>
      </c>
      <c r="I16" s="56">
        <v>1.0430999999999999</v>
      </c>
      <c r="J16" s="124">
        <v>0</v>
      </c>
      <c r="K16" s="124">
        <v>0</v>
      </c>
      <c r="L16" s="124">
        <v>0</v>
      </c>
      <c r="M16" s="124">
        <v>0</v>
      </c>
      <c r="N16" s="122">
        <v>1</v>
      </c>
      <c r="O16" s="242">
        <v>0</v>
      </c>
      <c r="P16" s="241">
        <v>0</v>
      </c>
      <c r="Q16" s="241">
        <v>0</v>
      </c>
      <c r="R16" s="241">
        <v>0</v>
      </c>
      <c r="S16" s="242">
        <v>0</v>
      </c>
      <c r="T16" s="56">
        <v>0</v>
      </c>
      <c r="U16" s="124">
        <v>0</v>
      </c>
      <c r="V16" s="124">
        <v>0</v>
      </c>
      <c r="W16" s="124">
        <v>0</v>
      </c>
      <c r="X16" s="122">
        <v>0</v>
      </c>
    </row>
    <row r="17" spans="1:24" x14ac:dyDescent="0.25">
      <c r="A17" s="126">
        <v>14</v>
      </c>
      <c r="B17" s="107" t="s">
        <v>131</v>
      </c>
      <c r="C17" s="107" t="s">
        <v>18</v>
      </c>
      <c r="D17" s="54" t="s">
        <v>18</v>
      </c>
      <c r="E17" s="54" t="s">
        <v>154</v>
      </c>
      <c r="F17" s="54" t="s">
        <v>226</v>
      </c>
      <c r="G17" s="58">
        <v>1</v>
      </c>
      <c r="H17" s="56">
        <v>0.6</v>
      </c>
      <c r="I17" s="56">
        <v>0.90539999999999998</v>
      </c>
      <c r="J17" s="124">
        <v>0</v>
      </c>
      <c r="K17" s="124">
        <v>0</v>
      </c>
      <c r="L17" s="124">
        <v>1</v>
      </c>
      <c r="M17" s="124">
        <v>0</v>
      </c>
      <c r="N17" s="122">
        <v>0</v>
      </c>
      <c r="O17" s="242">
        <v>0</v>
      </c>
      <c r="P17" s="241">
        <v>0</v>
      </c>
      <c r="Q17" s="241">
        <v>0</v>
      </c>
      <c r="R17" s="241">
        <v>0</v>
      </c>
      <c r="S17" s="242">
        <v>0</v>
      </c>
      <c r="T17" s="56">
        <v>0.18</v>
      </c>
      <c r="U17" s="124">
        <v>0</v>
      </c>
      <c r="V17" s="124">
        <v>0</v>
      </c>
      <c r="W17" s="124">
        <v>1</v>
      </c>
      <c r="X17" s="122">
        <v>0</v>
      </c>
    </row>
    <row r="18" spans="1:24" x14ac:dyDescent="0.25">
      <c r="A18" s="126">
        <v>15</v>
      </c>
      <c r="B18" s="107" t="s">
        <v>125</v>
      </c>
      <c r="C18" s="107" t="s">
        <v>19</v>
      </c>
      <c r="D18" s="54" t="s">
        <v>19</v>
      </c>
      <c r="E18" s="54" t="s">
        <v>154</v>
      </c>
      <c r="F18" s="54" t="s">
        <v>226</v>
      </c>
      <c r="G18" s="58">
        <v>5.5</v>
      </c>
      <c r="H18" s="56">
        <v>1.91</v>
      </c>
      <c r="I18" s="56">
        <v>4.9671900000000004</v>
      </c>
      <c r="J18" s="124">
        <v>0.05</v>
      </c>
      <c r="K18" s="124">
        <v>0.87999999999999989</v>
      </c>
      <c r="L18" s="124">
        <v>0.05</v>
      </c>
      <c r="M18" s="124">
        <v>0.02</v>
      </c>
      <c r="N18" s="122">
        <v>0</v>
      </c>
      <c r="O18" s="242">
        <v>1.719E-2</v>
      </c>
      <c r="P18" s="241">
        <v>0</v>
      </c>
      <c r="Q18" s="241">
        <v>0</v>
      </c>
      <c r="R18" s="241">
        <v>1</v>
      </c>
      <c r="S18" s="242">
        <v>0</v>
      </c>
      <c r="T18" s="56">
        <v>0.55000000000000004</v>
      </c>
      <c r="U18" s="124">
        <v>0</v>
      </c>
      <c r="V18" s="124">
        <v>1</v>
      </c>
      <c r="W18" s="124">
        <v>0</v>
      </c>
      <c r="X18" s="122">
        <v>0</v>
      </c>
    </row>
    <row r="19" spans="1:24" x14ac:dyDescent="0.25">
      <c r="A19" s="126">
        <v>16</v>
      </c>
      <c r="B19" s="107" t="s">
        <v>125</v>
      </c>
      <c r="C19" s="107" t="s">
        <v>20</v>
      </c>
      <c r="D19" s="54" t="s">
        <v>20</v>
      </c>
      <c r="E19" s="54" t="s">
        <v>154</v>
      </c>
      <c r="F19" s="54" t="s">
        <v>226</v>
      </c>
      <c r="G19" s="58">
        <v>12.65</v>
      </c>
      <c r="H19" s="56">
        <v>2.2999999999999998</v>
      </c>
      <c r="I19" s="56">
        <v>11.4057</v>
      </c>
      <c r="J19" s="124">
        <v>0</v>
      </c>
      <c r="K19" s="124">
        <v>1</v>
      </c>
      <c r="L19" s="124">
        <v>0</v>
      </c>
      <c r="M19" s="124">
        <v>0</v>
      </c>
      <c r="N19" s="122">
        <v>0</v>
      </c>
      <c r="O19" s="242">
        <v>0</v>
      </c>
      <c r="P19" s="241">
        <v>0</v>
      </c>
      <c r="Q19" s="241">
        <v>0</v>
      </c>
      <c r="R19" s="241">
        <v>0</v>
      </c>
      <c r="S19" s="242">
        <v>0</v>
      </c>
      <c r="T19" s="56">
        <v>0</v>
      </c>
      <c r="U19" s="124">
        <v>0</v>
      </c>
      <c r="V19" s="124">
        <v>0</v>
      </c>
      <c r="W19" s="124">
        <v>0</v>
      </c>
      <c r="X19" s="122">
        <v>0</v>
      </c>
    </row>
    <row r="20" spans="1:24" x14ac:dyDescent="0.25">
      <c r="A20" s="126">
        <v>17</v>
      </c>
      <c r="B20" s="107" t="s">
        <v>125</v>
      </c>
      <c r="C20" s="107" t="s">
        <v>21</v>
      </c>
      <c r="D20" s="54" t="s">
        <v>21</v>
      </c>
      <c r="E20" s="54" t="s">
        <v>154</v>
      </c>
      <c r="F20" s="54" t="s">
        <v>226</v>
      </c>
      <c r="G20" s="58">
        <v>-2.0099999999999998</v>
      </c>
      <c r="H20" s="56">
        <v>7.92</v>
      </c>
      <c r="I20" s="56">
        <v>-1.7377199999999999</v>
      </c>
      <c r="J20" s="124">
        <v>1</v>
      </c>
      <c r="K20" s="124">
        <v>0</v>
      </c>
      <c r="L20" s="124">
        <v>0</v>
      </c>
      <c r="M20" s="124">
        <v>0</v>
      </c>
      <c r="N20" s="122">
        <v>0</v>
      </c>
      <c r="O20" s="242">
        <v>0</v>
      </c>
      <c r="P20" s="241">
        <v>0</v>
      </c>
      <c r="Q20" s="241">
        <v>0</v>
      </c>
      <c r="R20" s="241">
        <v>0</v>
      </c>
      <c r="S20" s="242">
        <v>0</v>
      </c>
      <c r="T20" s="56">
        <v>0</v>
      </c>
      <c r="U20" s="124">
        <v>0</v>
      </c>
      <c r="V20" s="124">
        <v>0</v>
      </c>
      <c r="W20" s="124">
        <v>0</v>
      </c>
      <c r="X20" s="122">
        <v>0</v>
      </c>
    </row>
    <row r="21" spans="1:24" x14ac:dyDescent="0.25">
      <c r="A21" s="126">
        <v>18</v>
      </c>
      <c r="B21" s="107" t="s">
        <v>125</v>
      </c>
      <c r="C21" s="107" t="s">
        <v>22</v>
      </c>
      <c r="D21" s="54" t="s">
        <v>22</v>
      </c>
      <c r="E21" s="54" t="s">
        <v>154</v>
      </c>
      <c r="F21" s="54" t="s">
        <v>226</v>
      </c>
      <c r="G21" s="58">
        <v>0.54</v>
      </c>
      <c r="H21" s="56">
        <v>0.94</v>
      </c>
      <c r="I21" s="56">
        <v>0.49446000000000007</v>
      </c>
      <c r="J21" s="124">
        <v>0</v>
      </c>
      <c r="K21" s="124">
        <v>1</v>
      </c>
      <c r="L21" s="124">
        <v>0</v>
      </c>
      <c r="M21" s="124">
        <v>0</v>
      </c>
      <c r="N21" s="122">
        <v>0</v>
      </c>
      <c r="O21" s="242">
        <v>0</v>
      </c>
      <c r="P21" s="241">
        <v>0</v>
      </c>
      <c r="Q21" s="241">
        <v>0</v>
      </c>
      <c r="R21" s="241">
        <v>0</v>
      </c>
      <c r="S21" s="242">
        <v>0</v>
      </c>
      <c r="T21" s="56">
        <v>0</v>
      </c>
      <c r="U21" s="124">
        <v>0</v>
      </c>
      <c r="V21" s="124">
        <v>0</v>
      </c>
      <c r="W21" s="124">
        <v>0</v>
      </c>
      <c r="X21" s="122">
        <v>0</v>
      </c>
    </row>
    <row r="22" spans="1:24" x14ac:dyDescent="0.25">
      <c r="A22" s="126">
        <v>19</v>
      </c>
      <c r="B22" s="107" t="s">
        <v>130</v>
      </c>
      <c r="C22" s="107" t="s">
        <v>23</v>
      </c>
      <c r="D22" s="54" t="s">
        <v>23</v>
      </c>
      <c r="E22" s="54" t="s">
        <v>154</v>
      </c>
      <c r="F22" s="54" t="s">
        <v>226</v>
      </c>
      <c r="G22" s="58">
        <v>5.78</v>
      </c>
      <c r="H22" s="56">
        <v>1.41</v>
      </c>
      <c r="I22" s="56">
        <v>5.2527600000000003</v>
      </c>
      <c r="J22" s="124">
        <v>0.02</v>
      </c>
      <c r="K22" s="124">
        <v>0.19</v>
      </c>
      <c r="L22" s="124">
        <v>0.19</v>
      </c>
      <c r="M22" s="124">
        <v>0.3</v>
      </c>
      <c r="N22" s="122">
        <v>0.3</v>
      </c>
      <c r="O22" s="242">
        <v>7.6139999999999999E-2</v>
      </c>
      <c r="P22" s="241">
        <v>0</v>
      </c>
      <c r="Q22" s="241">
        <v>0</v>
      </c>
      <c r="R22" s="241">
        <v>1</v>
      </c>
      <c r="S22" s="242">
        <v>0</v>
      </c>
      <c r="T22" s="56">
        <v>1.1560000000000001</v>
      </c>
      <c r="U22" s="124">
        <v>0</v>
      </c>
      <c r="V22" s="124">
        <v>0</v>
      </c>
      <c r="W22" s="124">
        <v>1</v>
      </c>
      <c r="X22" s="122">
        <v>0</v>
      </c>
    </row>
    <row r="23" spans="1:24" x14ac:dyDescent="0.25">
      <c r="A23" s="126">
        <v>20</v>
      </c>
      <c r="B23" s="107" t="s">
        <v>130</v>
      </c>
      <c r="C23" s="107" t="s">
        <v>24</v>
      </c>
      <c r="D23" s="54" t="s">
        <v>24</v>
      </c>
      <c r="E23" s="54" t="s">
        <v>154</v>
      </c>
      <c r="F23" s="54" t="s">
        <v>226</v>
      </c>
      <c r="G23" s="58">
        <v>10.92</v>
      </c>
      <c r="H23" s="56">
        <v>3.32</v>
      </c>
      <c r="I23" s="56">
        <v>9.8279999999999994</v>
      </c>
      <c r="J23" s="124">
        <v>0.02</v>
      </c>
      <c r="K23" s="124">
        <v>0.21</v>
      </c>
      <c r="L23" s="124">
        <v>0.42999999999999994</v>
      </c>
      <c r="M23" s="124">
        <v>0.12000000000000001</v>
      </c>
      <c r="N23" s="122">
        <v>0.22000000000000003</v>
      </c>
      <c r="O23" s="242">
        <v>0.17927999999999999</v>
      </c>
      <c r="P23" s="241">
        <v>0</v>
      </c>
      <c r="Q23" s="241">
        <v>0</v>
      </c>
      <c r="R23" s="241">
        <v>1</v>
      </c>
      <c r="S23" s="242">
        <v>0</v>
      </c>
      <c r="T23" s="56">
        <v>2.1840000000000002</v>
      </c>
      <c r="U23" s="124">
        <v>0</v>
      </c>
      <c r="V23" s="124">
        <v>0</v>
      </c>
      <c r="W23" s="124">
        <v>0</v>
      </c>
      <c r="X23" s="122">
        <v>1</v>
      </c>
    </row>
    <row r="24" spans="1:24" x14ac:dyDescent="0.25">
      <c r="A24" s="126">
        <v>21</v>
      </c>
      <c r="B24" s="107" t="s">
        <v>130</v>
      </c>
      <c r="C24" s="107" t="s">
        <v>25</v>
      </c>
      <c r="D24" s="54" t="s">
        <v>25</v>
      </c>
      <c r="E24" s="54" t="s">
        <v>154</v>
      </c>
      <c r="F24" s="54" t="s">
        <v>226</v>
      </c>
      <c r="G24" s="58">
        <v>4.92</v>
      </c>
      <c r="H24" s="56">
        <v>1.81</v>
      </c>
      <c r="I24" s="56">
        <v>4.7538</v>
      </c>
      <c r="J24" s="124">
        <v>0.02</v>
      </c>
      <c r="K24" s="124">
        <v>0.19</v>
      </c>
      <c r="L24" s="124">
        <v>0.19</v>
      </c>
      <c r="M24" s="124">
        <v>0.3</v>
      </c>
      <c r="N24" s="122">
        <v>0.3</v>
      </c>
      <c r="O24" s="242">
        <v>9.7740000000000007E-2</v>
      </c>
      <c r="P24" s="241">
        <v>0</v>
      </c>
      <c r="Q24" s="241">
        <v>0</v>
      </c>
      <c r="R24" s="241">
        <v>1</v>
      </c>
      <c r="S24" s="242">
        <v>0</v>
      </c>
      <c r="T24" s="56">
        <v>0.98399999999999999</v>
      </c>
      <c r="U24" s="124">
        <v>0</v>
      </c>
      <c r="V24" s="124">
        <v>0</v>
      </c>
      <c r="W24" s="124">
        <v>0</v>
      </c>
      <c r="X24" s="122">
        <v>1</v>
      </c>
    </row>
    <row r="25" spans="1:24" x14ac:dyDescent="0.25">
      <c r="A25" s="126">
        <v>22</v>
      </c>
      <c r="B25" s="107" t="s">
        <v>130</v>
      </c>
      <c r="C25" s="107" t="s">
        <v>26</v>
      </c>
      <c r="D25" s="54" t="s">
        <v>26</v>
      </c>
      <c r="E25" s="54" t="s">
        <v>154</v>
      </c>
      <c r="F25" s="54" t="s">
        <v>226</v>
      </c>
      <c r="G25" s="58">
        <v>11.48</v>
      </c>
      <c r="H25" s="56">
        <v>5.05</v>
      </c>
      <c r="I25" s="56">
        <v>11.104650000000001</v>
      </c>
      <c r="J25" s="124">
        <v>0.02</v>
      </c>
      <c r="K25" s="124">
        <v>0.22</v>
      </c>
      <c r="L25" s="124">
        <v>0.22</v>
      </c>
      <c r="M25" s="124">
        <v>0.22</v>
      </c>
      <c r="N25" s="122">
        <v>0.32</v>
      </c>
      <c r="O25" s="242"/>
      <c r="P25" s="280">
        <v>0</v>
      </c>
      <c r="Q25" s="280">
        <v>0</v>
      </c>
      <c r="R25" s="280"/>
      <c r="S25" s="281">
        <v>0</v>
      </c>
      <c r="T25" s="56">
        <v>2.2960000000000003</v>
      </c>
      <c r="U25" s="124">
        <v>0</v>
      </c>
      <c r="V25" s="124">
        <v>0</v>
      </c>
      <c r="W25" s="124">
        <v>0</v>
      </c>
      <c r="X25" s="122">
        <v>1</v>
      </c>
    </row>
    <row r="26" spans="1:24" x14ac:dyDescent="0.25">
      <c r="A26" s="126">
        <v>23</v>
      </c>
      <c r="B26" s="107" t="s">
        <v>130</v>
      </c>
      <c r="C26" s="107" t="s">
        <v>27</v>
      </c>
      <c r="D26" s="54" t="s">
        <v>27</v>
      </c>
      <c r="E26" s="54" t="s">
        <v>154</v>
      </c>
      <c r="F26" s="54" t="s">
        <v>226</v>
      </c>
      <c r="G26" s="58">
        <v>24.2350599225412</v>
      </c>
      <c r="H26" s="56">
        <v>4.8177668256844104</v>
      </c>
      <c r="I26" s="56">
        <v>21.854913831718239</v>
      </c>
      <c r="J26" s="124">
        <v>0.3</v>
      </c>
      <c r="K26" s="124">
        <v>0</v>
      </c>
      <c r="L26" s="124">
        <v>0</v>
      </c>
      <c r="M26" s="124">
        <v>0.05</v>
      </c>
      <c r="N26" s="122">
        <v>0.65</v>
      </c>
      <c r="O26" s="242"/>
      <c r="P26" s="280">
        <v>0</v>
      </c>
      <c r="Q26" s="280">
        <v>0</v>
      </c>
      <c r="R26" s="280"/>
      <c r="S26" s="281">
        <v>0</v>
      </c>
      <c r="T26" s="56">
        <v>2.4235059922541202</v>
      </c>
      <c r="U26" s="124">
        <v>0</v>
      </c>
      <c r="V26" s="124">
        <v>1</v>
      </c>
      <c r="W26" s="124">
        <v>0</v>
      </c>
      <c r="X26" s="122">
        <v>0</v>
      </c>
    </row>
    <row r="27" spans="1:24" x14ac:dyDescent="0.25">
      <c r="A27" s="126">
        <v>24</v>
      </c>
      <c r="B27" s="107" t="s">
        <v>130</v>
      </c>
      <c r="C27" s="107" t="s">
        <v>28</v>
      </c>
      <c r="D27" s="54" t="s">
        <v>28</v>
      </c>
      <c r="E27" s="54" t="s">
        <v>154</v>
      </c>
      <c r="F27" s="54" t="s">
        <v>226</v>
      </c>
      <c r="G27" s="58">
        <v>12.11</v>
      </c>
      <c r="H27" s="56">
        <v>3.23</v>
      </c>
      <c r="I27" s="56">
        <v>10.92807</v>
      </c>
      <c r="J27" s="124">
        <v>0.3</v>
      </c>
      <c r="K27" s="124">
        <v>0.15</v>
      </c>
      <c r="L27" s="124">
        <v>0.15</v>
      </c>
      <c r="M27" s="124">
        <v>0.25</v>
      </c>
      <c r="N27" s="122">
        <v>0.15</v>
      </c>
      <c r="O27" s="242"/>
      <c r="P27" s="280">
        <v>0</v>
      </c>
      <c r="Q27" s="280">
        <v>0</v>
      </c>
      <c r="R27" s="280"/>
      <c r="S27" s="281">
        <v>0</v>
      </c>
      <c r="T27" s="56">
        <v>1.2110000000000001</v>
      </c>
      <c r="U27" s="124">
        <v>0</v>
      </c>
      <c r="V27" s="124">
        <v>1</v>
      </c>
      <c r="W27" s="124">
        <v>0</v>
      </c>
      <c r="X27" s="122">
        <v>0</v>
      </c>
    </row>
    <row r="28" spans="1:24" x14ac:dyDescent="0.25">
      <c r="A28" s="126">
        <v>25</v>
      </c>
      <c r="B28" s="107" t="s">
        <v>130</v>
      </c>
      <c r="C28" s="107" t="s">
        <v>29</v>
      </c>
      <c r="D28" s="54" t="s">
        <v>29</v>
      </c>
      <c r="E28" s="54" t="s">
        <v>154</v>
      </c>
      <c r="F28" s="54" t="s">
        <v>226</v>
      </c>
      <c r="G28" s="58">
        <v>5.4602248245840599</v>
      </c>
      <c r="H28" s="56">
        <v>0.884857503398221</v>
      </c>
      <c r="I28" s="56">
        <v>4.922166059656238</v>
      </c>
      <c r="J28" s="124">
        <v>7.0000000000000007E-2</v>
      </c>
      <c r="K28" s="124">
        <v>0.11</v>
      </c>
      <c r="L28" s="124">
        <v>7.0000000000000007E-2</v>
      </c>
      <c r="M28" s="124">
        <v>0.18</v>
      </c>
      <c r="N28" s="122">
        <v>0.56999999999999995</v>
      </c>
      <c r="O28" s="242"/>
      <c r="P28" s="280">
        <v>0</v>
      </c>
      <c r="Q28" s="280">
        <v>0</v>
      </c>
      <c r="R28" s="280"/>
      <c r="S28" s="281">
        <v>0</v>
      </c>
      <c r="T28" s="56">
        <v>0.54602248245840601</v>
      </c>
      <c r="U28" s="124">
        <v>0</v>
      </c>
      <c r="V28" s="124">
        <v>1</v>
      </c>
      <c r="W28" s="124">
        <v>0</v>
      </c>
      <c r="X28" s="122">
        <v>0</v>
      </c>
    </row>
    <row r="29" spans="1:24" x14ac:dyDescent="0.25">
      <c r="A29" s="126">
        <v>26</v>
      </c>
      <c r="B29" s="107" t="s">
        <v>130</v>
      </c>
      <c r="C29" s="127" t="s">
        <v>205</v>
      </c>
      <c r="D29" s="54" t="s">
        <v>186</v>
      </c>
      <c r="E29" s="54" t="s">
        <v>154</v>
      </c>
      <c r="F29" s="54" t="s">
        <v>226</v>
      </c>
      <c r="G29" s="58">
        <v>2.625</v>
      </c>
      <c r="H29" s="56">
        <v>0.40325</v>
      </c>
      <c r="I29" s="56">
        <v>2.3624999999999998</v>
      </c>
      <c r="J29" s="124">
        <v>0</v>
      </c>
      <c r="K29" s="124">
        <v>0</v>
      </c>
      <c r="L29" s="124">
        <v>0.1</v>
      </c>
      <c r="M29" s="124">
        <v>0.6</v>
      </c>
      <c r="N29" s="122">
        <v>0.3</v>
      </c>
      <c r="O29" s="242"/>
      <c r="P29" s="280">
        <v>0</v>
      </c>
      <c r="Q29" s="280">
        <v>0</v>
      </c>
      <c r="R29" s="280"/>
      <c r="S29" s="281">
        <v>0</v>
      </c>
      <c r="T29" s="56">
        <v>0.70000000000000007</v>
      </c>
      <c r="U29" s="124">
        <v>0</v>
      </c>
      <c r="V29" s="124">
        <v>0</v>
      </c>
      <c r="W29" s="124">
        <v>1</v>
      </c>
      <c r="X29" s="122">
        <v>0</v>
      </c>
    </row>
    <row r="30" spans="1:24" x14ac:dyDescent="0.25">
      <c r="A30" s="126">
        <v>27</v>
      </c>
      <c r="B30" s="107" t="s">
        <v>130</v>
      </c>
      <c r="C30" s="127" t="s">
        <v>206</v>
      </c>
      <c r="D30" s="54" t="s">
        <v>186</v>
      </c>
      <c r="E30" s="54" t="s">
        <v>154</v>
      </c>
      <c r="F30" s="54" t="s">
        <v>226</v>
      </c>
      <c r="G30" s="58">
        <v>3</v>
      </c>
      <c r="H30" s="56">
        <v>0.41825000000000001</v>
      </c>
      <c r="I30" s="56">
        <v>2.7</v>
      </c>
      <c r="J30" s="124">
        <v>0</v>
      </c>
      <c r="K30" s="124">
        <v>0</v>
      </c>
      <c r="L30" s="124">
        <v>0.1</v>
      </c>
      <c r="M30" s="124">
        <v>0.6</v>
      </c>
      <c r="N30" s="122">
        <v>0.3</v>
      </c>
      <c r="O30" s="242"/>
      <c r="P30" s="280">
        <v>0</v>
      </c>
      <c r="Q30" s="280">
        <v>0</v>
      </c>
      <c r="R30" s="280"/>
      <c r="S30" s="281">
        <v>0</v>
      </c>
      <c r="T30" s="56">
        <v>0.8</v>
      </c>
      <c r="U30" s="124">
        <v>0</v>
      </c>
      <c r="V30" s="124">
        <v>0</v>
      </c>
      <c r="W30" s="124">
        <v>1</v>
      </c>
      <c r="X30" s="122">
        <v>0</v>
      </c>
    </row>
    <row r="31" spans="1:24" x14ac:dyDescent="0.25">
      <c r="A31" s="126">
        <v>28</v>
      </c>
      <c r="B31" s="107" t="s">
        <v>130</v>
      </c>
      <c r="C31" s="127" t="s">
        <v>207</v>
      </c>
      <c r="D31" s="54" t="s">
        <v>186</v>
      </c>
      <c r="E31" s="54" t="s">
        <v>154</v>
      </c>
      <c r="F31" s="54" t="s">
        <v>226</v>
      </c>
      <c r="G31" s="58">
        <v>4.125</v>
      </c>
      <c r="H31" s="56">
        <v>0.41825000000000001</v>
      </c>
      <c r="I31" s="56">
        <v>3.7125000000000004</v>
      </c>
      <c r="J31" s="124">
        <v>0</v>
      </c>
      <c r="K31" s="124">
        <v>0</v>
      </c>
      <c r="L31" s="124">
        <v>0.1</v>
      </c>
      <c r="M31" s="124">
        <v>0.6</v>
      </c>
      <c r="N31" s="122">
        <v>0.3</v>
      </c>
      <c r="O31" s="242"/>
      <c r="P31" s="280">
        <v>0</v>
      </c>
      <c r="Q31" s="280">
        <v>0</v>
      </c>
      <c r="R31" s="280">
        <v>0</v>
      </c>
      <c r="S31" s="281">
        <v>0</v>
      </c>
      <c r="T31" s="56">
        <v>1.1000000000000001</v>
      </c>
      <c r="U31" s="124">
        <v>0</v>
      </c>
      <c r="V31" s="124">
        <v>0</v>
      </c>
      <c r="W31" s="124">
        <v>1</v>
      </c>
      <c r="X31" s="122">
        <v>0</v>
      </c>
    </row>
    <row r="32" spans="1:24" x14ac:dyDescent="0.25">
      <c r="A32" s="126">
        <v>29</v>
      </c>
      <c r="B32" s="107" t="s">
        <v>130</v>
      </c>
      <c r="C32" s="127" t="s">
        <v>208</v>
      </c>
      <c r="D32" s="54" t="s">
        <v>209</v>
      </c>
      <c r="E32" s="54" t="s">
        <v>154</v>
      </c>
      <c r="F32" s="54" t="s">
        <v>226</v>
      </c>
      <c r="G32" s="58">
        <v>3.7</v>
      </c>
      <c r="H32" s="56">
        <v>0.30000000000000004</v>
      </c>
      <c r="I32" s="56">
        <v>3.33</v>
      </c>
      <c r="J32" s="124">
        <v>0</v>
      </c>
      <c r="K32" s="124">
        <v>0</v>
      </c>
      <c r="L32" s="124">
        <v>0</v>
      </c>
      <c r="M32" s="124">
        <v>0.4</v>
      </c>
      <c r="N32" s="122">
        <v>0.6</v>
      </c>
      <c r="O32" s="242"/>
      <c r="P32" s="280">
        <v>0</v>
      </c>
      <c r="Q32" s="280">
        <v>0</v>
      </c>
      <c r="R32" s="280">
        <v>0</v>
      </c>
      <c r="S32" s="281">
        <v>0</v>
      </c>
      <c r="T32" s="56">
        <v>0.41625000000000001</v>
      </c>
      <c r="U32" s="124">
        <v>0</v>
      </c>
      <c r="V32" s="124">
        <v>0</v>
      </c>
      <c r="W32" s="124">
        <v>1</v>
      </c>
      <c r="X32" s="122">
        <v>0</v>
      </c>
    </row>
    <row r="33" spans="1:24" x14ac:dyDescent="0.25">
      <c r="A33" s="126">
        <v>30</v>
      </c>
      <c r="B33" s="107" t="s">
        <v>130</v>
      </c>
      <c r="C33" s="107" t="s">
        <v>30</v>
      </c>
      <c r="D33" s="54" t="s">
        <v>30</v>
      </c>
      <c r="E33" s="54" t="s">
        <v>154</v>
      </c>
      <c r="F33" s="54" t="s">
        <v>226</v>
      </c>
      <c r="G33" s="58">
        <v>1</v>
      </c>
      <c r="H33" s="56">
        <v>0.2</v>
      </c>
      <c r="I33" s="56">
        <v>0.9</v>
      </c>
      <c r="J33" s="124">
        <v>0</v>
      </c>
      <c r="K33" s="124">
        <v>0.5</v>
      </c>
      <c r="L33" s="124">
        <v>0.3</v>
      </c>
      <c r="M33" s="124">
        <v>0.2</v>
      </c>
      <c r="N33" s="122">
        <v>0</v>
      </c>
      <c r="O33" s="242"/>
      <c r="P33" s="280">
        <v>0</v>
      </c>
      <c r="Q33" s="280">
        <v>0</v>
      </c>
      <c r="R33" s="280">
        <v>0</v>
      </c>
      <c r="S33" s="281">
        <v>0</v>
      </c>
      <c r="T33" s="56">
        <v>7.5000000000000011E-2</v>
      </c>
      <c r="U33" s="124">
        <v>0</v>
      </c>
      <c r="V33" s="124">
        <v>1</v>
      </c>
      <c r="W33" s="124">
        <v>0</v>
      </c>
      <c r="X33" s="122">
        <v>0</v>
      </c>
    </row>
    <row r="34" spans="1:24" x14ac:dyDescent="0.25">
      <c r="A34" s="126">
        <v>31</v>
      </c>
      <c r="B34" s="107" t="s">
        <v>130</v>
      </c>
      <c r="C34" s="107" t="s">
        <v>31</v>
      </c>
      <c r="D34" s="54" t="s">
        <v>31</v>
      </c>
      <c r="E34" s="54" t="s">
        <v>154</v>
      </c>
      <c r="F34" s="54" t="s">
        <v>226</v>
      </c>
      <c r="G34" s="58">
        <v>1.4</v>
      </c>
      <c r="H34" s="56">
        <v>0.2</v>
      </c>
      <c r="I34" s="56">
        <v>1.26</v>
      </c>
      <c r="J34" s="124">
        <v>0.2</v>
      </c>
      <c r="K34" s="124">
        <v>0</v>
      </c>
      <c r="L34" s="124">
        <v>0</v>
      </c>
      <c r="M34" s="124">
        <v>0.6</v>
      </c>
      <c r="N34" s="122">
        <v>0.2</v>
      </c>
      <c r="O34" s="242">
        <v>0</v>
      </c>
      <c r="P34" s="280">
        <v>0</v>
      </c>
      <c r="Q34" s="280">
        <v>0</v>
      </c>
      <c r="R34" s="280">
        <v>0</v>
      </c>
      <c r="S34" s="281">
        <v>0</v>
      </c>
      <c r="T34" s="56">
        <v>0.10499999999999998</v>
      </c>
      <c r="U34" s="124">
        <v>0</v>
      </c>
      <c r="V34" s="124">
        <v>0</v>
      </c>
      <c r="W34" s="124">
        <v>1</v>
      </c>
      <c r="X34" s="122">
        <v>0</v>
      </c>
    </row>
    <row r="35" spans="1:24" x14ac:dyDescent="0.25">
      <c r="A35" s="126">
        <v>32</v>
      </c>
      <c r="B35" s="107" t="s">
        <v>127</v>
      </c>
      <c r="C35" s="107" t="s">
        <v>33</v>
      </c>
      <c r="D35" s="54" t="s">
        <v>33</v>
      </c>
      <c r="E35" s="54" t="s">
        <v>154</v>
      </c>
      <c r="F35" s="54" t="s">
        <v>226</v>
      </c>
      <c r="G35" s="58">
        <v>26.91</v>
      </c>
      <c r="H35" s="56">
        <v>1.44</v>
      </c>
      <c r="I35" s="56">
        <v>24.219000000000001</v>
      </c>
      <c r="J35" s="124">
        <v>0</v>
      </c>
      <c r="K35" s="124">
        <v>0.5</v>
      </c>
      <c r="L35" s="124">
        <v>0.25</v>
      </c>
      <c r="M35" s="124">
        <v>0.25</v>
      </c>
      <c r="N35" s="122">
        <v>0</v>
      </c>
      <c r="O35" s="242">
        <v>0.19802879999999995</v>
      </c>
      <c r="P35" s="280">
        <v>0.2</v>
      </c>
      <c r="Q35" s="280">
        <v>0.3</v>
      </c>
      <c r="R35" s="280">
        <v>0.5</v>
      </c>
      <c r="S35" s="281">
        <v>0</v>
      </c>
      <c r="T35" s="56">
        <v>0</v>
      </c>
      <c r="U35" s="124">
        <v>0</v>
      </c>
      <c r="V35" s="124">
        <v>0</v>
      </c>
      <c r="W35" s="124">
        <v>0</v>
      </c>
      <c r="X35" s="122">
        <v>0</v>
      </c>
    </row>
    <row r="36" spans="1:24" x14ac:dyDescent="0.25">
      <c r="A36" s="126">
        <v>33</v>
      </c>
      <c r="B36" s="107" t="s">
        <v>127</v>
      </c>
      <c r="C36" s="107" t="s">
        <v>52</v>
      </c>
      <c r="D36" s="54" t="s">
        <v>52</v>
      </c>
      <c r="E36" s="54" t="s">
        <v>154</v>
      </c>
      <c r="F36" s="54" t="s">
        <v>226</v>
      </c>
      <c r="G36" s="58">
        <v>11.273999555574616</v>
      </c>
      <c r="H36" s="56">
        <v>0.48</v>
      </c>
      <c r="I36" s="56">
        <v>10.146599600017154</v>
      </c>
      <c r="J36" s="124">
        <v>0</v>
      </c>
      <c r="K36" s="124">
        <v>0</v>
      </c>
      <c r="L36" s="124">
        <v>0</v>
      </c>
      <c r="M36" s="124">
        <v>0.66</v>
      </c>
      <c r="N36" s="122">
        <v>0.33</v>
      </c>
      <c r="O36" s="242">
        <v>6.6009599999999988E-2</v>
      </c>
      <c r="P36" s="280">
        <v>0.2</v>
      </c>
      <c r="Q36" s="280">
        <v>0.3</v>
      </c>
      <c r="R36" s="280">
        <v>0.5</v>
      </c>
      <c r="S36" s="281">
        <v>0</v>
      </c>
      <c r="T36" s="56">
        <v>1.1273999555574616</v>
      </c>
      <c r="U36" s="124">
        <v>0</v>
      </c>
      <c r="V36" s="124">
        <v>0</v>
      </c>
      <c r="W36" s="124">
        <v>1</v>
      </c>
      <c r="X36" s="122">
        <v>0</v>
      </c>
    </row>
    <row r="37" spans="1:24" x14ac:dyDescent="0.25">
      <c r="A37" s="126">
        <v>34</v>
      </c>
      <c r="B37" s="107" t="s">
        <v>127</v>
      </c>
      <c r="C37" s="107" t="s">
        <v>34</v>
      </c>
      <c r="D37" s="54" t="s">
        <v>34</v>
      </c>
      <c r="E37" s="54" t="s">
        <v>154</v>
      </c>
      <c r="F37" s="54" t="s">
        <v>226</v>
      </c>
      <c r="G37" s="58">
        <v>6.12</v>
      </c>
      <c r="H37" s="56">
        <v>8.32</v>
      </c>
      <c r="I37" s="56">
        <v>12.621600000000001</v>
      </c>
      <c r="J37" s="124">
        <v>0</v>
      </c>
      <c r="K37" s="124">
        <v>0</v>
      </c>
      <c r="L37" s="124">
        <v>0</v>
      </c>
      <c r="M37" s="124">
        <v>0</v>
      </c>
      <c r="N37" s="122">
        <v>1</v>
      </c>
      <c r="O37" s="242">
        <v>0.38138880000000003</v>
      </c>
      <c r="P37" s="280">
        <v>0.2</v>
      </c>
      <c r="Q37" s="280">
        <v>0.3</v>
      </c>
      <c r="R37" s="280">
        <v>0.5</v>
      </c>
      <c r="S37" s="281">
        <v>0</v>
      </c>
      <c r="T37" s="56">
        <v>0</v>
      </c>
      <c r="U37" s="124">
        <v>0</v>
      </c>
      <c r="V37" s="124">
        <v>0</v>
      </c>
      <c r="W37" s="124">
        <v>0</v>
      </c>
      <c r="X37" s="122">
        <v>0</v>
      </c>
    </row>
    <row r="38" spans="1:24" x14ac:dyDescent="0.25">
      <c r="A38" s="126">
        <v>35</v>
      </c>
      <c r="B38" s="107" t="s">
        <v>127</v>
      </c>
      <c r="C38" s="107" t="s">
        <v>35</v>
      </c>
      <c r="D38" s="54" t="s">
        <v>35</v>
      </c>
      <c r="E38" s="54" t="s">
        <v>154</v>
      </c>
      <c r="F38" s="54" t="s">
        <v>226</v>
      </c>
      <c r="G38" s="58">
        <v>64.75</v>
      </c>
      <c r="H38" s="56">
        <v>1.78</v>
      </c>
      <c r="I38" s="56">
        <v>58.274999999999999</v>
      </c>
      <c r="J38" s="124">
        <v>0</v>
      </c>
      <c r="K38" s="124">
        <v>0</v>
      </c>
      <c r="L38" s="124">
        <v>0</v>
      </c>
      <c r="M38" s="124">
        <v>0</v>
      </c>
      <c r="N38" s="122">
        <v>1</v>
      </c>
      <c r="O38" s="242">
        <v>0.24478559999999996</v>
      </c>
      <c r="P38" s="280">
        <v>0.2</v>
      </c>
      <c r="Q38" s="280">
        <v>0.3</v>
      </c>
      <c r="R38" s="280">
        <v>0.5</v>
      </c>
      <c r="S38" s="281">
        <v>0</v>
      </c>
      <c r="T38" s="56">
        <v>6.4750000000000005</v>
      </c>
      <c r="U38" s="124">
        <v>0</v>
      </c>
      <c r="V38" s="124">
        <v>1</v>
      </c>
      <c r="W38" s="124">
        <v>0</v>
      </c>
      <c r="X38" s="122">
        <v>0</v>
      </c>
    </row>
    <row r="39" spans="1:24" x14ac:dyDescent="0.25">
      <c r="A39" s="126">
        <v>36</v>
      </c>
      <c r="B39" s="107" t="s">
        <v>127</v>
      </c>
      <c r="C39" s="107" t="s">
        <v>36</v>
      </c>
      <c r="D39" s="54" t="s">
        <v>210</v>
      </c>
      <c r="E39" s="54" t="s">
        <v>154</v>
      </c>
      <c r="F39" s="54" t="s">
        <v>226</v>
      </c>
      <c r="G39" s="58">
        <v>0</v>
      </c>
      <c r="H39" s="56">
        <v>10.69</v>
      </c>
      <c r="I39" s="56">
        <v>0</v>
      </c>
      <c r="J39" s="124">
        <v>0</v>
      </c>
      <c r="K39" s="124">
        <v>0</v>
      </c>
      <c r="L39" s="124">
        <v>0</v>
      </c>
      <c r="M39" s="124">
        <v>0</v>
      </c>
      <c r="N39" s="122">
        <v>0</v>
      </c>
      <c r="O39" s="242">
        <v>1.1342090000000002</v>
      </c>
      <c r="P39" s="280">
        <v>0.2</v>
      </c>
      <c r="Q39" s="280">
        <v>0.4</v>
      </c>
      <c r="R39" s="280">
        <v>0.4</v>
      </c>
      <c r="S39" s="281">
        <v>0</v>
      </c>
      <c r="T39" s="56">
        <v>0</v>
      </c>
      <c r="U39" s="124">
        <v>0</v>
      </c>
      <c r="V39" s="124">
        <v>0</v>
      </c>
      <c r="W39" s="124">
        <v>0</v>
      </c>
      <c r="X39" s="122">
        <v>0</v>
      </c>
    </row>
    <row r="40" spans="1:24" x14ac:dyDescent="0.25">
      <c r="A40" s="126">
        <v>37</v>
      </c>
      <c r="B40" s="107" t="s">
        <v>127</v>
      </c>
      <c r="C40" s="107" t="s">
        <v>37</v>
      </c>
      <c r="D40" s="54" t="s">
        <v>210</v>
      </c>
      <c r="E40" s="54" t="s">
        <v>154</v>
      </c>
      <c r="F40" s="54" t="s">
        <v>226</v>
      </c>
      <c r="G40" s="58">
        <v>1.85</v>
      </c>
      <c r="H40" s="56">
        <v>10.039999999999999</v>
      </c>
      <c r="I40" s="56">
        <v>1.665</v>
      </c>
      <c r="J40" s="124">
        <v>0</v>
      </c>
      <c r="K40" s="124">
        <v>1</v>
      </c>
      <c r="L40" s="124">
        <v>0</v>
      </c>
      <c r="M40" s="124">
        <v>0</v>
      </c>
      <c r="N40" s="122">
        <v>0</v>
      </c>
      <c r="O40" s="242">
        <v>1.0610000000000002</v>
      </c>
      <c r="P40" s="280">
        <v>0.2</v>
      </c>
      <c r="Q40" s="280">
        <v>0.4</v>
      </c>
      <c r="R40" s="280">
        <v>0.4</v>
      </c>
      <c r="S40" s="281">
        <v>0</v>
      </c>
      <c r="T40" s="56">
        <v>0</v>
      </c>
      <c r="U40" s="124">
        <v>0</v>
      </c>
      <c r="V40" s="124">
        <v>0</v>
      </c>
      <c r="W40" s="124">
        <v>0</v>
      </c>
      <c r="X40" s="122">
        <v>0</v>
      </c>
    </row>
    <row r="41" spans="1:24" x14ac:dyDescent="0.25">
      <c r="A41" s="126">
        <v>38</v>
      </c>
      <c r="B41" s="107" t="s">
        <v>127</v>
      </c>
      <c r="C41" s="107" t="s">
        <v>38</v>
      </c>
      <c r="D41" s="54" t="s">
        <v>210</v>
      </c>
      <c r="E41" s="54" t="s">
        <v>154</v>
      </c>
      <c r="F41" s="54" t="s">
        <v>226</v>
      </c>
      <c r="G41" s="58">
        <v>0</v>
      </c>
      <c r="H41" s="56">
        <v>12.82</v>
      </c>
      <c r="I41" s="56">
        <v>0</v>
      </c>
      <c r="J41" s="124">
        <v>0</v>
      </c>
      <c r="K41" s="124">
        <v>0</v>
      </c>
      <c r="L41" s="124">
        <v>0</v>
      </c>
      <c r="M41" s="124">
        <v>0</v>
      </c>
      <c r="N41" s="122">
        <v>0</v>
      </c>
      <c r="O41" s="242">
        <v>1.0881616000000001</v>
      </c>
      <c r="P41" s="280">
        <v>0.2</v>
      </c>
      <c r="Q41" s="280">
        <v>0.4</v>
      </c>
      <c r="R41" s="280">
        <v>0.4</v>
      </c>
      <c r="S41" s="281">
        <v>0</v>
      </c>
      <c r="T41" s="56">
        <v>0</v>
      </c>
      <c r="U41" s="124">
        <v>0</v>
      </c>
      <c r="V41" s="124">
        <v>0</v>
      </c>
      <c r="W41" s="124">
        <v>0</v>
      </c>
      <c r="X41" s="122">
        <v>0</v>
      </c>
    </row>
    <row r="42" spans="1:24" x14ac:dyDescent="0.25">
      <c r="A42" s="126">
        <v>39</v>
      </c>
      <c r="B42" s="107" t="s">
        <v>127</v>
      </c>
      <c r="C42" s="107" t="s">
        <v>39</v>
      </c>
      <c r="D42" s="54" t="s">
        <v>39</v>
      </c>
      <c r="E42" s="54" t="s">
        <v>154</v>
      </c>
      <c r="F42" s="54" t="s">
        <v>226</v>
      </c>
      <c r="G42" s="58">
        <v>35.904045759293481</v>
      </c>
      <c r="H42" s="56">
        <v>0</v>
      </c>
      <c r="I42" s="56">
        <v>32.313641183364133</v>
      </c>
      <c r="J42" s="124">
        <v>0</v>
      </c>
      <c r="K42" s="124">
        <v>0</v>
      </c>
      <c r="L42" s="124">
        <v>0</v>
      </c>
      <c r="M42" s="124">
        <v>1</v>
      </c>
      <c r="N42" s="122">
        <v>0</v>
      </c>
      <c r="O42" s="242">
        <v>0</v>
      </c>
      <c r="P42" s="280">
        <v>0</v>
      </c>
      <c r="Q42" s="280">
        <v>0</v>
      </c>
      <c r="R42" s="280">
        <v>0</v>
      </c>
      <c r="S42" s="281">
        <v>0</v>
      </c>
      <c r="T42" s="56">
        <v>3.5904045759293481</v>
      </c>
      <c r="U42" s="124">
        <v>0</v>
      </c>
      <c r="V42" s="124">
        <v>0</v>
      </c>
      <c r="W42" s="124">
        <v>1</v>
      </c>
      <c r="X42" s="122">
        <v>0</v>
      </c>
    </row>
    <row r="43" spans="1:24" x14ac:dyDescent="0.25">
      <c r="A43" s="126">
        <v>40</v>
      </c>
      <c r="B43" s="107" t="s">
        <v>127</v>
      </c>
      <c r="C43" s="107" t="s">
        <v>53</v>
      </c>
      <c r="D43" s="54" t="s">
        <v>53</v>
      </c>
      <c r="E43" s="54" t="s">
        <v>154</v>
      </c>
      <c r="F43" s="54" t="s">
        <v>226</v>
      </c>
      <c r="G43" s="58">
        <v>15.033099445066416</v>
      </c>
      <c r="H43" s="56">
        <v>0.48550005506371341</v>
      </c>
      <c r="I43" s="56">
        <v>13.529789500559774</v>
      </c>
      <c r="J43" s="124">
        <v>0</v>
      </c>
      <c r="K43" s="124">
        <v>0</v>
      </c>
      <c r="L43" s="124">
        <v>0</v>
      </c>
      <c r="M43" s="124">
        <v>0.22</v>
      </c>
      <c r="N43" s="122">
        <v>0.78</v>
      </c>
      <c r="O43" s="242">
        <v>5.4764406211186875E-2</v>
      </c>
      <c r="P43" s="280">
        <v>0</v>
      </c>
      <c r="Q43" s="280">
        <v>0.4</v>
      </c>
      <c r="R43" s="280">
        <v>0.6</v>
      </c>
      <c r="S43" s="281">
        <v>0</v>
      </c>
      <c r="T43" s="56">
        <v>0</v>
      </c>
      <c r="U43" s="124">
        <v>0</v>
      </c>
      <c r="V43" s="124">
        <v>0</v>
      </c>
      <c r="W43" s="124">
        <v>0</v>
      </c>
      <c r="X43" s="122">
        <v>0</v>
      </c>
    </row>
    <row r="44" spans="1:24" x14ac:dyDescent="0.25">
      <c r="A44" s="126">
        <v>41</v>
      </c>
      <c r="B44" s="107" t="s">
        <v>127</v>
      </c>
      <c r="C44" s="107" t="s">
        <v>54</v>
      </c>
      <c r="D44" s="54" t="s">
        <v>54</v>
      </c>
      <c r="E44" s="54" t="s">
        <v>154</v>
      </c>
      <c r="F44" s="54" t="s">
        <v>226</v>
      </c>
      <c r="G44" s="58">
        <v>-7.1999999999999995E-2</v>
      </c>
      <c r="H44" s="56">
        <v>2E-3</v>
      </c>
      <c r="I44" s="56">
        <v>-6.4799999999999996E-2</v>
      </c>
      <c r="J44" s="124">
        <v>0</v>
      </c>
      <c r="K44" s="124">
        <v>0</v>
      </c>
      <c r="L44" s="124">
        <v>0</v>
      </c>
      <c r="M44" s="124">
        <v>0</v>
      </c>
      <c r="N44" s="122">
        <v>0</v>
      </c>
      <c r="O44" s="242">
        <v>4.5840000000000002E-5</v>
      </c>
      <c r="P44" s="280">
        <v>0.2</v>
      </c>
      <c r="Q44" s="280">
        <v>0.3</v>
      </c>
      <c r="R44" s="280">
        <v>0.5</v>
      </c>
      <c r="S44" s="281">
        <v>0</v>
      </c>
      <c r="T44" s="56">
        <v>0</v>
      </c>
      <c r="U44" s="124">
        <v>0</v>
      </c>
      <c r="V44" s="124">
        <v>0</v>
      </c>
      <c r="W44" s="124">
        <v>0</v>
      </c>
      <c r="X44" s="122">
        <v>0</v>
      </c>
    </row>
    <row r="45" spans="1:24" x14ac:dyDescent="0.25">
      <c r="A45" s="126">
        <v>42</v>
      </c>
      <c r="B45" s="107" t="s">
        <v>127</v>
      </c>
      <c r="C45" s="107" t="s">
        <v>55</v>
      </c>
      <c r="D45" s="54" t="s">
        <v>55</v>
      </c>
      <c r="E45" s="54" t="s">
        <v>154</v>
      </c>
      <c r="F45" s="54" t="s">
        <v>226</v>
      </c>
      <c r="G45" s="58">
        <v>0</v>
      </c>
      <c r="H45" s="56">
        <v>0.95</v>
      </c>
      <c r="I45" s="56">
        <v>0</v>
      </c>
      <c r="J45" s="124">
        <v>0</v>
      </c>
      <c r="K45" s="124">
        <v>0</v>
      </c>
      <c r="L45" s="124">
        <v>0</v>
      </c>
      <c r="M45" s="124">
        <v>0</v>
      </c>
      <c r="N45" s="122">
        <v>0</v>
      </c>
      <c r="O45" s="242">
        <v>0.49065600000000004</v>
      </c>
      <c r="P45" s="280">
        <v>0.8</v>
      </c>
      <c r="Q45" s="280">
        <v>0.1</v>
      </c>
      <c r="R45" s="280">
        <v>0.1</v>
      </c>
      <c r="S45" s="281">
        <v>0</v>
      </c>
      <c r="T45" s="56">
        <v>0</v>
      </c>
      <c r="U45" s="124">
        <v>0</v>
      </c>
      <c r="V45" s="124">
        <v>0</v>
      </c>
      <c r="W45" s="124">
        <v>0</v>
      </c>
      <c r="X45" s="122">
        <v>0</v>
      </c>
    </row>
    <row r="46" spans="1:24" x14ac:dyDescent="0.25">
      <c r="A46" s="126">
        <v>43</v>
      </c>
      <c r="B46" s="107" t="s">
        <v>127</v>
      </c>
      <c r="C46" s="107" t="s">
        <v>40</v>
      </c>
      <c r="D46" s="54" t="s">
        <v>40</v>
      </c>
      <c r="E46" s="54" t="s">
        <v>154</v>
      </c>
      <c r="F46" s="54" t="s">
        <v>226</v>
      </c>
      <c r="G46" s="58">
        <v>12.86</v>
      </c>
      <c r="H46" s="56">
        <v>2.66</v>
      </c>
      <c r="I46" s="56">
        <v>11.574</v>
      </c>
      <c r="J46" s="124">
        <v>0</v>
      </c>
      <c r="K46" s="124">
        <v>1</v>
      </c>
      <c r="L46" s="124">
        <v>0</v>
      </c>
      <c r="M46" s="124">
        <v>0</v>
      </c>
      <c r="N46" s="122">
        <v>0</v>
      </c>
      <c r="O46" s="242">
        <v>0.15002400000000002</v>
      </c>
      <c r="P46" s="280">
        <v>0</v>
      </c>
      <c r="Q46" s="280">
        <v>0.4</v>
      </c>
      <c r="R46" s="280">
        <v>0.6</v>
      </c>
      <c r="S46" s="281">
        <v>0</v>
      </c>
      <c r="T46" s="56">
        <v>0</v>
      </c>
      <c r="U46" s="124">
        <v>0</v>
      </c>
      <c r="V46" s="124">
        <v>0</v>
      </c>
      <c r="W46" s="124">
        <v>0</v>
      </c>
      <c r="X46" s="122">
        <v>0</v>
      </c>
    </row>
    <row r="47" spans="1:24" x14ac:dyDescent="0.25">
      <c r="A47" s="126">
        <v>44</v>
      </c>
      <c r="B47" s="107" t="s">
        <v>127</v>
      </c>
      <c r="C47" s="107" t="s">
        <v>41</v>
      </c>
      <c r="D47" s="54" t="s">
        <v>41</v>
      </c>
      <c r="E47" s="54" t="s">
        <v>154</v>
      </c>
      <c r="F47" s="54" t="s">
        <v>226</v>
      </c>
      <c r="G47" s="58">
        <v>0.64</v>
      </c>
      <c r="H47" s="56">
        <v>2.04</v>
      </c>
      <c r="I47" s="56">
        <v>0.57600000000000007</v>
      </c>
      <c r="J47" s="124">
        <v>0</v>
      </c>
      <c r="K47" s="124">
        <v>1</v>
      </c>
      <c r="L47" s="124">
        <v>0</v>
      </c>
      <c r="M47" s="124">
        <v>0</v>
      </c>
      <c r="N47" s="122">
        <v>0</v>
      </c>
      <c r="O47" s="242">
        <v>0.11505600000000002</v>
      </c>
      <c r="P47" s="280">
        <v>0</v>
      </c>
      <c r="Q47" s="280">
        <v>0.4</v>
      </c>
      <c r="R47" s="280">
        <v>0.6</v>
      </c>
      <c r="S47" s="281">
        <v>0</v>
      </c>
      <c r="T47" s="56">
        <v>0</v>
      </c>
      <c r="U47" s="124">
        <v>0</v>
      </c>
      <c r="V47" s="124">
        <v>0</v>
      </c>
      <c r="W47" s="124">
        <v>0</v>
      </c>
      <c r="X47" s="122">
        <v>0</v>
      </c>
    </row>
    <row r="48" spans="1:24" x14ac:dyDescent="0.25">
      <c r="A48" s="126">
        <v>45</v>
      </c>
      <c r="B48" s="107" t="s">
        <v>127</v>
      </c>
      <c r="C48" s="107" t="s">
        <v>42</v>
      </c>
      <c r="D48" s="54" t="s">
        <v>42</v>
      </c>
      <c r="E48" s="54" t="s">
        <v>154</v>
      </c>
      <c r="F48" s="54" t="s">
        <v>226</v>
      </c>
      <c r="G48" s="58">
        <v>0.79400000000000004</v>
      </c>
      <c r="H48" s="56">
        <v>1.1479999999999999</v>
      </c>
      <c r="I48" s="56">
        <v>0.71460000000000001</v>
      </c>
      <c r="J48" s="124">
        <v>0</v>
      </c>
      <c r="K48" s="124">
        <v>1</v>
      </c>
      <c r="L48" s="124">
        <v>0</v>
      </c>
      <c r="M48" s="124">
        <v>0</v>
      </c>
      <c r="N48" s="122">
        <v>0</v>
      </c>
      <c r="O48" s="242">
        <v>0.12148136</v>
      </c>
      <c r="P48" s="280">
        <v>0.05</v>
      </c>
      <c r="Q48" s="280">
        <v>0.4</v>
      </c>
      <c r="R48" s="280">
        <v>0.55000000000000004</v>
      </c>
      <c r="S48" s="281">
        <v>0</v>
      </c>
      <c r="T48" s="56">
        <v>0</v>
      </c>
      <c r="U48" s="124">
        <v>0</v>
      </c>
      <c r="V48" s="124">
        <v>0</v>
      </c>
      <c r="W48" s="124">
        <v>0</v>
      </c>
      <c r="X48" s="122">
        <v>0</v>
      </c>
    </row>
    <row r="49" spans="1:27" x14ac:dyDescent="0.25">
      <c r="A49" s="126">
        <v>46</v>
      </c>
      <c r="B49" s="107" t="s">
        <v>127</v>
      </c>
      <c r="C49" s="107" t="s">
        <v>43</v>
      </c>
      <c r="D49" s="54" t="s">
        <v>43</v>
      </c>
      <c r="E49" s="54" t="s">
        <v>154</v>
      </c>
      <c r="F49" s="54" t="s">
        <v>226</v>
      </c>
      <c r="G49" s="58">
        <v>24.486000000000001</v>
      </c>
      <c r="H49" s="56">
        <v>3.0609999999999999</v>
      </c>
      <c r="I49" s="56">
        <v>22.037400000000002</v>
      </c>
      <c r="J49" s="124">
        <v>0</v>
      </c>
      <c r="K49" s="124">
        <v>1</v>
      </c>
      <c r="L49" s="124">
        <v>0</v>
      </c>
      <c r="M49" s="124">
        <v>0</v>
      </c>
      <c r="N49" s="122">
        <v>0</v>
      </c>
      <c r="O49" s="242">
        <v>0.34528080000000005</v>
      </c>
      <c r="P49" s="280">
        <v>0</v>
      </c>
      <c r="Q49" s="280">
        <v>0.4</v>
      </c>
      <c r="R49" s="280">
        <v>0.6</v>
      </c>
      <c r="S49" s="281">
        <v>0</v>
      </c>
      <c r="T49" s="56">
        <v>0</v>
      </c>
      <c r="U49" s="124">
        <v>0</v>
      </c>
      <c r="V49" s="124">
        <v>0</v>
      </c>
      <c r="W49" s="124">
        <v>0</v>
      </c>
      <c r="X49" s="122">
        <v>0</v>
      </c>
    </row>
    <row r="50" spans="1:27" x14ac:dyDescent="0.25">
      <c r="A50" s="126">
        <v>47</v>
      </c>
      <c r="B50" s="107" t="s">
        <v>127</v>
      </c>
      <c r="C50" s="107" t="s">
        <v>44</v>
      </c>
      <c r="D50" s="54" t="s">
        <v>44</v>
      </c>
      <c r="E50" s="54" t="s">
        <v>154</v>
      </c>
      <c r="F50" s="54" t="s">
        <v>226</v>
      </c>
      <c r="G50" s="58">
        <v>11.33</v>
      </c>
      <c r="H50" s="56">
        <v>0.33</v>
      </c>
      <c r="I50" s="56">
        <v>10.197000000000001</v>
      </c>
      <c r="J50" s="124">
        <v>0.3</v>
      </c>
      <c r="K50" s="124">
        <v>0.39999999999999997</v>
      </c>
      <c r="L50" s="124">
        <v>0</v>
      </c>
      <c r="M50" s="124">
        <v>0</v>
      </c>
      <c r="N50" s="122">
        <v>0.3</v>
      </c>
      <c r="O50" s="242">
        <v>0</v>
      </c>
      <c r="P50" s="280">
        <v>0</v>
      </c>
      <c r="Q50" s="280">
        <v>0</v>
      </c>
      <c r="R50" s="280">
        <v>0</v>
      </c>
      <c r="S50" s="281">
        <v>0</v>
      </c>
      <c r="T50" s="56">
        <v>0</v>
      </c>
      <c r="U50" s="124">
        <v>0</v>
      </c>
      <c r="V50" s="124">
        <v>0</v>
      </c>
      <c r="W50" s="124">
        <v>0</v>
      </c>
      <c r="X50" s="122">
        <v>0</v>
      </c>
    </row>
    <row r="51" spans="1:27" x14ac:dyDescent="0.25">
      <c r="A51" s="126">
        <v>48</v>
      </c>
      <c r="B51" s="107" t="s">
        <v>127</v>
      </c>
      <c r="C51" s="107" t="s">
        <v>45</v>
      </c>
      <c r="D51" s="54" t="s">
        <v>45</v>
      </c>
      <c r="E51" s="54" t="s">
        <v>154</v>
      </c>
      <c r="F51" s="54" t="s">
        <v>226</v>
      </c>
      <c r="G51" s="58">
        <v>26.69</v>
      </c>
      <c r="H51" s="56">
        <v>2.76</v>
      </c>
      <c r="I51" s="56">
        <v>24.145199999999999</v>
      </c>
      <c r="J51" s="124">
        <v>0</v>
      </c>
      <c r="K51" s="124">
        <v>1</v>
      </c>
      <c r="L51" s="124">
        <v>0</v>
      </c>
      <c r="M51" s="124">
        <v>0</v>
      </c>
      <c r="N51" s="122">
        <v>0</v>
      </c>
      <c r="O51" s="242">
        <v>0.16504799999999997</v>
      </c>
      <c r="P51" s="280">
        <v>0</v>
      </c>
      <c r="Q51" s="280">
        <v>0.3</v>
      </c>
      <c r="R51" s="280">
        <v>0.7</v>
      </c>
      <c r="S51" s="281">
        <v>0</v>
      </c>
      <c r="T51" s="56">
        <v>0</v>
      </c>
      <c r="U51" s="124">
        <v>0</v>
      </c>
      <c r="V51" s="124">
        <v>0</v>
      </c>
      <c r="W51" s="124">
        <v>0</v>
      </c>
      <c r="X51" s="122">
        <v>0</v>
      </c>
    </row>
    <row r="52" spans="1:27" x14ac:dyDescent="0.25">
      <c r="A52" s="126">
        <v>49</v>
      </c>
      <c r="B52" s="107" t="s">
        <v>127</v>
      </c>
      <c r="C52" s="107" t="s">
        <v>46</v>
      </c>
      <c r="D52" s="54" t="s">
        <v>46</v>
      </c>
      <c r="E52" s="54" t="s">
        <v>154</v>
      </c>
      <c r="F52" s="54" t="s">
        <v>226</v>
      </c>
      <c r="G52" s="58">
        <v>34.225789660125919</v>
      </c>
      <c r="H52" s="56">
        <v>3.3395738914810895</v>
      </c>
      <c r="I52" s="56">
        <v>30.803210694113329</v>
      </c>
      <c r="J52" s="124">
        <v>0</v>
      </c>
      <c r="K52" s="124">
        <v>0.3</v>
      </c>
      <c r="L52" s="124">
        <v>0.23</v>
      </c>
      <c r="M52" s="124">
        <v>0.35</v>
      </c>
      <c r="N52" s="122">
        <v>0.12</v>
      </c>
      <c r="O52" s="242">
        <v>9.4175983739766739E-2</v>
      </c>
      <c r="P52" s="280">
        <v>0</v>
      </c>
      <c r="Q52" s="280">
        <v>0.4</v>
      </c>
      <c r="R52" s="280">
        <v>0.6</v>
      </c>
      <c r="S52" s="281">
        <v>0</v>
      </c>
      <c r="T52" s="56">
        <v>0</v>
      </c>
      <c r="U52" s="124">
        <v>0</v>
      </c>
      <c r="V52" s="124">
        <v>0</v>
      </c>
      <c r="W52" s="124">
        <v>0</v>
      </c>
      <c r="X52" s="122">
        <v>0</v>
      </c>
    </row>
    <row r="53" spans="1:27" x14ac:dyDescent="0.25">
      <c r="A53" s="126">
        <v>50</v>
      </c>
      <c r="B53" s="107" t="s">
        <v>142</v>
      </c>
      <c r="C53" s="107" t="s">
        <v>47</v>
      </c>
      <c r="D53" s="54" t="s">
        <v>47</v>
      </c>
      <c r="E53" s="54" t="s">
        <v>154</v>
      </c>
      <c r="F53" s="54" t="s">
        <v>226</v>
      </c>
      <c r="G53" s="58">
        <v>4.6112023364743875</v>
      </c>
      <c r="H53" s="56">
        <v>0.69164739382583407</v>
      </c>
      <c r="I53" s="56">
        <v>4.150082102826949</v>
      </c>
      <c r="J53" s="124">
        <v>0.1</v>
      </c>
      <c r="K53" s="124">
        <v>0.6</v>
      </c>
      <c r="L53" s="124">
        <v>0</v>
      </c>
      <c r="M53" s="124">
        <v>0.3</v>
      </c>
      <c r="N53" s="122">
        <v>0</v>
      </c>
      <c r="O53" s="242">
        <v>0.88309539243682489</v>
      </c>
      <c r="P53" s="280">
        <v>0</v>
      </c>
      <c r="Q53" s="280">
        <v>0.2</v>
      </c>
      <c r="R53" s="280">
        <v>0.8</v>
      </c>
      <c r="S53" s="281">
        <v>0</v>
      </c>
      <c r="T53" s="56">
        <v>0.46112023364743876</v>
      </c>
      <c r="U53" s="124">
        <v>0</v>
      </c>
      <c r="V53" s="124">
        <v>1</v>
      </c>
      <c r="W53" s="124">
        <v>0</v>
      </c>
      <c r="X53" s="122">
        <v>0</v>
      </c>
    </row>
    <row r="54" spans="1:27" x14ac:dyDescent="0.25">
      <c r="A54" s="126">
        <v>51</v>
      </c>
      <c r="B54" s="107" t="s">
        <v>142</v>
      </c>
      <c r="C54" s="107" t="s">
        <v>48</v>
      </c>
      <c r="D54" s="54" t="s">
        <v>48</v>
      </c>
      <c r="E54" s="54" t="s">
        <v>154</v>
      </c>
      <c r="F54" s="54" t="s">
        <v>226</v>
      </c>
      <c r="G54" s="58">
        <v>1.5559377558400305</v>
      </c>
      <c r="H54" s="56">
        <v>0.53015113666831293</v>
      </c>
      <c r="I54" s="56">
        <v>1.4242007814061015</v>
      </c>
      <c r="J54" s="124">
        <v>0.9</v>
      </c>
      <c r="K54" s="124">
        <v>0.1</v>
      </c>
      <c r="L54" s="124">
        <v>0</v>
      </c>
      <c r="M54" s="124">
        <v>0</v>
      </c>
      <c r="N54" s="122">
        <v>0</v>
      </c>
      <c r="O54" s="242">
        <v>0.86425238299668372</v>
      </c>
      <c r="P54" s="280">
        <v>0</v>
      </c>
      <c r="Q54" s="280">
        <v>0.3</v>
      </c>
      <c r="R54" s="280">
        <v>0.7</v>
      </c>
      <c r="S54" s="281">
        <v>0</v>
      </c>
      <c r="T54" s="56">
        <v>0</v>
      </c>
      <c r="U54" s="124">
        <v>0</v>
      </c>
      <c r="V54" s="124">
        <v>0</v>
      </c>
      <c r="W54" s="124">
        <v>0</v>
      </c>
      <c r="X54" s="122">
        <v>0</v>
      </c>
    </row>
    <row r="55" spans="1:27" x14ac:dyDescent="0.25">
      <c r="A55" s="126">
        <v>52</v>
      </c>
      <c r="B55" s="107" t="s">
        <v>143</v>
      </c>
      <c r="C55" s="107" t="s">
        <v>49</v>
      </c>
      <c r="D55" s="54" t="s">
        <v>49</v>
      </c>
      <c r="E55" s="54" t="s">
        <v>154</v>
      </c>
      <c r="F55" s="54" t="s">
        <v>226</v>
      </c>
      <c r="G55" s="58">
        <v>0.93781735924463572</v>
      </c>
      <c r="H55" s="56">
        <v>0.38424537405095999</v>
      </c>
      <c r="I55" s="56">
        <v>0.86132666515246536</v>
      </c>
      <c r="J55" s="124">
        <v>0.55000000000000004</v>
      </c>
      <c r="K55" s="124">
        <v>0.45</v>
      </c>
      <c r="L55" s="124">
        <v>0</v>
      </c>
      <c r="M55" s="124">
        <v>0</v>
      </c>
      <c r="N55" s="122">
        <v>0</v>
      </c>
      <c r="O55" s="242">
        <v>0.43638747130967526</v>
      </c>
      <c r="P55" s="280">
        <v>0</v>
      </c>
      <c r="Q55" s="280">
        <v>0.35</v>
      </c>
      <c r="R55" s="280">
        <v>0.65</v>
      </c>
      <c r="S55" s="281">
        <v>0</v>
      </c>
      <c r="T55" s="56">
        <v>9.378173592446358E-2</v>
      </c>
      <c r="U55" s="124">
        <v>0</v>
      </c>
      <c r="V55" s="124">
        <v>1</v>
      </c>
      <c r="W55" s="124">
        <v>0</v>
      </c>
      <c r="X55" s="122">
        <v>0</v>
      </c>
    </row>
    <row r="56" spans="1:27" x14ac:dyDescent="0.25">
      <c r="A56" s="126">
        <v>53</v>
      </c>
      <c r="B56" s="107" t="s">
        <v>142</v>
      </c>
      <c r="C56" s="107" t="s">
        <v>50</v>
      </c>
      <c r="D56" s="54" t="s">
        <v>50</v>
      </c>
      <c r="E56" s="54" t="s">
        <v>154</v>
      </c>
      <c r="F56" s="54" t="s">
        <v>226</v>
      </c>
      <c r="G56" s="58">
        <v>2.0124591788969739</v>
      </c>
      <c r="H56" s="56">
        <v>1.5149750655391119</v>
      </c>
      <c r="I56" s="56">
        <v>1.8793871389565366</v>
      </c>
      <c r="J56" s="124">
        <v>0.4</v>
      </c>
      <c r="K56" s="124">
        <v>0.6</v>
      </c>
      <c r="L56" s="124">
        <v>0</v>
      </c>
      <c r="M56" s="124">
        <v>0</v>
      </c>
      <c r="N56" s="122">
        <v>0</v>
      </c>
      <c r="O56" s="242">
        <v>2.6430254993395343</v>
      </c>
      <c r="P56" s="280">
        <v>0</v>
      </c>
      <c r="Q56" s="280">
        <v>0.3</v>
      </c>
      <c r="R56" s="280">
        <v>0.7</v>
      </c>
      <c r="S56" s="281">
        <v>0</v>
      </c>
      <c r="T56" s="56">
        <v>0</v>
      </c>
      <c r="U56" s="124">
        <v>0</v>
      </c>
      <c r="V56" s="124">
        <v>0</v>
      </c>
      <c r="W56" s="124">
        <v>0</v>
      </c>
      <c r="X56" s="122">
        <v>0</v>
      </c>
    </row>
    <row r="57" spans="1:27" x14ac:dyDescent="0.25">
      <c r="A57" s="126">
        <v>54</v>
      </c>
      <c r="B57" s="107" t="s">
        <v>142</v>
      </c>
      <c r="C57" s="107" t="s">
        <v>51</v>
      </c>
      <c r="D57" s="54" t="s">
        <v>51</v>
      </c>
      <c r="E57" s="54" t="s">
        <v>154</v>
      </c>
      <c r="F57" s="54" t="s">
        <v>226</v>
      </c>
      <c r="G57" s="58">
        <v>2.4003150285411974</v>
      </c>
      <c r="H57" s="56">
        <v>1.4460895746606335</v>
      </c>
      <c r="I57" s="56">
        <v>2.7459498034246339</v>
      </c>
      <c r="J57" s="124">
        <v>0.19999999999999998</v>
      </c>
      <c r="K57" s="124">
        <v>0.33</v>
      </c>
      <c r="L57" s="124">
        <v>0.47000000000000003</v>
      </c>
      <c r="M57" s="124">
        <v>0</v>
      </c>
      <c r="N57" s="122">
        <v>0</v>
      </c>
      <c r="O57" s="242">
        <v>0.57265147156561091</v>
      </c>
      <c r="P57" s="280">
        <v>0</v>
      </c>
      <c r="Q57" s="280">
        <v>0.1</v>
      </c>
      <c r="R57" s="280">
        <v>0.9</v>
      </c>
      <c r="S57" s="281">
        <v>0</v>
      </c>
      <c r="T57" s="56">
        <v>0.24003150285411975</v>
      </c>
      <c r="U57" s="124">
        <v>0</v>
      </c>
      <c r="V57" s="124">
        <v>1</v>
      </c>
      <c r="W57" s="124">
        <v>0</v>
      </c>
      <c r="X57" s="122">
        <v>0</v>
      </c>
    </row>
    <row r="58" spans="1:27" x14ac:dyDescent="0.25">
      <c r="A58" s="126">
        <v>55</v>
      </c>
      <c r="B58" s="107" t="s">
        <v>142</v>
      </c>
      <c r="C58" s="107" t="s">
        <v>60</v>
      </c>
      <c r="D58" s="54" t="s">
        <v>60</v>
      </c>
      <c r="E58" s="54" t="s">
        <v>154</v>
      </c>
      <c r="F58" s="54" t="s">
        <v>226</v>
      </c>
      <c r="G58" s="58">
        <v>3.737985320712558</v>
      </c>
      <c r="H58" s="56">
        <v>1.3518759027027025</v>
      </c>
      <c r="I58" s="56">
        <v>3.4858556198845454</v>
      </c>
      <c r="J58" s="124">
        <v>1</v>
      </c>
      <c r="K58" s="124">
        <v>0</v>
      </c>
      <c r="L58" s="124">
        <v>0</v>
      </c>
      <c r="M58" s="124">
        <v>0</v>
      </c>
      <c r="N58" s="122">
        <v>0</v>
      </c>
      <c r="O58" s="242">
        <v>0.45206730186378374</v>
      </c>
      <c r="P58" s="280">
        <v>0</v>
      </c>
      <c r="Q58" s="280">
        <v>0.2</v>
      </c>
      <c r="R58" s="280">
        <v>0.8</v>
      </c>
      <c r="S58" s="281">
        <v>0</v>
      </c>
      <c r="T58" s="56">
        <v>0</v>
      </c>
      <c r="U58" s="124">
        <v>0</v>
      </c>
      <c r="V58" s="124">
        <v>0</v>
      </c>
      <c r="W58" s="124">
        <v>0</v>
      </c>
      <c r="X58" s="122">
        <v>0</v>
      </c>
    </row>
    <row r="59" spans="1:27" x14ac:dyDescent="0.25">
      <c r="A59" s="126">
        <v>56</v>
      </c>
      <c r="B59" s="107" t="s">
        <v>139</v>
      </c>
      <c r="C59" s="107" t="s">
        <v>56</v>
      </c>
      <c r="D59" s="54" t="s">
        <v>56</v>
      </c>
      <c r="E59" s="54" t="s">
        <v>154</v>
      </c>
      <c r="F59" s="54" t="s">
        <v>226</v>
      </c>
      <c r="G59" s="58">
        <v>1.6188018</v>
      </c>
      <c r="H59" s="56">
        <v>3.0063460000000002</v>
      </c>
      <c r="I59" s="56">
        <v>1.9980639</v>
      </c>
      <c r="J59" s="124">
        <v>0.2</v>
      </c>
      <c r="K59" s="124">
        <v>0.5</v>
      </c>
      <c r="L59" s="124">
        <v>0.3</v>
      </c>
      <c r="M59" s="124">
        <v>0</v>
      </c>
      <c r="N59" s="122">
        <v>0</v>
      </c>
      <c r="O59" s="242">
        <v>0.18939979800000006</v>
      </c>
      <c r="P59" s="280">
        <v>0</v>
      </c>
      <c r="Q59" s="280">
        <v>0</v>
      </c>
      <c r="R59" s="280">
        <v>1</v>
      </c>
      <c r="S59" s="281">
        <v>0</v>
      </c>
      <c r="T59" s="56">
        <v>0</v>
      </c>
      <c r="U59" s="124">
        <v>0</v>
      </c>
      <c r="V59" s="124">
        <v>0</v>
      </c>
      <c r="W59" s="124">
        <v>0</v>
      </c>
      <c r="X59" s="122">
        <v>0</v>
      </c>
    </row>
    <row r="60" spans="1:27" x14ac:dyDescent="0.25">
      <c r="A60" s="126">
        <v>57</v>
      </c>
      <c r="B60" s="107" t="s">
        <v>139</v>
      </c>
      <c r="C60" s="107" t="s">
        <v>57</v>
      </c>
      <c r="D60" s="54" t="s">
        <v>57</v>
      </c>
      <c r="E60" s="54" t="s">
        <v>154</v>
      </c>
      <c r="F60" s="54" t="s">
        <v>226</v>
      </c>
      <c r="G60" s="58">
        <v>3.9185780000000001</v>
      </c>
      <c r="H60" s="56">
        <v>7.2773580000000004</v>
      </c>
      <c r="I60" s="56">
        <v>4.8366446400000003</v>
      </c>
      <c r="J60" s="124">
        <v>0.2</v>
      </c>
      <c r="K60" s="124">
        <v>0.5</v>
      </c>
      <c r="L60" s="124">
        <v>0.3</v>
      </c>
      <c r="M60" s="124">
        <v>0</v>
      </c>
      <c r="N60" s="122">
        <v>0</v>
      </c>
      <c r="O60" s="242">
        <v>0.19648866600000001</v>
      </c>
      <c r="P60" s="280">
        <v>0</v>
      </c>
      <c r="Q60" s="280">
        <v>0</v>
      </c>
      <c r="R60" s="280">
        <v>1</v>
      </c>
      <c r="S60" s="281">
        <v>0</v>
      </c>
      <c r="T60" s="56">
        <v>0</v>
      </c>
      <c r="U60" s="124">
        <v>0</v>
      </c>
      <c r="V60" s="124">
        <v>0</v>
      </c>
      <c r="W60" s="124">
        <v>0</v>
      </c>
      <c r="X60" s="122">
        <v>0</v>
      </c>
    </row>
    <row r="61" spans="1:27" x14ac:dyDescent="0.25">
      <c r="A61" s="126">
        <v>58</v>
      </c>
      <c r="B61" s="107" t="s">
        <v>139</v>
      </c>
      <c r="C61" s="107" t="s">
        <v>58</v>
      </c>
      <c r="D61" s="54" t="s">
        <v>58</v>
      </c>
      <c r="E61" s="54" t="s">
        <v>154</v>
      </c>
      <c r="F61" s="54" t="s">
        <v>226</v>
      </c>
      <c r="G61" s="58">
        <v>2.8531272000000003</v>
      </c>
      <c r="H61" s="56">
        <v>5.2986649999999997</v>
      </c>
      <c r="I61" s="56">
        <v>3.5215741800000004</v>
      </c>
      <c r="J61" s="124">
        <v>0.2</v>
      </c>
      <c r="K61" s="124">
        <v>0.5</v>
      </c>
      <c r="L61" s="124">
        <v>0.3</v>
      </c>
      <c r="M61" s="124">
        <v>0</v>
      </c>
      <c r="N61" s="122">
        <v>0</v>
      </c>
      <c r="O61" s="242">
        <v>0.19075194000000001</v>
      </c>
      <c r="P61" s="280">
        <v>0</v>
      </c>
      <c r="Q61" s="280">
        <v>0</v>
      </c>
      <c r="R61" s="280">
        <v>1</v>
      </c>
      <c r="S61" s="281">
        <v>0</v>
      </c>
      <c r="T61" s="56">
        <v>0</v>
      </c>
      <c r="U61" s="124">
        <v>0</v>
      </c>
      <c r="V61" s="124">
        <v>0</v>
      </c>
      <c r="W61" s="124">
        <v>0</v>
      </c>
      <c r="X61" s="122">
        <v>0</v>
      </c>
    </row>
    <row r="62" spans="1:27" s="20" customFormat="1" ht="17.25" x14ac:dyDescent="0.25">
      <c r="A62" s="132">
        <v>59</v>
      </c>
      <c r="B62" s="132" t="s">
        <v>199</v>
      </c>
      <c r="C62" s="133" t="s">
        <v>211</v>
      </c>
      <c r="D62" s="106" t="s">
        <v>212</v>
      </c>
      <c r="E62" s="106" t="s">
        <v>187</v>
      </c>
      <c r="F62" s="106" t="s">
        <v>227</v>
      </c>
      <c r="G62" s="134">
        <v>0</v>
      </c>
      <c r="H62" s="135">
        <f>CONVERT(13684/2616,"MWh","GJ")</f>
        <v>18.83119266055046</v>
      </c>
      <c r="I62" s="135">
        <v>0</v>
      </c>
      <c r="J62" s="136">
        <v>0</v>
      </c>
      <c r="K62" s="136">
        <v>0</v>
      </c>
      <c r="L62" s="136">
        <v>0</v>
      </c>
      <c r="M62" s="136">
        <v>0</v>
      </c>
      <c r="N62" s="137">
        <v>0</v>
      </c>
      <c r="O62" s="242">
        <v>20.376300000000001</v>
      </c>
      <c r="P62" s="280">
        <v>0</v>
      </c>
      <c r="Q62" s="280">
        <v>0</v>
      </c>
      <c r="R62" s="280">
        <v>0</v>
      </c>
      <c r="S62" s="281">
        <v>1</v>
      </c>
      <c r="T62" s="135">
        <v>8.6388000000000016</v>
      </c>
      <c r="U62" s="136">
        <v>1</v>
      </c>
      <c r="V62" s="136">
        <v>0</v>
      </c>
      <c r="W62" s="136">
        <v>0</v>
      </c>
      <c r="X62" s="137">
        <v>0</v>
      </c>
    </row>
    <row r="63" spans="1:27" x14ac:dyDescent="0.25">
      <c r="I63" s="56">
        <v>0</v>
      </c>
      <c r="V63" s="58" t="s">
        <v>145</v>
      </c>
      <c r="W63" s="58" t="s">
        <v>145</v>
      </c>
      <c r="X63" s="56" t="s">
        <v>145</v>
      </c>
    </row>
    <row r="64" spans="1:27" x14ac:dyDescent="0.25">
      <c r="C64" s="129">
        <v>1</v>
      </c>
      <c r="D64" s="130">
        <v>2</v>
      </c>
      <c r="E64" s="130">
        <v>3</v>
      </c>
      <c r="F64" s="129">
        <v>4</v>
      </c>
      <c r="G64" s="129">
        <v>5</v>
      </c>
      <c r="H64" s="129">
        <v>6</v>
      </c>
      <c r="I64" s="131">
        <v>7</v>
      </c>
      <c r="J64" s="129">
        <v>8</v>
      </c>
      <c r="K64" s="129">
        <v>9</v>
      </c>
      <c r="L64" s="131">
        <v>10</v>
      </c>
      <c r="M64" s="131">
        <v>11</v>
      </c>
      <c r="N64" s="131">
        <v>12</v>
      </c>
      <c r="O64" s="131">
        <v>13</v>
      </c>
      <c r="P64" s="129">
        <v>14</v>
      </c>
      <c r="Q64" s="131">
        <v>15</v>
      </c>
      <c r="R64" s="131">
        <v>16</v>
      </c>
      <c r="S64" s="129">
        <v>17</v>
      </c>
      <c r="T64" s="131">
        <v>18</v>
      </c>
      <c r="U64" s="129">
        <v>19</v>
      </c>
      <c r="V64" s="129">
        <v>20</v>
      </c>
      <c r="W64" s="131">
        <v>21</v>
      </c>
      <c r="X64" s="131">
        <v>22</v>
      </c>
      <c r="AA64" s="55"/>
    </row>
    <row r="67" spans="11:19" x14ac:dyDescent="0.25">
      <c r="O67" s="240" t="s">
        <v>385</v>
      </c>
      <c r="P67" s="240"/>
      <c r="Q67" s="240"/>
      <c r="R67" s="240"/>
      <c r="S67" s="240"/>
    </row>
    <row r="68" spans="11:19" x14ac:dyDescent="0.25">
      <c r="K68" s="58"/>
    </row>
  </sheetData>
  <mergeCells count="11">
    <mergeCell ref="E1:X1"/>
    <mergeCell ref="U2:X2"/>
    <mergeCell ref="P2:S2"/>
    <mergeCell ref="A2:A3"/>
    <mergeCell ref="G2:H2"/>
    <mergeCell ref="J2:N2"/>
    <mergeCell ref="T2:T3"/>
    <mergeCell ref="C2:C3"/>
    <mergeCell ref="D2:D3"/>
    <mergeCell ref="E2:E3"/>
    <mergeCell ref="F2:F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Content</vt:lpstr>
      <vt:lpstr>Versionen</vt:lpstr>
      <vt:lpstr>Input - General information</vt:lpstr>
      <vt:lpstr>Änderungsbedarfe</vt:lpstr>
      <vt:lpstr>Option 1 - Manual input</vt:lpstr>
      <vt:lpstr>Option 2 - Plant selection</vt:lpstr>
      <vt:lpstr>Option 3 - Sector selection</vt:lpstr>
      <vt:lpstr>Data Import_subsector</vt:lpstr>
      <vt:lpstr>Data Import_excess_heat</vt:lpstr>
      <vt:lpstr>Data Import </vt:lpstr>
      <vt:lpstr>Data Import Option 1</vt:lpstr>
      <vt:lpstr>Data Import Option 2</vt:lpstr>
      <vt:lpstr>Data Import Option 3</vt:lpstr>
      <vt:lpstr>Dropdown Listen neu</vt:lpstr>
      <vt:lpstr>Data - Option 3</vt:lpstr>
      <vt:lpstr>Data - Option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2019-11-14T17:02:24Z</dcterms:modified>
</cp:coreProperties>
</file>