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0" yWindow="0" windowWidth="24600" windowHeight="15600" tabRatio="993" activeTab="1"/>
  </bookViews>
  <sheets>
    <sheet name="Content" sheetId="6" r:id="rId1"/>
    <sheet name="Final table" sheetId="1" r:id="rId2"/>
    <sheet name="1. Single-family building stock" sheetId="7" r:id="rId3"/>
    <sheet name="2. Multi-family buildings stock" sheetId="8" r:id="rId4"/>
    <sheet name="3. Dec. heating building stock" sheetId="9" r:id="rId5"/>
    <sheet name="4. Ref. Dec. heating supply" sheetId="2" r:id="rId6"/>
    <sheet name="5. Ref. DH economic assessment" sheetId="3" r:id="rId7"/>
    <sheet name="6. Ref. DH supply dispatch" sheetId="5" r:id="rId8"/>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7" i="1" l="1"/>
  <c r="H147" i="1"/>
  <c r="I147" i="1"/>
  <c r="J147" i="1"/>
  <c r="K147" i="1"/>
  <c r="L147" i="1"/>
  <c r="M147" i="1"/>
  <c r="N147" i="1"/>
  <c r="F147" i="1"/>
  <c r="F144" i="1"/>
  <c r="G144" i="1"/>
  <c r="H144" i="1"/>
  <c r="I144" i="1"/>
  <c r="J144" i="1"/>
  <c r="K144" i="1"/>
  <c r="L144" i="1"/>
  <c r="M144" i="1"/>
  <c r="N144" i="1"/>
  <c r="E10" i="2"/>
  <c r="E9" i="2"/>
  <c r="I131" i="9"/>
  <c r="J131" i="9"/>
  <c r="K131" i="9"/>
  <c r="L131" i="9"/>
  <c r="M131" i="9"/>
  <c r="N131" i="9"/>
  <c r="O131" i="9"/>
  <c r="H131" i="9"/>
  <c r="G116" i="9"/>
  <c r="G105" i="9"/>
  <c r="G128" i="9"/>
  <c r="H116" i="9"/>
  <c r="H105" i="9"/>
  <c r="H128" i="9"/>
  <c r="I116" i="9"/>
  <c r="I105" i="9"/>
  <c r="I128" i="9"/>
  <c r="J116" i="9"/>
  <c r="J105" i="9"/>
  <c r="J128" i="9"/>
  <c r="K116" i="9"/>
  <c r="K105" i="9"/>
  <c r="K128" i="9"/>
  <c r="L116" i="9"/>
  <c r="L105" i="9"/>
  <c r="L128" i="9"/>
  <c r="M116" i="9"/>
  <c r="M105" i="9"/>
  <c r="M128" i="9"/>
  <c r="N116" i="9"/>
  <c r="N105" i="9"/>
  <c r="N128" i="9"/>
  <c r="O116" i="9"/>
  <c r="O105" i="9"/>
  <c r="O128" i="9"/>
  <c r="F105" i="9"/>
  <c r="F116" i="9"/>
  <c r="F128" i="9"/>
  <c r="C128" i="9"/>
  <c r="E77" i="9"/>
  <c r="G115" i="9"/>
  <c r="G127" i="9"/>
  <c r="H115" i="9"/>
  <c r="H127" i="9"/>
  <c r="I115" i="9"/>
  <c r="I127" i="9"/>
  <c r="J115" i="9"/>
  <c r="J127" i="9"/>
  <c r="K115" i="9"/>
  <c r="K127" i="9"/>
  <c r="L115" i="9"/>
  <c r="L127" i="9"/>
  <c r="M115" i="9"/>
  <c r="M127" i="9"/>
  <c r="N115" i="9"/>
  <c r="N127" i="9"/>
  <c r="O115" i="9"/>
  <c r="O127" i="9"/>
  <c r="F115" i="9"/>
  <c r="F127" i="9"/>
  <c r="C127" i="9"/>
  <c r="E76" i="9"/>
  <c r="G114" i="9"/>
  <c r="G126" i="9"/>
  <c r="H114" i="9"/>
  <c r="H126" i="9"/>
  <c r="I114" i="9"/>
  <c r="I126" i="9"/>
  <c r="J114" i="9"/>
  <c r="J126" i="9"/>
  <c r="K114" i="9"/>
  <c r="K126" i="9"/>
  <c r="L114" i="9"/>
  <c r="L126" i="9"/>
  <c r="M114" i="9"/>
  <c r="M126" i="9"/>
  <c r="N114" i="9"/>
  <c r="N126" i="9"/>
  <c r="O114" i="9"/>
  <c r="O126" i="9"/>
  <c r="F114" i="9"/>
  <c r="F126" i="9"/>
  <c r="C126" i="9"/>
  <c r="E75" i="9"/>
  <c r="G113" i="9"/>
  <c r="G125" i="9"/>
  <c r="H113" i="9"/>
  <c r="H125" i="9"/>
  <c r="I113" i="9"/>
  <c r="I125" i="9"/>
  <c r="J113" i="9"/>
  <c r="J125" i="9"/>
  <c r="K113" i="9"/>
  <c r="K125" i="9"/>
  <c r="L113" i="9"/>
  <c r="L125" i="9"/>
  <c r="M113" i="9"/>
  <c r="M125" i="9"/>
  <c r="N113" i="9"/>
  <c r="N125" i="9"/>
  <c r="O113" i="9"/>
  <c r="O125" i="9"/>
  <c r="F113" i="9"/>
  <c r="F125" i="9"/>
  <c r="C125" i="9"/>
  <c r="E74" i="9"/>
  <c r="G112" i="9"/>
  <c r="G124" i="9"/>
  <c r="H112" i="9"/>
  <c r="H124" i="9"/>
  <c r="I112" i="9"/>
  <c r="I124" i="9"/>
  <c r="J112" i="9"/>
  <c r="J124" i="9"/>
  <c r="K112" i="9"/>
  <c r="K124" i="9"/>
  <c r="L112" i="9"/>
  <c r="L124" i="9"/>
  <c r="M112" i="9"/>
  <c r="M124" i="9"/>
  <c r="N112" i="9"/>
  <c r="N124" i="9"/>
  <c r="O112" i="9"/>
  <c r="O124" i="9"/>
  <c r="F112" i="9"/>
  <c r="F124" i="9"/>
  <c r="C124" i="9"/>
  <c r="E73" i="9"/>
  <c r="G111" i="9"/>
  <c r="G123" i="9"/>
  <c r="H111" i="9"/>
  <c r="H123" i="9"/>
  <c r="I111" i="9"/>
  <c r="I123" i="9"/>
  <c r="J111" i="9"/>
  <c r="J123" i="9"/>
  <c r="K111" i="9"/>
  <c r="K123" i="9"/>
  <c r="L111" i="9"/>
  <c r="L123" i="9"/>
  <c r="M111" i="9"/>
  <c r="M123" i="9"/>
  <c r="N111" i="9"/>
  <c r="N123" i="9"/>
  <c r="O111" i="9"/>
  <c r="O123" i="9"/>
  <c r="F111" i="9"/>
  <c r="F123" i="9"/>
  <c r="C123" i="9"/>
  <c r="E72" i="9"/>
  <c r="J110" i="9"/>
  <c r="J122" i="9"/>
  <c r="G110" i="9"/>
  <c r="G122" i="9"/>
  <c r="H110" i="9"/>
  <c r="H122" i="9"/>
  <c r="I110" i="9"/>
  <c r="I122" i="9"/>
  <c r="K110" i="9"/>
  <c r="K122" i="9"/>
  <c r="L110" i="9"/>
  <c r="L122" i="9"/>
  <c r="M110" i="9"/>
  <c r="M122" i="9"/>
  <c r="N110" i="9"/>
  <c r="N122" i="9"/>
  <c r="O110" i="9"/>
  <c r="O122" i="9"/>
  <c r="F110" i="9"/>
  <c r="F122" i="9"/>
  <c r="C122" i="9"/>
  <c r="E71" i="9"/>
  <c r="G109" i="9"/>
  <c r="G121" i="9"/>
  <c r="H109" i="9"/>
  <c r="H121" i="9"/>
  <c r="I109" i="9"/>
  <c r="I121" i="9"/>
  <c r="J109" i="9"/>
  <c r="J121" i="9"/>
  <c r="K109" i="9"/>
  <c r="K121" i="9"/>
  <c r="L109" i="9"/>
  <c r="L121" i="9"/>
  <c r="M109" i="9"/>
  <c r="M121" i="9"/>
  <c r="N109" i="9"/>
  <c r="N121" i="9"/>
  <c r="O109" i="9"/>
  <c r="O121" i="9"/>
  <c r="F109" i="9"/>
  <c r="F121" i="9"/>
  <c r="C121" i="9"/>
  <c r="E70" i="9"/>
  <c r="G108" i="9"/>
  <c r="G120" i="9"/>
  <c r="H108" i="9"/>
  <c r="H120" i="9"/>
  <c r="I108" i="9"/>
  <c r="I120" i="9"/>
  <c r="J108" i="9"/>
  <c r="J120" i="9"/>
  <c r="K108" i="9"/>
  <c r="K120" i="9"/>
  <c r="L108" i="9"/>
  <c r="L120" i="9"/>
  <c r="M108" i="9"/>
  <c r="M120" i="9"/>
  <c r="N108" i="9"/>
  <c r="N120" i="9"/>
  <c r="O108" i="9"/>
  <c r="O120" i="9"/>
  <c r="F108" i="9"/>
  <c r="F120" i="9"/>
  <c r="C120" i="9"/>
  <c r="E69" i="9"/>
  <c r="H142" i="9"/>
  <c r="H212" i="9"/>
  <c r="I142" i="9"/>
  <c r="I212" i="9"/>
  <c r="J142" i="9"/>
  <c r="J212" i="9"/>
  <c r="K142" i="9"/>
  <c r="K212" i="9"/>
  <c r="L142" i="9"/>
  <c r="L212" i="9"/>
  <c r="M142" i="9"/>
  <c r="M212" i="9"/>
  <c r="N142" i="9"/>
  <c r="N212" i="9"/>
  <c r="O142" i="9"/>
  <c r="O212" i="9"/>
  <c r="G131" i="9"/>
  <c r="G142" i="9"/>
  <c r="G212" i="9"/>
  <c r="F131" i="9"/>
  <c r="F142" i="9"/>
  <c r="F212" i="9"/>
  <c r="C212" i="9"/>
  <c r="E67" i="9"/>
  <c r="H141" i="9"/>
  <c r="H211" i="9"/>
  <c r="I141" i="9"/>
  <c r="I211" i="9"/>
  <c r="J141" i="9"/>
  <c r="J211" i="9"/>
  <c r="K141" i="9"/>
  <c r="K211" i="9"/>
  <c r="L141" i="9"/>
  <c r="L211" i="9"/>
  <c r="M141" i="9"/>
  <c r="M211" i="9"/>
  <c r="N141" i="9"/>
  <c r="N211" i="9"/>
  <c r="O141" i="9"/>
  <c r="O211" i="9"/>
  <c r="G141" i="9"/>
  <c r="G211" i="9"/>
  <c r="F141" i="9"/>
  <c r="F211" i="9"/>
  <c r="C211" i="9"/>
  <c r="E66" i="9"/>
  <c r="H140" i="9"/>
  <c r="H210" i="9"/>
  <c r="I140" i="9"/>
  <c r="I210" i="9"/>
  <c r="J140" i="9"/>
  <c r="J210" i="9"/>
  <c r="K140" i="9"/>
  <c r="K210" i="9"/>
  <c r="L140" i="9"/>
  <c r="L210" i="9"/>
  <c r="M140" i="9"/>
  <c r="M210" i="9"/>
  <c r="N140" i="9"/>
  <c r="N210" i="9"/>
  <c r="O140" i="9"/>
  <c r="O210" i="9"/>
  <c r="G140" i="9"/>
  <c r="G210" i="9"/>
  <c r="F140" i="9"/>
  <c r="F210" i="9"/>
  <c r="C210" i="9"/>
  <c r="E65" i="9"/>
  <c r="H139" i="9"/>
  <c r="H209" i="9"/>
  <c r="I139" i="9"/>
  <c r="I209" i="9"/>
  <c r="J139" i="9"/>
  <c r="J209" i="9"/>
  <c r="K139" i="9"/>
  <c r="K209" i="9"/>
  <c r="L139" i="9"/>
  <c r="L209" i="9"/>
  <c r="M139" i="9"/>
  <c r="M209" i="9"/>
  <c r="N139" i="9"/>
  <c r="N209" i="9"/>
  <c r="O139" i="9"/>
  <c r="O209" i="9"/>
  <c r="G139" i="9"/>
  <c r="G209" i="9"/>
  <c r="F139" i="9"/>
  <c r="F209" i="9"/>
  <c r="C209" i="9"/>
  <c r="E64" i="9"/>
  <c r="H138" i="9"/>
  <c r="H208" i="9"/>
  <c r="I138" i="9"/>
  <c r="I208" i="9"/>
  <c r="J138" i="9"/>
  <c r="J208" i="9"/>
  <c r="K138" i="9"/>
  <c r="K208" i="9"/>
  <c r="L138" i="9"/>
  <c r="L208" i="9"/>
  <c r="M138" i="9"/>
  <c r="M208" i="9"/>
  <c r="N138" i="9"/>
  <c r="N208" i="9"/>
  <c r="O138" i="9"/>
  <c r="O208" i="9"/>
  <c r="G138" i="9"/>
  <c r="G208" i="9"/>
  <c r="F138" i="9"/>
  <c r="F208" i="9"/>
  <c r="C208" i="9"/>
  <c r="E63" i="9"/>
  <c r="H137" i="9"/>
  <c r="H207" i="9"/>
  <c r="I137" i="9"/>
  <c r="I207" i="9"/>
  <c r="J137" i="9"/>
  <c r="J207" i="9"/>
  <c r="K137" i="9"/>
  <c r="K207" i="9"/>
  <c r="L137" i="9"/>
  <c r="L207" i="9"/>
  <c r="M137" i="9"/>
  <c r="M207" i="9"/>
  <c r="N137" i="9"/>
  <c r="N207" i="9"/>
  <c r="O137" i="9"/>
  <c r="O207" i="9"/>
  <c r="G137" i="9"/>
  <c r="G207" i="9"/>
  <c r="F137" i="9"/>
  <c r="F207" i="9"/>
  <c r="C207" i="9"/>
  <c r="E62" i="9"/>
  <c r="H136" i="9"/>
  <c r="H206" i="9"/>
  <c r="I136" i="9"/>
  <c r="I206" i="9"/>
  <c r="J136" i="9"/>
  <c r="J206" i="9"/>
  <c r="K136" i="9"/>
  <c r="K206" i="9"/>
  <c r="L136" i="9"/>
  <c r="L206" i="9"/>
  <c r="M136" i="9"/>
  <c r="M206" i="9"/>
  <c r="N136" i="9"/>
  <c r="N206" i="9"/>
  <c r="O136" i="9"/>
  <c r="O206" i="9"/>
  <c r="G136" i="9"/>
  <c r="G206" i="9"/>
  <c r="F136" i="9"/>
  <c r="F206" i="9"/>
  <c r="C206" i="9"/>
  <c r="E61" i="9"/>
  <c r="H135" i="9"/>
  <c r="H205" i="9"/>
  <c r="I135" i="9"/>
  <c r="I205" i="9"/>
  <c r="J135" i="9"/>
  <c r="J205" i="9"/>
  <c r="K135" i="9"/>
  <c r="K205" i="9"/>
  <c r="L135" i="9"/>
  <c r="L205" i="9"/>
  <c r="M135" i="9"/>
  <c r="M205" i="9"/>
  <c r="N135" i="9"/>
  <c r="N205" i="9"/>
  <c r="O135" i="9"/>
  <c r="O205" i="9"/>
  <c r="G135" i="9"/>
  <c r="G205" i="9"/>
  <c r="F135" i="9"/>
  <c r="F205" i="9"/>
  <c r="C205" i="9"/>
  <c r="E60" i="9"/>
  <c r="H134" i="9"/>
  <c r="H204" i="9"/>
  <c r="I134" i="9"/>
  <c r="I204" i="9"/>
  <c r="J134" i="9"/>
  <c r="J204" i="9"/>
  <c r="K134" i="9"/>
  <c r="K204" i="9"/>
  <c r="L134" i="9"/>
  <c r="L204" i="9"/>
  <c r="M134" i="9"/>
  <c r="M204" i="9"/>
  <c r="N134" i="9"/>
  <c r="N204" i="9"/>
  <c r="O134" i="9"/>
  <c r="O204" i="9"/>
  <c r="G134" i="9"/>
  <c r="G204" i="9"/>
  <c r="F134" i="9"/>
  <c r="F204" i="9"/>
  <c r="C204" i="9"/>
  <c r="E59" i="9"/>
  <c r="H98" i="9"/>
  <c r="H201" i="9"/>
  <c r="I98" i="9"/>
  <c r="I201" i="9"/>
  <c r="J98" i="9"/>
  <c r="J201" i="9"/>
  <c r="K98" i="9"/>
  <c r="K201" i="9"/>
  <c r="L98" i="9"/>
  <c r="L201" i="9"/>
  <c r="M98" i="9"/>
  <c r="M201" i="9"/>
  <c r="N98" i="9"/>
  <c r="N201" i="9"/>
  <c r="O98" i="9"/>
  <c r="O201" i="9"/>
  <c r="G98" i="9"/>
  <c r="G201" i="9"/>
  <c r="F201" i="9"/>
  <c r="C201" i="9"/>
  <c r="E57" i="9"/>
  <c r="H200" i="9"/>
  <c r="I200" i="9"/>
  <c r="J200" i="9"/>
  <c r="K200" i="9"/>
  <c r="L200" i="9"/>
  <c r="M200" i="9"/>
  <c r="N200" i="9"/>
  <c r="O200" i="9"/>
  <c r="G200" i="9"/>
  <c r="F200" i="9"/>
  <c r="C200" i="9"/>
  <c r="E56" i="9"/>
  <c r="H199" i="9"/>
  <c r="I199" i="9"/>
  <c r="J199" i="9"/>
  <c r="K199" i="9"/>
  <c r="L199" i="9"/>
  <c r="M199" i="9"/>
  <c r="N199" i="9"/>
  <c r="O199" i="9"/>
  <c r="G199" i="9"/>
  <c r="F199" i="9"/>
  <c r="C199" i="9"/>
  <c r="E55" i="9"/>
  <c r="H198" i="9"/>
  <c r="I198" i="9"/>
  <c r="J198" i="9"/>
  <c r="K198" i="9"/>
  <c r="L198" i="9"/>
  <c r="M198" i="9"/>
  <c r="N198" i="9"/>
  <c r="O198" i="9"/>
  <c r="G198" i="9"/>
  <c r="F198" i="9"/>
  <c r="C198" i="9"/>
  <c r="E54" i="9"/>
  <c r="H197" i="9"/>
  <c r="I197" i="9"/>
  <c r="J197" i="9"/>
  <c r="K197" i="9"/>
  <c r="L197" i="9"/>
  <c r="M197" i="9"/>
  <c r="N197" i="9"/>
  <c r="O197" i="9"/>
  <c r="G197" i="9"/>
  <c r="F197" i="9"/>
  <c r="C197" i="9"/>
  <c r="E53" i="9"/>
  <c r="H196" i="9"/>
  <c r="I196" i="9"/>
  <c r="J196" i="9"/>
  <c r="K196" i="9"/>
  <c r="L196" i="9"/>
  <c r="M196" i="9"/>
  <c r="N196" i="9"/>
  <c r="O196" i="9"/>
  <c r="G196" i="9"/>
  <c r="F196" i="9"/>
  <c r="C196" i="9"/>
  <c r="E52" i="9"/>
  <c r="H195" i="9"/>
  <c r="I195" i="9"/>
  <c r="J195" i="9"/>
  <c r="K195" i="9"/>
  <c r="L195" i="9"/>
  <c r="M195" i="9"/>
  <c r="N195" i="9"/>
  <c r="O195" i="9"/>
  <c r="G195" i="9"/>
  <c r="F195" i="9"/>
  <c r="C195" i="9"/>
  <c r="E51" i="9"/>
  <c r="H194" i="9"/>
  <c r="I194" i="9"/>
  <c r="J194" i="9"/>
  <c r="K194" i="9"/>
  <c r="L194" i="9"/>
  <c r="M194" i="9"/>
  <c r="N194" i="9"/>
  <c r="O194" i="9"/>
  <c r="G194" i="9"/>
  <c r="F194" i="9"/>
  <c r="C194" i="9"/>
  <c r="E50" i="9"/>
  <c r="H193" i="9"/>
  <c r="I193" i="9"/>
  <c r="J193" i="9"/>
  <c r="K193" i="9"/>
  <c r="L193" i="9"/>
  <c r="M193" i="9"/>
  <c r="N193" i="9"/>
  <c r="O193" i="9"/>
  <c r="G193" i="9"/>
  <c r="F193" i="9"/>
  <c r="C193" i="9"/>
  <c r="E49" i="9"/>
  <c r="A201" i="9"/>
  <c r="E47" i="9"/>
  <c r="H167" i="9"/>
  <c r="I167" i="9"/>
  <c r="J167" i="9"/>
  <c r="K167" i="9"/>
  <c r="L167" i="9"/>
  <c r="M167" i="9"/>
  <c r="N167" i="9"/>
  <c r="O167" i="9"/>
  <c r="I168" i="9"/>
  <c r="J168" i="9"/>
  <c r="K168" i="9"/>
  <c r="L168" i="9"/>
  <c r="M168" i="9"/>
  <c r="N168" i="9"/>
  <c r="O168" i="9"/>
  <c r="I169" i="9"/>
  <c r="J169" i="9"/>
  <c r="K169" i="9"/>
  <c r="L169" i="9"/>
  <c r="M169" i="9"/>
  <c r="N169" i="9"/>
  <c r="O169" i="9"/>
  <c r="I170" i="9"/>
  <c r="J170" i="9"/>
  <c r="K170" i="9"/>
  <c r="L170" i="9"/>
  <c r="M170" i="9"/>
  <c r="N170" i="9"/>
  <c r="O170" i="9"/>
  <c r="I171" i="9"/>
  <c r="J171" i="9"/>
  <c r="K171" i="9"/>
  <c r="L171" i="9"/>
  <c r="M171" i="9"/>
  <c r="N171" i="9"/>
  <c r="O171" i="9"/>
  <c r="I172" i="9"/>
  <c r="J172" i="9"/>
  <c r="K172" i="9"/>
  <c r="L172" i="9"/>
  <c r="M172" i="9"/>
  <c r="N172" i="9"/>
  <c r="O172" i="9"/>
  <c r="I173" i="9"/>
  <c r="J173" i="9"/>
  <c r="K173" i="9"/>
  <c r="L173" i="9"/>
  <c r="M173" i="9"/>
  <c r="N173" i="9"/>
  <c r="O173" i="9"/>
  <c r="I174" i="9"/>
  <c r="J174" i="9"/>
  <c r="K174" i="9"/>
  <c r="L174" i="9"/>
  <c r="M174" i="9"/>
  <c r="N174" i="9"/>
  <c r="O174" i="9"/>
  <c r="I175" i="9"/>
  <c r="J175" i="9"/>
  <c r="K175" i="9"/>
  <c r="L175" i="9"/>
  <c r="M175" i="9"/>
  <c r="N175" i="9"/>
  <c r="O175" i="9"/>
  <c r="G167" i="9"/>
  <c r="G168" i="9"/>
  <c r="H168" i="9"/>
  <c r="G169" i="9"/>
  <c r="H169" i="9"/>
  <c r="G170" i="9"/>
  <c r="H170" i="9"/>
  <c r="G171" i="9"/>
  <c r="H171" i="9"/>
  <c r="G172" i="9"/>
  <c r="H172" i="9"/>
  <c r="G173" i="9"/>
  <c r="H173" i="9"/>
  <c r="G174" i="9"/>
  <c r="H174" i="9"/>
  <c r="G175" i="9"/>
  <c r="H175" i="9"/>
  <c r="F167" i="9"/>
  <c r="A175" i="9"/>
  <c r="E46" i="9"/>
  <c r="H156" i="9"/>
  <c r="I156" i="9"/>
  <c r="J156" i="9"/>
  <c r="K156" i="9"/>
  <c r="L156" i="9"/>
  <c r="M156" i="9"/>
  <c r="N156" i="9"/>
  <c r="O156" i="9"/>
  <c r="I157" i="9"/>
  <c r="J157" i="9"/>
  <c r="K157" i="9"/>
  <c r="L157" i="9"/>
  <c r="M157" i="9"/>
  <c r="N157" i="9"/>
  <c r="O157" i="9"/>
  <c r="I158" i="9"/>
  <c r="J158" i="9"/>
  <c r="K158" i="9"/>
  <c r="L158" i="9"/>
  <c r="M158" i="9"/>
  <c r="N158" i="9"/>
  <c r="O158" i="9"/>
  <c r="I159" i="9"/>
  <c r="J159" i="9"/>
  <c r="K159" i="9"/>
  <c r="L159" i="9"/>
  <c r="M159" i="9"/>
  <c r="N159" i="9"/>
  <c r="O159" i="9"/>
  <c r="I160" i="9"/>
  <c r="J160" i="9"/>
  <c r="K160" i="9"/>
  <c r="L160" i="9"/>
  <c r="M160" i="9"/>
  <c r="N160" i="9"/>
  <c r="O160" i="9"/>
  <c r="I161" i="9"/>
  <c r="J161" i="9"/>
  <c r="K161" i="9"/>
  <c r="L161" i="9"/>
  <c r="M161" i="9"/>
  <c r="N161" i="9"/>
  <c r="O161" i="9"/>
  <c r="I162" i="9"/>
  <c r="J162" i="9"/>
  <c r="K162" i="9"/>
  <c r="L162" i="9"/>
  <c r="M162" i="9"/>
  <c r="N162" i="9"/>
  <c r="O162" i="9"/>
  <c r="I163" i="9"/>
  <c r="J163" i="9"/>
  <c r="K163" i="9"/>
  <c r="L163" i="9"/>
  <c r="M163" i="9"/>
  <c r="N163" i="9"/>
  <c r="O163" i="9"/>
  <c r="I164" i="9"/>
  <c r="J164" i="9"/>
  <c r="K164" i="9"/>
  <c r="L164" i="9"/>
  <c r="M164" i="9"/>
  <c r="N164" i="9"/>
  <c r="O164" i="9"/>
  <c r="G156" i="9"/>
  <c r="G157" i="9"/>
  <c r="H157" i="9"/>
  <c r="G158" i="9"/>
  <c r="H158" i="9"/>
  <c r="G159" i="9"/>
  <c r="H159" i="9"/>
  <c r="G160" i="9"/>
  <c r="H160" i="9"/>
  <c r="G161" i="9"/>
  <c r="H161" i="9"/>
  <c r="G162" i="9"/>
  <c r="H162" i="9"/>
  <c r="G163" i="9"/>
  <c r="H163" i="9"/>
  <c r="G164" i="9"/>
  <c r="H164" i="9"/>
  <c r="F156" i="9"/>
  <c r="A164" i="9"/>
  <c r="E45" i="9"/>
  <c r="H145" i="9"/>
  <c r="I145" i="9"/>
  <c r="J145" i="9"/>
  <c r="K145" i="9"/>
  <c r="L145" i="9"/>
  <c r="M145" i="9"/>
  <c r="N145" i="9"/>
  <c r="O145" i="9"/>
  <c r="I146" i="9"/>
  <c r="J146" i="9"/>
  <c r="K146" i="9"/>
  <c r="L146" i="9"/>
  <c r="M146" i="9"/>
  <c r="N146" i="9"/>
  <c r="O146" i="9"/>
  <c r="I147" i="9"/>
  <c r="J147" i="9"/>
  <c r="K147" i="9"/>
  <c r="L147" i="9"/>
  <c r="M147" i="9"/>
  <c r="N147" i="9"/>
  <c r="O147" i="9"/>
  <c r="I148" i="9"/>
  <c r="J148" i="9"/>
  <c r="K148" i="9"/>
  <c r="L148" i="9"/>
  <c r="M148" i="9"/>
  <c r="N148" i="9"/>
  <c r="O148" i="9"/>
  <c r="I149" i="9"/>
  <c r="J149" i="9"/>
  <c r="K149" i="9"/>
  <c r="L149" i="9"/>
  <c r="M149" i="9"/>
  <c r="N149" i="9"/>
  <c r="O149" i="9"/>
  <c r="I150" i="9"/>
  <c r="J150" i="9"/>
  <c r="K150" i="9"/>
  <c r="L150" i="9"/>
  <c r="M150" i="9"/>
  <c r="N150" i="9"/>
  <c r="O150" i="9"/>
  <c r="I151" i="9"/>
  <c r="J151" i="9"/>
  <c r="K151" i="9"/>
  <c r="L151" i="9"/>
  <c r="M151" i="9"/>
  <c r="N151" i="9"/>
  <c r="O151" i="9"/>
  <c r="I152" i="9"/>
  <c r="J152" i="9"/>
  <c r="K152" i="9"/>
  <c r="L152" i="9"/>
  <c r="M152" i="9"/>
  <c r="N152" i="9"/>
  <c r="O152" i="9"/>
  <c r="I153" i="9"/>
  <c r="J153" i="9"/>
  <c r="K153" i="9"/>
  <c r="L153" i="9"/>
  <c r="M153" i="9"/>
  <c r="N153" i="9"/>
  <c r="O153" i="9"/>
  <c r="G145" i="9"/>
  <c r="G146" i="9"/>
  <c r="H146" i="9"/>
  <c r="G147" i="9"/>
  <c r="H147" i="9"/>
  <c r="G148" i="9"/>
  <c r="H148" i="9"/>
  <c r="G149" i="9"/>
  <c r="H149" i="9"/>
  <c r="G150" i="9"/>
  <c r="H150" i="9"/>
  <c r="G151" i="9"/>
  <c r="H151" i="9"/>
  <c r="G152" i="9"/>
  <c r="H152" i="9"/>
  <c r="G153" i="9"/>
  <c r="H153" i="9"/>
  <c r="F145" i="9"/>
  <c r="A153" i="9"/>
  <c r="E44" i="9"/>
  <c r="G24" i="7"/>
  <c r="G29" i="7"/>
  <c r="F24" i="7"/>
  <c r="F29" i="7"/>
  <c r="G26" i="7"/>
  <c r="F26" i="7"/>
  <c r="F56" i="1"/>
  <c r="F46" i="1"/>
  <c r="F47" i="1"/>
  <c r="F48" i="1"/>
  <c r="F49" i="1"/>
  <c r="F50" i="1"/>
  <c r="F51" i="1"/>
  <c r="F52" i="1"/>
  <c r="F53" i="1"/>
  <c r="F54" i="1"/>
  <c r="F57" i="1"/>
  <c r="F58" i="1"/>
  <c r="F59" i="1"/>
  <c r="F60" i="1"/>
  <c r="F88" i="1"/>
  <c r="F124" i="1"/>
  <c r="F125" i="1"/>
  <c r="F126" i="1"/>
  <c r="F127" i="1"/>
  <c r="F128" i="1"/>
  <c r="F129" i="1"/>
  <c r="F130" i="1"/>
  <c r="F131" i="1"/>
  <c r="F132" i="1"/>
  <c r="F134" i="1"/>
  <c r="F135" i="1"/>
  <c r="F136" i="1"/>
  <c r="F137" i="1"/>
  <c r="F138" i="1"/>
  <c r="F86" i="1"/>
  <c r="F85" i="1"/>
  <c r="F84" i="1"/>
  <c r="F65" i="1"/>
  <c r="F66" i="1"/>
  <c r="F67" i="1"/>
  <c r="F68" i="1"/>
  <c r="F69" i="1"/>
  <c r="F70" i="1"/>
  <c r="F71" i="1"/>
  <c r="F72" i="1"/>
  <c r="F73" i="1"/>
  <c r="F75" i="1"/>
  <c r="F76" i="1"/>
  <c r="F77" i="1"/>
  <c r="F78" i="1"/>
  <c r="F79" i="1"/>
  <c r="F81" i="1"/>
  <c r="G65" i="1"/>
  <c r="H65" i="1"/>
  <c r="I65" i="1"/>
  <c r="J65" i="1"/>
  <c r="K65" i="1"/>
  <c r="L65" i="1"/>
  <c r="M65" i="1"/>
  <c r="N65" i="1"/>
  <c r="G66" i="1"/>
  <c r="H66" i="1"/>
  <c r="I66" i="1"/>
  <c r="J66" i="1"/>
  <c r="K66" i="1"/>
  <c r="L66" i="1"/>
  <c r="M66" i="1"/>
  <c r="N66" i="1"/>
  <c r="G67" i="1"/>
  <c r="H67" i="1"/>
  <c r="I67" i="1"/>
  <c r="J67" i="1"/>
  <c r="K67" i="1"/>
  <c r="L67" i="1"/>
  <c r="M67" i="1"/>
  <c r="N67" i="1"/>
  <c r="G68" i="1"/>
  <c r="H68" i="1"/>
  <c r="I68" i="1"/>
  <c r="J68" i="1"/>
  <c r="K68" i="1"/>
  <c r="L68" i="1"/>
  <c r="M68" i="1"/>
  <c r="N68" i="1"/>
  <c r="G69" i="1"/>
  <c r="H69" i="1"/>
  <c r="I69" i="1"/>
  <c r="J69" i="1"/>
  <c r="K69" i="1"/>
  <c r="L69" i="1"/>
  <c r="M69" i="1"/>
  <c r="N69" i="1"/>
  <c r="G70" i="1"/>
  <c r="H70" i="1"/>
  <c r="I70" i="1"/>
  <c r="J70" i="1"/>
  <c r="K70" i="1"/>
  <c r="L70" i="1"/>
  <c r="M70" i="1"/>
  <c r="N70" i="1"/>
  <c r="G71" i="1"/>
  <c r="H71" i="1"/>
  <c r="I71" i="1"/>
  <c r="J71" i="1"/>
  <c r="K71" i="1"/>
  <c r="L71" i="1"/>
  <c r="M71" i="1"/>
  <c r="N71" i="1"/>
  <c r="G72" i="1"/>
  <c r="H72" i="1"/>
  <c r="I72" i="1"/>
  <c r="J72" i="1"/>
  <c r="K72" i="1"/>
  <c r="L72" i="1"/>
  <c r="M72" i="1"/>
  <c r="N72" i="1"/>
  <c r="G73" i="1"/>
  <c r="H73" i="1"/>
  <c r="I73" i="1"/>
  <c r="J73" i="1"/>
  <c r="K73" i="1"/>
  <c r="L73" i="1"/>
  <c r="M73" i="1"/>
  <c r="N73" i="1"/>
  <c r="G46" i="1"/>
  <c r="H46" i="1"/>
  <c r="I46" i="1"/>
  <c r="J46" i="1"/>
  <c r="K46" i="1"/>
  <c r="L46" i="1"/>
  <c r="M46" i="1"/>
  <c r="N46" i="1"/>
  <c r="G47" i="1"/>
  <c r="H47" i="1"/>
  <c r="I47" i="1"/>
  <c r="J47" i="1"/>
  <c r="K47" i="1"/>
  <c r="L47" i="1"/>
  <c r="M47" i="1"/>
  <c r="N47" i="1"/>
  <c r="G48" i="1"/>
  <c r="H48" i="1"/>
  <c r="I48" i="1"/>
  <c r="J48" i="1"/>
  <c r="K48" i="1"/>
  <c r="L48" i="1"/>
  <c r="M48" i="1"/>
  <c r="N48" i="1"/>
  <c r="G49" i="1"/>
  <c r="H49" i="1"/>
  <c r="I49" i="1"/>
  <c r="J49" i="1"/>
  <c r="K49" i="1"/>
  <c r="L49" i="1"/>
  <c r="M49" i="1"/>
  <c r="N49" i="1"/>
  <c r="G50" i="1"/>
  <c r="H50" i="1"/>
  <c r="I50" i="1"/>
  <c r="J50" i="1"/>
  <c r="K50" i="1"/>
  <c r="L50" i="1"/>
  <c r="M50" i="1"/>
  <c r="N50" i="1"/>
  <c r="G51" i="1"/>
  <c r="H51" i="1"/>
  <c r="I51" i="1"/>
  <c r="J51" i="1"/>
  <c r="K51" i="1"/>
  <c r="L51" i="1"/>
  <c r="M51" i="1"/>
  <c r="N51" i="1"/>
  <c r="G52" i="1"/>
  <c r="H52" i="1"/>
  <c r="I52" i="1"/>
  <c r="J52" i="1"/>
  <c r="K52" i="1"/>
  <c r="L52" i="1"/>
  <c r="M52" i="1"/>
  <c r="N52" i="1"/>
  <c r="G53" i="1"/>
  <c r="H53" i="1"/>
  <c r="I53" i="1"/>
  <c r="J53" i="1"/>
  <c r="K53" i="1"/>
  <c r="L53" i="1"/>
  <c r="M53" i="1"/>
  <c r="N53" i="1"/>
  <c r="G54" i="1"/>
  <c r="H54" i="1"/>
  <c r="I54" i="1"/>
  <c r="J54" i="1"/>
  <c r="K54" i="1"/>
  <c r="L54" i="1"/>
  <c r="M54" i="1"/>
  <c r="N54" i="1"/>
  <c r="F27" i="1"/>
  <c r="F28" i="1"/>
  <c r="F29" i="1"/>
  <c r="F30" i="1"/>
  <c r="F31" i="1"/>
  <c r="F32" i="1"/>
  <c r="F33" i="1"/>
  <c r="F34" i="1"/>
  <c r="F35" i="1"/>
  <c r="F37" i="1"/>
  <c r="F38" i="1"/>
  <c r="F39" i="1"/>
  <c r="F40" i="1"/>
  <c r="F41" i="1"/>
  <c r="F43" i="1"/>
  <c r="F13" i="1"/>
  <c r="F14" i="1"/>
  <c r="F15" i="1"/>
  <c r="F16" i="1"/>
  <c r="F23" i="1"/>
  <c r="F8" i="1"/>
  <c r="F9" i="1"/>
  <c r="F10" i="1"/>
  <c r="F11" i="1"/>
  <c r="F22" i="1"/>
  <c r="F20" i="1"/>
  <c r="G18" i="1"/>
  <c r="H18" i="1"/>
  <c r="I18" i="1"/>
  <c r="J18" i="1"/>
  <c r="K18" i="1"/>
  <c r="L18" i="1"/>
  <c r="M18" i="1"/>
  <c r="N18" i="1"/>
  <c r="F18" i="1"/>
  <c r="G8" i="1"/>
  <c r="H8" i="1"/>
  <c r="I8" i="1"/>
  <c r="J8" i="1"/>
  <c r="K8" i="1"/>
  <c r="L8" i="1"/>
  <c r="M8" i="1"/>
  <c r="N8" i="1"/>
  <c r="G9" i="1"/>
  <c r="H9" i="1"/>
  <c r="I9" i="1"/>
  <c r="J9" i="1"/>
  <c r="K9" i="1"/>
  <c r="L9" i="1"/>
  <c r="M9" i="1"/>
  <c r="N9" i="1"/>
  <c r="G10" i="1"/>
  <c r="H10" i="1"/>
  <c r="I10" i="1"/>
  <c r="J10" i="1"/>
  <c r="K10" i="1"/>
  <c r="L10" i="1"/>
  <c r="M10" i="1"/>
  <c r="N10" i="1"/>
  <c r="G11" i="1"/>
  <c r="H11" i="1"/>
  <c r="I11" i="1"/>
  <c r="J11" i="1"/>
  <c r="K11" i="1"/>
  <c r="L11" i="1"/>
  <c r="M11" i="1"/>
  <c r="N11" i="1"/>
  <c r="G27" i="1"/>
  <c r="H27" i="1"/>
  <c r="I27" i="1"/>
  <c r="J27" i="1"/>
  <c r="K27" i="1"/>
  <c r="L27" i="1"/>
  <c r="M27" i="1"/>
  <c r="N27" i="1"/>
  <c r="G28" i="1"/>
  <c r="H28" i="1"/>
  <c r="I28" i="1"/>
  <c r="J28" i="1"/>
  <c r="K28" i="1"/>
  <c r="L28" i="1"/>
  <c r="M28" i="1"/>
  <c r="N28" i="1"/>
  <c r="G29" i="1"/>
  <c r="H29" i="1"/>
  <c r="I29" i="1"/>
  <c r="J29" i="1"/>
  <c r="K29" i="1"/>
  <c r="L29" i="1"/>
  <c r="M29" i="1"/>
  <c r="N29" i="1"/>
  <c r="G30" i="1"/>
  <c r="H30" i="1"/>
  <c r="I30" i="1"/>
  <c r="J30" i="1"/>
  <c r="K30" i="1"/>
  <c r="L30" i="1"/>
  <c r="M30" i="1"/>
  <c r="N30" i="1"/>
  <c r="G31" i="1"/>
  <c r="H31" i="1"/>
  <c r="I31" i="1"/>
  <c r="J31" i="1"/>
  <c r="K31" i="1"/>
  <c r="L31" i="1"/>
  <c r="M31" i="1"/>
  <c r="N31" i="1"/>
  <c r="G32" i="1"/>
  <c r="H32" i="1"/>
  <c r="I32" i="1"/>
  <c r="J32" i="1"/>
  <c r="K32" i="1"/>
  <c r="L32" i="1"/>
  <c r="M32" i="1"/>
  <c r="N32" i="1"/>
  <c r="G33" i="1"/>
  <c r="H33" i="1"/>
  <c r="I33" i="1"/>
  <c r="J33" i="1"/>
  <c r="K33" i="1"/>
  <c r="L33" i="1"/>
  <c r="M33" i="1"/>
  <c r="N33" i="1"/>
  <c r="G34" i="1"/>
  <c r="H34" i="1"/>
  <c r="I34" i="1"/>
  <c r="J34" i="1"/>
  <c r="K34" i="1"/>
  <c r="L34" i="1"/>
  <c r="M34" i="1"/>
  <c r="N34" i="1"/>
  <c r="G35" i="1"/>
  <c r="H35" i="1"/>
  <c r="I35" i="1"/>
  <c r="J35" i="1"/>
  <c r="K35" i="1"/>
  <c r="L35" i="1"/>
  <c r="M35" i="1"/>
  <c r="N35" i="1"/>
  <c r="O190" i="9"/>
  <c r="N190" i="9"/>
  <c r="M190" i="9"/>
  <c r="L190" i="9"/>
  <c r="K190" i="9"/>
  <c r="J190" i="9"/>
  <c r="I190" i="9"/>
  <c r="H190" i="9"/>
  <c r="O189" i="9"/>
  <c r="N189" i="9"/>
  <c r="M189" i="9"/>
  <c r="L189" i="9"/>
  <c r="K189" i="9"/>
  <c r="J189" i="9"/>
  <c r="I189" i="9"/>
  <c r="H189" i="9"/>
  <c r="O188" i="9"/>
  <c r="N188" i="9"/>
  <c r="M188" i="9"/>
  <c r="L188" i="9"/>
  <c r="K188" i="9"/>
  <c r="J188" i="9"/>
  <c r="I188" i="9"/>
  <c r="H188" i="9"/>
  <c r="O184" i="9"/>
  <c r="N184" i="9"/>
  <c r="M184" i="9"/>
  <c r="L184" i="9"/>
  <c r="K184" i="9"/>
  <c r="J184" i="9"/>
  <c r="I184" i="9"/>
  <c r="H184" i="9"/>
  <c r="O183" i="9"/>
  <c r="N183" i="9"/>
  <c r="M183" i="9"/>
  <c r="L183" i="9"/>
  <c r="K183" i="9"/>
  <c r="J183" i="9"/>
  <c r="I183" i="9"/>
  <c r="H183" i="9"/>
  <c r="O182" i="9"/>
  <c r="N182" i="9"/>
  <c r="M182" i="9"/>
  <c r="L182" i="9"/>
  <c r="K182" i="9"/>
  <c r="J182" i="9"/>
  <c r="I182" i="9"/>
  <c r="H182" i="9"/>
  <c r="G190" i="9"/>
  <c r="F190" i="9"/>
  <c r="G189" i="9"/>
  <c r="F189" i="9"/>
  <c r="G188" i="9"/>
  <c r="F188" i="9"/>
  <c r="G187" i="9"/>
  <c r="F187" i="9"/>
  <c r="G186" i="9"/>
  <c r="F186" i="9"/>
  <c r="G185" i="9"/>
  <c r="F185" i="9"/>
  <c r="G184" i="9"/>
  <c r="F184" i="9"/>
  <c r="G183" i="9"/>
  <c r="F183" i="9"/>
  <c r="G182" i="9"/>
  <c r="F182" i="9"/>
  <c r="F175" i="9"/>
  <c r="F174" i="9"/>
  <c r="F173" i="9"/>
  <c r="F172" i="9"/>
  <c r="F171" i="9"/>
  <c r="F170" i="9"/>
  <c r="F169" i="9"/>
  <c r="F168" i="9"/>
  <c r="F164" i="9"/>
  <c r="F163" i="9"/>
  <c r="F162" i="9"/>
  <c r="F161" i="9"/>
  <c r="F160" i="9"/>
  <c r="F159" i="9"/>
  <c r="F158" i="9"/>
  <c r="F157" i="9"/>
  <c r="F153" i="9"/>
  <c r="F152" i="9"/>
  <c r="F151" i="9"/>
  <c r="F150" i="9"/>
  <c r="F149" i="9"/>
  <c r="F148" i="9"/>
  <c r="F147" i="9"/>
  <c r="F146" i="9"/>
  <c r="I91" i="9"/>
  <c r="J91" i="9"/>
  <c r="K91" i="9"/>
  <c r="L91" i="9"/>
  <c r="M91" i="9"/>
  <c r="N91" i="9"/>
  <c r="O91" i="9"/>
  <c r="H91" i="9"/>
  <c r="G91" i="9"/>
  <c r="F91" i="9"/>
  <c r="H93" i="9"/>
  <c r="I93" i="9"/>
  <c r="J93" i="9"/>
  <c r="K93" i="9"/>
  <c r="L93" i="9"/>
  <c r="M93" i="9"/>
  <c r="N93" i="9"/>
  <c r="O93" i="9"/>
  <c r="H94" i="9"/>
  <c r="I94" i="9"/>
  <c r="J94" i="9"/>
  <c r="K94" i="9"/>
  <c r="L94" i="9"/>
  <c r="M94" i="9"/>
  <c r="N94" i="9"/>
  <c r="O94" i="9"/>
  <c r="H95" i="9"/>
  <c r="I95" i="9"/>
  <c r="J95" i="9"/>
  <c r="K95" i="9"/>
  <c r="L95" i="9"/>
  <c r="M95" i="9"/>
  <c r="N95" i="9"/>
  <c r="O95" i="9"/>
  <c r="H96" i="9"/>
  <c r="I96" i="9"/>
  <c r="J96" i="9"/>
  <c r="K96" i="9"/>
  <c r="L96" i="9"/>
  <c r="M96" i="9"/>
  <c r="N96" i="9"/>
  <c r="O96" i="9"/>
  <c r="H97" i="9"/>
  <c r="I97" i="9"/>
  <c r="J97" i="9"/>
  <c r="K97" i="9"/>
  <c r="L97" i="9"/>
  <c r="M97" i="9"/>
  <c r="N97" i="9"/>
  <c r="O97" i="9"/>
  <c r="H99" i="9"/>
  <c r="I99" i="9"/>
  <c r="J99" i="9"/>
  <c r="K99" i="9"/>
  <c r="L99" i="9"/>
  <c r="M99" i="9"/>
  <c r="N99" i="9"/>
  <c r="O99" i="9"/>
  <c r="H100" i="9"/>
  <c r="I100" i="9"/>
  <c r="J100" i="9"/>
  <c r="K100" i="9"/>
  <c r="L100" i="9"/>
  <c r="M100" i="9"/>
  <c r="N100" i="9"/>
  <c r="O100" i="9"/>
  <c r="H101" i="9"/>
  <c r="I101" i="9"/>
  <c r="J101" i="9"/>
  <c r="K101" i="9"/>
  <c r="L101" i="9"/>
  <c r="M101" i="9"/>
  <c r="N101" i="9"/>
  <c r="O101" i="9"/>
  <c r="H102" i="9"/>
  <c r="I102" i="9"/>
  <c r="J102" i="9"/>
  <c r="K102" i="9"/>
  <c r="L102" i="9"/>
  <c r="M102" i="9"/>
  <c r="N102" i="9"/>
  <c r="O102" i="9"/>
  <c r="I92" i="9"/>
  <c r="J92" i="9"/>
  <c r="K92" i="9"/>
  <c r="L92" i="9"/>
  <c r="M92" i="9"/>
  <c r="N92" i="9"/>
  <c r="O92" i="9"/>
  <c r="H92" i="9"/>
  <c r="F93" i="9"/>
  <c r="G93" i="9"/>
  <c r="F94" i="9"/>
  <c r="G94" i="9"/>
  <c r="F95" i="9"/>
  <c r="G95" i="9"/>
  <c r="F96" i="9"/>
  <c r="G96" i="9"/>
  <c r="F97" i="9"/>
  <c r="G97" i="9"/>
  <c r="F98" i="9"/>
  <c r="F99" i="9"/>
  <c r="G99" i="9"/>
  <c r="F100" i="9"/>
  <c r="G100" i="9"/>
  <c r="F101" i="9"/>
  <c r="G101" i="9"/>
  <c r="F102" i="9"/>
  <c r="G102" i="9"/>
  <c r="G92" i="9"/>
  <c r="F92" i="9"/>
  <c r="A3" i="5"/>
  <c r="G24" i="8"/>
  <c r="H24" i="8"/>
  <c r="I24" i="8"/>
  <c r="J24" i="8"/>
  <c r="K24" i="8"/>
  <c r="L24" i="8"/>
  <c r="M24" i="8"/>
  <c r="F24" i="8"/>
  <c r="N56" i="1"/>
  <c r="N57" i="1"/>
  <c r="N58" i="1"/>
  <c r="N59" i="1"/>
  <c r="N60" i="1"/>
  <c r="N88" i="1"/>
  <c r="M56" i="1"/>
  <c r="M57" i="1"/>
  <c r="M58" i="1"/>
  <c r="M59" i="1"/>
  <c r="M60" i="1"/>
  <c r="M88" i="1"/>
  <c r="L56" i="1"/>
  <c r="L57" i="1"/>
  <c r="L58" i="1"/>
  <c r="L59" i="1"/>
  <c r="L60" i="1"/>
  <c r="L88" i="1"/>
  <c r="K56" i="1"/>
  <c r="K57" i="1"/>
  <c r="K58" i="1"/>
  <c r="K59" i="1"/>
  <c r="K60" i="1"/>
  <c r="K88" i="1"/>
  <c r="J56" i="1"/>
  <c r="J57" i="1"/>
  <c r="J58" i="1"/>
  <c r="J59" i="1"/>
  <c r="J60" i="1"/>
  <c r="J88" i="1"/>
  <c r="I56" i="1"/>
  <c r="I57" i="1"/>
  <c r="I58" i="1"/>
  <c r="I59" i="1"/>
  <c r="I60" i="1"/>
  <c r="I88" i="1"/>
  <c r="H56" i="1"/>
  <c r="H57" i="1"/>
  <c r="H58" i="1"/>
  <c r="H59" i="1"/>
  <c r="H60" i="1"/>
  <c r="H88" i="1"/>
  <c r="G56" i="1"/>
  <c r="G57" i="1"/>
  <c r="G58" i="1"/>
  <c r="G59" i="1"/>
  <c r="G60" i="1"/>
  <c r="G88" i="1"/>
  <c r="N124" i="1"/>
  <c r="N125" i="1"/>
  <c r="N126" i="1"/>
  <c r="N127" i="1"/>
  <c r="N128" i="1"/>
  <c r="N129" i="1"/>
  <c r="N130" i="1"/>
  <c r="N131" i="1"/>
  <c r="N132" i="1"/>
  <c r="N134" i="1"/>
  <c r="N135" i="1"/>
  <c r="N136" i="1"/>
  <c r="N137" i="1"/>
  <c r="N138" i="1"/>
  <c r="N86" i="1"/>
  <c r="M124" i="1"/>
  <c r="M125" i="1"/>
  <c r="M126" i="1"/>
  <c r="M127" i="1"/>
  <c r="M128" i="1"/>
  <c r="M129" i="1"/>
  <c r="M130" i="1"/>
  <c r="M131" i="1"/>
  <c r="M132" i="1"/>
  <c r="M134" i="1"/>
  <c r="M135" i="1"/>
  <c r="M136" i="1"/>
  <c r="M137" i="1"/>
  <c r="M138" i="1"/>
  <c r="M86" i="1"/>
  <c r="L124" i="1"/>
  <c r="L125" i="1"/>
  <c r="L126" i="1"/>
  <c r="L127" i="1"/>
  <c r="L128" i="1"/>
  <c r="L129" i="1"/>
  <c r="L130" i="1"/>
  <c r="L131" i="1"/>
  <c r="L132" i="1"/>
  <c r="L134" i="1"/>
  <c r="L135" i="1"/>
  <c r="L136" i="1"/>
  <c r="L137" i="1"/>
  <c r="L138" i="1"/>
  <c r="L86" i="1"/>
  <c r="K124" i="1"/>
  <c r="K125" i="1"/>
  <c r="K126" i="1"/>
  <c r="K127" i="1"/>
  <c r="K128" i="1"/>
  <c r="K129" i="1"/>
  <c r="K130" i="1"/>
  <c r="K131" i="1"/>
  <c r="K132" i="1"/>
  <c r="K86" i="1"/>
  <c r="J124" i="1"/>
  <c r="J125" i="1"/>
  <c r="J126" i="1"/>
  <c r="J127" i="1"/>
  <c r="J128" i="1"/>
  <c r="J129" i="1"/>
  <c r="J130" i="1"/>
  <c r="J131" i="1"/>
  <c r="J132" i="1"/>
  <c r="J86" i="1"/>
  <c r="I124" i="1"/>
  <c r="I125" i="1"/>
  <c r="I126" i="1"/>
  <c r="I127" i="1"/>
  <c r="I128" i="1"/>
  <c r="I129" i="1"/>
  <c r="I130" i="1"/>
  <c r="I131" i="1"/>
  <c r="I132" i="1"/>
  <c r="I86" i="1"/>
  <c r="H124" i="1"/>
  <c r="H125" i="1"/>
  <c r="H126" i="1"/>
  <c r="H127" i="1"/>
  <c r="H128" i="1"/>
  <c r="H129" i="1"/>
  <c r="H130" i="1"/>
  <c r="H131" i="1"/>
  <c r="H132" i="1"/>
  <c r="H86" i="1"/>
  <c r="G124" i="1"/>
  <c r="G125" i="1"/>
  <c r="G126" i="1"/>
  <c r="G127" i="1"/>
  <c r="G128" i="1"/>
  <c r="G129" i="1"/>
  <c r="G130" i="1"/>
  <c r="G131" i="1"/>
  <c r="G132" i="1"/>
  <c r="G86" i="1"/>
  <c r="N85" i="1"/>
  <c r="M85" i="1"/>
  <c r="L85" i="1"/>
  <c r="K134" i="1"/>
  <c r="K135" i="1"/>
  <c r="K136" i="1"/>
  <c r="K137" i="1"/>
  <c r="K138" i="1"/>
  <c r="K85" i="1"/>
  <c r="J134" i="1"/>
  <c r="J135" i="1"/>
  <c r="J136" i="1"/>
  <c r="J137" i="1"/>
  <c r="J138" i="1"/>
  <c r="J85" i="1"/>
  <c r="I134" i="1"/>
  <c r="I135" i="1"/>
  <c r="I136" i="1"/>
  <c r="I137" i="1"/>
  <c r="I138" i="1"/>
  <c r="I85" i="1"/>
  <c r="H134" i="1"/>
  <c r="H135" i="1"/>
  <c r="H136" i="1"/>
  <c r="H137" i="1"/>
  <c r="H138" i="1"/>
  <c r="H85" i="1"/>
  <c r="G134" i="1"/>
  <c r="G135" i="1"/>
  <c r="G136" i="1"/>
  <c r="G137" i="1"/>
  <c r="G138" i="1"/>
  <c r="G85" i="1"/>
  <c r="N84" i="1"/>
  <c r="M84" i="1"/>
  <c r="L84" i="1"/>
  <c r="K84" i="1"/>
  <c r="J84" i="1"/>
  <c r="I84" i="1"/>
  <c r="H84" i="1"/>
  <c r="G84" i="1"/>
  <c r="N75" i="1"/>
  <c r="N76" i="1"/>
  <c r="N77" i="1"/>
  <c r="N78" i="1"/>
  <c r="N79" i="1"/>
  <c r="N81" i="1"/>
  <c r="M75" i="1"/>
  <c r="M76" i="1"/>
  <c r="M77" i="1"/>
  <c r="M78" i="1"/>
  <c r="M79" i="1"/>
  <c r="M81" i="1"/>
  <c r="L75" i="1"/>
  <c r="L76" i="1"/>
  <c r="L77" i="1"/>
  <c r="L78" i="1"/>
  <c r="L79" i="1"/>
  <c r="L81" i="1"/>
  <c r="K81" i="1"/>
  <c r="J81" i="1"/>
  <c r="I81" i="1"/>
  <c r="H81" i="1"/>
  <c r="G81" i="1"/>
  <c r="K79" i="1"/>
  <c r="J79" i="1"/>
  <c r="I79" i="1"/>
  <c r="H79" i="1"/>
  <c r="G79" i="1"/>
  <c r="K78" i="1"/>
  <c r="J78" i="1"/>
  <c r="I78" i="1"/>
  <c r="H78" i="1"/>
  <c r="G78" i="1"/>
  <c r="K77" i="1"/>
  <c r="J77" i="1"/>
  <c r="I77" i="1"/>
  <c r="H77" i="1"/>
  <c r="G77" i="1"/>
  <c r="K76" i="1"/>
  <c r="J76" i="1"/>
  <c r="I76" i="1"/>
  <c r="H76" i="1"/>
  <c r="G76" i="1"/>
  <c r="K75" i="1"/>
  <c r="J75" i="1"/>
  <c r="I75" i="1"/>
  <c r="H75" i="1"/>
  <c r="G75" i="1"/>
  <c r="N62" i="1"/>
  <c r="M62" i="1"/>
  <c r="L62" i="1"/>
  <c r="K62" i="1"/>
  <c r="J62" i="1"/>
  <c r="I62" i="1"/>
  <c r="H62" i="1"/>
  <c r="G62" i="1"/>
  <c r="N37" i="1"/>
  <c r="N38" i="1"/>
  <c r="N39" i="1"/>
  <c r="N40" i="1"/>
  <c r="N41" i="1"/>
  <c r="N43" i="1"/>
  <c r="M37" i="1"/>
  <c r="M38" i="1"/>
  <c r="M39" i="1"/>
  <c r="M40" i="1"/>
  <c r="M41" i="1"/>
  <c r="M43" i="1"/>
  <c r="L37" i="1"/>
  <c r="L38" i="1"/>
  <c r="L39" i="1"/>
  <c r="L40" i="1"/>
  <c r="L41" i="1"/>
  <c r="L43" i="1"/>
  <c r="K43" i="1"/>
  <c r="J43" i="1"/>
  <c r="I43" i="1"/>
  <c r="H43" i="1"/>
  <c r="G43" i="1"/>
  <c r="K41" i="1"/>
  <c r="J41" i="1"/>
  <c r="I41" i="1"/>
  <c r="H41" i="1"/>
  <c r="G41" i="1"/>
  <c r="K40" i="1"/>
  <c r="J40" i="1"/>
  <c r="I40" i="1"/>
  <c r="H40" i="1"/>
  <c r="G40" i="1"/>
  <c r="K39" i="1"/>
  <c r="J39" i="1"/>
  <c r="I39" i="1"/>
  <c r="H39" i="1"/>
  <c r="G39" i="1"/>
  <c r="K38" i="1"/>
  <c r="J38" i="1"/>
  <c r="I38" i="1"/>
  <c r="H38" i="1"/>
  <c r="G38" i="1"/>
  <c r="K37" i="1"/>
  <c r="J37" i="1"/>
  <c r="I37" i="1"/>
  <c r="H37" i="1"/>
  <c r="G37" i="1"/>
  <c r="N22" i="1"/>
  <c r="N13" i="1"/>
  <c r="N14" i="1"/>
  <c r="N15" i="1"/>
  <c r="N16" i="1"/>
  <c r="N23" i="1"/>
  <c r="N25" i="1"/>
  <c r="M22" i="1"/>
  <c r="M13" i="1"/>
  <c r="M14" i="1"/>
  <c r="M15" i="1"/>
  <c r="M16" i="1"/>
  <c r="M23" i="1"/>
  <c r="M25" i="1"/>
  <c r="L22" i="1"/>
  <c r="L13" i="1"/>
  <c r="L14" i="1"/>
  <c r="L15" i="1"/>
  <c r="L16" i="1"/>
  <c r="L23" i="1"/>
  <c r="L25" i="1"/>
  <c r="K22" i="1"/>
  <c r="K13" i="1"/>
  <c r="K14" i="1"/>
  <c r="K15" i="1"/>
  <c r="K16" i="1"/>
  <c r="K23" i="1"/>
  <c r="K25" i="1"/>
  <c r="J22" i="1"/>
  <c r="J13" i="1"/>
  <c r="J14" i="1"/>
  <c r="J15" i="1"/>
  <c r="J16" i="1"/>
  <c r="J23" i="1"/>
  <c r="J25" i="1"/>
  <c r="I22" i="1"/>
  <c r="I13" i="1"/>
  <c r="I14" i="1"/>
  <c r="I15" i="1"/>
  <c r="I16" i="1"/>
  <c r="I23" i="1"/>
  <c r="I25" i="1"/>
  <c r="H22" i="1"/>
  <c r="H13" i="1"/>
  <c r="H14" i="1"/>
  <c r="H15" i="1"/>
  <c r="H16" i="1"/>
  <c r="H23" i="1"/>
  <c r="H25" i="1"/>
  <c r="G22" i="1"/>
  <c r="G13" i="1"/>
  <c r="G14" i="1"/>
  <c r="G15" i="1"/>
  <c r="G16" i="1"/>
  <c r="G23" i="1"/>
  <c r="G25" i="1"/>
  <c r="N20" i="1"/>
  <c r="M20" i="1"/>
  <c r="L20" i="1"/>
  <c r="K20" i="1"/>
  <c r="J20" i="1"/>
  <c r="I20" i="1"/>
  <c r="H20" i="1"/>
  <c r="G20" i="1"/>
  <c r="A3" i="3"/>
  <c r="A212" i="9"/>
  <c r="A213" i="9"/>
  <c r="C190" i="9"/>
  <c r="I185" i="9"/>
  <c r="J185" i="9"/>
  <c r="K185" i="9"/>
  <c r="L185" i="9"/>
  <c r="M185" i="9"/>
  <c r="N185" i="9"/>
  <c r="O185" i="9"/>
  <c r="I186" i="9"/>
  <c r="J186" i="9"/>
  <c r="K186" i="9"/>
  <c r="L186" i="9"/>
  <c r="M186" i="9"/>
  <c r="N186" i="9"/>
  <c r="O186" i="9"/>
  <c r="I187" i="9"/>
  <c r="J187" i="9"/>
  <c r="K187" i="9"/>
  <c r="L187" i="9"/>
  <c r="M187" i="9"/>
  <c r="N187" i="9"/>
  <c r="O187" i="9"/>
  <c r="H185" i="9"/>
  <c r="H186" i="9"/>
  <c r="H187" i="9"/>
  <c r="A190" i="9"/>
  <c r="C189" i="9"/>
  <c r="C188" i="9"/>
  <c r="C187" i="9"/>
  <c r="C186" i="9"/>
  <c r="C185" i="9"/>
  <c r="C184" i="9"/>
  <c r="C183" i="9"/>
  <c r="C182" i="9"/>
  <c r="C175" i="9"/>
  <c r="C174" i="9"/>
  <c r="C173" i="9"/>
  <c r="C172" i="9"/>
  <c r="C171" i="9"/>
  <c r="C170" i="9"/>
  <c r="C169" i="9"/>
  <c r="C168" i="9"/>
  <c r="C167" i="9"/>
  <c r="C164" i="9"/>
  <c r="C163" i="9"/>
  <c r="C162" i="9"/>
  <c r="C161" i="9"/>
  <c r="C160" i="9"/>
  <c r="C159" i="9"/>
  <c r="C158" i="9"/>
  <c r="C157" i="9"/>
  <c r="C156" i="9"/>
  <c r="C153" i="9"/>
  <c r="C152" i="9"/>
  <c r="C151" i="9"/>
  <c r="C150" i="9"/>
  <c r="C149" i="9"/>
  <c r="C148" i="9"/>
  <c r="C147" i="9"/>
  <c r="C146" i="9"/>
  <c r="C145" i="9"/>
  <c r="C142" i="9"/>
  <c r="A142" i="9"/>
  <c r="C141" i="9"/>
  <c r="C140" i="9"/>
  <c r="C139" i="9"/>
  <c r="C138" i="9"/>
  <c r="C137" i="9"/>
  <c r="C136" i="9"/>
  <c r="C135" i="9"/>
  <c r="C134" i="9"/>
  <c r="A128" i="9"/>
  <c r="O117" i="9"/>
  <c r="N117" i="9"/>
  <c r="M117" i="9"/>
  <c r="L117" i="9"/>
  <c r="K117" i="9"/>
  <c r="J117" i="9"/>
  <c r="I117" i="9"/>
  <c r="H117" i="9"/>
  <c r="G117" i="9"/>
  <c r="F117" i="9"/>
  <c r="C116" i="9"/>
  <c r="C115" i="9"/>
  <c r="C114" i="9"/>
  <c r="C113" i="9"/>
  <c r="C112" i="9"/>
  <c r="C111" i="9"/>
  <c r="C110" i="9"/>
  <c r="C109" i="9"/>
  <c r="C108" i="9"/>
  <c r="A105" i="9"/>
  <c r="E82" i="9"/>
  <c r="E83" i="9"/>
  <c r="E84" i="9"/>
  <c r="E85" i="9"/>
  <c r="E81" i="9"/>
  <c r="E80" i="9"/>
  <c r="E79" i="9"/>
  <c r="D57" i="9"/>
  <c r="D56" i="9"/>
  <c r="D55" i="9"/>
  <c r="D54" i="9"/>
  <c r="D53" i="9"/>
  <c r="D52" i="9"/>
  <c r="D51" i="9"/>
  <c r="D50" i="9"/>
  <c r="D49" i="9"/>
  <c r="L26" i="9"/>
  <c r="K26" i="9"/>
  <c r="J26" i="9"/>
  <c r="I26" i="9"/>
  <c r="H26" i="9"/>
  <c r="G26" i="9"/>
  <c r="F26" i="9"/>
  <c r="E26" i="9"/>
  <c r="D26" i="9"/>
  <c r="C26" i="9"/>
  <c r="M15" i="9"/>
  <c r="M104" i="1"/>
  <c r="E101" i="5"/>
  <c r="F101" i="5"/>
  <c r="G101" i="5"/>
  <c r="H101" i="5"/>
  <c r="I101" i="5"/>
  <c r="J101" i="5"/>
  <c r="K101" i="5"/>
  <c r="L101" i="5"/>
  <c r="D101" i="5"/>
  <c r="F62" i="1"/>
  <c r="F25" i="1"/>
</calcChain>
</file>

<file path=xl/sharedStrings.xml><?xml version="1.0" encoding="utf-8"?>
<sst xmlns="http://schemas.openxmlformats.org/spreadsheetml/2006/main" count="1612" uniqueCount="454">
  <si>
    <t>decentral</t>
  </si>
  <si>
    <t>CO2</t>
  </si>
  <si>
    <t>useful energy</t>
  </si>
  <si>
    <t>scenario1</t>
  </si>
  <si>
    <t>scenario2</t>
  </si>
  <si>
    <t>scenario3</t>
  </si>
  <si>
    <t>scenario4</t>
  </si>
  <si>
    <t>scenario5</t>
  </si>
  <si>
    <t>scenario6</t>
  </si>
  <si>
    <t>scenario7</t>
  </si>
  <si>
    <t>scenario8</t>
  </si>
  <si>
    <t>scenario9</t>
  </si>
  <si>
    <t>costs</t>
  </si>
  <si>
    <t>decentral supply</t>
  </si>
  <si>
    <t>DH supply</t>
  </si>
  <si>
    <t xml:space="preserve">whole system </t>
  </si>
  <si>
    <t>wood pellets</t>
  </si>
  <si>
    <t>various</t>
  </si>
  <si>
    <t>electricity</t>
  </si>
  <si>
    <t>radiation</t>
  </si>
  <si>
    <t>CM - District heating supply dispatch</t>
  </si>
  <si>
    <t>Total LCOH</t>
  </si>
  <si>
    <t>Total Revenue From Electricity</t>
  </si>
  <si>
    <t>Total Thermal Generation</t>
  </si>
  <si>
    <t>Total Electricity Generation</t>
  </si>
  <si>
    <t>Total Investment Costs</t>
  </si>
  <si>
    <t>Total O&amp;M Costs</t>
  </si>
  <si>
    <t>Total Fuel Costs</t>
  </si>
  <si>
    <t>Total CO2 Costs</t>
  </si>
  <si>
    <t>Total Ramping Costs</t>
  </si>
  <si>
    <t>Total CO2 Emissions</t>
  </si>
  <si>
    <t>Total Heat Demand</t>
  </si>
  <si>
    <t>Total Final Energy Demand</t>
  </si>
  <si>
    <t>Peak heat load - Pmax (MW)</t>
  </si>
  <si>
    <t>Full Load Hours (k h)</t>
  </si>
  <si>
    <t>Installed Capacities ( MW)</t>
  </si>
  <si>
    <t>LCOH ( EUR/MWh)</t>
  </si>
  <si>
    <t>Investment Cost (with existing power plants) (k EUR/yr)</t>
  </si>
  <si>
    <t>O&amp;M Cost (k EUR/yr)</t>
  </si>
  <si>
    <t>Fuel Costs (M EUR/yr)</t>
  </si>
  <si>
    <t>CO2 Costs (k EUR/yr)</t>
  </si>
  <si>
    <t>Ramping Costs ( EUR/yr)</t>
  </si>
  <si>
    <t>Thermal Generation Mix (GWh/yr)</t>
  </si>
  <si>
    <t>Electricity Generation Mix ( MWh/yr)</t>
  </si>
  <si>
    <t>Revenue From Electricity ( EUR/yr)</t>
  </si>
  <si>
    <t>Fuel Demand (GWh/yr)</t>
  </si>
  <si>
    <t>CO2 Emissions by Energy carrier (k t/yr)</t>
  </si>
  <si>
    <t>Thermal Generation Mix by Energy carrier (GWh/yr)</t>
  </si>
  <si>
    <t>Final Energy Demand by Energy carrier (GWh/yr)</t>
  </si>
  <si>
    <t xml:space="preserve">capex </t>
  </si>
  <si>
    <t>energy</t>
  </si>
  <si>
    <t>opex</t>
  </si>
  <si>
    <t>Total grid costs - annuity</t>
  </si>
  <si>
    <t>central</t>
  </si>
  <si>
    <t>EUR/yr</t>
  </si>
  <si>
    <t>Oil boiler</t>
  </si>
  <si>
    <t>Natural gas</t>
  </si>
  <si>
    <t>Biomass_Automatic</t>
  </si>
  <si>
    <t>Biomass_Manual</t>
  </si>
  <si>
    <t>Wood stove</t>
  </si>
  <si>
    <t>HP Air-to-Air</t>
  </si>
  <si>
    <t>HP Air-to-Water</t>
  </si>
  <si>
    <t>HP Brine-to-Water</t>
  </si>
  <si>
    <t>Electric heater</t>
  </si>
  <si>
    <t>Grid</t>
  </si>
  <si>
    <t>grid costs</t>
  </si>
  <si>
    <t>Total</t>
  </si>
  <si>
    <t>CO2 Emissions:</t>
  </si>
  <si>
    <t>Final Energy:</t>
  </si>
  <si>
    <t>Useful Energy:</t>
  </si>
  <si>
    <t>Shares:</t>
  </si>
  <si>
    <t>CO2 emissions</t>
  </si>
  <si>
    <t>final energy</t>
  </si>
  <si>
    <t>Back Pressure CHP</t>
  </si>
  <si>
    <t>Waste Incineration Plant</t>
  </si>
  <si>
    <t>Heat Boiler</t>
  </si>
  <si>
    <t xml:space="preserve">Heat Pump </t>
  </si>
  <si>
    <t>Solar Thermal</t>
  </si>
  <si>
    <t>DH share (final energy)</t>
  </si>
  <si>
    <t>tCO2/yr</t>
  </si>
  <si>
    <t>MWh/yr</t>
  </si>
  <si>
    <t xml:space="preserve"> MWh/yr</t>
  </si>
  <si>
    <t>%</t>
  </si>
  <si>
    <t>renewable factor</t>
  </si>
  <si>
    <t>Green final energy</t>
  </si>
  <si>
    <t>Total demand in selected region in the first year of investment</t>
  </si>
  <si>
    <t>Total demand in selected region in the last year of investment</t>
  </si>
  <si>
    <t>Maximum potential of DH system through the investment period</t>
  </si>
  <si>
    <t>Energetic specific DH grid costs</t>
  </si>
  <si>
    <t>Energetic specific DH distribution grid costs</t>
  </si>
  <si>
    <t>Energetic specific DH transmission grid costs</t>
  </si>
  <si>
    <t>Specific DH distribution grid costs per meter</t>
  </si>
  <si>
    <t>Specific DH transmission grid costs per meter</t>
  </si>
  <si>
    <t>Total distribution grid costs - annuity</t>
  </si>
  <si>
    <t>Total transmission grid costs - annuity</t>
  </si>
  <si>
    <t>Total distribution grid trench length</t>
  </si>
  <si>
    <t>Total transmission grid trench length</t>
  </si>
  <si>
    <t>Total number of coherent areas</t>
  </si>
  <si>
    <t>Number of economic coherent areas</t>
  </si>
  <si>
    <t>Warning: Study horizon..</t>
  </si>
  <si>
    <t>MWh</t>
  </si>
  <si>
    <t>EUR/MWh</t>
  </si>
  <si>
    <t>EUR/m</t>
  </si>
  <si>
    <t>km</t>
  </si>
  <si>
    <t>-</t>
  </si>
  <si>
    <t>Heat Pump</t>
  </si>
  <si>
    <t>Solar Thermal Plant</t>
  </si>
  <si>
    <t>CHP</t>
  </si>
  <si>
    <t>Heat load profile</t>
  </si>
  <si>
    <t xml:space="preserve"> EUR/MWh</t>
  </si>
  <si>
    <t>M EUR/yr</t>
  </si>
  <si>
    <t xml:space="preserve"> EUR/yr</t>
  </si>
  <si>
    <t>GWh/yr</t>
  </si>
  <si>
    <t>k EUR/yr</t>
  </si>
  <si>
    <t>k t/yr</t>
  </si>
  <si>
    <t>MW</t>
  </si>
  <si>
    <t>capex dec</t>
  </si>
  <si>
    <t>opex dec</t>
  </si>
  <si>
    <t>energy dec</t>
  </si>
  <si>
    <t>CO2 dec</t>
  </si>
  <si>
    <t>capex cen</t>
  </si>
  <si>
    <t>opex cen</t>
  </si>
  <si>
    <t>energy cen</t>
  </si>
  <si>
    <t>CO2 cen</t>
  </si>
  <si>
    <t>Oil boiler dec</t>
  </si>
  <si>
    <t>Natural gas dec</t>
  </si>
  <si>
    <t>Biomass_Automatic dec</t>
  </si>
  <si>
    <t>Biomass_Manual dec</t>
  </si>
  <si>
    <t>Wood stove dec</t>
  </si>
  <si>
    <t>HP Air-to-Air dec</t>
  </si>
  <si>
    <t>HP Air-to-Water dec</t>
  </si>
  <si>
    <t>HP Brine-to-Water dec</t>
  </si>
  <si>
    <t>Electric heater dec</t>
  </si>
  <si>
    <t>Heat Pump cen</t>
  </si>
  <si>
    <t>Solar Thermal Plant cen</t>
  </si>
  <si>
    <t>Waste Inceneration Pant cen</t>
  </si>
  <si>
    <t>CHP cen</t>
  </si>
  <si>
    <t>Heat Boiler cen</t>
  </si>
  <si>
    <t>RES share total (final energy)</t>
  </si>
  <si>
    <t>RES share cen (final energy)</t>
  </si>
  <si>
    <t>RES share dec (final energy)</t>
  </si>
  <si>
    <t>LCOH:</t>
  </si>
  <si>
    <t>LCOH dec</t>
  </si>
  <si>
    <t>LCOH cen</t>
  </si>
  <si>
    <t>LCOH total</t>
  </si>
  <si>
    <t>portion of DH to dispatch_scenario</t>
  </si>
  <si>
    <t>Authors:</t>
  </si>
  <si>
    <t>Contact:</t>
  </si>
  <si>
    <t>Date:</t>
  </si>
  <si>
    <t xml:space="preserve">Aim: </t>
  </si>
  <si>
    <t>Target group:</t>
  </si>
  <si>
    <t>Colour coding:</t>
  </si>
  <si>
    <t>Hints:</t>
  </si>
  <si>
    <t>Please use point as decimal separator (f. ex. 40.50)</t>
  </si>
  <si>
    <t>schmidinger@e-think.ac.at</t>
  </si>
  <si>
    <t>Comparison of several parameter of ten hotmaps scenarios</t>
  </si>
  <si>
    <t>public authority, planners and consultants in the field of heating and cooling</t>
  </si>
  <si>
    <t>This project has received funding from the European Union's Horizon 2020 research and innovation programme under grant agreement No. 723677</t>
  </si>
  <si>
    <t>Grid losses</t>
  </si>
  <si>
    <t>general efficiency factor</t>
  </si>
  <si>
    <t>eta</t>
  </si>
  <si>
    <t>for calculation of total useful energy demand out of total final energy demand</t>
  </si>
  <si>
    <t>factor for decentral due to DH</t>
  </si>
  <si>
    <t>Instructions</t>
  </si>
  <si>
    <t>CO2 Emissions (t/yr)</t>
  </si>
  <si>
    <t>Instructions on where insert results or which figures to copy for later application</t>
  </si>
  <si>
    <t>Unit</t>
  </si>
  <si>
    <t>Intermediate calculations or default data. DO NOT ADJUST!</t>
  </si>
  <si>
    <t>OUTPUT DATA</t>
  </si>
  <si>
    <t>Summary for the cost of DH infrastructure.</t>
  </si>
  <si>
    <t xml:space="preserve">Parameter </t>
  </si>
  <si>
    <t xml:space="preserve">Subparameter </t>
  </si>
  <si>
    <t>Summary for the cost-minimal operation for a range of heat supply technologies in a defined district heating system.</t>
  </si>
  <si>
    <t xml:space="preserve">Final table summarising the findings for the decentralised and centralised heat supply. </t>
  </si>
  <si>
    <t>Parameter</t>
  </si>
  <si>
    <t>Subparameter</t>
  </si>
  <si>
    <t>Scenario 1</t>
  </si>
  <si>
    <t>Scenario 2</t>
  </si>
  <si>
    <t>Scenario 3</t>
  </si>
  <si>
    <t>Scenario 4</t>
  </si>
  <si>
    <t>Scenario 5</t>
  </si>
  <si>
    <t>Scenario 6</t>
  </si>
  <si>
    <t>Scenario 7</t>
  </si>
  <si>
    <t>Scenario 8</t>
  </si>
  <si>
    <t>Scenario 9</t>
  </si>
  <si>
    <t>You can insert a description for the scenarios in the following table:</t>
  </si>
  <si>
    <t>CAPEX / OPEX:</t>
  </si>
  <si>
    <t>Final table</t>
  </si>
  <si>
    <t>Revisions:</t>
  </si>
  <si>
    <t xml:space="preserve">Schmidinger David, Marcus Hummel, Max Gunnar, Anders Michael Odgaard, Magda Kowalska </t>
  </si>
  <si>
    <t>Value to be copied to another spread sheet as the basis of input data</t>
  </si>
  <si>
    <t xml:space="preserve">Summary for cost of individual heating technologies based on a mixture of ten different building typologies.  </t>
  </si>
  <si>
    <t>Annual Total Costs</t>
  </si>
  <si>
    <t>Waste Incineration Pant</t>
  </si>
  <si>
    <t>CM - District heating supply dispatch - Data</t>
  </si>
  <si>
    <t>CM - District heating supply dispatch - Graphics</t>
  </si>
  <si>
    <t xml:space="preserve">Calculating cost of individual heating technologies based on a mixture of Single family buildings.  </t>
  </si>
  <si>
    <t>INPUT DATA</t>
  </si>
  <si>
    <t>Default data</t>
  </si>
  <si>
    <t>INPUTS</t>
  </si>
  <si>
    <t>Building age</t>
  </si>
  <si>
    <t>Before 1945</t>
  </si>
  <si>
    <t>1970 - 1979</t>
  </si>
  <si>
    <t>2000 - 2010</t>
  </si>
  <si>
    <t>interest rate</t>
  </si>
  <si>
    <t>Gross Floor Area</t>
  </si>
  <si>
    <t>m²</t>
  </si>
  <si>
    <t>Building category</t>
  </si>
  <si>
    <t>Multifamily houses</t>
  </si>
  <si>
    <t>Single family- Terraced houses</t>
  </si>
  <si>
    <t>year</t>
  </si>
  <si>
    <t>savings for space heating</t>
  </si>
  <si>
    <t>BASIC INPUTS</t>
  </si>
  <si>
    <t>emission factor - Electricity</t>
  </si>
  <si>
    <t>emission factor - Light fuel oil</t>
  </si>
  <si>
    <t>emission factor - Biomass solid</t>
  </si>
  <si>
    <t>emission factor - Natural gas</t>
  </si>
  <si>
    <t>INPUT TYPE SELECTION</t>
  </si>
  <si>
    <t>Type: nuts_id_number</t>
  </si>
  <si>
    <t>nuts_id_number</t>
  </si>
  <si>
    <t>Please insert the resulting indicators of the module in the yellow fields.</t>
  </si>
  <si>
    <t>CM - Decentral heating supply</t>
  </si>
  <si>
    <t>Useful energy demand</t>
  </si>
  <si>
    <t>MWh/year</t>
  </si>
  <si>
    <t>Useful energy demand per sqm</t>
  </si>
  <si>
    <t>kWh/m².year</t>
  </si>
  <si>
    <t>Heat load (Q max)</t>
  </si>
  <si>
    <t>kW</t>
  </si>
  <si>
    <t>Levelized cost of heat (EUR/MWh)</t>
  </si>
  <si>
    <t>Energy price (EUR/MWh)</t>
  </si>
  <si>
    <t>CAPEX (EUR/yr)</t>
  </si>
  <si>
    <t>Energy Costs (EUR/yr)</t>
  </si>
  <si>
    <t>Final Energy Demand (MWh/yr)</t>
  </si>
  <si>
    <t>OPEX (EUR/yr)</t>
  </si>
  <si>
    <t>Total Costs (EUR/yr)</t>
  </si>
  <si>
    <t>Annuity Factor</t>
  </si>
  <si>
    <t>Efficiency heating system (%)</t>
  </si>
  <si>
    <t>CO2 Emission (tCO2/yr)</t>
  </si>
  <si>
    <t xml:space="preserve">Calculating the cost of individual heating technologies based on a mixture of ten different building typologies.  </t>
  </si>
  <si>
    <t>Please fill in the total final energy demand (from the results of the CM - Demand Projection) and choose a price of carbon emissions for the reference case in the yellow fields.</t>
  </si>
  <si>
    <t>Heat demand total (Final energy demand)</t>
  </si>
  <si>
    <t>CO2 price</t>
  </si>
  <si>
    <t>EUR/tCO2</t>
  </si>
  <si>
    <t>Apartment blocks</t>
  </si>
  <si>
    <t>Hotels and Restaurants</t>
  </si>
  <si>
    <t>Offices</t>
  </si>
  <si>
    <t>Check</t>
  </si>
  <si>
    <t>Share of building type on the  total useful energy demand for heat in 2050</t>
  </si>
  <si>
    <t>Share of total useful heat demand in the building type supplied by the different individual heating technologies:</t>
  </si>
  <si>
    <t>check(1)</t>
  </si>
  <si>
    <t xml:space="preserve">OUTPUT DATA </t>
  </si>
  <si>
    <t>SUMs</t>
  </si>
  <si>
    <t>total CO2 emissions</t>
  </si>
  <si>
    <t xml:space="preserve">final energy </t>
  </si>
  <si>
    <t>CO2 costs</t>
  </si>
  <si>
    <t>total costs</t>
  </si>
  <si>
    <t>Overall LCOH</t>
  </si>
  <si>
    <t>Intermediate calculations. DO NOT ADJUST!</t>
  </si>
  <si>
    <t>Category</t>
  </si>
  <si>
    <t>building share by a type:</t>
  </si>
  <si>
    <t>SUM per technology</t>
  </si>
  <si>
    <t>heat supply share for individual heating technologies:</t>
  </si>
  <si>
    <t>Average efficiency (useful/final) in the default data:</t>
  </si>
  <si>
    <t>useful energy for all buildings within a building class (MWh/yr):</t>
  </si>
  <si>
    <t>sum</t>
  </si>
  <si>
    <t>useful energy per one building class (MWh/yr):</t>
  </si>
  <si>
    <t>count of buildings:</t>
  </si>
  <si>
    <t>CAPEX:</t>
  </si>
  <si>
    <t>OPEX:</t>
  </si>
  <si>
    <t>energy costs:</t>
  </si>
  <si>
    <t>total costs:</t>
  </si>
  <si>
    <t>co2:</t>
  </si>
  <si>
    <t>final energy:</t>
  </si>
  <si>
    <t xml:space="preserve">Calculating cost of individual heating technologies based on a mixture of the remaining building typologies.  </t>
  </si>
  <si>
    <t xml:space="preserve">INPUT DATA </t>
  </si>
  <si>
    <t>Scenario Assessment</t>
  </si>
  <si>
    <t>27-03-2020; 16-04-2020; 29-04-2020; 26-05-2020</t>
  </si>
  <si>
    <t>Run 1</t>
  </si>
  <si>
    <t>Run 2</t>
  </si>
  <si>
    <t>Run 3</t>
  </si>
  <si>
    <t>Run 4</t>
  </si>
  <si>
    <t>Run 5</t>
  </si>
  <si>
    <t>Run 6</t>
  </si>
  <si>
    <t>Run 7</t>
  </si>
  <si>
    <t>Run 8</t>
  </si>
  <si>
    <t>Run 9</t>
  </si>
  <si>
    <t>Run 10</t>
  </si>
  <si>
    <t>Ref. CM | Decentral heating supply</t>
  </si>
  <si>
    <t>Multifamily house - Age 1</t>
  </si>
  <si>
    <t>Multifamily house - Age 2</t>
  </si>
  <si>
    <t>Multifamily house - Age 3</t>
  </si>
  <si>
    <t>Multifamily house - Age 4</t>
  </si>
  <si>
    <t>Multifamily house - Age 5</t>
  </si>
  <si>
    <t>Multifamily house - Age 6</t>
  </si>
  <si>
    <t>Multifamily house - Age 7</t>
  </si>
  <si>
    <t>Multifamily house - Age 8</t>
  </si>
  <si>
    <t>Last year of investment</t>
  </si>
  <si>
    <t>Depreciation time</t>
  </si>
  <si>
    <t>years</t>
  </si>
  <si>
    <t>Accumulated energy saving</t>
  </si>
  <si>
    <t>DH market share at the beginning of the investment period</t>
  </si>
  <si>
    <t>DH market share at the end of the investment period</t>
  </si>
  <si>
    <t>Interest rate</t>
  </si>
  <si>
    <t>0.05 (5%)</t>
  </si>
  <si>
    <t>DH grid cost ceiling</t>
  </si>
  <si>
    <t>Construction cost constant</t>
  </si>
  <si>
    <t>Construction cost coefficient</t>
  </si>
  <si>
    <t>EUR/m²</t>
  </si>
  <si>
    <t>Full load hours</t>
  </si>
  <si>
    <t>h</t>
  </si>
  <si>
    <t>MIPGap*1e-2</t>
  </si>
  <si>
    <t>Type: heat</t>
  </si>
  <si>
    <t>Heat density total</t>
  </si>
  <si>
    <t>Type: gross_floor_area</t>
  </si>
  <si>
    <t>Gross floor area total</t>
  </si>
  <si>
    <t xml:space="preserve"> no excess heat, low CO2 price</t>
  </si>
  <si>
    <t xml:space="preserve"> low excess heat, low CO2 price</t>
  </si>
  <si>
    <t xml:space="preserve"> high excess heat, low CO2 price</t>
  </si>
  <si>
    <t xml:space="preserve"> no excess heat, medium CO2 price</t>
  </si>
  <si>
    <t xml:space="preserve"> low excess heat, medium CO2 price</t>
  </si>
  <si>
    <t xml:space="preserve"> high excess heat, medium CO2 price</t>
  </si>
  <si>
    <t xml:space="preserve"> no excess heat, high CO2 price</t>
  </si>
  <si>
    <t xml:space="preserve"> low excess heat, high CO2 price</t>
  </si>
  <si>
    <t xml:space="preserve"> high excess heat, high CO2 price</t>
  </si>
  <si>
    <t>Thermal Output Capacity -Back Pressure CHP</t>
  </si>
  <si>
    <t>Thermal Output Capacity -Waste Incineration Plant</t>
  </si>
  <si>
    <t>Thermal Output Capacity -Heat Boiler</t>
  </si>
  <si>
    <t xml:space="preserve">Thermal Output Capacity -Heat Pump </t>
  </si>
  <si>
    <t>Thermal Output Capacity -Solar Thermal</t>
  </si>
  <si>
    <t>CO2 Price</t>
  </si>
  <si>
    <t xml:space="preserve">decentral </t>
  </si>
  <si>
    <t>invest mode</t>
  </si>
  <si>
    <t>invest</t>
  </si>
  <si>
    <t xml:space="preserve">Basic inputs </t>
  </si>
  <si>
    <t>thermal efficiency -Back Pressure CHP</t>
  </si>
  <si>
    <t>electrical efficiency -Back Pressure CHP</t>
  </si>
  <si>
    <t>thermal efficiency -Waste Incineration Plant</t>
  </si>
  <si>
    <t>electrical efficiency -Waste Incineration Plant</t>
  </si>
  <si>
    <t>thermal efficiency -Heat Boiler</t>
  </si>
  <si>
    <t>COP -Heat Pump</t>
  </si>
  <si>
    <t>thermal efficiency -Solar Thermal</t>
  </si>
  <si>
    <t xml:space="preserve">lifetime -Back Pressure CHP </t>
  </si>
  <si>
    <t>lifetime -Waste Incineration Plant</t>
  </si>
  <si>
    <t>lifetime -Heat Boiler</t>
  </si>
  <si>
    <t>lifetime -Heat Pump</t>
  </si>
  <si>
    <t>lifetime -Solar Thermal</t>
  </si>
  <si>
    <t>energy carrier -Back Pressure CHP</t>
  </si>
  <si>
    <t>energy carrier -Waste Incineration Plant</t>
  </si>
  <si>
    <t>waste</t>
  </si>
  <si>
    <t xml:space="preserve">energy carrier -Heat Boiler </t>
  </si>
  <si>
    <t>bio gas</t>
  </si>
  <si>
    <t>energy carrier -Heat Pump</t>
  </si>
  <si>
    <t>energy carrier -Solar Thermal</t>
  </si>
  <si>
    <t xml:space="preserve">Advanced inputs: (Level 1) </t>
  </si>
  <si>
    <t>emission factor -Bio Gas</t>
  </si>
  <si>
    <t>tCO2/MWh</t>
  </si>
  <si>
    <t>emission factor -waste</t>
  </si>
  <si>
    <t>emission factor -wood pellets</t>
  </si>
  <si>
    <t>emission factor -radiation</t>
  </si>
  <si>
    <t>emission factor -various</t>
  </si>
  <si>
    <t>emission factor -electricity</t>
  </si>
  <si>
    <t xml:space="preserve">energy carrier price - Bio Gas </t>
  </si>
  <si>
    <t>energy carrier price - waste</t>
  </si>
  <si>
    <t>energy carrier price -wood pellets</t>
  </si>
  <si>
    <t>energy carrier price -radiation</t>
  </si>
  <si>
    <t>energy carrier price - various</t>
  </si>
  <si>
    <t>electricity price-Back Pressure CHP</t>
  </si>
  <si>
    <t>hotmaps default hourly profile</t>
  </si>
  <si>
    <t>fix electricity price-Back Pressure CHP</t>
  </si>
  <si>
    <t>sale electricity price-Back Pressure CHP</t>
  </si>
  <si>
    <t>fix sale electricity price-Back Pressure CHP</t>
  </si>
  <si>
    <t>fix electricity price -Waste Incineration Plant</t>
  </si>
  <si>
    <t xml:space="preserve">sale electricity price -Waste Incineration Plant </t>
  </si>
  <si>
    <t>fix sale electricity price -Waste Incineration Plant</t>
  </si>
  <si>
    <t xml:space="preserve">electricity price -Heat Boiler </t>
  </si>
  <si>
    <t>fix electricity price -Heat Boiler</t>
  </si>
  <si>
    <t>electricity price -Heat Pump</t>
  </si>
  <si>
    <t xml:space="preserve">fix electricity price -Heat Pump </t>
  </si>
  <si>
    <t xml:space="preserve">Advanced inputs: (Level 2) </t>
  </si>
  <si>
    <t>investment cost -Back Pressure CHP</t>
  </si>
  <si>
    <t>EUR/MW</t>
  </si>
  <si>
    <t>OPEX fix -Back Pressure CHP</t>
  </si>
  <si>
    <t>EUR/(MW*yr)</t>
  </si>
  <si>
    <t>OPEX var -Back Pressure CHP</t>
  </si>
  <si>
    <t>ramping cost -Back Pressure CHP</t>
  </si>
  <si>
    <t>investment cost -Waste Incineration Plant</t>
  </si>
  <si>
    <t>OPEX fix -Waste Incineration Plant</t>
  </si>
  <si>
    <t>OPEX var -Waste Incineration Plant</t>
  </si>
  <si>
    <t>ramping cost -Waste Incineration Plant</t>
  </si>
  <si>
    <t>investment cost -Heat Boiler</t>
  </si>
  <si>
    <t>OPEX fix -Heat Boiler</t>
  </si>
  <si>
    <t xml:space="preserve">OPEX var -Heat Boiler </t>
  </si>
  <si>
    <t>investment cost -Heat Pump</t>
  </si>
  <si>
    <t>OPEX fix -Heat Pump</t>
  </si>
  <si>
    <t>OPEX var -Heat Pump</t>
  </si>
  <si>
    <t>investment cost -Solar Thermal</t>
  </si>
  <si>
    <t>OPEX fix -Solar Thermal</t>
  </si>
  <si>
    <t>OPEX var -Solar Thermal</t>
  </si>
  <si>
    <t>Input type selection</t>
  </si>
  <si>
    <t>Please insert the combinations of paramenters used on the toolbox in the white fields.</t>
  </si>
  <si>
    <t>This data should be later copied to the tab 4. Ref. Dec. heating supply.</t>
  </si>
  <si>
    <t>First year of investment</t>
  </si>
  <si>
    <t>Please insert in the yellow fields the results obtained in tab 3. Dec. heating building stock.</t>
  </si>
  <si>
    <t>s</t>
  </si>
  <si>
    <t>CM | Decentral heating supply - building stock</t>
  </si>
  <si>
    <t>CM | Decentral heating supply - Single-family buildings stock</t>
  </si>
  <si>
    <t>CM | Decentral heating supply -  Multi-family building stock</t>
  </si>
  <si>
    <t>DH Scenario 1</t>
  </si>
  <si>
    <t>DH Scenario 2</t>
  </si>
  <si>
    <t>DH Scenario 3</t>
  </si>
  <si>
    <t>DH Scenario 4</t>
  </si>
  <si>
    <t>DH Scenario 5</t>
  </si>
  <si>
    <t>DH Scenario 6</t>
  </si>
  <si>
    <t>DH Scenario 7</t>
  </si>
  <si>
    <t>DH Scenario 8</t>
  </si>
  <si>
    <t>DH Scenario 9</t>
  </si>
  <si>
    <t>DH Scenario 10</t>
  </si>
  <si>
    <t>DH Scenario 11</t>
  </si>
  <si>
    <t>DH Scenario 12</t>
  </si>
  <si>
    <t>DH Scenario 13</t>
  </si>
  <si>
    <t>DH Scenario 14</t>
  </si>
  <si>
    <t>DH Scenario 15</t>
  </si>
  <si>
    <t>DH Scenario 16</t>
  </si>
  <si>
    <t>DH Scenario 17</t>
  </si>
  <si>
    <t>DH Scenario 18</t>
  </si>
  <si>
    <t>Dec. Heating Scenario 1</t>
  </si>
  <si>
    <t>Single Family House - Age 1</t>
  </si>
  <si>
    <t>Single Family House - Age 2</t>
  </si>
  <si>
    <t>Scenario 10</t>
  </si>
  <si>
    <t>Scenario 11</t>
  </si>
  <si>
    <t>Scenario 12</t>
  </si>
  <si>
    <t>Scenario 13</t>
  </si>
  <si>
    <t>Scenario 14</t>
  </si>
  <si>
    <t>Scenario 15</t>
  </si>
  <si>
    <t>Scenario 16</t>
  </si>
  <si>
    <t>Scenario 17</t>
  </si>
  <si>
    <t>Scenario 18</t>
  </si>
  <si>
    <t>OUTPUT DATA OF SELECTED SCENARIOS TO BE ASSESSED</t>
  </si>
  <si>
    <t>Please copy here in the yellow fields the output of the 9 scenarios that will be compared in the scenario assessment.</t>
  </si>
  <si>
    <t>Please insert the combinations of paramenters used on the toolbox in the white fields for as many scenarios as you want to run in order to identify those to assess later.</t>
  </si>
  <si>
    <t>Please insert the resulting indicators of the module in the yellow fields for each run indicated above.</t>
  </si>
  <si>
    <t>OUTPUT DATA OF ALL RUNS</t>
  </si>
  <si>
    <t>INPUT DATA OF ALL RUNS</t>
  </si>
  <si>
    <t>Default input parameter provided that can be adjusted</t>
  </si>
  <si>
    <t>Field to be filled out with the outputs of the run/calulation module</t>
  </si>
  <si>
    <t>Field to be filled out with the inputs selected for the toolbox run/calulation module</t>
  </si>
  <si>
    <t>Dec. Heating Scenario 2</t>
  </si>
  <si>
    <t>Dec. Heating Scenario 3</t>
  </si>
  <si>
    <t>Dec. Heating Scenario 4</t>
  </si>
  <si>
    <t>Dec. Heating Scenario 5</t>
  </si>
  <si>
    <t>Dec. Heating Scenario 6</t>
  </si>
  <si>
    <t>Dec. Heating Scenario 7</t>
  </si>
  <si>
    <t>Dec. Heating Scenario 8</t>
  </si>
  <si>
    <t>Dec. Heating Scenario 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</si>
</sst>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0.000"/>
    <numFmt numFmtId="165" formatCode="0.0"/>
  </numFmts>
  <fonts count="29" x14ac:knownFonts="1">
    <font>
      <sz val="11"/>
      <color theme="1"/>
      <name val="Calibri"/>
      <family val="2"/>
      <scheme val="minor"/>
    </font>
    <font>
      <sz val="12"/>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sz val="11"/>
      <color indexed="8"/>
      <name val="Calibri"/>
      <family val="2"/>
    </font>
    <font>
      <u/>
      <sz val="11"/>
      <color theme="10"/>
      <name val="Calibri"/>
      <family val="2"/>
      <scheme val="minor"/>
    </font>
    <font>
      <sz val="10"/>
      <color theme="1"/>
      <name val="Calibri"/>
      <family val="2"/>
      <scheme val="minor"/>
    </font>
    <font>
      <sz val="10"/>
      <name val="Arial"/>
      <family val="2"/>
    </font>
    <font>
      <sz val="11"/>
      <color indexed="8"/>
      <name val="Calibri"/>
      <family val="2"/>
      <charset val="1"/>
    </font>
    <font>
      <sz val="11"/>
      <name val="Calibri"/>
      <family val="2"/>
      <charset val="1"/>
    </font>
    <font>
      <sz val="8"/>
      <color theme="1"/>
      <name val="Segoe UI"/>
      <family val="2"/>
    </font>
    <font>
      <sz val="11"/>
      <color indexed="8"/>
      <name val="Arial"/>
      <family val="2"/>
    </font>
    <font>
      <sz val="11"/>
      <color theme="1"/>
      <name val="Arial"/>
      <family val="2"/>
    </font>
    <font>
      <b/>
      <i/>
      <sz val="11"/>
      <color rgb="FFFF0000"/>
      <name val="Calibri"/>
      <family val="2"/>
      <scheme val="minor"/>
    </font>
    <font>
      <sz val="8"/>
      <name val="Calibri"/>
      <family val="2"/>
      <scheme val="minor"/>
    </font>
    <font>
      <b/>
      <u/>
      <sz val="11"/>
      <color rgb="FF299297"/>
      <name val="Calibri"/>
      <family val="2"/>
      <scheme val="minor"/>
    </font>
    <font>
      <b/>
      <sz val="18"/>
      <color theme="0"/>
      <name val="Calibri"/>
      <family val="2"/>
      <scheme val="minor"/>
    </font>
    <font>
      <sz val="12"/>
      <color rgb="FF1C1915"/>
      <name val="Calibri"/>
      <family val="2"/>
      <scheme val="minor"/>
    </font>
    <font>
      <i/>
      <sz val="11"/>
      <color theme="1"/>
      <name val="Calibri"/>
      <family val="2"/>
      <scheme val="minor"/>
    </font>
    <font>
      <b/>
      <sz val="11"/>
      <color rgb="FFFF0000"/>
      <name val="Calibri"/>
      <family val="2"/>
      <scheme val="minor"/>
    </font>
    <font>
      <sz val="14"/>
      <color theme="1"/>
      <name val="Calibri"/>
      <family val="2"/>
      <scheme val="minor"/>
    </font>
    <font>
      <b/>
      <sz val="10"/>
      <color theme="1"/>
      <name val="Calibri"/>
      <family val="2"/>
      <scheme val="minor"/>
    </font>
    <font>
      <b/>
      <sz val="13.5"/>
      <color theme="1"/>
      <name val="Calibri"/>
      <family val="2"/>
      <scheme val="minor"/>
    </font>
    <font>
      <b/>
      <sz val="18"/>
      <color theme="1"/>
      <name val="Calibri"/>
      <scheme val="minor"/>
    </font>
    <font>
      <u/>
      <sz val="11"/>
      <color theme="11"/>
      <name val="Calibri"/>
      <family val="2"/>
      <scheme val="minor"/>
    </font>
    <font>
      <sz val="11"/>
      <color rgb="FFFF0000"/>
      <name val="Calibri"/>
      <family val="2"/>
      <scheme val="minor"/>
    </font>
    <font>
      <sz val="11"/>
      <color rgb="FF1C1915"/>
      <name val="Calibri"/>
      <family val="2"/>
      <scheme val="minor"/>
    </font>
    <font>
      <sz val="11"/>
      <name val="Calibri"/>
      <family val="2"/>
      <scheme val="minor"/>
    </font>
  </fonts>
  <fills count="20">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0"/>
        <bgColor indexed="64"/>
      </patternFill>
    </fill>
    <fill>
      <patternFill patternType="solid">
        <fgColor indexed="47"/>
      </patternFill>
    </fill>
    <fill>
      <patternFill patternType="solid">
        <fgColor theme="7" tint="0.59999389629810485"/>
        <bgColor indexed="27"/>
      </patternFill>
    </fill>
    <fill>
      <patternFill patternType="solid">
        <fgColor theme="5" tint="0.39997558519241921"/>
        <bgColor indexed="64"/>
      </patternFill>
    </fill>
    <fill>
      <patternFill patternType="solid">
        <fgColor rgb="FF3DB8C6"/>
        <bgColor indexed="64"/>
      </patternFill>
    </fill>
    <fill>
      <patternFill patternType="solid">
        <fgColor rgb="FFD8F0F3"/>
        <bgColor indexed="64"/>
      </patternFill>
    </fill>
    <fill>
      <patternFill patternType="solid">
        <fgColor rgb="FF027C89"/>
        <bgColor indexed="64"/>
      </patternFill>
    </fill>
    <fill>
      <patternFill patternType="solid">
        <fgColor theme="9"/>
        <bgColor indexed="64"/>
      </patternFill>
    </fill>
    <fill>
      <patternFill patternType="solid">
        <fgColor rgb="FFCCFFCC"/>
        <bgColor indexed="64"/>
      </patternFill>
    </fill>
    <fill>
      <patternFill patternType="solid">
        <fgColor rgb="FFCCFFCC"/>
        <bgColor indexed="27"/>
      </patternFill>
    </fill>
    <fill>
      <patternFill patternType="solid">
        <fgColor rgb="FF96FAFF"/>
        <bgColor indexed="64"/>
      </patternFill>
    </fill>
    <fill>
      <patternFill patternType="solid">
        <fgColor rgb="FF9BF3FF"/>
        <bgColor indexed="27"/>
      </patternFill>
    </fill>
    <fill>
      <patternFill patternType="solid">
        <fgColor rgb="FF9BF3FF"/>
        <bgColor indexed="64"/>
      </patternFill>
    </fill>
  </fills>
  <borders count="45">
    <border>
      <left/>
      <right/>
      <top/>
      <bottom/>
      <diagonal/>
    </border>
    <border>
      <left style="medium">
        <color auto="1"/>
      </left>
      <right/>
      <top style="medium">
        <color auto="1"/>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ck">
        <color rgb="FF027C89"/>
      </left>
      <right style="thick">
        <color rgb="FF027C89"/>
      </right>
      <top style="thick">
        <color rgb="FF027C89"/>
      </top>
      <bottom/>
      <diagonal/>
    </border>
    <border>
      <left style="thick">
        <color rgb="FF027C89"/>
      </left>
      <right style="thick">
        <color rgb="FF027C89"/>
      </right>
      <top/>
      <bottom style="thick">
        <color rgb="FF027C89"/>
      </bottom>
      <diagonal/>
    </border>
    <border>
      <left style="thick">
        <color rgb="FF027C89"/>
      </left>
      <right style="thick">
        <color rgb="FF027C89"/>
      </right>
      <top style="thick">
        <color rgb="FF027C89"/>
      </top>
      <bottom style="thick">
        <color rgb="FF027C89"/>
      </bottom>
      <diagonal/>
    </border>
    <border>
      <left/>
      <right/>
      <top style="thick">
        <color rgb="FF027C89"/>
      </top>
      <bottom/>
      <diagonal/>
    </border>
    <border>
      <left style="thick">
        <color rgb="FF027C89"/>
      </left>
      <right/>
      <top style="thick">
        <color rgb="FF027C89"/>
      </top>
      <bottom style="thick">
        <color rgb="FF027C89"/>
      </bottom>
      <diagonal/>
    </border>
    <border>
      <left/>
      <right style="thick">
        <color rgb="FF027C89"/>
      </right>
      <top style="thick">
        <color rgb="FF027C89"/>
      </top>
      <bottom style="thick">
        <color rgb="FF027C89"/>
      </bottom>
      <diagonal/>
    </border>
    <border>
      <left style="thick">
        <color rgb="FF027C89"/>
      </left>
      <right/>
      <top style="thick">
        <color rgb="FF027C89"/>
      </top>
      <bottom/>
      <diagonal/>
    </border>
    <border>
      <left style="thick">
        <color rgb="FF027C89"/>
      </left>
      <right/>
      <top/>
      <bottom/>
      <diagonal/>
    </border>
    <border>
      <left style="thick">
        <color rgb="FF027C89"/>
      </left>
      <right/>
      <top/>
      <bottom style="thick">
        <color rgb="FF027C89"/>
      </bottom>
      <diagonal/>
    </border>
    <border>
      <left style="thick">
        <color rgb="FF299297"/>
      </left>
      <right style="thick">
        <color rgb="FF299297"/>
      </right>
      <top style="thick">
        <color rgb="FF299297"/>
      </top>
      <bottom/>
      <diagonal/>
    </border>
    <border>
      <left style="thick">
        <color rgb="FF299297"/>
      </left>
      <right style="thick">
        <color rgb="FF299297"/>
      </right>
      <top/>
      <bottom/>
      <diagonal/>
    </border>
    <border>
      <left style="thick">
        <color rgb="FF299297"/>
      </left>
      <right style="thick">
        <color rgb="FF299297"/>
      </right>
      <top/>
      <bottom style="thick">
        <color rgb="FF299297"/>
      </bottom>
      <diagonal/>
    </border>
    <border>
      <left/>
      <right style="thick">
        <color rgb="FF027C89"/>
      </right>
      <top/>
      <bottom/>
      <diagonal/>
    </border>
    <border>
      <left/>
      <right style="thick">
        <color rgb="FF027C89"/>
      </right>
      <top/>
      <bottom style="thick">
        <color rgb="FF027C89"/>
      </bottom>
      <diagonal/>
    </border>
    <border>
      <left/>
      <right style="thick">
        <color rgb="FF027C89"/>
      </right>
      <top style="thick">
        <color rgb="FF027C89"/>
      </top>
      <bottom/>
      <diagonal/>
    </border>
    <border>
      <left style="thick">
        <color rgb="FF027C89"/>
      </left>
      <right style="thick">
        <color rgb="FF027C89"/>
      </right>
      <top/>
      <bottom/>
      <diagonal/>
    </border>
    <border>
      <left/>
      <right/>
      <top/>
      <bottom style="thick">
        <color rgb="FF027C89"/>
      </bottom>
      <diagonal/>
    </border>
    <border>
      <left/>
      <right/>
      <top style="thick">
        <color rgb="FF027C89"/>
      </top>
      <bottom style="thick">
        <color rgb="FF027C89"/>
      </bottom>
      <diagonal/>
    </border>
    <border>
      <left/>
      <right style="thick">
        <color rgb="FF299297"/>
      </right>
      <top/>
      <bottom/>
      <diagonal/>
    </border>
    <border>
      <left style="thick">
        <color rgb="FF299297"/>
      </left>
      <right style="thick">
        <color rgb="FF299297"/>
      </right>
      <top style="thick">
        <color rgb="FF299297"/>
      </top>
      <bottom style="thick">
        <color rgb="FF299297"/>
      </bottom>
      <diagonal/>
    </border>
    <border>
      <left style="thick">
        <color rgb="FF299297"/>
      </left>
      <right/>
      <top/>
      <bottom/>
      <diagonal/>
    </border>
    <border>
      <left style="thick">
        <color rgb="FF027C89"/>
      </left>
      <right/>
      <top style="thick">
        <color rgb="FF027C89"/>
      </top>
      <bottom style="thick">
        <color rgb="FF299297"/>
      </bottom>
      <diagonal/>
    </border>
    <border>
      <left/>
      <right/>
      <top style="thick">
        <color rgb="FF027C89"/>
      </top>
      <bottom style="thick">
        <color rgb="FF299297"/>
      </bottom>
      <diagonal/>
    </border>
    <border>
      <left/>
      <right style="thick">
        <color rgb="FF027C89"/>
      </right>
      <top style="thick">
        <color rgb="FF027C89"/>
      </top>
      <bottom style="thick">
        <color rgb="FF299297"/>
      </bottom>
      <diagonal/>
    </border>
    <border>
      <left style="thick">
        <color rgb="FF027C89"/>
      </left>
      <right style="thick">
        <color rgb="FF299297"/>
      </right>
      <top style="thick">
        <color rgb="FF027C89"/>
      </top>
      <bottom/>
      <diagonal/>
    </border>
    <border>
      <left style="thick">
        <color rgb="FF027C89"/>
      </left>
      <right style="thick">
        <color rgb="FF299297"/>
      </right>
      <top/>
      <bottom/>
      <diagonal/>
    </border>
    <border>
      <left style="thick">
        <color rgb="FF027C89"/>
      </left>
      <right style="thick">
        <color rgb="FF299297"/>
      </right>
      <top/>
      <bottom style="thick">
        <color rgb="FF027C89"/>
      </bottom>
      <diagonal/>
    </border>
    <border>
      <left style="thick">
        <color rgb="FF299297"/>
      </left>
      <right style="thick">
        <color rgb="FF299297"/>
      </right>
      <top style="thick">
        <color rgb="FF027C89"/>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ck">
        <color rgb="FF299297"/>
      </left>
      <right/>
      <top style="thick">
        <color rgb="FF027C89"/>
      </top>
      <bottom/>
      <diagonal/>
    </border>
    <border>
      <left/>
      <right/>
      <top/>
      <bottom style="thick">
        <color rgb="FF299297"/>
      </bottom>
      <diagonal/>
    </border>
    <border>
      <left/>
      <right style="thick">
        <color rgb="FF299297"/>
      </right>
      <top/>
      <bottom style="thick">
        <color rgb="FF299297"/>
      </bottom>
      <diagonal/>
    </border>
  </borders>
  <cellStyleXfs count="125">
    <xf numFmtId="0" fontId="0" fillId="0" borderId="0"/>
    <xf numFmtId="0" fontId="6" fillId="0" borderId="0" applyNumberFormat="0" applyFill="0" applyBorder="0" applyAlignment="0" applyProtection="0"/>
    <xf numFmtId="0" fontId="9" fillId="0" borderId="0"/>
    <xf numFmtId="43" fontId="12" fillId="0" borderId="0" applyFont="0" applyFill="0" applyBorder="0" applyAlignment="0" applyProtection="0"/>
    <xf numFmtId="0" fontId="13" fillId="0" borderId="0"/>
    <xf numFmtId="0" fontId="5" fillId="8" borderId="0" applyNumberFormat="0" applyBorder="0" applyAlignment="0" applyProtection="0"/>
    <xf numFmtId="9" fontId="4" fillId="0" borderId="0" applyFont="0" applyFill="0" applyBorder="0" applyAlignment="0" applyProtection="0"/>
    <xf numFmtId="0" fontId="8" fillId="0" borderId="0"/>
    <xf numFmtId="9" fontId="4" fillId="0" borderId="0" applyFon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260">
    <xf numFmtId="0" fontId="0" fillId="0" borderId="0" xfId="0"/>
    <xf numFmtId="0" fontId="0" fillId="0" borderId="0" xfId="0" applyFill="1" applyBorder="1"/>
    <xf numFmtId="0" fontId="2" fillId="0" borderId="0" xfId="0" applyFont="1"/>
    <xf numFmtId="0" fontId="0" fillId="0" borderId="0" xfId="0" applyBorder="1"/>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0" fillId="7" borderId="0" xfId="0" applyFill="1"/>
    <xf numFmtId="0" fontId="6" fillId="7" borderId="0" xfId="1" applyFill="1"/>
    <xf numFmtId="0" fontId="0" fillId="7" borderId="0" xfId="0" applyFont="1" applyFill="1" applyAlignment="1">
      <alignment vertical="top"/>
    </xf>
    <xf numFmtId="0" fontId="2" fillId="7" borderId="0" xfId="0" applyFont="1" applyFill="1" applyAlignment="1">
      <alignment vertical="top"/>
    </xf>
    <xf numFmtId="0" fontId="11" fillId="7" borderId="0" xfId="0" applyFont="1" applyFill="1" applyAlignment="1">
      <alignment vertical="top"/>
    </xf>
    <xf numFmtId="0" fontId="0" fillId="0" borderId="0" xfId="0" applyFill="1"/>
    <xf numFmtId="0" fontId="2" fillId="0" borderId="0" xfId="0" applyFont="1" applyFill="1"/>
    <xf numFmtId="0" fontId="0" fillId="7" borderId="0" xfId="0" applyFill="1" applyAlignment="1">
      <alignment vertical="top"/>
    </xf>
    <xf numFmtId="0" fontId="0" fillId="7" borderId="0" xfId="0" applyFill="1" applyBorder="1" applyAlignment="1">
      <alignment vertical="top"/>
    </xf>
    <xf numFmtId="0" fontId="14" fillId="0" borderId="0" xfId="0" applyFont="1" applyAlignment="1">
      <alignment vertical="top" wrapText="1"/>
    </xf>
    <xf numFmtId="0" fontId="14" fillId="0" borderId="0" xfId="0" applyFont="1" applyAlignment="1">
      <alignment horizontal="center" vertical="center" wrapText="1"/>
    </xf>
    <xf numFmtId="0" fontId="14" fillId="0" borderId="0" xfId="0" applyFont="1" applyAlignment="1">
      <alignment horizontal="center" vertical="top" wrapText="1"/>
    </xf>
    <xf numFmtId="0" fontId="14" fillId="0" borderId="0" xfId="0" applyFont="1" applyAlignment="1">
      <alignment horizontal="left" vertical="center" wrapText="1"/>
    </xf>
    <xf numFmtId="0" fontId="0" fillId="10" borderId="6" xfId="0" applyFill="1" applyBorder="1" applyAlignment="1">
      <alignment vertical="top"/>
    </xf>
    <xf numFmtId="0" fontId="0" fillId="10" borderId="7" xfId="0" applyFill="1" applyBorder="1" applyAlignment="1">
      <alignment vertical="top"/>
    </xf>
    <xf numFmtId="0" fontId="14" fillId="7" borderId="6" xfId="0" applyFont="1" applyFill="1" applyBorder="1" applyAlignment="1">
      <alignment vertical="top"/>
    </xf>
    <xf numFmtId="0" fontId="0" fillId="7" borderId="7" xfId="0" applyFill="1" applyBorder="1" applyAlignment="1">
      <alignment vertical="top"/>
    </xf>
    <xf numFmtId="0" fontId="14" fillId="2" borderId="8" xfId="0" applyFont="1" applyFill="1" applyBorder="1" applyAlignment="1">
      <alignment vertical="top"/>
    </xf>
    <xf numFmtId="0" fontId="0" fillId="2" borderId="9" xfId="0" applyFill="1" applyBorder="1" applyAlignment="1">
      <alignment vertical="top"/>
    </xf>
    <xf numFmtId="0" fontId="16" fillId="0" borderId="0" xfId="0" applyFont="1" applyAlignment="1">
      <alignment vertical="center"/>
    </xf>
    <xf numFmtId="0" fontId="17" fillId="11" borderId="0" xfId="0" applyFont="1" applyFill="1" applyAlignment="1">
      <alignment vertical="center"/>
    </xf>
    <xf numFmtId="0" fontId="14" fillId="0" borderId="0" xfId="0" applyFont="1" applyAlignment="1">
      <alignment vertical="center"/>
    </xf>
    <xf numFmtId="0" fontId="3" fillId="0" borderId="0" xfId="0" applyFont="1" applyAlignment="1">
      <alignment horizontal="left"/>
    </xf>
    <xf numFmtId="0" fontId="18" fillId="12" borderId="10" xfId="0" applyFont="1" applyFill="1" applyBorder="1" applyAlignment="1">
      <alignment horizontal="center" vertical="center" wrapText="1"/>
    </xf>
    <xf numFmtId="0" fontId="18" fillId="12" borderId="11" xfId="0" applyFont="1" applyFill="1" applyBorder="1" applyAlignment="1">
      <alignment horizontal="center" vertical="center" wrapText="1"/>
    </xf>
    <xf numFmtId="0" fontId="18" fillId="12" borderId="10" xfId="0" applyFont="1" applyFill="1" applyBorder="1" applyAlignment="1">
      <alignment vertical="center" wrapText="1"/>
    </xf>
    <xf numFmtId="0" fontId="18" fillId="12" borderId="12" xfId="0" applyFont="1" applyFill="1" applyBorder="1" applyAlignment="1">
      <alignment vertical="center" wrapText="1"/>
    </xf>
    <xf numFmtId="0" fontId="2" fillId="0" borderId="12" xfId="0" applyFont="1" applyBorder="1"/>
    <xf numFmtId="0" fontId="0" fillId="0" borderId="12" xfId="0" applyBorder="1"/>
    <xf numFmtId="0" fontId="0" fillId="0" borderId="14" xfId="0" applyBorder="1"/>
    <xf numFmtId="0" fontId="0" fillId="4" borderId="14" xfId="0" applyFill="1" applyBorder="1"/>
    <xf numFmtId="1" fontId="0" fillId="6" borderId="19" xfId="0" applyNumberFormat="1" applyFill="1" applyBorder="1"/>
    <xf numFmtId="1" fontId="0" fillId="6" borderId="20" xfId="0" applyNumberFormat="1" applyFill="1" applyBorder="1"/>
    <xf numFmtId="0" fontId="0" fillId="6" borderId="20" xfId="0" applyFill="1" applyBorder="1"/>
    <xf numFmtId="0" fontId="0" fillId="6" borderId="21" xfId="0" applyFill="1" applyBorder="1"/>
    <xf numFmtId="0" fontId="0" fillId="0" borderId="12" xfId="0" applyFont="1" applyBorder="1"/>
    <xf numFmtId="0" fontId="2" fillId="5" borderId="13" xfId="0" applyFont="1" applyFill="1" applyBorder="1"/>
    <xf numFmtId="0" fontId="0" fillId="5" borderId="13" xfId="0" applyFill="1" applyBorder="1"/>
    <xf numFmtId="0" fontId="2" fillId="3" borderId="26" xfId="0" applyFont="1" applyFill="1" applyBorder="1"/>
    <xf numFmtId="0" fontId="0" fillId="3" borderId="26" xfId="0" applyFill="1" applyBorder="1"/>
    <xf numFmtId="0" fontId="0" fillId="5" borderId="12" xfId="0" applyFill="1" applyBorder="1"/>
    <xf numFmtId="0" fontId="0" fillId="2" borderId="12" xfId="0" applyFill="1" applyBorder="1"/>
    <xf numFmtId="0" fontId="0" fillId="3" borderId="12" xfId="0" applyFill="1" applyBorder="1"/>
    <xf numFmtId="0" fontId="2" fillId="0" borderId="0" xfId="0" applyFont="1" applyFill="1" applyBorder="1"/>
    <xf numFmtId="0" fontId="0" fillId="0" borderId="12" xfId="0" applyFill="1" applyBorder="1"/>
    <xf numFmtId="2" fontId="0" fillId="0" borderId="12" xfId="0" applyNumberFormat="1" applyFill="1" applyBorder="1"/>
    <xf numFmtId="0" fontId="2" fillId="12" borderId="0" xfId="0" applyFont="1" applyFill="1" applyBorder="1"/>
    <xf numFmtId="0" fontId="0" fillId="12" borderId="0" xfId="0" applyFill="1" applyBorder="1"/>
    <xf numFmtId="0" fontId="0" fillId="12" borderId="12" xfId="0" applyFill="1" applyBorder="1"/>
    <xf numFmtId="2" fontId="0" fillId="12" borderId="12" xfId="0" applyNumberFormat="1" applyFill="1" applyBorder="1"/>
    <xf numFmtId="0" fontId="2" fillId="13" borderId="0" xfId="0" applyFont="1" applyFill="1" applyBorder="1"/>
    <xf numFmtId="0" fontId="0" fillId="13" borderId="0" xfId="0" applyFill="1" applyBorder="1"/>
    <xf numFmtId="0" fontId="0" fillId="13" borderId="12" xfId="0" applyFill="1" applyBorder="1"/>
    <xf numFmtId="2" fontId="0" fillId="13" borderId="12" xfId="0" applyNumberFormat="1" applyFill="1" applyBorder="1"/>
    <xf numFmtId="0" fontId="2" fillId="0" borderId="16" xfId="0" applyFont="1" applyFill="1" applyBorder="1"/>
    <xf numFmtId="0" fontId="0" fillId="0" borderId="24" xfId="0" applyFill="1" applyBorder="1"/>
    <xf numFmtId="0" fontId="2" fillId="0" borderId="17" xfId="0" applyFont="1" applyFill="1" applyBorder="1"/>
    <xf numFmtId="0" fontId="0" fillId="0" borderId="22" xfId="0" applyFill="1" applyBorder="1"/>
    <xf numFmtId="0" fontId="2" fillId="12" borderId="17" xfId="0" applyFont="1" applyFill="1" applyBorder="1"/>
    <xf numFmtId="0" fontId="0" fillId="12" borderId="22" xfId="0" applyFill="1" applyBorder="1"/>
    <xf numFmtId="0" fontId="2" fillId="13" borderId="17" xfId="0" applyFont="1" applyFill="1" applyBorder="1"/>
    <xf numFmtId="0" fontId="0" fillId="13" borderId="22" xfId="0" applyFill="1" applyBorder="1"/>
    <xf numFmtId="0" fontId="2" fillId="0" borderId="18" xfId="0" applyFont="1" applyFill="1" applyBorder="1"/>
    <xf numFmtId="0" fontId="0" fillId="0" borderId="23" xfId="0" applyFill="1" applyBorder="1"/>
    <xf numFmtId="165" fontId="0" fillId="0" borderId="12" xfId="0" applyNumberFormat="1" applyFill="1" applyBorder="1"/>
    <xf numFmtId="165" fontId="0" fillId="12" borderId="12" xfId="0" applyNumberFormat="1" applyFill="1" applyBorder="1"/>
    <xf numFmtId="0" fontId="3" fillId="0" borderId="25" xfId="0" applyFont="1" applyBorder="1" applyAlignment="1">
      <alignment horizontal="center" vertical="center"/>
    </xf>
    <xf numFmtId="0" fontId="0" fillId="0" borderId="26" xfId="0" applyFill="1" applyBorder="1"/>
    <xf numFmtId="0" fontId="2" fillId="0" borderId="13" xfId="0" applyFont="1" applyFill="1" applyBorder="1"/>
    <xf numFmtId="0" fontId="0" fillId="0" borderId="13" xfId="0" applyFill="1" applyBorder="1"/>
    <xf numFmtId="164" fontId="0" fillId="0" borderId="12" xfId="0" applyNumberFormat="1" applyFill="1" applyBorder="1"/>
    <xf numFmtId="0" fontId="0" fillId="0" borderId="14" xfId="0" applyFill="1" applyBorder="1"/>
    <xf numFmtId="0" fontId="0" fillId="2" borderId="25" xfId="0" applyFill="1" applyBorder="1"/>
    <xf numFmtId="0" fontId="0" fillId="6" borderId="10" xfId="0" applyFill="1" applyBorder="1"/>
    <xf numFmtId="0" fontId="0" fillId="6" borderId="25" xfId="0" applyFill="1" applyBorder="1"/>
    <xf numFmtId="0" fontId="0" fillId="6" borderId="11" xfId="0" applyFill="1" applyBorder="1"/>
    <xf numFmtId="0" fontId="0" fillId="5" borderId="14" xfId="0" applyFill="1" applyBorder="1"/>
    <xf numFmtId="0" fontId="0" fillId="0" borderId="14" xfId="0" applyFont="1" applyBorder="1"/>
    <xf numFmtId="14" fontId="0" fillId="7" borderId="0" xfId="0" applyNumberFormat="1" applyFill="1" applyAlignment="1">
      <alignment horizontal="left"/>
    </xf>
    <xf numFmtId="0" fontId="14" fillId="0" borderId="0" xfId="0" applyFont="1" applyAlignment="1">
      <alignment horizontal="left" vertical="center"/>
    </xf>
    <xf numFmtId="0" fontId="0" fillId="0" borderId="0" xfId="0" applyAlignment="1">
      <alignment horizontal="left"/>
    </xf>
    <xf numFmtId="0" fontId="18" fillId="12" borderId="10" xfId="0" applyFont="1" applyFill="1" applyBorder="1" applyAlignment="1">
      <alignment horizontal="center" vertical="center" wrapText="1"/>
    </xf>
    <xf numFmtId="0" fontId="18" fillId="12" borderId="11" xfId="0" applyFont="1" applyFill="1" applyBorder="1" applyAlignment="1">
      <alignment horizontal="center" vertical="center" wrapText="1"/>
    </xf>
    <xf numFmtId="0" fontId="16" fillId="0" borderId="0" xfId="0" applyFont="1" applyBorder="1" applyAlignment="1">
      <alignment vertical="center"/>
    </xf>
    <xf numFmtId="0" fontId="19" fillId="0" borderId="0" xfId="0" applyFont="1" applyBorder="1"/>
    <xf numFmtId="0" fontId="16" fillId="0" borderId="0" xfId="0" applyFont="1" applyBorder="1" applyAlignment="1">
      <alignment horizontal="left" vertical="center" wrapText="1"/>
    </xf>
    <xf numFmtId="0" fontId="0" fillId="0" borderId="0" xfId="0" applyFont="1" applyBorder="1"/>
    <xf numFmtId="0" fontId="20" fillId="0" borderId="0" xfId="0" applyFont="1"/>
    <xf numFmtId="0" fontId="21" fillId="0" borderId="0" xfId="0" applyFont="1" applyBorder="1"/>
    <xf numFmtId="0" fontId="0" fillId="0" borderId="12" xfId="0" applyBorder="1" applyAlignment="1">
      <alignment horizontal="right"/>
    </xf>
    <xf numFmtId="0" fontId="0" fillId="0" borderId="12" xfId="0" applyFill="1" applyBorder="1" applyAlignment="1">
      <alignment horizontal="left" vertical="top"/>
    </xf>
    <xf numFmtId="0" fontId="0" fillId="2" borderId="12" xfId="0" applyFill="1" applyBorder="1" applyAlignment="1">
      <alignment horizontal="left" vertical="top" wrapText="1"/>
    </xf>
    <xf numFmtId="0" fontId="7" fillId="0" borderId="12" xfId="0" applyFont="1" applyBorder="1" applyAlignment="1">
      <alignment horizontal="right" vertical="center"/>
    </xf>
    <xf numFmtId="0" fontId="0" fillId="0" borderId="12" xfId="0" applyBorder="1" applyAlignment="1">
      <alignment vertical="center"/>
    </xf>
    <xf numFmtId="0" fontId="0" fillId="2" borderId="12" xfId="0" applyFill="1" applyBorder="1" applyAlignment="1">
      <alignment vertical="center"/>
    </xf>
    <xf numFmtId="0" fontId="0" fillId="0" borderId="0" xfId="0" applyBorder="1" applyAlignment="1">
      <alignment horizontal="right"/>
    </xf>
    <xf numFmtId="0" fontId="22" fillId="0" borderId="0" xfId="0" applyFont="1" applyBorder="1" applyAlignment="1">
      <alignment vertical="center"/>
    </xf>
    <xf numFmtId="0" fontId="23" fillId="0" borderId="0" xfId="0" applyFont="1" applyBorder="1" applyAlignment="1">
      <alignment vertical="center"/>
    </xf>
    <xf numFmtId="0" fontId="14" fillId="0" borderId="0" xfId="0" applyFont="1" applyBorder="1"/>
    <xf numFmtId="0" fontId="14" fillId="0" borderId="0" xfId="0" applyFont="1" applyBorder="1" applyAlignment="1"/>
    <xf numFmtId="0" fontId="0" fillId="0" borderId="21" xfId="0" applyBorder="1" applyAlignment="1">
      <alignment horizontal="right"/>
    </xf>
    <xf numFmtId="0" fontId="0" fillId="0" borderId="21" xfId="0" applyBorder="1"/>
    <xf numFmtId="2" fontId="0" fillId="6" borderId="12" xfId="0" applyNumberFormat="1" applyFont="1" applyFill="1" applyBorder="1"/>
    <xf numFmtId="0" fontId="0" fillId="6" borderId="12" xfId="0" applyFont="1" applyFill="1" applyBorder="1"/>
    <xf numFmtId="0" fontId="0" fillId="0" borderId="29" xfId="0" applyBorder="1" applyAlignment="1">
      <alignment horizontal="right"/>
    </xf>
    <xf numFmtId="0" fontId="0" fillId="0" borderId="29" xfId="0" applyBorder="1"/>
    <xf numFmtId="0" fontId="0" fillId="6" borderId="30" xfId="0" applyFill="1" applyBorder="1"/>
    <xf numFmtId="0" fontId="0" fillId="0" borderId="0" xfId="0" applyBorder="1" applyAlignment="1">
      <alignment vertical="center" wrapText="1"/>
    </xf>
    <xf numFmtId="0" fontId="16" fillId="0" borderId="0" xfId="0" applyFont="1" applyBorder="1" applyAlignment="1">
      <alignment horizontal="left" vertical="center" wrapText="1"/>
    </xf>
    <xf numFmtId="0" fontId="19" fillId="0" borderId="0" xfId="0" applyFont="1" applyBorder="1" applyAlignment="1">
      <alignment horizontal="right"/>
    </xf>
    <xf numFmtId="0" fontId="0" fillId="0" borderId="0" xfId="0" applyFont="1" applyBorder="1" applyAlignment="1">
      <alignment horizontal="right"/>
    </xf>
    <xf numFmtId="0" fontId="20" fillId="0" borderId="0" xfId="0" applyFont="1" applyBorder="1"/>
    <xf numFmtId="0" fontId="0" fillId="0" borderId="29" xfId="0" applyBorder="1" applyAlignment="1">
      <alignment horizontal="left"/>
    </xf>
    <xf numFmtId="0" fontId="0" fillId="0" borderId="29" xfId="0" applyBorder="1" applyAlignment="1"/>
    <xf numFmtId="0" fontId="3" fillId="0" borderId="0" xfId="0" applyFont="1" applyBorder="1" applyAlignment="1">
      <alignment horizontal="center" vertical="center"/>
    </xf>
    <xf numFmtId="0" fontId="0" fillId="7" borderId="12" xfId="0" applyFill="1" applyBorder="1" applyAlignment="1">
      <alignment wrapText="1"/>
    </xf>
    <xf numFmtId="0" fontId="0" fillId="14" borderId="0" xfId="0" applyFill="1" applyBorder="1"/>
    <xf numFmtId="0" fontId="0" fillId="7" borderId="12" xfId="0" applyFill="1" applyBorder="1"/>
    <xf numFmtId="0" fontId="14" fillId="0" borderId="0" xfId="0" applyFont="1" applyFill="1" applyBorder="1"/>
    <xf numFmtId="0" fontId="18" fillId="12" borderId="14" xfId="0" applyFont="1" applyFill="1" applyBorder="1" applyAlignment="1">
      <alignment horizontal="left" vertical="center"/>
    </xf>
    <xf numFmtId="0" fontId="18" fillId="12" borderId="27" xfId="0" applyFont="1" applyFill="1" applyBorder="1" applyAlignment="1">
      <alignment horizontal="left" vertical="center"/>
    </xf>
    <xf numFmtId="0" fontId="18" fillId="12" borderId="15" xfId="0" applyFont="1" applyFill="1" applyBorder="1" applyAlignment="1">
      <alignment horizontal="left" vertical="center"/>
    </xf>
    <xf numFmtId="3" fontId="0" fillId="0" borderId="0" xfId="0" applyNumberFormat="1" applyBorder="1"/>
    <xf numFmtId="0" fontId="18" fillId="12" borderId="17" xfId="0" applyFont="1" applyFill="1" applyBorder="1" applyAlignment="1">
      <alignment horizontal="left" vertical="center" wrapText="1"/>
    </xf>
    <xf numFmtId="0" fontId="18" fillId="12" borderId="0" xfId="0" applyFont="1" applyFill="1" applyBorder="1" applyAlignment="1">
      <alignment horizontal="left" vertical="center" wrapText="1"/>
    </xf>
    <xf numFmtId="0" fontId="18" fillId="12" borderId="28" xfId="0" applyFont="1" applyFill="1" applyBorder="1" applyAlignment="1">
      <alignment horizontal="left" vertical="center" wrapText="1"/>
    </xf>
    <xf numFmtId="3" fontId="0" fillId="0" borderId="29" xfId="0" applyNumberFormat="1" applyBorder="1"/>
    <xf numFmtId="0" fontId="0" fillId="0" borderId="29" xfId="0" applyFill="1" applyBorder="1"/>
    <xf numFmtId="3" fontId="0" fillId="0" borderId="29" xfId="0" applyNumberFormat="1" applyFill="1" applyBorder="1"/>
    <xf numFmtId="0" fontId="2" fillId="0" borderId="0" xfId="0" applyFont="1" applyBorder="1"/>
    <xf numFmtId="0" fontId="0" fillId="0" borderId="10" xfId="0" applyBorder="1" applyAlignment="1">
      <alignment horizontal="center" vertical="center"/>
    </xf>
    <xf numFmtId="0" fontId="0" fillId="0" borderId="25"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wrapText="1"/>
    </xf>
    <xf numFmtId="0" fontId="0" fillId="0" borderId="25" xfId="0" applyBorder="1" applyAlignment="1">
      <alignment horizontal="center" vertical="center" wrapText="1"/>
    </xf>
    <xf numFmtId="0" fontId="0" fillId="0" borderId="11" xfId="0" applyBorder="1" applyAlignment="1">
      <alignment horizontal="center" vertical="center" wrapText="1"/>
    </xf>
    <xf numFmtId="0" fontId="0" fillId="2" borderId="12" xfId="8" applyNumberFormat="1" applyFont="1" applyFill="1" applyBorder="1"/>
    <xf numFmtId="0" fontId="2" fillId="2" borderId="12" xfId="0" applyFont="1" applyFill="1" applyBorder="1" applyAlignment="1">
      <alignment horizontal="left"/>
    </xf>
    <xf numFmtId="9" fontId="0" fillId="2" borderId="12" xfId="8" applyFont="1" applyFill="1" applyBorder="1"/>
    <xf numFmtId="0" fontId="2" fillId="2" borderId="12" xfId="0" applyFont="1" applyFill="1" applyBorder="1"/>
    <xf numFmtId="0" fontId="0" fillId="2" borderId="12" xfId="0" applyFill="1" applyBorder="1" applyAlignment="1">
      <alignment vertical="center" wrapText="1"/>
    </xf>
    <xf numFmtId="0" fontId="0" fillId="2" borderId="12" xfId="0" applyFill="1" applyBorder="1" applyAlignment="1">
      <alignment horizontal="center" vertical="center"/>
    </xf>
    <xf numFmtId="0" fontId="0" fillId="2" borderId="12" xfId="0" applyFill="1" applyBorder="1" applyAlignment="1">
      <alignment horizontal="right"/>
    </xf>
    <xf numFmtId="1" fontId="0" fillId="2" borderId="12" xfId="0" applyNumberFormat="1" applyFill="1" applyBorder="1"/>
    <xf numFmtId="2" fontId="0" fillId="2" borderId="12" xfId="0" applyNumberFormat="1" applyFill="1" applyBorder="1"/>
    <xf numFmtId="0" fontId="26" fillId="0" borderId="0" xfId="0" applyFont="1" applyFill="1" applyBorder="1"/>
    <xf numFmtId="0" fontId="23" fillId="0" borderId="0" xfId="0" applyFont="1" applyBorder="1" applyAlignment="1">
      <alignment horizontal="left" vertical="center"/>
    </xf>
    <xf numFmtId="0" fontId="0" fillId="0" borderId="12" xfId="0" applyFill="1" applyBorder="1" applyAlignment="1">
      <alignment horizontal="right"/>
    </xf>
    <xf numFmtId="0" fontId="0" fillId="0" borderId="12" xfId="0" applyFill="1" applyBorder="1" applyAlignment="1">
      <alignment wrapText="1"/>
    </xf>
    <xf numFmtId="0" fontId="0" fillId="0" borderId="12" xfId="0" applyFont="1" applyFill="1" applyBorder="1" applyAlignment="1">
      <alignment vertical="center"/>
    </xf>
    <xf numFmtId="0" fontId="7" fillId="0" borderId="0" xfId="0" applyFont="1" applyFill="1" applyBorder="1"/>
    <xf numFmtId="0" fontId="0" fillId="0" borderId="12" xfId="0" applyBorder="1" applyAlignment="1">
      <alignment wrapText="1"/>
    </xf>
    <xf numFmtId="0" fontId="0" fillId="0" borderId="12" xfId="0" applyBorder="1" applyAlignment="1">
      <alignment horizontal="right" wrapText="1"/>
    </xf>
    <xf numFmtId="0" fontId="0" fillId="2" borderId="12" xfId="0" applyFill="1" applyBorder="1" applyAlignment="1">
      <alignment wrapText="1"/>
    </xf>
    <xf numFmtId="0" fontId="0" fillId="0" borderId="0" xfId="0" applyBorder="1" applyAlignment="1">
      <alignment wrapText="1"/>
    </xf>
    <xf numFmtId="0" fontId="0" fillId="0" borderId="12" xfId="0" applyFont="1" applyBorder="1" applyAlignment="1">
      <alignment vertical="center"/>
    </xf>
    <xf numFmtId="16" fontId="0" fillId="0" borderId="0" xfId="0" applyNumberFormat="1" applyBorder="1"/>
    <xf numFmtId="0" fontId="0" fillId="0" borderId="29" xfId="0" applyBorder="1" applyAlignment="1">
      <alignment horizontal="left" wrapText="1"/>
    </xf>
    <xf numFmtId="0" fontId="14" fillId="0" borderId="0" xfId="0" applyFont="1"/>
    <xf numFmtId="0" fontId="0" fillId="6" borderId="37" xfId="0" applyFill="1" applyBorder="1"/>
    <xf numFmtId="2" fontId="0" fillId="6" borderId="20" xfId="0" applyNumberFormat="1" applyFill="1" applyBorder="1"/>
    <xf numFmtId="2" fontId="0" fillId="6" borderId="21" xfId="0" applyNumberFormat="1" applyFill="1" applyBorder="1"/>
    <xf numFmtId="0" fontId="7" fillId="0" borderId="12" xfId="0" applyFont="1" applyBorder="1" applyAlignment="1">
      <alignment horizontal="center" vertical="center"/>
    </xf>
    <xf numFmtId="1" fontId="0" fillId="0" borderId="19" xfId="0" applyNumberFormat="1" applyFill="1" applyBorder="1"/>
    <xf numFmtId="0" fontId="21" fillId="0" borderId="0" xfId="0" applyFont="1" applyFill="1" applyBorder="1"/>
    <xf numFmtId="0" fontId="3" fillId="0" borderId="0" xfId="0" applyFont="1" applyBorder="1"/>
    <xf numFmtId="0" fontId="3" fillId="0" borderId="0" xfId="0" applyFont="1" applyFill="1" applyBorder="1"/>
    <xf numFmtId="0" fontId="0" fillId="0" borderId="0" xfId="0" applyFill="1" applyBorder="1" applyAlignment="1">
      <alignment horizontal="right"/>
    </xf>
    <xf numFmtId="0" fontId="2" fillId="0" borderId="41" xfId="0" applyFont="1" applyBorder="1" applyAlignment="1">
      <alignment horizontal="center" vertical="center"/>
    </xf>
    <xf numFmtId="0" fontId="0" fillId="6" borderId="42" xfId="0" applyFill="1" applyBorder="1"/>
    <xf numFmtId="0" fontId="0" fillId="6" borderId="28" xfId="0" applyFill="1" applyBorder="1"/>
    <xf numFmtId="2" fontId="0" fillId="6" borderId="28" xfId="0" applyNumberFormat="1" applyFill="1" applyBorder="1"/>
    <xf numFmtId="2" fontId="0" fillId="6" borderId="43" xfId="0" applyNumberFormat="1" applyFill="1" applyBorder="1"/>
    <xf numFmtId="2" fontId="0" fillId="6" borderId="44" xfId="0" applyNumberFormat="1" applyFill="1" applyBorder="1"/>
    <xf numFmtId="0" fontId="27" fillId="6" borderId="23" xfId="0" applyFont="1" applyFill="1" applyBorder="1" applyAlignment="1">
      <alignment vertical="center" wrapText="1"/>
    </xf>
    <xf numFmtId="0" fontId="0" fillId="6" borderId="12" xfId="8" applyNumberFormat="1" applyFont="1" applyFill="1" applyBorder="1"/>
    <xf numFmtId="3" fontId="0" fillId="10" borderId="19" xfId="0" applyNumberFormat="1" applyFill="1" applyBorder="1"/>
    <xf numFmtId="3" fontId="0" fillId="10" borderId="20" xfId="0" applyNumberFormat="1" applyFill="1" applyBorder="1"/>
    <xf numFmtId="3" fontId="0" fillId="10" borderId="21" xfId="0" applyNumberFormat="1" applyFill="1" applyBorder="1"/>
    <xf numFmtId="1" fontId="0" fillId="0" borderId="29" xfId="0" applyNumberFormat="1" applyFill="1" applyBorder="1"/>
    <xf numFmtId="0" fontId="10" fillId="9" borderId="6" xfId="2" applyFont="1" applyFill="1" applyBorder="1" applyAlignment="1" applyProtection="1">
      <alignment horizontal="center" vertical="center"/>
      <protection locked="0"/>
    </xf>
    <xf numFmtId="0" fontId="10" fillId="9" borderId="7" xfId="2" applyFont="1" applyFill="1" applyBorder="1" applyAlignment="1" applyProtection="1">
      <alignment horizontal="center" vertical="center"/>
      <protection locked="0"/>
    </xf>
    <xf numFmtId="0" fontId="0" fillId="15" borderId="12" xfId="0" applyFill="1" applyBorder="1"/>
    <xf numFmtId="0" fontId="10" fillId="16" borderId="6" xfId="2" applyFont="1" applyFill="1" applyBorder="1" applyAlignment="1" applyProtection="1">
      <alignment horizontal="center" vertical="center"/>
      <protection locked="0"/>
    </xf>
    <xf numFmtId="0" fontId="10" fillId="16" borderId="7" xfId="2" applyFont="1" applyFill="1" applyBorder="1" applyAlignment="1" applyProtection="1">
      <alignment horizontal="center" vertical="center"/>
      <protection locked="0"/>
    </xf>
    <xf numFmtId="0" fontId="0" fillId="15" borderId="10" xfId="0" applyFill="1" applyBorder="1"/>
    <xf numFmtId="0" fontId="0" fillId="15" borderId="25" xfId="0" applyFill="1" applyBorder="1"/>
    <xf numFmtId="0" fontId="0" fillId="15" borderId="11" xfId="0" applyFill="1" applyBorder="1"/>
    <xf numFmtId="0" fontId="0" fillId="15" borderId="14" xfId="0" applyFill="1" applyBorder="1"/>
    <xf numFmtId="0" fontId="0" fillId="15" borderId="29" xfId="0" applyFill="1" applyBorder="1"/>
    <xf numFmtId="0" fontId="7" fillId="15" borderId="12" xfId="0" applyFont="1" applyFill="1" applyBorder="1" applyAlignment="1">
      <alignment horizontal="center" vertical="center" wrapText="1"/>
    </xf>
    <xf numFmtId="0" fontId="0" fillId="17" borderId="10" xfId="0" applyFill="1" applyBorder="1"/>
    <xf numFmtId="0" fontId="0" fillId="17" borderId="25" xfId="0" applyFill="1" applyBorder="1"/>
    <xf numFmtId="0" fontId="0" fillId="17" borderId="25" xfId="0" applyFill="1" applyBorder="1" applyAlignment="1">
      <alignment horizontal="left" vertical="top" wrapText="1"/>
    </xf>
    <xf numFmtId="0" fontId="0" fillId="17" borderId="11" xfId="0" applyFill="1" applyBorder="1" applyAlignment="1">
      <alignment vertical="center"/>
    </xf>
    <xf numFmtId="0" fontId="10" fillId="16" borderId="25" xfId="2" applyFont="1" applyFill="1" applyBorder="1" applyAlignment="1" applyProtection="1">
      <alignment horizontal="right" vertical="center"/>
      <protection locked="0"/>
    </xf>
    <xf numFmtId="0" fontId="28" fillId="17" borderId="25" xfId="0" applyFont="1" applyFill="1" applyBorder="1"/>
    <xf numFmtId="0" fontId="0" fillId="17" borderId="25" xfId="0" applyFill="1" applyBorder="1" applyAlignment="1">
      <alignment wrapText="1"/>
    </xf>
    <xf numFmtId="0" fontId="0" fillId="17" borderId="11" xfId="0" applyFill="1" applyBorder="1"/>
    <xf numFmtId="0" fontId="0" fillId="6" borderId="34" xfId="0" applyFill="1" applyBorder="1"/>
    <xf numFmtId="0" fontId="0" fillId="6" borderId="35" xfId="0" applyFill="1" applyBorder="1"/>
    <xf numFmtId="0" fontId="0" fillId="6" borderId="36" xfId="0" applyFill="1" applyBorder="1"/>
    <xf numFmtId="0" fontId="10" fillId="18" borderId="4" xfId="2" applyFont="1" applyFill="1" applyBorder="1" applyAlignment="1" applyProtection="1">
      <alignment horizontal="center" vertical="center"/>
      <protection locked="0"/>
    </xf>
    <xf numFmtId="0" fontId="10" fillId="18" borderId="5" xfId="2" applyFont="1" applyFill="1" applyBorder="1" applyAlignment="1" applyProtection="1">
      <alignment horizontal="center" vertical="center"/>
      <protection locked="0"/>
    </xf>
    <xf numFmtId="0" fontId="0" fillId="19" borderId="10" xfId="0" applyFill="1" applyBorder="1"/>
    <xf numFmtId="0" fontId="0" fillId="19" borderId="25" xfId="0" applyFill="1" applyBorder="1"/>
    <xf numFmtId="0" fontId="0" fillId="19" borderId="25" xfId="0" applyFill="1" applyBorder="1" applyAlignment="1">
      <alignment horizontal="left" vertical="top" wrapText="1"/>
    </xf>
    <xf numFmtId="0" fontId="0" fillId="19" borderId="11" xfId="0" applyFill="1" applyBorder="1" applyAlignment="1">
      <alignment vertical="center"/>
    </xf>
    <xf numFmtId="0" fontId="0" fillId="19" borderId="11" xfId="0" applyFill="1" applyBorder="1"/>
    <xf numFmtId="0" fontId="24" fillId="7" borderId="0" xfId="0" applyFont="1" applyFill="1" applyAlignment="1">
      <alignment horizontal="center" vertical="top" wrapText="1"/>
    </xf>
    <xf numFmtId="0" fontId="7" fillId="7" borderId="0" xfId="0" applyFont="1" applyFill="1" applyAlignment="1">
      <alignment horizontal="right" vertical="center" wrapText="1" indent="2"/>
    </xf>
    <xf numFmtId="0" fontId="0" fillId="7" borderId="0" xfId="0" applyFont="1" applyFill="1" applyAlignment="1">
      <alignment horizontal="left" vertical="top" wrapText="1"/>
    </xf>
    <xf numFmtId="0" fontId="3" fillId="0" borderId="10" xfId="0" applyFont="1" applyBorder="1" applyAlignment="1">
      <alignment horizontal="center" vertical="center"/>
    </xf>
    <xf numFmtId="0" fontId="3" fillId="0" borderId="25" xfId="0" applyFont="1" applyBorder="1" applyAlignment="1">
      <alignment horizontal="center" vertical="center"/>
    </xf>
    <xf numFmtId="0" fontId="3" fillId="0" borderId="11" xfId="0" applyFont="1" applyBorder="1" applyAlignment="1">
      <alignment horizontal="center" vertical="center"/>
    </xf>
    <xf numFmtId="0" fontId="0" fillId="6" borderId="38" xfId="0" applyFill="1" applyBorder="1" applyAlignment="1">
      <alignment horizontal="left" vertical="top" wrapText="1"/>
    </xf>
    <xf numFmtId="0" fontId="0" fillId="6" borderId="39" xfId="0" applyFill="1" applyBorder="1" applyAlignment="1">
      <alignment horizontal="left" vertical="top" wrapText="1"/>
    </xf>
    <xf numFmtId="0" fontId="0" fillId="6" borderId="40" xfId="0" applyFill="1" applyBorder="1" applyAlignment="1">
      <alignment horizontal="left" vertical="top" wrapText="1"/>
    </xf>
    <xf numFmtId="0" fontId="0" fillId="0" borderId="10" xfId="0" applyBorder="1" applyAlignment="1">
      <alignment horizontal="center" vertical="center"/>
    </xf>
    <xf numFmtId="0" fontId="0" fillId="0" borderId="25"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wrapText="1"/>
    </xf>
    <xf numFmtId="0" fontId="0" fillId="0" borderId="25" xfId="0" applyBorder="1" applyAlignment="1">
      <alignment horizontal="center" vertical="center" wrapText="1"/>
    </xf>
    <xf numFmtId="0" fontId="0" fillId="0" borderId="11" xfId="0" applyBorder="1" applyAlignment="1">
      <alignment horizontal="center" vertical="center" wrapText="1"/>
    </xf>
    <xf numFmtId="0" fontId="18" fillId="12" borderId="14" xfId="0" applyFont="1" applyFill="1" applyBorder="1" applyAlignment="1">
      <alignment horizontal="left" vertical="center" wrapText="1"/>
    </xf>
    <xf numFmtId="0" fontId="18" fillId="12" borderId="27" xfId="0" applyFont="1" applyFill="1" applyBorder="1" applyAlignment="1">
      <alignment horizontal="left" vertical="center" wrapText="1"/>
    </xf>
    <xf numFmtId="0" fontId="18" fillId="12" borderId="15" xfId="0" applyFont="1" applyFill="1" applyBorder="1" applyAlignment="1">
      <alignment horizontal="left" vertical="center" wrapText="1"/>
    </xf>
    <xf numFmtId="0" fontId="18" fillId="12" borderId="31" xfId="0" applyFont="1" applyFill="1" applyBorder="1" applyAlignment="1">
      <alignment horizontal="left" vertical="center" wrapText="1"/>
    </xf>
    <xf numFmtId="0" fontId="18" fillId="12" borderId="32" xfId="0" applyFont="1" applyFill="1" applyBorder="1" applyAlignment="1">
      <alignment horizontal="left" vertical="center" wrapText="1"/>
    </xf>
    <xf numFmtId="0" fontId="18" fillId="12" borderId="33" xfId="0" applyFont="1" applyFill="1" applyBorder="1" applyAlignment="1">
      <alignment horizontal="left" vertical="center" wrapText="1"/>
    </xf>
    <xf numFmtId="0" fontId="16" fillId="0" borderId="0" xfId="0" applyFont="1" applyBorder="1" applyAlignment="1">
      <alignment horizontal="left" vertical="center" wrapText="1"/>
    </xf>
    <xf numFmtId="0" fontId="18" fillId="12" borderId="10" xfId="0" applyFont="1" applyFill="1" applyBorder="1" applyAlignment="1">
      <alignment horizontal="left" vertical="center" wrapText="1"/>
    </xf>
    <xf numFmtId="0" fontId="18" fillId="12" borderId="11" xfId="0" applyFont="1" applyFill="1" applyBorder="1" applyAlignment="1">
      <alignment horizontal="left" vertical="center" wrapText="1"/>
    </xf>
    <xf numFmtId="0" fontId="0" fillId="7" borderId="14" xfId="0" applyFill="1" applyBorder="1" applyAlignment="1">
      <alignment horizontal="left" wrapText="1"/>
    </xf>
    <xf numFmtId="0" fontId="0" fillId="7" borderId="27" xfId="0" applyFill="1" applyBorder="1" applyAlignment="1">
      <alignment horizontal="left" wrapText="1"/>
    </xf>
    <xf numFmtId="0" fontId="0" fillId="7" borderId="15" xfId="0" applyFill="1" applyBorder="1" applyAlignment="1">
      <alignment horizontal="left" wrapText="1"/>
    </xf>
    <xf numFmtId="0" fontId="18" fillId="12" borderId="24" xfId="0" applyFont="1" applyFill="1" applyBorder="1" applyAlignment="1">
      <alignment horizontal="center" vertical="center" wrapText="1"/>
    </xf>
    <xf numFmtId="0" fontId="18" fillId="12" borderId="22" xfId="0" applyFont="1" applyFill="1" applyBorder="1" applyAlignment="1">
      <alignment horizontal="center" vertical="center" wrapText="1"/>
    </xf>
    <xf numFmtId="0" fontId="18" fillId="12" borderId="23" xfId="0" applyFont="1" applyFill="1" applyBorder="1" applyAlignment="1">
      <alignment horizontal="center" vertical="center" wrapText="1"/>
    </xf>
    <xf numFmtId="0" fontId="18" fillId="12" borderId="10" xfId="0" applyFont="1" applyFill="1" applyBorder="1" applyAlignment="1">
      <alignment horizontal="center" vertical="center" wrapText="1"/>
    </xf>
    <xf numFmtId="0" fontId="18" fillId="12" borderId="25" xfId="0" applyFont="1" applyFill="1" applyBorder="1" applyAlignment="1">
      <alignment horizontal="center" vertical="center" wrapText="1"/>
    </xf>
    <xf numFmtId="0" fontId="18" fillId="12" borderId="11" xfId="0" applyFont="1" applyFill="1" applyBorder="1" applyAlignment="1">
      <alignment horizontal="center" vertical="center" wrapText="1"/>
    </xf>
    <xf numFmtId="0" fontId="7" fillId="0" borderId="10" xfId="0" applyFont="1" applyBorder="1" applyAlignment="1">
      <alignment horizontal="center" vertical="center"/>
    </xf>
    <xf numFmtId="0" fontId="7" fillId="0" borderId="25" xfId="0" applyFont="1" applyBorder="1" applyAlignment="1">
      <alignment horizontal="center" vertical="center"/>
    </xf>
    <xf numFmtId="0" fontId="7" fillId="0" borderId="11" xfId="0" applyFont="1" applyBorder="1" applyAlignment="1">
      <alignment horizontal="center" vertical="center"/>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8" fillId="12" borderId="16" xfId="0" applyFont="1" applyFill="1" applyBorder="1" applyAlignment="1">
      <alignment horizontal="center" vertical="center" wrapText="1"/>
    </xf>
    <xf numFmtId="0" fontId="18" fillId="12" borderId="17" xfId="0" applyFont="1" applyFill="1" applyBorder="1" applyAlignment="1">
      <alignment horizontal="center" vertical="center" wrapText="1"/>
    </xf>
    <xf numFmtId="0" fontId="18" fillId="12" borderId="18" xfId="0" applyFont="1" applyFill="1" applyBorder="1" applyAlignment="1">
      <alignment horizontal="center" vertical="center" wrapText="1"/>
    </xf>
    <xf numFmtId="0" fontId="18" fillId="12" borderId="12" xfId="0" applyFont="1" applyFill="1" applyBorder="1" applyAlignment="1">
      <alignment horizontal="center" vertical="center" wrapText="1"/>
    </xf>
  </cellXfs>
  <cellStyles count="125">
    <cellStyle name="20 % - Akzent6 2" xfId="5"/>
    <cellStyle name="Dezimal 3" xfId="3"/>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Hyperlink" xfId="1" builtinId="8"/>
    <cellStyle name="Normal" xfId="0" builtinId="0"/>
    <cellStyle name="Percent" xfId="8" builtinId="5"/>
    <cellStyle name="Prozent 10" xfId="6"/>
    <cellStyle name="Standard 2" xfId="4"/>
    <cellStyle name="Standard 4 26" xfId="7"/>
    <cellStyle name="Standard 9" xfId="2"/>
  </cellStyles>
  <dxfs count="3">
    <dxf>
      <fill>
        <patternFill>
          <bgColor theme="9"/>
        </patternFill>
      </fill>
    </dxf>
    <dxf>
      <fill>
        <patternFill>
          <bgColor theme="9"/>
        </patternFill>
      </fill>
    </dxf>
    <dxf>
      <fill>
        <patternFill>
          <bgColor theme="9"/>
        </patternFill>
      </fill>
    </dxf>
  </dxfs>
  <tableStyles count="0" defaultTableStyle="TableStyleMedium2" defaultPivotStyle="PivotStyleLight16"/>
  <colors>
    <mruColors>
      <color rgb="FF027C89"/>
      <color rgb="FFD8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Costs in M EUR/yr</a:t>
            </a:r>
          </a:p>
        </c:rich>
      </c:tx>
      <c:overlay val="0"/>
      <c:spPr>
        <a:noFill/>
        <a:ln>
          <a:noFill/>
        </a:ln>
        <a:effectLst/>
      </c:spPr>
    </c:title>
    <c:autoTitleDeleted val="0"/>
    <c:plotArea>
      <c:layout/>
      <c:barChart>
        <c:barDir val="col"/>
        <c:grouping val="stacked"/>
        <c:varyColors val="0"/>
        <c:ser>
          <c:idx val="10"/>
          <c:order val="0"/>
          <c:tx>
            <c:strRef>
              <c:f>'Final table'!$D$18</c:f>
              <c:strCache>
                <c:ptCount val="1"/>
                <c:pt idx="0">
                  <c:v>grid costs</c:v>
                </c:pt>
              </c:strCache>
            </c:strRef>
          </c:tx>
          <c:spPr>
            <a:solidFill>
              <a:schemeClr val="accent5">
                <a:lumMod val="60000"/>
              </a:schemeClr>
            </a:solidFill>
            <a:ln>
              <a:noFill/>
            </a:ln>
            <a:effectLst/>
          </c:spPr>
          <c:invertIfNegative val="0"/>
          <c:val>
            <c:numRef>
              <c:f>'Final table'!$F$18:$N$18</c:f>
              <c:numCache>
                <c:formatCode>0.00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A-C66C-4278-BFA1-9DD291DA02B6}"/>
            </c:ext>
          </c:extLst>
        </c:ser>
        <c:ser>
          <c:idx val="8"/>
          <c:order val="1"/>
          <c:tx>
            <c:strRef>
              <c:f>'Final table'!$D$16</c:f>
              <c:strCache>
                <c:ptCount val="1"/>
                <c:pt idx="0">
                  <c:v>CO2 cen</c:v>
                </c:pt>
              </c:strCache>
            </c:strRef>
          </c:tx>
          <c:spPr>
            <a:solidFill>
              <a:schemeClr val="accent3">
                <a:lumMod val="60000"/>
              </a:schemeClr>
            </a:solidFill>
            <a:ln>
              <a:noFill/>
            </a:ln>
            <a:effectLst/>
          </c:spPr>
          <c:invertIfNegative val="0"/>
          <c:val>
            <c:numRef>
              <c:f>'Final table'!$F$16:$N$16</c:f>
              <c:numCache>
                <c:formatCode>0.00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8-C66C-4278-BFA1-9DD291DA02B6}"/>
            </c:ext>
          </c:extLst>
        </c:ser>
        <c:ser>
          <c:idx val="7"/>
          <c:order val="2"/>
          <c:tx>
            <c:strRef>
              <c:f>'Final table'!$D$15</c:f>
              <c:strCache>
                <c:ptCount val="1"/>
                <c:pt idx="0">
                  <c:v>energy cen</c:v>
                </c:pt>
              </c:strCache>
            </c:strRef>
          </c:tx>
          <c:spPr>
            <a:solidFill>
              <a:schemeClr val="accent2">
                <a:lumMod val="60000"/>
              </a:schemeClr>
            </a:solidFill>
            <a:ln>
              <a:noFill/>
            </a:ln>
            <a:effectLst/>
          </c:spPr>
          <c:invertIfNegative val="0"/>
          <c:val>
            <c:numRef>
              <c:f>'Final table'!$F$15:$N$15</c:f>
              <c:numCache>
                <c:formatCode>0.00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7-C66C-4278-BFA1-9DD291DA02B6}"/>
            </c:ext>
          </c:extLst>
        </c:ser>
        <c:ser>
          <c:idx val="6"/>
          <c:order val="3"/>
          <c:tx>
            <c:strRef>
              <c:f>'Final table'!$D$14</c:f>
              <c:strCache>
                <c:ptCount val="1"/>
                <c:pt idx="0">
                  <c:v>opex cen</c:v>
                </c:pt>
              </c:strCache>
            </c:strRef>
          </c:tx>
          <c:spPr>
            <a:solidFill>
              <a:schemeClr val="accent1">
                <a:lumMod val="60000"/>
              </a:schemeClr>
            </a:solidFill>
            <a:ln>
              <a:noFill/>
            </a:ln>
            <a:effectLst/>
          </c:spPr>
          <c:invertIfNegative val="0"/>
          <c:val>
            <c:numRef>
              <c:f>'Final table'!$F$14:$N$14</c:f>
              <c:numCache>
                <c:formatCode>0.00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6-C66C-4278-BFA1-9DD291DA02B6}"/>
            </c:ext>
          </c:extLst>
        </c:ser>
        <c:ser>
          <c:idx val="5"/>
          <c:order val="4"/>
          <c:tx>
            <c:strRef>
              <c:f>'Final table'!$D$13</c:f>
              <c:strCache>
                <c:ptCount val="1"/>
                <c:pt idx="0">
                  <c:v>capex cen</c:v>
                </c:pt>
              </c:strCache>
            </c:strRef>
          </c:tx>
          <c:spPr>
            <a:solidFill>
              <a:schemeClr val="accent6"/>
            </a:solidFill>
            <a:ln>
              <a:noFill/>
            </a:ln>
            <a:effectLst/>
          </c:spPr>
          <c:invertIfNegative val="0"/>
          <c:val>
            <c:numRef>
              <c:f>'Final table'!$F$13:$N$13</c:f>
              <c:numCache>
                <c:formatCode>0.00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5-C66C-4278-BFA1-9DD291DA02B6}"/>
            </c:ext>
          </c:extLst>
        </c:ser>
        <c:ser>
          <c:idx val="3"/>
          <c:order val="5"/>
          <c:tx>
            <c:strRef>
              <c:f>'Final table'!$D$11</c:f>
              <c:strCache>
                <c:ptCount val="1"/>
                <c:pt idx="0">
                  <c:v>CO2 dec</c:v>
                </c:pt>
              </c:strCache>
            </c:strRef>
          </c:tx>
          <c:spPr>
            <a:solidFill>
              <a:schemeClr val="accent4"/>
            </a:solidFill>
            <a:ln>
              <a:noFill/>
            </a:ln>
            <a:effectLst/>
          </c:spPr>
          <c:invertIfNegative val="0"/>
          <c:val>
            <c:numRef>
              <c:f>'Final table'!$F$11:$N$11</c:f>
              <c:numCache>
                <c:formatCode>0.00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3-C66C-4278-BFA1-9DD291DA02B6}"/>
            </c:ext>
          </c:extLst>
        </c:ser>
        <c:ser>
          <c:idx val="2"/>
          <c:order val="6"/>
          <c:tx>
            <c:strRef>
              <c:f>'Final table'!$D$10</c:f>
              <c:strCache>
                <c:ptCount val="1"/>
                <c:pt idx="0">
                  <c:v>energy dec</c:v>
                </c:pt>
              </c:strCache>
            </c:strRef>
          </c:tx>
          <c:spPr>
            <a:solidFill>
              <a:schemeClr val="accent3"/>
            </a:solidFill>
            <a:ln>
              <a:noFill/>
            </a:ln>
            <a:effectLst/>
          </c:spPr>
          <c:invertIfNegative val="0"/>
          <c:val>
            <c:numRef>
              <c:f>'Final table'!$F$10:$N$10</c:f>
              <c:numCache>
                <c:formatCode>0.00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2-C66C-4278-BFA1-9DD291DA02B6}"/>
            </c:ext>
          </c:extLst>
        </c:ser>
        <c:ser>
          <c:idx val="1"/>
          <c:order val="7"/>
          <c:tx>
            <c:strRef>
              <c:f>'Final table'!$D$9</c:f>
              <c:strCache>
                <c:ptCount val="1"/>
                <c:pt idx="0">
                  <c:v>opex dec</c:v>
                </c:pt>
              </c:strCache>
            </c:strRef>
          </c:tx>
          <c:spPr>
            <a:solidFill>
              <a:schemeClr val="accent2"/>
            </a:solidFill>
            <a:ln>
              <a:noFill/>
            </a:ln>
            <a:effectLst/>
          </c:spPr>
          <c:invertIfNegative val="0"/>
          <c:val>
            <c:numRef>
              <c:f>'Final table'!$F$9:$N$9</c:f>
              <c:numCache>
                <c:formatCode>0.00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1-C66C-4278-BFA1-9DD291DA02B6}"/>
            </c:ext>
          </c:extLst>
        </c:ser>
        <c:ser>
          <c:idx val="0"/>
          <c:order val="8"/>
          <c:tx>
            <c:strRef>
              <c:f>'Final table'!$D$8</c:f>
              <c:strCache>
                <c:ptCount val="1"/>
                <c:pt idx="0">
                  <c:v>capex dec</c:v>
                </c:pt>
              </c:strCache>
            </c:strRef>
          </c:tx>
          <c:spPr>
            <a:solidFill>
              <a:schemeClr val="accent1"/>
            </a:solidFill>
            <a:ln>
              <a:noFill/>
            </a:ln>
            <a:effectLst/>
          </c:spPr>
          <c:invertIfNegative val="0"/>
          <c:val>
            <c:numRef>
              <c:f>'Final table'!$F$8:$N$8</c:f>
              <c:numCache>
                <c:formatCode>0.00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0-C66C-4278-BFA1-9DD291DA02B6}"/>
            </c:ext>
          </c:extLst>
        </c:ser>
        <c:dLbls>
          <c:showLegendKey val="0"/>
          <c:showVal val="0"/>
          <c:showCatName val="0"/>
          <c:showSerName val="0"/>
          <c:showPercent val="0"/>
          <c:showBubbleSize val="0"/>
        </c:dLbls>
        <c:gapWidth val="55"/>
        <c:overlap val="100"/>
        <c:axId val="2085866376"/>
        <c:axId val="-2126297400"/>
      </c:barChart>
      <c:catAx>
        <c:axId val="208586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297400"/>
        <c:crosses val="autoZero"/>
        <c:auto val="1"/>
        <c:lblAlgn val="ctr"/>
        <c:lblOffset val="100"/>
        <c:noMultiLvlLbl val="0"/>
      </c:catAx>
      <c:valAx>
        <c:axId val="-21262974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866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5" l="0.7" r="0.7" t="0.7874015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Emissions</a:t>
            </a:r>
            <a:r>
              <a:rPr lang="de-AT" baseline="0"/>
              <a:t> in t CO2/yr</a:t>
            </a:r>
          </a:p>
        </c:rich>
      </c:tx>
      <c:overlay val="0"/>
      <c:spPr>
        <a:noFill/>
        <a:ln>
          <a:noFill/>
        </a:ln>
        <a:effectLst/>
      </c:spPr>
    </c:title>
    <c:autoTitleDeleted val="0"/>
    <c:plotArea>
      <c:layout/>
      <c:barChart>
        <c:barDir val="col"/>
        <c:grouping val="stacked"/>
        <c:varyColors val="0"/>
        <c:ser>
          <c:idx val="14"/>
          <c:order val="0"/>
          <c:tx>
            <c:strRef>
              <c:f>'Final table'!$D$41</c:f>
              <c:strCache>
                <c:ptCount val="1"/>
                <c:pt idx="0">
                  <c:v>Heat Boiler cen</c:v>
                </c:pt>
              </c:strCache>
            </c:strRef>
          </c:tx>
          <c:spPr>
            <a:solidFill>
              <a:schemeClr val="accent3">
                <a:lumMod val="80000"/>
                <a:lumOff val="20000"/>
              </a:schemeClr>
            </a:solidFill>
            <a:ln>
              <a:noFill/>
            </a:ln>
            <a:effectLst/>
          </c:spPr>
          <c:invertIfNegative val="0"/>
          <c:val>
            <c:numRef>
              <c:f>'Final table'!$F$41:$N$41</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E-C0AF-4781-AD5E-A4BBACF6F719}"/>
            </c:ext>
          </c:extLst>
        </c:ser>
        <c:ser>
          <c:idx val="13"/>
          <c:order val="1"/>
          <c:tx>
            <c:strRef>
              <c:f>'Final table'!$D$40</c:f>
              <c:strCache>
                <c:ptCount val="1"/>
                <c:pt idx="0">
                  <c:v>CHP cen</c:v>
                </c:pt>
              </c:strCache>
            </c:strRef>
          </c:tx>
          <c:spPr>
            <a:solidFill>
              <a:schemeClr val="accent2">
                <a:lumMod val="80000"/>
                <a:lumOff val="20000"/>
              </a:schemeClr>
            </a:solidFill>
            <a:ln>
              <a:noFill/>
            </a:ln>
            <a:effectLst/>
          </c:spPr>
          <c:invertIfNegative val="0"/>
          <c:val>
            <c:numRef>
              <c:f>'Final table'!$F$40:$N$40</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D-C0AF-4781-AD5E-A4BBACF6F719}"/>
            </c:ext>
          </c:extLst>
        </c:ser>
        <c:ser>
          <c:idx val="12"/>
          <c:order val="2"/>
          <c:tx>
            <c:strRef>
              <c:f>'Final table'!$D$39</c:f>
              <c:strCache>
                <c:ptCount val="1"/>
                <c:pt idx="0">
                  <c:v>Waste Inceneration Pant cen</c:v>
                </c:pt>
              </c:strCache>
            </c:strRef>
          </c:tx>
          <c:spPr>
            <a:solidFill>
              <a:schemeClr val="accent1">
                <a:lumMod val="80000"/>
                <a:lumOff val="20000"/>
              </a:schemeClr>
            </a:solidFill>
            <a:ln>
              <a:noFill/>
            </a:ln>
            <a:effectLst/>
          </c:spPr>
          <c:invertIfNegative val="0"/>
          <c:val>
            <c:numRef>
              <c:f>'Final table'!$F$39:$N$39</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C-C0AF-4781-AD5E-A4BBACF6F719}"/>
            </c:ext>
          </c:extLst>
        </c:ser>
        <c:ser>
          <c:idx val="11"/>
          <c:order val="3"/>
          <c:tx>
            <c:strRef>
              <c:f>'Final table'!$D$38</c:f>
              <c:strCache>
                <c:ptCount val="1"/>
                <c:pt idx="0">
                  <c:v>Solar Thermal Plant cen</c:v>
                </c:pt>
              </c:strCache>
            </c:strRef>
          </c:tx>
          <c:spPr>
            <a:solidFill>
              <a:schemeClr val="accent6">
                <a:lumMod val="60000"/>
              </a:schemeClr>
            </a:solidFill>
            <a:ln>
              <a:noFill/>
            </a:ln>
            <a:effectLst/>
          </c:spPr>
          <c:invertIfNegative val="0"/>
          <c:val>
            <c:numRef>
              <c:f>'Final table'!$F$38:$N$38</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B-C0AF-4781-AD5E-A4BBACF6F719}"/>
            </c:ext>
          </c:extLst>
        </c:ser>
        <c:ser>
          <c:idx val="10"/>
          <c:order val="4"/>
          <c:tx>
            <c:strRef>
              <c:f>'Final table'!$D$37</c:f>
              <c:strCache>
                <c:ptCount val="1"/>
                <c:pt idx="0">
                  <c:v>Heat Pump cen</c:v>
                </c:pt>
              </c:strCache>
            </c:strRef>
          </c:tx>
          <c:spPr>
            <a:solidFill>
              <a:schemeClr val="accent5">
                <a:lumMod val="60000"/>
              </a:schemeClr>
            </a:solidFill>
            <a:ln>
              <a:noFill/>
            </a:ln>
            <a:effectLst/>
          </c:spPr>
          <c:invertIfNegative val="0"/>
          <c:val>
            <c:numRef>
              <c:f>'Final table'!$F$37:$N$37</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A-C0AF-4781-AD5E-A4BBACF6F719}"/>
            </c:ext>
          </c:extLst>
        </c:ser>
        <c:ser>
          <c:idx val="8"/>
          <c:order val="5"/>
          <c:tx>
            <c:strRef>
              <c:f>'Final table'!$D$35</c:f>
              <c:strCache>
                <c:ptCount val="1"/>
                <c:pt idx="0">
                  <c:v>Electric heater dec</c:v>
                </c:pt>
              </c:strCache>
            </c:strRef>
          </c:tx>
          <c:spPr>
            <a:solidFill>
              <a:schemeClr val="accent3">
                <a:lumMod val="60000"/>
              </a:schemeClr>
            </a:solidFill>
            <a:ln>
              <a:noFill/>
            </a:ln>
            <a:effectLst/>
          </c:spPr>
          <c:invertIfNegative val="0"/>
          <c:val>
            <c:numRef>
              <c:f>'Final table'!$F$35:$N$35</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8-C0AF-4781-AD5E-A4BBACF6F719}"/>
            </c:ext>
          </c:extLst>
        </c:ser>
        <c:ser>
          <c:idx val="7"/>
          <c:order val="6"/>
          <c:tx>
            <c:strRef>
              <c:f>'Final table'!$D$34</c:f>
              <c:strCache>
                <c:ptCount val="1"/>
                <c:pt idx="0">
                  <c:v>HP Brine-to-Water dec</c:v>
                </c:pt>
              </c:strCache>
            </c:strRef>
          </c:tx>
          <c:spPr>
            <a:solidFill>
              <a:schemeClr val="accent2">
                <a:lumMod val="60000"/>
              </a:schemeClr>
            </a:solidFill>
            <a:ln>
              <a:noFill/>
            </a:ln>
            <a:effectLst/>
          </c:spPr>
          <c:invertIfNegative val="0"/>
          <c:val>
            <c:numRef>
              <c:f>'Final table'!$F$34:$N$34</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7-C0AF-4781-AD5E-A4BBACF6F719}"/>
            </c:ext>
          </c:extLst>
        </c:ser>
        <c:ser>
          <c:idx val="6"/>
          <c:order val="7"/>
          <c:tx>
            <c:strRef>
              <c:f>'Final table'!$D$33</c:f>
              <c:strCache>
                <c:ptCount val="1"/>
                <c:pt idx="0">
                  <c:v>HP Air-to-Water dec</c:v>
                </c:pt>
              </c:strCache>
            </c:strRef>
          </c:tx>
          <c:spPr>
            <a:solidFill>
              <a:schemeClr val="accent1">
                <a:lumMod val="60000"/>
              </a:schemeClr>
            </a:solidFill>
            <a:ln>
              <a:noFill/>
            </a:ln>
            <a:effectLst/>
          </c:spPr>
          <c:invertIfNegative val="0"/>
          <c:val>
            <c:numRef>
              <c:f>'Final table'!$F$33:$N$33</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6-C0AF-4781-AD5E-A4BBACF6F719}"/>
            </c:ext>
          </c:extLst>
        </c:ser>
        <c:ser>
          <c:idx val="5"/>
          <c:order val="8"/>
          <c:tx>
            <c:strRef>
              <c:f>'Final table'!$D$32</c:f>
              <c:strCache>
                <c:ptCount val="1"/>
                <c:pt idx="0">
                  <c:v>HP Air-to-Air dec</c:v>
                </c:pt>
              </c:strCache>
            </c:strRef>
          </c:tx>
          <c:spPr>
            <a:solidFill>
              <a:schemeClr val="accent6"/>
            </a:solidFill>
            <a:ln>
              <a:noFill/>
            </a:ln>
            <a:effectLst/>
          </c:spPr>
          <c:invertIfNegative val="0"/>
          <c:val>
            <c:numRef>
              <c:f>'Final table'!$F$32:$N$32</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5-C0AF-4781-AD5E-A4BBACF6F719}"/>
            </c:ext>
          </c:extLst>
        </c:ser>
        <c:ser>
          <c:idx val="4"/>
          <c:order val="9"/>
          <c:tx>
            <c:strRef>
              <c:f>'Final table'!$D$31</c:f>
              <c:strCache>
                <c:ptCount val="1"/>
                <c:pt idx="0">
                  <c:v>Wood stove dec</c:v>
                </c:pt>
              </c:strCache>
            </c:strRef>
          </c:tx>
          <c:spPr>
            <a:solidFill>
              <a:schemeClr val="accent5"/>
            </a:solidFill>
            <a:ln>
              <a:noFill/>
            </a:ln>
            <a:effectLst/>
          </c:spPr>
          <c:invertIfNegative val="0"/>
          <c:val>
            <c:numRef>
              <c:f>'Final table'!$F$31:$N$31</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4-C0AF-4781-AD5E-A4BBACF6F719}"/>
            </c:ext>
          </c:extLst>
        </c:ser>
        <c:ser>
          <c:idx val="3"/>
          <c:order val="10"/>
          <c:tx>
            <c:strRef>
              <c:f>'Final table'!$D$30</c:f>
              <c:strCache>
                <c:ptCount val="1"/>
                <c:pt idx="0">
                  <c:v>Biomass_Manual dec</c:v>
                </c:pt>
              </c:strCache>
            </c:strRef>
          </c:tx>
          <c:spPr>
            <a:solidFill>
              <a:schemeClr val="accent4"/>
            </a:solidFill>
            <a:ln>
              <a:noFill/>
            </a:ln>
            <a:effectLst/>
          </c:spPr>
          <c:invertIfNegative val="0"/>
          <c:val>
            <c:numRef>
              <c:f>'Final table'!$F$30:$N$30</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3-C0AF-4781-AD5E-A4BBACF6F719}"/>
            </c:ext>
          </c:extLst>
        </c:ser>
        <c:ser>
          <c:idx val="2"/>
          <c:order val="11"/>
          <c:tx>
            <c:strRef>
              <c:f>'Final table'!$D$29</c:f>
              <c:strCache>
                <c:ptCount val="1"/>
                <c:pt idx="0">
                  <c:v>Biomass_Automatic dec</c:v>
                </c:pt>
              </c:strCache>
            </c:strRef>
          </c:tx>
          <c:spPr>
            <a:solidFill>
              <a:schemeClr val="accent3"/>
            </a:solidFill>
            <a:ln>
              <a:noFill/>
            </a:ln>
            <a:effectLst/>
          </c:spPr>
          <c:invertIfNegative val="0"/>
          <c:val>
            <c:numRef>
              <c:f>'Final table'!$F$29:$N$29</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2-C0AF-4781-AD5E-A4BBACF6F719}"/>
            </c:ext>
          </c:extLst>
        </c:ser>
        <c:ser>
          <c:idx val="1"/>
          <c:order val="12"/>
          <c:tx>
            <c:strRef>
              <c:f>'Final table'!$D$28</c:f>
              <c:strCache>
                <c:ptCount val="1"/>
                <c:pt idx="0">
                  <c:v>Natural gas dec</c:v>
                </c:pt>
              </c:strCache>
            </c:strRef>
          </c:tx>
          <c:spPr>
            <a:solidFill>
              <a:schemeClr val="accent2"/>
            </a:solidFill>
            <a:ln>
              <a:noFill/>
            </a:ln>
            <a:effectLst/>
          </c:spPr>
          <c:invertIfNegative val="0"/>
          <c:val>
            <c:numRef>
              <c:f>'Final table'!$F$28:$N$28</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1-C0AF-4781-AD5E-A4BBACF6F719}"/>
            </c:ext>
          </c:extLst>
        </c:ser>
        <c:ser>
          <c:idx val="0"/>
          <c:order val="13"/>
          <c:tx>
            <c:strRef>
              <c:f>'Final table'!$D$27</c:f>
              <c:strCache>
                <c:ptCount val="1"/>
                <c:pt idx="0">
                  <c:v>Oil boiler dec</c:v>
                </c:pt>
              </c:strCache>
            </c:strRef>
          </c:tx>
          <c:spPr>
            <a:solidFill>
              <a:schemeClr val="accent1"/>
            </a:solidFill>
            <a:ln>
              <a:noFill/>
            </a:ln>
            <a:effectLst/>
          </c:spPr>
          <c:invertIfNegative val="0"/>
          <c:val>
            <c:numRef>
              <c:f>'Final table'!$F$27:$N$27</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0-C0AF-4781-AD5E-A4BBACF6F719}"/>
            </c:ext>
          </c:extLst>
        </c:ser>
        <c:dLbls>
          <c:showLegendKey val="0"/>
          <c:showVal val="0"/>
          <c:showCatName val="0"/>
          <c:showSerName val="0"/>
          <c:showPercent val="0"/>
          <c:showBubbleSize val="0"/>
        </c:dLbls>
        <c:gapWidth val="55"/>
        <c:overlap val="100"/>
        <c:axId val="-2127581912"/>
        <c:axId val="-2127838728"/>
      </c:barChart>
      <c:catAx>
        <c:axId val="-2127581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838728"/>
        <c:crosses val="autoZero"/>
        <c:auto val="1"/>
        <c:lblAlgn val="ctr"/>
        <c:lblOffset val="100"/>
        <c:noMultiLvlLbl val="0"/>
      </c:catAx>
      <c:valAx>
        <c:axId val="-21278387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581912"/>
        <c:crosses val="autoZero"/>
        <c:crossBetween val="between"/>
      </c:valAx>
      <c:spPr>
        <a:noFill/>
        <a:ln>
          <a:noFill/>
        </a:ln>
        <a:effectLst/>
      </c:spPr>
    </c:plotArea>
    <c:legend>
      <c:legendPos val="r"/>
      <c:layout>
        <c:manualLayout>
          <c:xMode val="edge"/>
          <c:yMode val="edge"/>
          <c:x val="0.833355658436214"/>
          <c:y val="0.0374818518518519"/>
          <c:w val="0.158804835390947"/>
          <c:h val="0.9207555555555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5" l="0.7" r="0.7" t="0.7874015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final</a:t>
            </a:r>
            <a:r>
              <a:rPr lang="de-AT" baseline="0"/>
              <a:t> energy in GWh/yr</a:t>
            </a:r>
          </a:p>
        </c:rich>
      </c:tx>
      <c:overlay val="0"/>
      <c:spPr>
        <a:noFill/>
        <a:ln>
          <a:noFill/>
        </a:ln>
        <a:effectLst/>
      </c:spPr>
    </c:title>
    <c:autoTitleDeleted val="0"/>
    <c:plotArea>
      <c:layout/>
      <c:barChart>
        <c:barDir val="col"/>
        <c:grouping val="stacked"/>
        <c:varyColors val="0"/>
        <c:ser>
          <c:idx val="14"/>
          <c:order val="0"/>
          <c:tx>
            <c:strRef>
              <c:f>'Final table'!$D$60</c:f>
              <c:strCache>
                <c:ptCount val="1"/>
                <c:pt idx="0">
                  <c:v>Heat Boiler cen</c:v>
                </c:pt>
              </c:strCache>
            </c:strRef>
          </c:tx>
          <c:spPr>
            <a:solidFill>
              <a:schemeClr val="accent3">
                <a:lumMod val="80000"/>
                <a:lumOff val="20000"/>
              </a:schemeClr>
            </a:solidFill>
            <a:ln>
              <a:noFill/>
            </a:ln>
            <a:effectLst/>
          </c:spPr>
          <c:invertIfNegative val="0"/>
          <c:val>
            <c:numRef>
              <c:f>'Final table'!$F$60:$N$60</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E-C019-4548-A2A1-ED38C22F98C3}"/>
            </c:ext>
          </c:extLst>
        </c:ser>
        <c:ser>
          <c:idx val="13"/>
          <c:order val="1"/>
          <c:tx>
            <c:strRef>
              <c:f>'Final table'!$D$59</c:f>
              <c:strCache>
                <c:ptCount val="1"/>
                <c:pt idx="0">
                  <c:v>CHP cen</c:v>
                </c:pt>
              </c:strCache>
            </c:strRef>
          </c:tx>
          <c:spPr>
            <a:solidFill>
              <a:schemeClr val="accent2">
                <a:lumMod val="80000"/>
                <a:lumOff val="20000"/>
              </a:schemeClr>
            </a:solidFill>
            <a:ln>
              <a:noFill/>
            </a:ln>
            <a:effectLst/>
          </c:spPr>
          <c:invertIfNegative val="0"/>
          <c:val>
            <c:numRef>
              <c:f>'Final table'!$F$59:$N$59</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D-C019-4548-A2A1-ED38C22F98C3}"/>
            </c:ext>
          </c:extLst>
        </c:ser>
        <c:ser>
          <c:idx val="12"/>
          <c:order val="2"/>
          <c:tx>
            <c:strRef>
              <c:f>'Final table'!$D$58</c:f>
              <c:strCache>
                <c:ptCount val="1"/>
                <c:pt idx="0">
                  <c:v>Waste Inceneration Pant cen</c:v>
                </c:pt>
              </c:strCache>
            </c:strRef>
          </c:tx>
          <c:spPr>
            <a:solidFill>
              <a:schemeClr val="accent1">
                <a:lumMod val="80000"/>
                <a:lumOff val="20000"/>
              </a:schemeClr>
            </a:solidFill>
            <a:ln>
              <a:noFill/>
            </a:ln>
            <a:effectLst/>
          </c:spPr>
          <c:invertIfNegative val="0"/>
          <c:val>
            <c:numRef>
              <c:f>'Final table'!$F$58:$N$58</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C-C019-4548-A2A1-ED38C22F98C3}"/>
            </c:ext>
          </c:extLst>
        </c:ser>
        <c:ser>
          <c:idx val="11"/>
          <c:order val="3"/>
          <c:tx>
            <c:strRef>
              <c:f>'Final table'!$D$57</c:f>
              <c:strCache>
                <c:ptCount val="1"/>
                <c:pt idx="0">
                  <c:v>Solar Thermal Plant cen</c:v>
                </c:pt>
              </c:strCache>
            </c:strRef>
          </c:tx>
          <c:spPr>
            <a:solidFill>
              <a:schemeClr val="accent6">
                <a:lumMod val="60000"/>
              </a:schemeClr>
            </a:solidFill>
            <a:ln>
              <a:noFill/>
            </a:ln>
            <a:effectLst/>
          </c:spPr>
          <c:invertIfNegative val="0"/>
          <c:val>
            <c:numRef>
              <c:f>'Final table'!$F$57:$N$57</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B-C019-4548-A2A1-ED38C22F98C3}"/>
            </c:ext>
          </c:extLst>
        </c:ser>
        <c:ser>
          <c:idx val="10"/>
          <c:order val="4"/>
          <c:tx>
            <c:strRef>
              <c:f>'Final table'!$D$56</c:f>
              <c:strCache>
                <c:ptCount val="1"/>
                <c:pt idx="0">
                  <c:v>Heat Pump cen</c:v>
                </c:pt>
              </c:strCache>
            </c:strRef>
          </c:tx>
          <c:spPr>
            <a:solidFill>
              <a:schemeClr val="accent5">
                <a:lumMod val="60000"/>
              </a:schemeClr>
            </a:solidFill>
            <a:ln>
              <a:noFill/>
            </a:ln>
            <a:effectLst/>
          </c:spPr>
          <c:invertIfNegative val="0"/>
          <c:val>
            <c:numRef>
              <c:f>'Final table'!$F$56:$N$56</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A-C019-4548-A2A1-ED38C22F98C3}"/>
            </c:ext>
          </c:extLst>
        </c:ser>
        <c:ser>
          <c:idx val="8"/>
          <c:order val="5"/>
          <c:tx>
            <c:strRef>
              <c:f>'Final table'!$D$54</c:f>
              <c:strCache>
                <c:ptCount val="1"/>
                <c:pt idx="0">
                  <c:v>Electric heater dec</c:v>
                </c:pt>
              </c:strCache>
            </c:strRef>
          </c:tx>
          <c:spPr>
            <a:solidFill>
              <a:schemeClr val="accent3">
                <a:lumMod val="60000"/>
              </a:schemeClr>
            </a:solidFill>
            <a:ln>
              <a:noFill/>
            </a:ln>
            <a:effectLst/>
          </c:spPr>
          <c:invertIfNegative val="0"/>
          <c:val>
            <c:numRef>
              <c:f>'Final table'!$F$54:$N$54</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8-C019-4548-A2A1-ED38C22F98C3}"/>
            </c:ext>
          </c:extLst>
        </c:ser>
        <c:ser>
          <c:idx val="7"/>
          <c:order val="6"/>
          <c:tx>
            <c:strRef>
              <c:f>'Final table'!$D$53</c:f>
              <c:strCache>
                <c:ptCount val="1"/>
                <c:pt idx="0">
                  <c:v>HP Brine-to-Water dec</c:v>
                </c:pt>
              </c:strCache>
            </c:strRef>
          </c:tx>
          <c:spPr>
            <a:solidFill>
              <a:schemeClr val="accent2">
                <a:lumMod val="60000"/>
              </a:schemeClr>
            </a:solidFill>
            <a:ln>
              <a:noFill/>
            </a:ln>
            <a:effectLst/>
          </c:spPr>
          <c:invertIfNegative val="0"/>
          <c:val>
            <c:numRef>
              <c:f>'Final table'!$F$53:$N$53</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7-C019-4548-A2A1-ED38C22F98C3}"/>
            </c:ext>
          </c:extLst>
        </c:ser>
        <c:ser>
          <c:idx val="6"/>
          <c:order val="7"/>
          <c:tx>
            <c:strRef>
              <c:f>'Final table'!$D$52</c:f>
              <c:strCache>
                <c:ptCount val="1"/>
                <c:pt idx="0">
                  <c:v>HP Air-to-Water dec</c:v>
                </c:pt>
              </c:strCache>
            </c:strRef>
          </c:tx>
          <c:spPr>
            <a:solidFill>
              <a:schemeClr val="accent1">
                <a:lumMod val="60000"/>
              </a:schemeClr>
            </a:solidFill>
            <a:ln>
              <a:noFill/>
            </a:ln>
            <a:effectLst/>
          </c:spPr>
          <c:invertIfNegative val="0"/>
          <c:val>
            <c:numRef>
              <c:f>'Final table'!$F$52:$N$52</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6-C019-4548-A2A1-ED38C22F98C3}"/>
            </c:ext>
          </c:extLst>
        </c:ser>
        <c:ser>
          <c:idx val="5"/>
          <c:order val="8"/>
          <c:tx>
            <c:strRef>
              <c:f>'Final table'!$D$51</c:f>
              <c:strCache>
                <c:ptCount val="1"/>
                <c:pt idx="0">
                  <c:v>HP Air-to-Air dec</c:v>
                </c:pt>
              </c:strCache>
            </c:strRef>
          </c:tx>
          <c:spPr>
            <a:solidFill>
              <a:schemeClr val="accent6"/>
            </a:solidFill>
            <a:ln>
              <a:noFill/>
            </a:ln>
            <a:effectLst/>
          </c:spPr>
          <c:invertIfNegative val="0"/>
          <c:val>
            <c:numRef>
              <c:f>'Final table'!$F$51:$N$51</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5-C019-4548-A2A1-ED38C22F98C3}"/>
            </c:ext>
          </c:extLst>
        </c:ser>
        <c:ser>
          <c:idx val="4"/>
          <c:order val="9"/>
          <c:tx>
            <c:strRef>
              <c:f>'Final table'!$D$50</c:f>
              <c:strCache>
                <c:ptCount val="1"/>
                <c:pt idx="0">
                  <c:v>Wood stove dec</c:v>
                </c:pt>
              </c:strCache>
            </c:strRef>
          </c:tx>
          <c:spPr>
            <a:solidFill>
              <a:schemeClr val="accent5"/>
            </a:solidFill>
            <a:ln>
              <a:noFill/>
            </a:ln>
            <a:effectLst/>
          </c:spPr>
          <c:invertIfNegative val="0"/>
          <c:val>
            <c:numRef>
              <c:f>'Final table'!$F$50:$N$50</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4-C019-4548-A2A1-ED38C22F98C3}"/>
            </c:ext>
          </c:extLst>
        </c:ser>
        <c:ser>
          <c:idx val="3"/>
          <c:order val="10"/>
          <c:tx>
            <c:strRef>
              <c:f>'Final table'!$D$49</c:f>
              <c:strCache>
                <c:ptCount val="1"/>
                <c:pt idx="0">
                  <c:v>Biomass_Manual dec</c:v>
                </c:pt>
              </c:strCache>
            </c:strRef>
          </c:tx>
          <c:spPr>
            <a:solidFill>
              <a:schemeClr val="accent4"/>
            </a:solidFill>
            <a:ln>
              <a:noFill/>
            </a:ln>
            <a:effectLst/>
          </c:spPr>
          <c:invertIfNegative val="0"/>
          <c:val>
            <c:numRef>
              <c:f>'Final table'!$F$49:$N$49</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3-C019-4548-A2A1-ED38C22F98C3}"/>
            </c:ext>
          </c:extLst>
        </c:ser>
        <c:ser>
          <c:idx val="2"/>
          <c:order val="11"/>
          <c:tx>
            <c:strRef>
              <c:f>'Final table'!$D$48</c:f>
              <c:strCache>
                <c:ptCount val="1"/>
                <c:pt idx="0">
                  <c:v>Biomass_Automatic dec</c:v>
                </c:pt>
              </c:strCache>
            </c:strRef>
          </c:tx>
          <c:spPr>
            <a:solidFill>
              <a:schemeClr val="accent3"/>
            </a:solidFill>
            <a:ln>
              <a:noFill/>
            </a:ln>
            <a:effectLst/>
          </c:spPr>
          <c:invertIfNegative val="0"/>
          <c:val>
            <c:numRef>
              <c:f>'Final table'!$F$48:$N$48</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2-C019-4548-A2A1-ED38C22F98C3}"/>
            </c:ext>
          </c:extLst>
        </c:ser>
        <c:ser>
          <c:idx val="1"/>
          <c:order val="12"/>
          <c:tx>
            <c:strRef>
              <c:f>'Final table'!$D$47</c:f>
              <c:strCache>
                <c:ptCount val="1"/>
                <c:pt idx="0">
                  <c:v>Natural gas dec</c:v>
                </c:pt>
              </c:strCache>
            </c:strRef>
          </c:tx>
          <c:spPr>
            <a:solidFill>
              <a:schemeClr val="accent2"/>
            </a:solidFill>
            <a:ln>
              <a:noFill/>
            </a:ln>
            <a:effectLst/>
          </c:spPr>
          <c:invertIfNegative val="0"/>
          <c:val>
            <c:numRef>
              <c:f>'Final table'!$F$47:$N$47</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1-C019-4548-A2A1-ED38C22F98C3}"/>
            </c:ext>
          </c:extLst>
        </c:ser>
        <c:ser>
          <c:idx val="0"/>
          <c:order val="13"/>
          <c:tx>
            <c:strRef>
              <c:f>'Final table'!$D$46</c:f>
              <c:strCache>
                <c:ptCount val="1"/>
                <c:pt idx="0">
                  <c:v>Oil boiler dec</c:v>
                </c:pt>
              </c:strCache>
            </c:strRef>
          </c:tx>
          <c:spPr>
            <a:solidFill>
              <a:schemeClr val="accent1"/>
            </a:solidFill>
            <a:ln>
              <a:noFill/>
            </a:ln>
            <a:effectLst/>
          </c:spPr>
          <c:invertIfNegative val="0"/>
          <c:val>
            <c:numRef>
              <c:f>'Final table'!$F$46:$N$46</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0-C019-4548-A2A1-ED38C22F98C3}"/>
            </c:ext>
          </c:extLst>
        </c:ser>
        <c:dLbls>
          <c:showLegendKey val="0"/>
          <c:showVal val="0"/>
          <c:showCatName val="0"/>
          <c:showSerName val="0"/>
          <c:showPercent val="0"/>
          <c:showBubbleSize val="0"/>
        </c:dLbls>
        <c:gapWidth val="55"/>
        <c:overlap val="100"/>
        <c:axId val="-2125918680"/>
        <c:axId val="-2127388056"/>
      </c:barChart>
      <c:catAx>
        <c:axId val="-2125918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388056"/>
        <c:crosses val="autoZero"/>
        <c:auto val="1"/>
        <c:lblAlgn val="ctr"/>
        <c:lblOffset val="100"/>
        <c:noMultiLvlLbl val="0"/>
      </c:catAx>
      <c:valAx>
        <c:axId val="-21273880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18680"/>
        <c:crosses val="autoZero"/>
        <c:crossBetween val="between"/>
      </c:valAx>
      <c:spPr>
        <a:noFill/>
        <a:ln>
          <a:noFill/>
        </a:ln>
        <a:effectLst/>
      </c:spPr>
    </c:plotArea>
    <c:legend>
      <c:legendPos val="r"/>
      <c:layout>
        <c:manualLayout>
          <c:xMode val="edge"/>
          <c:yMode val="edge"/>
          <c:x val="0.833355658436214"/>
          <c:y val="0.0939262962962963"/>
          <c:w val="0.158804835390947"/>
          <c:h val="0.8643111111111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5" l="0.7" r="0.7" t="0.7874015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de-AT" sz="1800" b="0" i="0" baseline="0">
                <a:effectLst/>
              </a:rPr>
              <a:t>useful energy in GWh/yr</a:t>
            </a:r>
            <a:endParaRPr lang="de-AT">
              <a:effectLst/>
            </a:endParaRPr>
          </a:p>
        </c:rich>
      </c:tx>
      <c:overlay val="0"/>
      <c:spPr>
        <a:noFill/>
        <a:ln>
          <a:noFill/>
        </a:ln>
        <a:effectLst/>
      </c:spPr>
    </c:title>
    <c:autoTitleDeleted val="0"/>
    <c:plotArea>
      <c:layout/>
      <c:barChart>
        <c:barDir val="col"/>
        <c:grouping val="stacked"/>
        <c:varyColors val="0"/>
        <c:ser>
          <c:idx val="14"/>
          <c:order val="0"/>
          <c:tx>
            <c:strRef>
              <c:f>'Final table'!$D$79</c:f>
              <c:strCache>
                <c:ptCount val="1"/>
                <c:pt idx="0">
                  <c:v>Heat Boiler cen</c:v>
                </c:pt>
              </c:strCache>
            </c:strRef>
          </c:tx>
          <c:spPr>
            <a:solidFill>
              <a:schemeClr val="accent3">
                <a:lumMod val="80000"/>
                <a:lumOff val="20000"/>
              </a:schemeClr>
            </a:solidFill>
            <a:ln>
              <a:noFill/>
            </a:ln>
            <a:effectLst/>
          </c:spPr>
          <c:invertIfNegative val="0"/>
          <c:val>
            <c:numRef>
              <c:f>'Final table'!$F$79:$N$79</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E-11BC-4B25-ABBE-2882AB9F183E}"/>
            </c:ext>
          </c:extLst>
        </c:ser>
        <c:ser>
          <c:idx val="13"/>
          <c:order val="1"/>
          <c:tx>
            <c:strRef>
              <c:f>'Final table'!$D$78</c:f>
              <c:strCache>
                <c:ptCount val="1"/>
                <c:pt idx="0">
                  <c:v>CHP cen</c:v>
                </c:pt>
              </c:strCache>
            </c:strRef>
          </c:tx>
          <c:spPr>
            <a:solidFill>
              <a:schemeClr val="accent2">
                <a:lumMod val="80000"/>
                <a:lumOff val="20000"/>
              </a:schemeClr>
            </a:solidFill>
            <a:ln>
              <a:noFill/>
            </a:ln>
            <a:effectLst/>
          </c:spPr>
          <c:invertIfNegative val="0"/>
          <c:val>
            <c:numRef>
              <c:f>'Final table'!$F$78:$N$78</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D-11BC-4B25-ABBE-2882AB9F183E}"/>
            </c:ext>
          </c:extLst>
        </c:ser>
        <c:ser>
          <c:idx val="12"/>
          <c:order val="2"/>
          <c:tx>
            <c:strRef>
              <c:f>'Final table'!$D$77</c:f>
              <c:strCache>
                <c:ptCount val="1"/>
                <c:pt idx="0">
                  <c:v>Waste Inceneration Pant cen</c:v>
                </c:pt>
              </c:strCache>
            </c:strRef>
          </c:tx>
          <c:spPr>
            <a:solidFill>
              <a:schemeClr val="accent1">
                <a:lumMod val="80000"/>
                <a:lumOff val="20000"/>
              </a:schemeClr>
            </a:solidFill>
            <a:ln>
              <a:noFill/>
            </a:ln>
            <a:effectLst/>
          </c:spPr>
          <c:invertIfNegative val="0"/>
          <c:val>
            <c:numRef>
              <c:f>'Final table'!$F$77:$N$77</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C-11BC-4B25-ABBE-2882AB9F183E}"/>
            </c:ext>
          </c:extLst>
        </c:ser>
        <c:ser>
          <c:idx val="11"/>
          <c:order val="3"/>
          <c:tx>
            <c:strRef>
              <c:f>'Final table'!$D$76</c:f>
              <c:strCache>
                <c:ptCount val="1"/>
                <c:pt idx="0">
                  <c:v>Solar Thermal Plant cen</c:v>
                </c:pt>
              </c:strCache>
            </c:strRef>
          </c:tx>
          <c:spPr>
            <a:solidFill>
              <a:schemeClr val="accent6">
                <a:lumMod val="60000"/>
              </a:schemeClr>
            </a:solidFill>
            <a:ln>
              <a:noFill/>
            </a:ln>
            <a:effectLst/>
          </c:spPr>
          <c:invertIfNegative val="0"/>
          <c:val>
            <c:numRef>
              <c:f>'Final table'!$F$76:$N$76</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B-11BC-4B25-ABBE-2882AB9F183E}"/>
            </c:ext>
          </c:extLst>
        </c:ser>
        <c:ser>
          <c:idx val="10"/>
          <c:order val="4"/>
          <c:tx>
            <c:strRef>
              <c:f>'Final table'!$D$75</c:f>
              <c:strCache>
                <c:ptCount val="1"/>
                <c:pt idx="0">
                  <c:v>Heat Pump cen</c:v>
                </c:pt>
              </c:strCache>
            </c:strRef>
          </c:tx>
          <c:spPr>
            <a:solidFill>
              <a:schemeClr val="accent5">
                <a:lumMod val="60000"/>
              </a:schemeClr>
            </a:solidFill>
            <a:ln>
              <a:noFill/>
            </a:ln>
            <a:effectLst/>
          </c:spPr>
          <c:invertIfNegative val="0"/>
          <c:val>
            <c:numRef>
              <c:f>'Final table'!$F$75:$N$75</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A-11BC-4B25-ABBE-2882AB9F183E}"/>
            </c:ext>
          </c:extLst>
        </c:ser>
        <c:ser>
          <c:idx val="8"/>
          <c:order val="5"/>
          <c:tx>
            <c:strRef>
              <c:f>'Final table'!$D$73</c:f>
              <c:strCache>
                <c:ptCount val="1"/>
                <c:pt idx="0">
                  <c:v>Electric heater dec</c:v>
                </c:pt>
              </c:strCache>
            </c:strRef>
          </c:tx>
          <c:spPr>
            <a:solidFill>
              <a:schemeClr val="accent3">
                <a:lumMod val="60000"/>
              </a:schemeClr>
            </a:solidFill>
            <a:ln>
              <a:noFill/>
            </a:ln>
            <a:effectLst/>
          </c:spPr>
          <c:invertIfNegative val="0"/>
          <c:val>
            <c:numRef>
              <c:f>'Final table'!$F$73:$N$73</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8-11BC-4B25-ABBE-2882AB9F183E}"/>
            </c:ext>
          </c:extLst>
        </c:ser>
        <c:ser>
          <c:idx val="7"/>
          <c:order val="6"/>
          <c:tx>
            <c:strRef>
              <c:f>'Final table'!$D$72</c:f>
              <c:strCache>
                <c:ptCount val="1"/>
                <c:pt idx="0">
                  <c:v>HP Brine-to-Water dec</c:v>
                </c:pt>
              </c:strCache>
            </c:strRef>
          </c:tx>
          <c:spPr>
            <a:solidFill>
              <a:schemeClr val="accent2">
                <a:lumMod val="60000"/>
              </a:schemeClr>
            </a:solidFill>
            <a:ln>
              <a:noFill/>
            </a:ln>
            <a:effectLst/>
          </c:spPr>
          <c:invertIfNegative val="0"/>
          <c:val>
            <c:numRef>
              <c:f>'Final table'!$F$72:$N$72</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7-11BC-4B25-ABBE-2882AB9F183E}"/>
            </c:ext>
          </c:extLst>
        </c:ser>
        <c:ser>
          <c:idx val="6"/>
          <c:order val="7"/>
          <c:tx>
            <c:strRef>
              <c:f>'Final table'!$D$71</c:f>
              <c:strCache>
                <c:ptCount val="1"/>
                <c:pt idx="0">
                  <c:v>HP Air-to-Water dec</c:v>
                </c:pt>
              </c:strCache>
            </c:strRef>
          </c:tx>
          <c:spPr>
            <a:solidFill>
              <a:schemeClr val="accent1">
                <a:lumMod val="60000"/>
              </a:schemeClr>
            </a:solidFill>
            <a:ln>
              <a:noFill/>
            </a:ln>
            <a:effectLst/>
          </c:spPr>
          <c:invertIfNegative val="0"/>
          <c:val>
            <c:numRef>
              <c:f>'Final table'!$F$71:$N$71</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6-11BC-4B25-ABBE-2882AB9F183E}"/>
            </c:ext>
          </c:extLst>
        </c:ser>
        <c:ser>
          <c:idx val="5"/>
          <c:order val="8"/>
          <c:tx>
            <c:strRef>
              <c:f>'Final table'!$D$70</c:f>
              <c:strCache>
                <c:ptCount val="1"/>
                <c:pt idx="0">
                  <c:v>HP Air-to-Air dec</c:v>
                </c:pt>
              </c:strCache>
            </c:strRef>
          </c:tx>
          <c:spPr>
            <a:solidFill>
              <a:schemeClr val="accent6"/>
            </a:solidFill>
            <a:ln>
              <a:noFill/>
            </a:ln>
            <a:effectLst/>
          </c:spPr>
          <c:invertIfNegative val="0"/>
          <c:val>
            <c:numRef>
              <c:f>'Final table'!$F$70:$N$70</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5-11BC-4B25-ABBE-2882AB9F183E}"/>
            </c:ext>
          </c:extLst>
        </c:ser>
        <c:ser>
          <c:idx val="4"/>
          <c:order val="9"/>
          <c:tx>
            <c:strRef>
              <c:f>'Final table'!$D$69</c:f>
              <c:strCache>
                <c:ptCount val="1"/>
                <c:pt idx="0">
                  <c:v>Wood stove dec</c:v>
                </c:pt>
              </c:strCache>
            </c:strRef>
          </c:tx>
          <c:spPr>
            <a:solidFill>
              <a:schemeClr val="accent5"/>
            </a:solidFill>
            <a:ln>
              <a:noFill/>
            </a:ln>
            <a:effectLst/>
          </c:spPr>
          <c:invertIfNegative val="0"/>
          <c:val>
            <c:numRef>
              <c:f>'Final table'!$F$69:$N$69</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4-11BC-4B25-ABBE-2882AB9F183E}"/>
            </c:ext>
          </c:extLst>
        </c:ser>
        <c:ser>
          <c:idx val="3"/>
          <c:order val="10"/>
          <c:tx>
            <c:strRef>
              <c:f>'Final table'!$D$68</c:f>
              <c:strCache>
                <c:ptCount val="1"/>
                <c:pt idx="0">
                  <c:v>Biomass_Manual dec</c:v>
                </c:pt>
              </c:strCache>
            </c:strRef>
          </c:tx>
          <c:spPr>
            <a:solidFill>
              <a:schemeClr val="accent4"/>
            </a:solidFill>
            <a:ln>
              <a:noFill/>
            </a:ln>
            <a:effectLst/>
          </c:spPr>
          <c:invertIfNegative val="0"/>
          <c:val>
            <c:numRef>
              <c:f>'Final table'!$F$68:$N$68</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3-11BC-4B25-ABBE-2882AB9F183E}"/>
            </c:ext>
          </c:extLst>
        </c:ser>
        <c:ser>
          <c:idx val="2"/>
          <c:order val="11"/>
          <c:tx>
            <c:strRef>
              <c:f>'Final table'!$D$67</c:f>
              <c:strCache>
                <c:ptCount val="1"/>
                <c:pt idx="0">
                  <c:v>Biomass_Automatic dec</c:v>
                </c:pt>
              </c:strCache>
            </c:strRef>
          </c:tx>
          <c:spPr>
            <a:solidFill>
              <a:schemeClr val="accent3"/>
            </a:solidFill>
            <a:ln>
              <a:noFill/>
            </a:ln>
            <a:effectLst/>
          </c:spPr>
          <c:invertIfNegative val="0"/>
          <c:val>
            <c:numRef>
              <c:f>'Final table'!$F$67:$N$67</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2-11BC-4B25-ABBE-2882AB9F183E}"/>
            </c:ext>
          </c:extLst>
        </c:ser>
        <c:ser>
          <c:idx val="1"/>
          <c:order val="12"/>
          <c:tx>
            <c:strRef>
              <c:f>'Final table'!$D$66</c:f>
              <c:strCache>
                <c:ptCount val="1"/>
                <c:pt idx="0">
                  <c:v>Natural gas dec</c:v>
                </c:pt>
              </c:strCache>
            </c:strRef>
          </c:tx>
          <c:spPr>
            <a:solidFill>
              <a:schemeClr val="accent2"/>
            </a:solidFill>
            <a:ln>
              <a:noFill/>
            </a:ln>
            <a:effectLst/>
          </c:spPr>
          <c:invertIfNegative val="0"/>
          <c:val>
            <c:numRef>
              <c:f>'Final table'!$F$66:$N$66</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1-11BC-4B25-ABBE-2882AB9F183E}"/>
            </c:ext>
          </c:extLst>
        </c:ser>
        <c:ser>
          <c:idx val="0"/>
          <c:order val="13"/>
          <c:tx>
            <c:strRef>
              <c:f>'Final table'!$D$65</c:f>
              <c:strCache>
                <c:ptCount val="1"/>
                <c:pt idx="0">
                  <c:v>Oil boiler dec</c:v>
                </c:pt>
              </c:strCache>
            </c:strRef>
          </c:tx>
          <c:spPr>
            <a:solidFill>
              <a:schemeClr val="accent1"/>
            </a:solidFill>
            <a:ln>
              <a:noFill/>
            </a:ln>
            <a:effectLst/>
          </c:spPr>
          <c:invertIfNegative val="0"/>
          <c:val>
            <c:numRef>
              <c:f>'Final table'!$F$65:$N$65</c:f>
              <c:numCache>
                <c:formatCode>0.0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0-11BC-4B25-ABBE-2882AB9F183E}"/>
            </c:ext>
          </c:extLst>
        </c:ser>
        <c:dLbls>
          <c:showLegendKey val="0"/>
          <c:showVal val="0"/>
          <c:showCatName val="0"/>
          <c:showSerName val="0"/>
          <c:showPercent val="0"/>
          <c:showBubbleSize val="0"/>
        </c:dLbls>
        <c:gapWidth val="55"/>
        <c:overlap val="100"/>
        <c:axId val="-2128107880"/>
        <c:axId val="-2127449320"/>
      </c:barChart>
      <c:catAx>
        <c:axId val="-212810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449320"/>
        <c:crosses val="autoZero"/>
        <c:auto val="1"/>
        <c:lblAlgn val="ctr"/>
        <c:lblOffset val="100"/>
        <c:noMultiLvlLbl val="0"/>
      </c:catAx>
      <c:valAx>
        <c:axId val="-21274493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107880"/>
        <c:crosses val="autoZero"/>
        <c:crossBetween val="between"/>
      </c:valAx>
      <c:spPr>
        <a:noFill/>
        <a:ln>
          <a:noFill/>
        </a:ln>
        <a:effectLst/>
      </c:spPr>
    </c:plotArea>
    <c:legend>
      <c:legendPos val="r"/>
      <c:layout>
        <c:manualLayout>
          <c:xMode val="edge"/>
          <c:yMode val="edge"/>
          <c:x val="0.84484837164751"/>
          <c:y val="0.0398948189253396"/>
          <c:w val="0.147852777777778"/>
          <c:h val="0.960105181074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5" l="0.7" r="0.7" t="0.7874015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de-AT" sz="1800"/>
              <a:t>Shares in %</a:t>
            </a:r>
          </a:p>
        </c:rich>
      </c:tx>
      <c:overlay val="0"/>
      <c:spPr>
        <a:noFill/>
        <a:ln>
          <a:noFill/>
        </a:ln>
        <a:effectLst/>
      </c:spPr>
    </c:title>
    <c:autoTitleDeleted val="0"/>
    <c:plotArea>
      <c:layout>
        <c:manualLayout>
          <c:layoutTarget val="inner"/>
          <c:xMode val="edge"/>
          <c:yMode val="edge"/>
          <c:x val="0.0108185185185185"/>
          <c:y val="0.17035765060073"/>
          <c:w val="0.784247427983539"/>
          <c:h val="0.715417909476951"/>
        </c:manualLayout>
      </c:layout>
      <c:scatterChart>
        <c:scatterStyle val="lineMarker"/>
        <c:varyColors val="0"/>
        <c:ser>
          <c:idx val="0"/>
          <c:order val="0"/>
          <c:tx>
            <c:strRef>
              <c:f>'Final table'!$D$84</c:f>
              <c:strCache>
                <c:ptCount val="1"/>
                <c:pt idx="0">
                  <c:v>RES share dec (final energy)</c:v>
                </c:pt>
              </c:strCache>
            </c:strRef>
          </c:tx>
          <c:spPr>
            <a:ln w="19050" cap="rnd">
              <a:noFill/>
              <a:round/>
            </a:ln>
            <a:effectLst/>
          </c:spPr>
          <c:marker>
            <c:symbol val="circle"/>
            <c:size val="5"/>
            <c:spPr>
              <a:solidFill>
                <a:schemeClr val="accent6"/>
              </a:solidFill>
              <a:ln w="12700">
                <a:solidFill>
                  <a:schemeClr val="accent4"/>
                </a:solidFill>
              </a:ln>
              <a:effectLst/>
            </c:spPr>
          </c:marker>
          <c:yVal>
            <c:numRef>
              <c:f>'Final table'!$F$84:$N$84</c:f>
              <c:numCache>
                <c:formatCode>0.0</c:formatCode>
                <c:ptCount val="9"/>
                <c:pt idx="0">
                  <c:v>0.0</c:v>
                </c:pt>
                <c:pt idx="1">
                  <c:v>0.0</c:v>
                </c:pt>
                <c:pt idx="2">
                  <c:v>0.0</c:v>
                </c:pt>
                <c:pt idx="3">
                  <c:v>0.0</c:v>
                </c:pt>
                <c:pt idx="4">
                  <c:v>0.0</c:v>
                </c:pt>
                <c:pt idx="5">
                  <c:v>0.0</c:v>
                </c:pt>
                <c:pt idx="6">
                  <c:v>0.0</c:v>
                </c:pt>
                <c:pt idx="7">
                  <c:v>0.0</c:v>
                </c:pt>
                <c:pt idx="8">
                  <c:v>0.0</c:v>
                </c:pt>
              </c:numCache>
            </c:numRef>
          </c:yVal>
          <c:smooth val="0"/>
          <c:extLst xmlns:c16r2="http://schemas.microsoft.com/office/drawing/2015/06/chart">
            <c:ext xmlns:c16="http://schemas.microsoft.com/office/drawing/2014/chart" uri="{C3380CC4-5D6E-409C-BE32-E72D297353CC}">
              <c16:uniqueId val="{00000000-7D8A-42B0-BBC6-567E33146729}"/>
            </c:ext>
          </c:extLst>
        </c:ser>
        <c:ser>
          <c:idx val="1"/>
          <c:order val="1"/>
          <c:tx>
            <c:strRef>
              <c:f>'Final table'!$D$85</c:f>
              <c:strCache>
                <c:ptCount val="1"/>
                <c:pt idx="0">
                  <c:v>RES share cen (final energy)</c:v>
                </c:pt>
              </c:strCache>
            </c:strRef>
          </c:tx>
          <c:spPr>
            <a:ln w="25400" cap="rnd">
              <a:noFill/>
              <a:round/>
            </a:ln>
            <a:effectLst/>
          </c:spPr>
          <c:marker>
            <c:symbol val="circle"/>
            <c:size val="5"/>
            <c:spPr>
              <a:solidFill>
                <a:schemeClr val="accent6"/>
              </a:solidFill>
              <a:ln w="12700">
                <a:solidFill>
                  <a:schemeClr val="accent5"/>
                </a:solidFill>
              </a:ln>
              <a:effectLst/>
            </c:spPr>
          </c:marker>
          <c:yVal>
            <c:numRef>
              <c:f>'Final table'!$F$85:$N$85</c:f>
              <c:numCache>
                <c:formatCode>0.0</c:formatCode>
                <c:ptCount val="9"/>
                <c:pt idx="0">
                  <c:v>0.0</c:v>
                </c:pt>
                <c:pt idx="1">
                  <c:v>0.0</c:v>
                </c:pt>
                <c:pt idx="2">
                  <c:v>0.0</c:v>
                </c:pt>
                <c:pt idx="3">
                  <c:v>0.0</c:v>
                </c:pt>
                <c:pt idx="4">
                  <c:v>0.0</c:v>
                </c:pt>
                <c:pt idx="5">
                  <c:v>0.0</c:v>
                </c:pt>
                <c:pt idx="6">
                  <c:v>0.0</c:v>
                </c:pt>
                <c:pt idx="7">
                  <c:v>0.0</c:v>
                </c:pt>
                <c:pt idx="8">
                  <c:v>0.0</c:v>
                </c:pt>
              </c:numCache>
            </c:numRef>
          </c:yVal>
          <c:smooth val="0"/>
          <c:extLst xmlns:c16r2="http://schemas.microsoft.com/office/drawing/2015/06/chart">
            <c:ext xmlns:c16="http://schemas.microsoft.com/office/drawing/2014/chart" uri="{C3380CC4-5D6E-409C-BE32-E72D297353CC}">
              <c16:uniqueId val="{00000001-7D8A-42B0-BBC6-567E33146729}"/>
            </c:ext>
          </c:extLst>
        </c:ser>
        <c:ser>
          <c:idx val="2"/>
          <c:order val="2"/>
          <c:tx>
            <c:strRef>
              <c:f>'Final table'!$D$86</c:f>
              <c:strCache>
                <c:ptCount val="1"/>
                <c:pt idx="0">
                  <c:v>RES share total (final energy)</c:v>
                </c:pt>
              </c:strCache>
            </c:strRef>
          </c:tx>
          <c:spPr>
            <a:ln w="25400" cap="rnd">
              <a:noFill/>
              <a:round/>
            </a:ln>
            <a:effectLst/>
          </c:spPr>
          <c:marker>
            <c:symbol val="circle"/>
            <c:size val="5"/>
            <c:spPr>
              <a:solidFill>
                <a:schemeClr val="accent6"/>
              </a:solidFill>
              <a:ln w="12700">
                <a:solidFill>
                  <a:schemeClr val="accent2">
                    <a:lumMod val="75000"/>
                  </a:schemeClr>
                </a:solidFill>
              </a:ln>
              <a:effectLst/>
            </c:spPr>
          </c:marker>
          <c:yVal>
            <c:numRef>
              <c:f>'Final table'!$F$86:$N$86</c:f>
              <c:numCache>
                <c:formatCode>0.0</c:formatCode>
                <c:ptCount val="9"/>
                <c:pt idx="0">
                  <c:v>0.0</c:v>
                </c:pt>
                <c:pt idx="1">
                  <c:v>0.0</c:v>
                </c:pt>
                <c:pt idx="2">
                  <c:v>0.0</c:v>
                </c:pt>
                <c:pt idx="3">
                  <c:v>0.0</c:v>
                </c:pt>
                <c:pt idx="4">
                  <c:v>0.0</c:v>
                </c:pt>
                <c:pt idx="5">
                  <c:v>0.0</c:v>
                </c:pt>
                <c:pt idx="6">
                  <c:v>0.0</c:v>
                </c:pt>
                <c:pt idx="7">
                  <c:v>0.0</c:v>
                </c:pt>
                <c:pt idx="8">
                  <c:v>0.0</c:v>
                </c:pt>
              </c:numCache>
            </c:numRef>
          </c:yVal>
          <c:smooth val="0"/>
          <c:extLst xmlns:c16r2="http://schemas.microsoft.com/office/drawing/2015/06/chart">
            <c:ext xmlns:c16="http://schemas.microsoft.com/office/drawing/2014/chart" uri="{C3380CC4-5D6E-409C-BE32-E72D297353CC}">
              <c16:uniqueId val="{00000002-7D8A-42B0-BBC6-567E33146729}"/>
            </c:ext>
          </c:extLst>
        </c:ser>
        <c:ser>
          <c:idx val="3"/>
          <c:order val="3"/>
          <c:tx>
            <c:strRef>
              <c:f>'Final table'!$D$88</c:f>
              <c:strCache>
                <c:ptCount val="1"/>
                <c:pt idx="0">
                  <c:v>DH share (final energy)</c:v>
                </c:pt>
              </c:strCache>
            </c:strRef>
          </c:tx>
          <c:spPr>
            <a:ln w="25400" cap="rnd">
              <a:noFill/>
              <a:round/>
            </a:ln>
            <a:effectLst/>
          </c:spPr>
          <c:marker>
            <c:symbol val="circle"/>
            <c:size val="5"/>
            <c:spPr>
              <a:solidFill>
                <a:srgbClr val="FF0000"/>
              </a:solidFill>
              <a:ln w="9525">
                <a:solidFill>
                  <a:srgbClr val="FF0000"/>
                </a:solidFill>
              </a:ln>
              <a:effectLst/>
            </c:spPr>
          </c:marker>
          <c:yVal>
            <c:numRef>
              <c:f>'Final table'!$F$88:$N$88</c:f>
              <c:numCache>
                <c:formatCode>0.0</c:formatCode>
                <c:ptCount val="9"/>
                <c:pt idx="0">
                  <c:v>0.0</c:v>
                </c:pt>
                <c:pt idx="1">
                  <c:v>0.0</c:v>
                </c:pt>
                <c:pt idx="2">
                  <c:v>0.0</c:v>
                </c:pt>
                <c:pt idx="3">
                  <c:v>0.0</c:v>
                </c:pt>
                <c:pt idx="4">
                  <c:v>0.0</c:v>
                </c:pt>
                <c:pt idx="5">
                  <c:v>0.0</c:v>
                </c:pt>
                <c:pt idx="6">
                  <c:v>0.0</c:v>
                </c:pt>
                <c:pt idx="7">
                  <c:v>0.0</c:v>
                </c:pt>
                <c:pt idx="8">
                  <c:v>0.0</c:v>
                </c:pt>
              </c:numCache>
            </c:numRef>
          </c:yVal>
          <c:smooth val="0"/>
          <c:extLst xmlns:c16r2="http://schemas.microsoft.com/office/drawing/2015/06/chart">
            <c:ext xmlns:c16="http://schemas.microsoft.com/office/drawing/2014/chart" uri="{C3380CC4-5D6E-409C-BE32-E72D297353CC}">
              <c16:uniqueId val="{00000003-7D8A-42B0-BBC6-567E33146729}"/>
            </c:ext>
          </c:extLst>
        </c:ser>
        <c:dLbls>
          <c:showLegendKey val="0"/>
          <c:showVal val="0"/>
          <c:showCatName val="0"/>
          <c:showSerName val="0"/>
          <c:showPercent val="0"/>
          <c:showBubbleSize val="0"/>
        </c:dLbls>
        <c:axId val="-2127958216"/>
        <c:axId val="-2127421592"/>
      </c:scatterChart>
      <c:valAx>
        <c:axId val="-2127958216"/>
        <c:scaling>
          <c:orientation val="minMax"/>
          <c:max val="10.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421592"/>
        <c:crosses val="autoZero"/>
        <c:crossBetween val="midCat"/>
      </c:valAx>
      <c:valAx>
        <c:axId val="-21274215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958216"/>
        <c:crossesAt val="0.5"/>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5" l="0.7" r="0.7" t="0.7874015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LCOH in EUR/MWh</a:t>
            </a:r>
          </a:p>
        </c:rich>
      </c:tx>
      <c:overlay val="0"/>
      <c:spPr>
        <a:noFill/>
        <a:ln>
          <a:noFill/>
        </a:ln>
        <a:effectLst/>
      </c:spPr>
    </c:title>
    <c:autoTitleDeleted val="0"/>
    <c:plotArea>
      <c:layout>
        <c:manualLayout>
          <c:layoutTarget val="inner"/>
          <c:xMode val="edge"/>
          <c:yMode val="edge"/>
          <c:x val="0.018606814389536"/>
          <c:y val="0.165535895413051"/>
          <c:w val="0.844688683127572"/>
          <c:h val="0.715417909476951"/>
        </c:manualLayout>
      </c:layout>
      <c:scatterChart>
        <c:scatterStyle val="lineMarker"/>
        <c:varyColors val="0"/>
        <c:ser>
          <c:idx val="0"/>
          <c:order val="0"/>
          <c:tx>
            <c:strRef>
              <c:f>'Final table'!$D$22</c:f>
              <c:strCache>
                <c:ptCount val="1"/>
                <c:pt idx="0">
                  <c:v>LCOH dec</c:v>
                </c:pt>
              </c:strCache>
            </c:strRef>
          </c:tx>
          <c:spPr>
            <a:ln w="25400" cap="rnd">
              <a:noFill/>
              <a:round/>
            </a:ln>
            <a:effectLst/>
          </c:spPr>
          <c:marker>
            <c:symbol val="circle"/>
            <c:size val="5"/>
            <c:spPr>
              <a:solidFill>
                <a:schemeClr val="accent1"/>
              </a:solidFill>
              <a:ln w="9525">
                <a:solidFill>
                  <a:schemeClr val="accent1"/>
                </a:solidFill>
              </a:ln>
              <a:effectLst/>
            </c:spPr>
          </c:marker>
          <c:yVal>
            <c:numRef>
              <c:f>'Final table'!$F$22:$N$22</c:f>
              <c:numCache>
                <c:formatCode>0.00</c:formatCode>
                <c:ptCount val="9"/>
                <c:pt idx="0">
                  <c:v>0.0</c:v>
                </c:pt>
                <c:pt idx="1">
                  <c:v>0.0</c:v>
                </c:pt>
                <c:pt idx="2">
                  <c:v>0.0</c:v>
                </c:pt>
                <c:pt idx="3">
                  <c:v>0.0</c:v>
                </c:pt>
                <c:pt idx="4">
                  <c:v>0.0</c:v>
                </c:pt>
                <c:pt idx="5">
                  <c:v>0.0</c:v>
                </c:pt>
                <c:pt idx="6">
                  <c:v>0.0</c:v>
                </c:pt>
                <c:pt idx="7">
                  <c:v>0.0</c:v>
                </c:pt>
                <c:pt idx="8">
                  <c:v>0.0</c:v>
                </c:pt>
              </c:numCache>
            </c:numRef>
          </c:yVal>
          <c:smooth val="0"/>
          <c:extLst xmlns:c16r2="http://schemas.microsoft.com/office/drawing/2015/06/chart">
            <c:ext xmlns:c16="http://schemas.microsoft.com/office/drawing/2014/chart" uri="{C3380CC4-5D6E-409C-BE32-E72D297353CC}">
              <c16:uniqueId val="{00000000-6BC9-49C6-BB27-24206BB73143}"/>
            </c:ext>
          </c:extLst>
        </c:ser>
        <c:ser>
          <c:idx val="1"/>
          <c:order val="1"/>
          <c:tx>
            <c:strRef>
              <c:f>'Final table'!$D$23</c:f>
              <c:strCache>
                <c:ptCount val="1"/>
                <c:pt idx="0">
                  <c:v>LCOH cen</c:v>
                </c:pt>
              </c:strCache>
            </c:strRef>
          </c:tx>
          <c:spPr>
            <a:ln w="25400" cap="rnd">
              <a:noFill/>
              <a:round/>
            </a:ln>
            <a:effectLst/>
          </c:spPr>
          <c:marker>
            <c:symbol val="circle"/>
            <c:size val="5"/>
            <c:spPr>
              <a:solidFill>
                <a:schemeClr val="accent2"/>
              </a:solidFill>
              <a:ln w="9525">
                <a:solidFill>
                  <a:schemeClr val="accent2"/>
                </a:solidFill>
              </a:ln>
              <a:effectLst/>
            </c:spPr>
          </c:marker>
          <c:yVal>
            <c:numRef>
              <c:f>'Final table'!$F$23:$N$23</c:f>
              <c:numCache>
                <c:formatCode>0.00</c:formatCode>
                <c:ptCount val="9"/>
                <c:pt idx="0">
                  <c:v>0.0</c:v>
                </c:pt>
                <c:pt idx="1">
                  <c:v>0.0</c:v>
                </c:pt>
                <c:pt idx="2">
                  <c:v>0.0</c:v>
                </c:pt>
                <c:pt idx="3">
                  <c:v>0.0</c:v>
                </c:pt>
                <c:pt idx="4">
                  <c:v>0.0</c:v>
                </c:pt>
                <c:pt idx="5">
                  <c:v>0.0</c:v>
                </c:pt>
                <c:pt idx="6">
                  <c:v>0.0</c:v>
                </c:pt>
                <c:pt idx="7">
                  <c:v>0.0</c:v>
                </c:pt>
                <c:pt idx="8">
                  <c:v>0.0</c:v>
                </c:pt>
              </c:numCache>
            </c:numRef>
          </c:yVal>
          <c:smooth val="0"/>
          <c:extLst xmlns:c16r2="http://schemas.microsoft.com/office/drawing/2015/06/chart">
            <c:ext xmlns:c16="http://schemas.microsoft.com/office/drawing/2014/chart" uri="{C3380CC4-5D6E-409C-BE32-E72D297353CC}">
              <c16:uniqueId val="{00000004-6BC9-49C6-BB27-24206BB73143}"/>
            </c:ext>
          </c:extLst>
        </c:ser>
        <c:ser>
          <c:idx val="2"/>
          <c:order val="2"/>
          <c:tx>
            <c:strRef>
              <c:f>'Final table'!$D$25</c:f>
              <c:strCache>
                <c:ptCount val="1"/>
                <c:pt idx="0">
                  <c:v>LCOH total</c:v>
                </c:pt>
              </c:strCache>
            </c:strRef>
          </c:tx>
          <c:spPr>
            <a:ln w="25400" cap="rnd">
              <a:noFill/>
              <a:round/>
            </a:ln>
            <a:effectLst/>
          </c:spPr>
          <c:marker>
            <c:symbol val="circle"/>
            <c:size val="5"/>
            <c:spPr>
              <a:solidFill>
                <a:schemeClr val="accent3"/>
              </a:solidFill>
              <a:ln w="9525">
                <a:solidFill>
                  <a:schemeClr val="accent3"/>
                </a:solidFill>
              </a:ln>
              <a:effectLst/>
            </c:spPr>
          </c:marker>
          <c:yVal>
            <c:numRef>
              <c:f>'Final table'!$F$25:$N$25</c:f>
              <c:numCache>
                <c:formatCode>0.00</c:formatCode>
                <c:ptCount val="9"/>
                <c:pt idx="0">
                  <c:v>0.0</c:v>
                </c:pt>
                <c:pt idx="1">
                  <c:v>0.0</c:v>
                </c:pt>
                <c:pt idx="2">
                  <c:v>0.0</c:v>
                </c:pt>
                <c:pt idx="3">
                  <c:v>0.0</c:v>
                </c:pt>
                <c:pt idx="4">
                  <c:v>0.0</c:v>
                </c:pt>
                <c:pt idx="5">
                  <c:v>0.0</c:v>
                </c:pt>
                <c:pt idx="6">
                  <c:v>0.0</c:v>
                </c:pt>
                <c:pt idx="7">
                  <c:v>0.0</c:v>
                </c:pt>
                <c:pt idx="8">
                  <c:v>0.0</c:v>
                </c:pt>
              </c:numCache>
            </c:numRef>
          </c:yVal>
          <c:smooth val="0"/>
          <c:extLst xmlns:c16r2="http://schemas.microsoft.com/office/drawing/2015/06/chart">
            <c:ext xmlns:c16="http://schemas.microsoft.com/office/drawing/2014/chart" uri="{C3380CC4-5D6E-409C-BE32-E72D297353CC}">
              <c16:uniqueId val="{00000005-6BC9-49C6-BB27-24206BB73143}"/>
            </c:ext>
          </c:extLst>
        </c:ser>
        <c:dLbls>
          <c:showLegendKey val="0"/>
          <c:showVal val="0"/>
          <c:showCatName val="0"/>
          <c:showSerName val="0"/>
          <c:showPercent val="0"/>
          <c:showBubbleSize val="0"/>
        </c:dLbls>
        <c:axId val="-2127366280"/>
        <c:axId val="-2127283128"/>
      </c:scatterChart>
      <c:valAx>
        <c:axId val="-2127366280"/>
        <c:scaling>
          <c:orientation val="minMax"/>
          <c:max val="10.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283128"/>
        <c:crosses val="autoZero"/>
        <c:crossBetween val="midCat"/>
      </c:valAx>
      <c:valAx>
        <c:axId val="-21272831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366280"/>
        <c:crossesAt val="0.5"/>
        <c:crossBetween val="midCat"/>
      </c:valAx>
      <c:spPr>
        <a:noFill/>
        <a:ln>
          <a:noFill/>
        </a:ln>
        <a:effectLst/>
      </c:spPr>
    </c:plotArea>
    <c:legend>
      <c:legendPos val="r"/>
      <c:layout>
        <c:manualLayout>
          <c:xMode val="edge"/>
          <c:yMode val="edge"/>
          <c:x val="0.893291142345525"/>
          <c:y val="0.394888634906476"/>
          <c:w val="0.0721519547325103"/>
          <c:h val="0.238126666666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5" l="0.7" r="0.7" t="0.7874015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final</a:t>
            </a:r>
            <a:r>
              <a:rPr lang="de-AT" baseline="0"/>
              <a:t> energy </a:t>
            </a:r>
          </a:p>
        </c:rich>
      </c:tx>
      <c:overlay val="0"/>
      <c:spPr>
        <a:noFill/>
        <a:ln>
          <a:noFill/>
        </a:ln>
        <a:effectLst/>
      </c:spPr>
    </c:title>
    <c:autoTitleDeleted val="0"/>
    <c:plotArea>
      <c:layout>
        <c:manualLayout>
          <c:layoutTarget val="inner"/>
          <c:xMode val="edge"/>
          <c:yMode val="edge"/>
          <c:x val="0.0683165132849167"/>
          <c:y val="0.215100821843036"/>
          <c:w val="0.416538126697384"/>
          <c:h val="0.699055796917962"/>
        </c:manualLayout>
      </c:layout>
      <c:pieChart>
        <c:varyColors val="1"/>
        <c:ser>
          <c:idx val="0"/>
          <c:order val="0"/>
          <c:tx>
            <c:strRef>
              <c:f>'3. Dec. heating building stock'!$B$59</c:f>
              <c:strCache>
                <c:ptCount val="1"/>
                <c:pt idx="0">
                  <c:v>final energy</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D071-45D8-9A00-F99A3C7B37BF}"/>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D071-45D8-9A00-F99A3C7B37BF}"/>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D071-45D8-9A00-F99A3C7B37BF}"/>
              </c:ext>
            </c:extLst>
          </c:dPt>
          <c:dPt>
            <c:idx val="3"/>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7-D071-45D8-9A00-F99A3C7B37BF}"/>
              </c:ext>
            </c:extLst>
          </c:dPt>
          <c:dPt>
            <c:idx val="4"/>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D071-45D8-9A00-F99A3C7B37BF}"/>
              </c:ext>
            </c:extLst>
          </c:dPt>
          <c:dPt>
            <c:idx val="5"/>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B-D071-45D8-9A00-F99A3C7B37BF}"/>
              </c:ext>
            </c:extLst>
          </c:dPt>
          <c:dPt>
            <c:idx val="6"/>
            <c:bubble3D val="0"/>
            <c:spPr>
              <a:solidFill>
                <a:schemeClr val="accent1">
                  <a:lumMod val="60000"/>
                </a:schemeClr>
              </a:solidFill>
              <a:ln>
                <a:noFill/>
              </a:ln>
              <a:effectLst/>
            </c:spPr>
            <c:extLst xmlns:c16r2="http://schemas.microsoft.com/office/drawing/2015/06/chart">
              <c:ext xmlns:c16="http://schemas.microsoft.com/office/drawing/2014/chart" uri="{C3380CC4-5D6E-409C-BE32-E72D297353CC}">
                <c16:uniqueId val="{0000000D-D071-45D8-9A00-F99A3C7B37BF}"/>
              </c:ext>
            </c:extLst>
          </c:dPt>
          <c:dPt>
            <c:idx val="7"/>
            <c:bubble3D val="0"/>
            <c:spPr>
              <a:solidFill>
                <a:schemeClr val="accent2">
                  <a:lumMod val="60000"/>
                </a:schemeClr>
              </a:solidFill>
              <a:ln>
                <a:noFill/>
              </a:ln>
              <a:effectLst/>
            </c:spPr>
            <c:extLst xmlns:c16r2="http://schemas.microsoft.com/office/drawing/2015/06/chart">
              <c:ext xmlns:c16="http://schemas.microsoft.com/office/drawing/2014/chart" uri="{C3380CC4-5D6E-409C-BE32-E72D297353CC}">
                <c16:uniqueId val="{0000000F-D071-45D8-9A00-F99A3C7B37BF}"/>
              </c:ext>
            </c:extLst>
          </c:dPt>
          <c:dPt>
            <c:idx val="8"/>
            <c:bubble3D val="0"/>
            <c:spPr>
              <a:solidFill>
                <a:schemeClr val="accent3">
                  <a:lumMod val="60000"/>
                </a:schemeClr>
              </a:solidFill>
              <a:ln>
                <a:noFill/>
              </a:ln>
              <a:effectLst/>
            </c:spPr>
            <c:extLst xmlns:c16r2="http://schemas.microsoft.com/office/drawing/2015/06/chart">
              <c:ext xmlns:c16="http://schemas.microsoft.com/office/drawing/2014/chart" uri="{C3380CC4-5D6E-409C-BE32-E72D297353CC}">
                <c16:uniqueId val="{00000011-D071-45D8-9A00-F99A3C7B37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'3. Dec. heating building stock'!$C$59:$C$67</c:f>
              <c:strCache>
                <c:ptCount val="9"/>
                <c:pt idx="0">
                  <c:v>Oil boiler</c:v>
                </c:pt>
                <c:pt idx="1">
                  <c:v>Natural gas</c:v>
                </c:pt>
                <c:pt idx="2">
                  <c:v>Biomass_Automatic</c:v>
                </c:pt>
                <c:pt idx="3">
                  <c:v>Biomass_Manual</c:v>
                </c:pt>
                <c:pt idx="4">
                  <c:v>Wood stove</c:v>
                </c:pt>
                <c:pt idx="5">
                  <c:v>HP Air-to-Air</c:v>
                </c:pt>
                <c:pt idx="6">
                  <c:v>HP Air-to-Water</c:v>
                </c:pt>
                <c:pt idx="7">
                  <c:v>HP Brine-to-Water</c:v>
                </c:pt>
                <c:pt idx="8">
                  <c:v>Electric heater</c:v>
                </c:pt>
              </c:strCache>
            </c:strRef>
          </c:cat>
          <c:val>
            <c:numRef>
              <c:f>'3. Dec. heating building stock'!$E$59:$E$67</c:f>
              <c:numCache>
                <c:formatCode>#,##0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0-C019-4548-A2A1-ED38C22F98C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0007625686324"/>
          <c:y val="0.234413414510932"/>
          <c:w val="0.29394100936724"/>
          <c:h val="0.634709048961805"/>
        </c:manualLayout>
      </c:layout>
      <c:overlay val="0"/>
      <c:spPr>
        <a:noFill/>
        <a:ln>
          <a:noFill/>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5" l="0.7" r="0.7" t="0.7874015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useful energy</a:t>
            </a:r>
            <a:endParaRPr lang="de-AT" baseline="0"/>
          </a:p>
        </c:rich>
      </c:tx>
      <c:overlay val="0"/>
      <c:spPr>
        <a:noFill/>
        <a:ln>
          <a:noFill/>
        </a:ln>
        <a:effectLst/>
      </c:spPr>
    </c:title>
    <c:autoTitleDeleted val="0"/>
    <c:plotArea>
      <c:layout>
        <c:manualLayout>
          <c:layoutTarget val="inner"/>
          <c:xMode val="edge"/>
          <c:yMode val="edge"/>
          <c:x val="0.0683165132849167"/>
          <c:y val="0.215100821843036"/>
          <c:w val="0.416538126697384"/>
          <c:h val="0.699055796917962"/>
        </c:manualLayout>
      </c:layout>
      <c:pieChart>
        <c:varyColors val="1"/>
        <c:ser>
          <c:idx val="0"/>
          <c:order val="0"/>
          <c:tx>
            <c:strRef>
              <c:f>'3. Dec. heating building stock'!$B$69</c:f>
              <c:strCache>
                <c:ptCount val="1"/>
                <c:pt idx="0">
                  <c:v>useful energy</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5A73-45D5-9371-0C3026E017B9}"/>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5A73-45D5-9371-0C3026E017B9}"/>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5A73-45D5-9371-0C3026E017B9}"/>
              </c:ext>
            </c:extLst>
          </c:dPt>
          <c:dPt>
            <c:idx val="3"/>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7-5A73-45D5-9371-0C3026E017B9}"/>
              </c:ext>
            </c:extLst>
          </c:dPt>
          <c:dPt>
            <c:idx val="4"/>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5A73-45D5-9371-0C3026E017B9}"/>
              </c:ext>
            </c:extLst>
          </c:dPt>
          <c:dPt>
            <c:idx val="5"/>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B-5A73-45D5-9371-0C3026E017B9}"/>
              </c:ext>
            </c:extLst>
          </c:dPt>
          <c:dPt>
            <c:idx val="6"/>
            <c:bubble3D val="0"/>
            <c:spPr>
              <a:solidFill>
                <a:schemeClr val="accent1">
                  <a:lumMod val="60000"/>
                </a:schemeClr>
              </a:solidFill>
              <a:ln>
                <a:noFill/>
              </a:ln>
              <a:effectLst/>
            </c:spPr>
            <c:extLst xmlns:c16r2="http://schemas.microsoft.com/office/drawing/2015/06/chart">
              <c:ext xmlns:c16="http://schemas.microsoft.com/office/drawing/2014/chart" uri="{C3380CC4-5D6E-409C-BE32-E72D297353CC}">
                <c16:uniqueId val="{0000000D-5A73-45D5-9371-0C3026E017B9}"/>
              </c:ext>
            </c:extLst>
          </c:dPt>
          <c:dPt>
            <c:idx val="7"/>
            <c:bubble3D val="0"/>
            <c:spPr>
              <a:solidFill>
                <a:schemeClr val="accent2">
                  <a:lumMod val="60000"/>
                </a:schemeClr>
              </a:solidFill>
              <a:ln>
                <a:noFill/>
              </a:ln>
              <a:effectLst/>
            </c:spPr>
            <c:extLst xmlns:c16r2="http://schemas.microsoft.com/office/drawing/2015/06/chart">
              <c:ext xmlns:c16="http://schemas.microsoft.com/office/drawing/2014/chart" uri="{C3380CC4-5D6E-409C-BE32-E72D297353CC}">
                <c16:uniqueId val="{0000000F-5A73-45D5-9371-0C3026E017B9}"/>
              </c:ext>
            </c:extLst>
          </c:dPt>
          <c:dPt>
            <c:idx val="8"/>
            <c:bubble3D val="0"/>
            <c:spPr>
              <a:solidFill>
                <a:schemeClr val="accent3">
                  <a:lumMod val="60000"/>
                </a:schemeClr>
              </a:solidFill>
              <a:ln>
                <a:noFill/>
              </a:ln>
              <a:effectLst/>
            </c:spPr>
            <c:extLst xmlns:c16r2="http://schemas.microsoft.com/office/drawing/2015/06/chart">
              <c:ext xmlns:c16="http://schemas.microsoft.com/office/drawing/2014/chart" uri="{C3380CC4-5D6E-409C-BE32-E72D297353CC}">
                <c16:uniqueId val="{00000011-5A73-45D5-9371-0C3026E017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'3. Dec. heating building stock'!$C$69:$C$77</c:f>
              <c:strCache>
                <c:ptCount val="9"/>
                <c:pt idx="0">
                  <c:v>Oil boiler</c:v>
                </c:pt>
                <c:pt idx="1">
                  <c:v>Natural gas</c:v>
                </c:pt>
                <c:pt idx="2">
                  <c:v>Biomass_Automatic</c:v>
                </c:pt>
                <c:pt idx="3">
                  <c:v>Biomass_Manual</c:v>
                </c:pt>
                <c:pt idx="4">
                  <c:v>Wood stove</c:v>
                </c:pt>
                <c:pt idx="5">
                  <c:v>HP Air-to-Air</c:v>
                </c:pt>
                <c:pt idx="6">
                  <c:v>HP Air-to-Water</c:v>
                </c:pt>
                <c:pt idx="7">
                  <c:v>HP Brine-to-Water</c:v>
                </c:pt>
                <c:pt idx="8">
                  <c:v>Electric heater</c:v>
                </c:pt>
              </c:strCache>
            </c:strRef>
          </c:cat>
          <c:val>
            <c:numRef>
              <c:f>'3. Dec. heating building stock'!$E$69:$E$77</c:f>
              <c:numCache>
                <c:formatCode>#,##0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0-C019-4548-A2A1-ED38C22F98C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0007625686324"/>
          <c:y val="0.234413414510932"/>
          <c:w val="0.395273660066823"/>
          <c:h val="0.581579038184323"/>
        </c:manualLayout>
      </c:layout>
      <c:overlay val="0"/>
      <c:spPr>
        <a:noFill/>
        <a:ln>
          <a:noFill/>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5" l="0.7" r="0.7" t="0.7874015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CO2 emissions</a:t>
            </a:r>
            <a:endParaRPr lang="de-AT" baseline="0"/>
          </a:p>
        </c:rich>
      </c:tx>
      <c:overlay val="0"/>
      <c:spPr>
        <a:noFill/>
        <a:ln>
          <a:noFill/>
        </a:ln>
        <a:effectLst/>
      </c:spPr>
    </c:title>
    <c:autoTitleDeleted val="0"/>
    <c:plotArea>
      <c:layout>
        <c:manualLayout>
          <c:layoutTarget val="inner"/>
          <c:xMode val="edge"/>
          <c:yMode val="edge"/>
          <c:x val="0.0683165132849167"/>
          <c:y val="0.215100821843036"/>
          <c:w val="0.416538126697384"/>
          <c:h val="0.699055796917962"/>
        </c:manualLayout>
      </c:layout>
      <c:pieChart>
        <c:varyColors val="1"/>
        <c:ser>
          <c:idx val="0"/>
          <c:order val="0"/>
          <c:tx>
            <c:v>CO2 emissions</c:v>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4A7A-4712-9775-04216C34B2DB}"/>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4A7A-4712-9775-04216C34B2DB}"/>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4A7A-4712-9775-04216C34B2DB}"/>
              </c:ext>
            </c:extLst>
          </c:dPt>
          <c:dPt>
            <c:idx val="3"/>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7-4A7A-4712-9775-04216C34B2DB}"/>
              </c:ext>
            </c:extLst>
          </c:dPt>
          <c:dPt>
            <c:idx val="4"/>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4A7A-4712-9775-04216C34B2DB}"/>
              </c:ext>
            </c:extLst>
          </c:dPt>
          <c:dPt>
            <c:idx val="5"/>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B-4A7A-4712-9775-04216C34B2DB}"/>
              </c:ext>
            </c:extLst>
          </c:dPt>
          <c:dPt>
            <c:idx val="6"/>
            <c:bubble3D val="0"/>
            <c:spPr>
              <a:solidFill>
                <a:schemeClr val="accent1">
                  <a:lumMod val="60000"/>
                </a:schemeClr>
              </a:solidFill>
              <a:ln>
                <a:noFill/>
              </a:ln>
              <a:effectLst/>
            </c:spPr>
            <c:extLst xmlns:c16r2="http://schemas.microsoft.com/office/drawing/2015/06/chart">
              <c:ext xmlns:c16="http://schemas.microsoft.com/office/drawing/2014/chart" uri="{C3380CC4-5D6E-409C-BE32-E72D297353CC}">
                <c16:uniqueId val="{0000000D-4A7A-4712-9775-04216C34B2DB}"/>
              </c:ext>
            </c:extLst>
          </c:dPt>
          <c:dPt>
            <c:idx val="7"/>
            <c:bubble3D val="0"/>
            <c:spPr>
              <a:solidFill>
                <a:schemeClr val="accent2">
                  <a:lumMod val="60000"/>
                </a:schemeClr>
              </a:solidFill>
              <a:ln>
                <a:noFill/>
              </a:ln>
              <a:effectLst/>
            </c:spPr>
            <c:extLst xmlns:c16r2="http://schemas.microsoft.com/office/drawing/2015/06/chart">
              <c:ext xmlns:c16="http://schemas.microsoft.com/office/drawing/2014/chart" uri="{C3380CC4-5D6E-409C-BE32-E72D297353CC}">
                <c16:uniqueId val="{0000000F-4A7A-4712-9775-04216C34B2DB}"/>
              </c:ext>
            </c:extLst>
          </c:dPt>
          <c:dPt>
            <c:idx val="8"/>
            <c:bubble3D val="0"/>
            <c:spPr>
              <a:solidFill>
                <a:schemeClr val="accent3">
                  <a:lumMod val="60000"/>
                </a:schemeClr>
              </a:solidFill>
              <a:ln>
                <a:noFill/>
              </a:ln>
              <a:effectLst/>
            </c:spPr>
            <c:extLst xmlns:c16r2="http://schemas.microsoft.com/office/drawing/2015/06/chart">
              <c:ext xmlns:c16="http://schemas.microsoft.com/office/drawing/2014/chart" uri="{C3380CC4-5D6E-409C-BE32-E72D297353CC}">
                <c16:uniqueId val="{00000011-4A7A-4712-9775-04216C34B2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'3. Dec. heating building stock'!$C$49:$C$57</c:f>
              <c:strCache>
                <c:ptCount val="9"/>
                <c:pt idx="0">
                  <c:v>Oil boiler</c:v>
                </c:pt>
                <c:pt idx="1">
                  <c:v>Natural gas</c:v>
                </c:pt>
                <c:pt idx="2">
                  <c:v>Biomass_Automatic</c:v>
                </c:pt>
                <c:pt idx="3">
                  <c:v>Biomass_Manual</c:v>
                </c:pt>
                <c:pt idx="4">
                  <c:v>Wood stove</c:v>
                </c:pt>
                <c:pt idx="5">
                  <c:v>HP Air-to-Air</c:v>
                </c:pt>
                <c:pt idx="6">
                  <c:v>HP Air-to-Water</c:v>
                </c:pt>
                <c:pt idx="7">
                  <c:v>HP Brine-to-Water</c:v>
                </c:pt>
                <c:pt idx="8">
                  <c:v>Electric heater</c:v>
                </c:pt>
              </c:strCache>
            </c:strRef>
          </c:cat>
          <c:val>
            <c:numRef>
              <c:f>'3. Dec. heating building stock'!$E$49:$E$57</c:f>
              <c:numCache>
                <c:formatCode>#,##0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0-C019-4548-A2A1-ED38C22F98C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0007625686324"/>
          <c:y val="0.234413414510932"/>
          <c:w val="0.29394100936724"/>
          <c:h val="0.65012444547193"/>
        </c:manualLayout>
      </c:layout>
      <c:overlay val="0"/>
      <c:spPr>
        <a:noFill/>
        <a:ln>
          <a:noFill/>
        </a:ln>
        <a:effectLst/>
      </c:spPr>
      <c:txPr>
        <a:bodyPr rot="0" spcFirstLastPara="1" vertOverflow="ellipsis" vert="horz" wrap="square" anchor="ctr" anchorCtr="1"/>
        <a:lstStyle/>
        <a:p>
          <a:pPr rtl="0">
            <a:defRPr sz="1000" b="0" i="0" u="none" strike="noStrike" kern="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5" l="0.7" r="0.7" t="0.7874015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6</xdr:col>
      <xdr:colOff>335280</xdr:colOff>
      <xdr:row>35</xdr:row>
      <xdr:rowOff>60960</xdr:rowOff>
    </xdr:from>
    <xdr:to>
      <xdr:col>8</xdr:col>
      <xdr:colOff>3810</xdr:colOff>
      <xdr:row>39</xdr:row>
      <xdr:rowOff>176799</xdr:rowOff>
    </xdr:to>
    <xdr:pic>
      <xdr:nvPicPr>
        <xdr:cNvPr id="2" name="Grafik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90160" y="6278880"/>
          <a:ext cx="1253490" cy="847359"/>
        </a:xfrm>
        <a:prstGeom prst="rect">
          <a:avLst/>
        </a:prstGeom>
      </xdr:spPr>
    </xdr:pic>
    <xdr:clientData/>
  </xdr:twoCellAnchor>
  <xdr:twoCellAnchor editAs="oneCell">
    <xdr:from>
      <xdr:col>2</xdr:col>
      <xdr:colOff>259080</xdr:colOff>
      <xdr:row>0</xdr:row>
      <xdr:rowOff>0</xdr:rowOff>
    </xdr:from>
    <xdr:to>
      <xdr:col>4</xdr:col>
      <xdr:colOff>502920</xdr:colOff>
      <xdr:row>10</xdr:row>
      <xdr:rowOff>0</xdr:rowOff>
    </xdr:to>
    <xdr:pic>
      <xdr:nvPicPr>
        <xdr:cNvPr id="3" name="Grafik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44040" y="0"/>
          <a:ext cx="1828800" cy="1828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752474</xdr:colOff>
      <xdr:row>19</xdr:row>
      <xdr:rowOff>12701</xdr:rowOff>
    </xdr:from>
    <xdr:to>
      <xdr:col>29</xdr:col>
      <xdr:colOff>566474</xdr:colOff>
      <xdr:row>34</xdr:row>
      <xdr:rowOff>160001</xdr:rowOff>
    </xdr:to>
    <xdr:graphicFrame macro="">
      <xdr:nvGraphicFramePr>
        <xdr:cNvPr id="7" name="Diagramm 6">
          <a:extLst>
            <a:ext uri="{FF2B5EF4-FFF2-40B4-BE49-F238E27FC236}">
              <a16:creationId xmlns:a16="http://schemas.microsoft.com/office/drawing/2014/main" xmlns=""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752474</xdr:colOff>
      <xdr:row>51</xdr:row>
      <xdr:rowOff>127425</xdr:rowOff>
    </xdr:from>
    <xdr:to>
      <xdr:col>30</xdr:col>
      <xdr:colOff>524474</xdr:colOff>
      <xdr:row>68</xdr:row>
      <xdr:rowOff>52475</xdr:rowOff>
    </xdr:to>
    <xdr:graphicFrame macro="">
      <xdr:nvGraphicFramePr>
        <xdr:cNvPr id="8" name="Diagramm 7">
          <a:extLst>
            <a:ext uri="{FF2B5EF4-FFF2-40B4-BE49-F238E27FC236}">
              <a16:creationId xmlns:a16="http://schemas.microsoft.com/office/drawing/2014/main" xmlns=""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752474</xdr:colOff>
      <xdr:row>68</xdr:row>
      <xdr:rowOff>64137</xdr:rowOff>
    </xdr:from>
    <xdr:to>
      <xdr:col>30</xdr:col>
      <xdr:colOff>524474</xdr:colOff>
      <xdr:row>84</xdr:row>
      <xdr:rowOff>186037</xdr:rowOff>
    </xdr:to>
    <xdr:graphicFrame macro="">
      <xdr:nvGraphicFramePr>
        <xdr:cNvPr id="9" name="Diagramm 8">
          <a:extLst>
            <a:ext uri="{FF2B5EF4-FFF2-40B4-BE49-F238E27FC236}">
              <a16:creationId xmlns:a16="http://schemas.microsoft.com/office/drawing/2014/main" xmlns=""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752474</xdr:colOff>
      <xdr:row>85</xdr:row>
      <xdr:rowOff>2965</xdr:rowOff>
    </xdr:from>
    <xdr:to>
      <xdr:col>30</xdr:col>
      <xdr:colOff>405941</xdr:colOff>
      <xdr:row>101</xdr:row>
      <xdr:rowOff>124865</xdr:rowOff>
    </xdr:to>
    <xdr:graphicFrame macro="">
      <xdr:nvGraphicFramePr>
        <xdr:cNvPr id="10" name="Diagramm 9">
          <a:extLst>
            <a:ext uri="{FF2B5EF4-FFF2-40B4-BE49-F238E27FC236}">
              <a16:creationId xmlns:a16="http://schemas.microsoft.com/office/drawing/2014/main" xmlns=""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752474</xdr:colOff>
      <xdr:row>101</xdr:row>
      <xdr:rowOff>136525</xdr:rowOff>
    </xdr:from>
    <xdr:to>
      <xdr:col>30</xdr:col>
      <xdr:colOff>524474</xdr:colOff>
      <xdr:row>114</xdr:row>
      <xdr:rowOff>198100</xdr:rowOff>
    </xdr:to>
    <xdr:graphicFrame macro="">
      <xdr:nvGraphicFramePr>
        <xdr:cNvPr id="13" name="Diagramm 12">
          <a:extLst>
            <a:ext uri="{FF2B5EF4-FFF2-40B4-BE49-F238E27FC236}">
              <a16:creationId xmlns:a16="http://schemas.microsoft.com/office/drawing/2014/main" xmlns=""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752474</xdr:colOff>
      <xdr:row>34</xdr:row>
      <xdr:rowOff>171663</xdr:rowOff>
    </xdr:from>
    <xdr:to>
      <xdr:col>29</xdr:col>
      <xdr:colOff>566474</xdr:colOff>
      <xdr:row>51</xdr:row>
      <xdr:rowOff>115763</xdr:rowOff>
    </xdr:to>
    <xdr:graphicFrame macro="">
      <xdr:nvGraphicFramePr>
        <xdr:cNvPr id="11" name="Diagramm 10">
          <a:extLst>
            <a:ext uri="{FF2B5EF4-FFF2-40B4-BE49-F238E27FC236}">
              <a16:creationId xmlns:a16="http://schemas.microsoft.com/office/drawing/2014/main" xmlns=""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723900</xdr:colOff>
      <xdr:row>56</xdr:row>
      <xdr:rowOff>95250</xdr:rowOff>
    </xdr:from>
    <xdr:to>
      <xdr:col>6</xdr:col>
      <xdr:colOff>2788583</xdr:colOff>
      <xdr:row>67</xdr:row>
      <xdr:rowOff>188947</xdr:rowOff>
    </xdr:to>
    <xdr:graphicFrame macro="">
      <xdr:nvGraphicFramePr>
        <xdr:cNvPr id="2" name="Diagramm 8">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723900</xdr:colOff>
      <xdr:row>68</xdr:row>
      <xdr:rowOff>76200</xdr:rowOff>
    </xdr:from>
    <xdr:to>
      <xdr:col>6</xdr:col>
      <xdr:colOff>2788583</xdr:colOff>
      <xdr:row>79</xdr:row>
      <xdr:rowOff>166722</xdr:rowOff>
    </xdr:to>
    <xdr:graphicFrame macro="">
      <xdr:nvGraphicFramePr>
        <xdr:cNvPr id="3" name="Diagramm 8">
          <a:extLst>
            <a:ext uri="{FF2B5EF4-FFF2-40B4-BE49-F238E27FC236}">
              <a16:creationId xmlns:a16="http://schemas.microsoft.com/office/drawing/2014/main" xmlns=""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723900</xdr:colOff>
      <xdr:row>44</xdr:row>
      <xdr:rowOff>133350</xdr:rowOff>
    </xdr:from>
    <xdr:to>
      <xdr:col>6</xdr:col>
      <xdr:colOff>2788583</xdr:colOff>
      <xdr:row>56</xdr:row>
      <xdr:rowOff>4797</xdr:rowOff>
    </xdr:to>
    <xdr:graphicFrame macro="">
      <xdr:nvGraphicFramePr>
        <xdr:cNvPr id="4" name="Diagramm 8">
          <a:extLst>
            <a:ext uri="{FF2B5EF4-FFF2-40B4-BE49-F238E27FC236}">
              <a16:creationId xmlns:a16="http://schemas.microsoft.com/office/drawing/2014/main" xmlns=""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chmidinger@e-think.ac.a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1:K42"/>
  <sheetViews>
    <sheetView workbookViewId="0">
      <selection activeCell="B6" sqref="B6"/>
    </sheetView>
  </sheetViews>
  <sheetFormatPr baseColWidth="10" defaultColWidth="11.5" defaultRowHeight="14" x14ac:dyDescent="0"/>
  <cols>
    <col min="1" max="16384" width="11.5" style="7"/>
  </cols>
  <sheetData>
    <row r="11" spans="2:6">
      <c r="B11" s="216" t="s">
        <v>275</v>
      </c>
      <c r="C11" s="216"/>
      <c r="D11" s="216"/>
      <c r="E11" s="216"/>
      <c r="F11" s="216"/>
    </row>
    <row r="12" spans="2:6">
      <c r="B12" s="216"/>
      <c r="C12" s="216"/>
      <c r="D12" s="216"/>
      <c r="E12" s="216"/>
      <c r="F12" s="216"/>
    </row>
    <row r="13" spans="2:6">
      <c r="B13" s="216"/>
      <c r="C13" s="216"/>
      <c r="D13" s="216"/>
      <c r="E13" s="216"/>
      <c r="F13" s="216"/>
    </row>
    <row r="14" spans="2:6">
      <c r="B14" s="216"/>
      <c r="C14" s="216"/>
      <c r="D14" s="216"/>
      <c r="E14" s="216"/>
      <c r="F14" s="216"/>
    </row>
    <row r="16" spans="2:6">
      <c r="B16" s="7" t="s">
        <v>146</v>
      </c>
      <c r="D16" s="7" t="s">
        <v>189</v>
      </c>
    </row>
    <row r="17" spans="2:11">
      <c r="B17" s="7" t="s">
        <v>147</v>
      </c>
      <c r="D17" s="8" t="s">
        <v>154</v>
      </c>
    </row>
    <row r="20" spans="2:11">
      <c r="B20" s="7" t="s">
        <v>148</v>
      </c>
      <c r="D20" s="85">
        <v>43881</v>
      </c>
    </row>
    <row r="21" spans="2:11">
      <c r="B21" s="7" t="s">
        <v>188</v>
      </c>
      <c r="D21" s="85" t="s">
        <v>276</v>
      </c>
    </row>
    <row r="23" spans="2:11">
      <c r="B23" s="9" t="s">
        <v>149</v>
      </c>
      <c r="C23" s="9"/>
      <c r="D23" s="218" t="s">
        <v>155</v>
      </c>
      <c r="E23" s="218"/>
      <c r="F23" s="218"/>
      <c r="G23" s="218"/>
      <c r="H23" s="218"/>
      <c r="I23" s="218"/>
      <c r="J23" s="218"/>
      <c r="K23" s="218"/>
    </row>
    <row r="24" spans="2:11">
      <c r="B24" s="9" t="s">
        <v>150</v>
      </c>
      <c r="C24" s="9"/>
      <c r="D24" s="9" t="s">
        <v>156</v>
      </c>
      <c r="E24" s="9"/>
      <c r="F24" s="9"/>
      <c r="G24" s="9"/>
      <c r="H24" s="9"/>
      <c r="I24" s="9"/>
      <c r="J24" s="9"/>
      <c r="K24" s="9"/>
    </row>
    <row r="25" spans="2:11">
      <c r="B25" s="11"/>
      <c r="C25" s="9"/>
      <c r="D25" s="9"/>
      <c r="E25" s="9"/>
      <c r="F25" s="9"/>
      <c r="G25" s="9"/>
      <c r="H25" s="9"/>
      <c r="I25" s="9"/>
      <c r="J25" s="9"/>
      <c r="K25" s="9"/>
    </row>
    <row r="26" spans="2:11">
      <c r="B26" s="9" t="s">
        <v>151</v>
      </c>
      <c r="C26" s="9"/>
      <c r="D26" s="209"/>
      <c r="E26" s="210"/>
      <c r="F26" s="14"/>
      <c r="G26" s="14" t="s">
        <v>445</v>
      </c>
      <c r="H26" s="14"/>
      <c r="I26" s="14"/>
      <c r="J26" s="14"/>
      <c r="K26" s="14"/>
    </row>
    <row r="27" spans="2:11">
      <c r="B27" s="9"/>
      <c r="C27" s="9"/>
      <c r="D27" s="187"/>
      <c r="E27" s="188"/>
      <c r="F27" s="14"/>
      <c r="G27" s="14" t="s">
        <v>444</v>
      </c>
      <c r="H27" s="14"/>
      <c r="I27" s="14"/>
      <c r="J27" s="14"/>
      <c r="K27" s="14"/>
    </row>
    <row r="28" spans="2:11">
      <c r="B28" s="9"/>
      <c r="C28" s="9"/>
      <c r="D28" s="190"/>
      <c r="E28" s="191"/>
      <c r="F28" s="14"/>
      <c r="G28" s="14" t="s">
        <v>443</v>
      </c>
      <c r="H28" s="14"/>
      <c r="I28" s="14"/>
      <c r="J28" s="14"/>
      <c r="K28" s="14"/>
    </row>
    <row r="29" spans="2:11">
      <c r="B29" s="9"/>
      <c r="C29" s="9"/>
      <c r="D29" s="20"/>
      <c r="E29" s="21"/>
      <c r="F29" s="14"/>
      <c r="G29" s="14" t="s">
        <v>190</v>
      </c>
      <c r="H29" s="14"/>
      <c r="I29" s="14"/>
      <c r="J29" s="14"/>
      <c r="K29" s="14"/>
    </row>
    <row r="30" spans="2:11">
      <c r="B30" s="9"/>
      <c r="C30" s="9"/>
      <c r="D30" s="22" t="s">
        <v>163</v>
      </c>
      <c r="E30" s="23"/>
      <c r="F30" s="14"/>
      <c r="G30" s="14" t="s">
        <v>165</v>
      </c>
      <c r="H30" s="14"/>
      <c r="I30" s="14"/>
      <c r="J30" s="14"/>
      <c r="K30" s="14"/>
    </row>
    <row r="31" spans="2:11">
      <c r="B31" s="9"/>
      <c r="C31" s="9"/>
      <c r="D31" s="24"/>
      <c r="E31" s="25"/>
      <c r="F31" s="14"/>
      <c r="G31" s="14" t="s">
        <v>167</v>
      </c>
      <c r="H31" s="14"/>
      <c r="I31" s="14"/>
      <c r="J31" s="14"/>
      <c r="K31" s="14"/>
    </row>
    <row r="32" spans="2:11">
      <c r="B32" s="9"/>
      <c r="C32" s="9"/>
      <c r="D32" s="15"/>
      <c r="E32" s="14"/>
      <c r="F32" s="14"/>
      <c r="G32" s="9"/>
      <c r="H32" s="9"/>
      <c r="I32" s="9"/>
      <c r="J32" s="9"/>
      <c r="K32" s="9"/>
    </row>
    <row r="33" spans="2:11">
      <c r="B33" s="10" t="s">
        <v>152</v>
      </c>
      <c r="C33" s="10"/>
      <c r="D33" s="10" t="s">
        <v>153</v>
      </c>
      <c r="E33" s="10"/>
      <c r="F33" s="10"/>
      <c r="G33" s="10"/>
      <c r="H33" s="9"/>
      <c r="I33" s="9"/>
      <c r="J33" s="9"/>
      <c r="K33" s="9"/>
    </row>
    <row r="34" spans="2:11">
      <c r="B34" s="9"/>
      <c r="C34" s="9"/>
      <c r="D34" s="9"/>
      <c r="E34" s="9"/>
      <c r="F34" s="9"/>
      <c r="G34" s="9"/>
      <c r="H34" s="9"/>
      <c r="I34" s="9"/>
      <c r="J34" s="9"/>
      <c r="K34" s="9"/>
    </row>
    <row r="41" spans="2:11">
      <c r="B41" s="217" t="s">
        <v>157</v>
      </c>
      <c r="C41" s="217"/>
      <c r="D41" s="217"/>
      <c r="E41" s="217"/>
      <c r="F41" s="217"/>
      <c r="G41" s="217"/>
      <c r="H41" s="217"/>
    </row>
    <row r="42" spans="2:11">
      <c r="B42" s="217"/>
      <c r="C42" s="217"/>
      <c r="D42" s="217"/>
      <c r="E42" s="217"/>
      <c r="F42" s="217"/>
      <c r="G42" s="217"/>
      <c r="H42" s="217"/>
    </row>
  </sheetData>
  <mergeCells count="3">
    <mergeCell ref="B11:F14"/>
    <mergeCell ref="B41:H42"/>
    <mergeCell ref="D23:K23"/>
  </mergeCells>
  <hyperlinks>
    <hyperlink ref="D17" r:id="rId1"/>
  </hyperlinks>
  <pageMargins left="0.7" right="0.7" top="0.78740157499999996" bottom="0.78740157499999996" header="0.3" footer="0.3"/>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AJ148"/>
  <sheetViews>
    <sheetView showGridLines="0" tabSelected="1" topLeftCell="A122" workbookViewId="0">
      <selection activeCell="F141" sqref="F141"/>
    </sheetView>
  </sheetViews>
  <sheetFormatPr baseColWidth="10" defaultColWidth="11.5" defaultRowHeight="14" x14ac:dyDescent="0"/>
  <cols>
    <col min="1" max="1" width="3.6640625" customWidth="1"/>
    <col min="2" max="2" width="18.5" bestFit="1" customWidth="1"/>
    <col min="3" max="3" width="23" style="2" bestFit="1" customWidth="1"/>
    <col min="4" max="4" width="26.83203125" bestFit="1" customWidth="1"/>
    <col min="6" max="6" width="15.5" bestFit="1" customWidth="1"/>
  </cols>
  <sheetData>
    <row r="1" spans="1:36">
      <c r="A1" s="26" t="s">
        <v>173</v>
      </c>
    </row>
    <row r="3" spans="1:36" ht="24" thickBot="1">
      <c r="A3" s="27" t="s">
        <v>187</v>
      </c>
      <c r="B3" s="27"/>
      <c r="C3" s="27"/>
      <c r="D3" s="27"/>
      <c r="E3" s="27"/>
      <c r="F3" s="27"/>
      <c r="G3" s="27"/>
      <c r="H3" s="27"/>
      <c r="I3" s="27"/>
      <c r="J3" s="27"/>
      <c r="K3" s="27"/>
      <c r="L3" s="27"/>
      <c r="M3" s="27"/>
      <c r="N3" s="27"/>
      <c r="R3" s="28" t="s">
        <v>185</v>
      </c>
    </row>
    <row r="4" spans="1:36" ht="15" thickBot="1">
      <c r="R4" s="6" t="s">
        <v>3</v>
      </c>
      <c r="S4" s="4" t="s">
        <v>4</v>
      </c>
      <c r="T4" s="5" t="s">
        <v>5</v>
      </c>
      <c r="U4" s="4" t="s">
        <v>6</v>
      </c>
      <c r="V4" s="5" t="s">
        <v>7</v>
      </c>
      <c r="W4" s="4" t="s">
        <v>8</v>
      </c>
      <c r="X4" s="5" t="s">
        <v>9</v>
      </c>
      <c r="Y4" s="4" t="s">
        <v>10</v>
      </c>
      <c r="Z4" s="175" t="s">
        <v>11</v>
      </c>
    </row>
    <row r="5" spans="1:36" ht="18">
      <c r="A5" s="29" t="s">
        <v>168</v>
      </c>
      <c r="R5" s="222"/>
      <c r="S5" s="222"/>
      <c r="T5" s="222"/>
      <c r="U5" s="222"/>
      <c r="V5" s="222"/>
      <c r="W5" s="222"/>
      <c r="X5" s="222"/>
      <c r="Y5" s="222"/>
      <c r="Z5" s="222"/>
    </row>
    <row r="6" spans="1:36" ht="15" thickBot="1">
      <c r="R6" s="223"/>
      <c r="S6" s="223"/>
      <c r="T6" s="223"/>
      <c r="U6" s="223"/>
      <c r="V6" s="223"/>
      <c r="W6" s="223"/>
      <c r="X6" s="223"/>
      <c r="Y6" s="223"/>
      <c r="Z6" s="223"/>
    </row>
    <row r="7" spans="1:36" ht="17" thickTop="1" thickBot="1">
      <c r="B7" s="32"/>
      <c r="C7" s="32" t="s">
        <v>174</v>
      </c>
      <c r="D7" s="32" t="s">
        <v>175</v>
      </c>
      <c r="E7" s="32" t="s">
        <v>166</v>
      </c>
      <c r="F7" s="32" t="s">
        <v>176</v>
      </c>
      <c r="G7" s="33" t="s">
        <v>177</v>
      </c>
      <c r="H7" s="33" t="s">
        <v>178</v>
      </c>
      <c r="I7" s="32" t="s">
        <v>179</v>
      </c>
      <c r="J7" s="33" t="s">
        <v>180</v>
      </c>
      <c r="K7" s="33" t="s">
        <v>181</v>
      </c>
      <c r="L7" s="32" t="s">
        <v>182</v>
      </c>
      <c r="M7" s="33" t="s">
        <v>183</v>
      </c>
      <c r="N7" s="33" t="s">
        <v>184</v>
      </c>
      <c r="R7" s="223"/>
      <c r="S7" s="223"/>
      <c r="T7" s="223"/>
      <c r="U7" s="223"/>
      <c r="V7" s="223"/>
      <c r="W7" s="223"/>
      <c r="X7" s="223"/>
      <c r="Y7" s="223"/>
      <c r="Z7" s="223"/>
    </row>
    <row r="8" spans="1:36" ht="15" customHeight="1" thickTop="1" thickBot="1">
      <c r="B8" s="220" t="s">
        <v>186</v>
      </c>
      <c r="C8" s="61" t="s">
        <v>0</v>
      </c>
      <c r="D8" s="62" t="s">
        <v>116</v>
      </c>
      <c r="E8" s="51" t="s">
        <v>110</v>
      </c>
      <c r="F8" s="52" t="e">
        <f>'4. Ref. Dec. heating supply'!D17/1000000*F$144</f>
        <v>#DIV/0!</v>
      </c>
      <c r="G8" s="52" t="e">
        <f>'4. Ref. Dec. heating supply'!E17/1000000*G$144</f>
        <v>#DIV/0!</v>
      </c>
      <c r="H8" s="52" t="e">
        <f>'4. Ref. Dec. heating supply'!F17/1000000*H$144</f>
        <v>#DIV/0!</v>
      </c>
      <c r="I8" s="52" t="e">
        <f>'4. Ref. Dec. heating supply'!G17/1000000*I$144</f>
        <v>#DIV/0!</v>
      </c>
      <c r="J8" s="52" t="e">
        <f>'4. Ref. Dec. heating supply'!H17/1000000*J$144</f>
        <v>#DIV/0!</v>
      </c>
      <c r="K8" s="52" t="e">
        <f>'4. Ref. Dec. heating supply'!I17/1000000*K$144</f>
        <v>#DIV/0!</v>
      </c>
      <c r="L8" s="52" t="e">
        <f>'4. Ref. Dec. heating supply'!J17/1000000*L$144</f>
        <v>#DIV/0!</v>
      </c>
      <c r="M8" s="52" t="e">
        <f>'4. Ref. Dec. heating supply'!K17/1000000*M$144</f>
        <v>#DIV/0!</v>
      </c>
      <c r="N8" s="52" t="e">
        <f>'4. Ref. Dec. heating supply'!L17/1000000*N$144</f>
        <v>#DIV/0!</v>
      </c>
      <c r="R8" s="223"/>
      <c r="S8" s="223"/>
      <c r="T8" s="223"/>
      <c r="U8" s="223"/>
      <c r="V8" s="223"/>
      <c r="W8" s="223"/>
      <c r="X8" s="223"/>
      <c r="Y8" s="223"/>
      <c r="Z8" s="223"/>
    </row>
    <row r="9" spans="1:36" ht="16" thickTop="1" thickBot="1">
      <c r="B9" s="220"/>
      <c r="C9" s="63"/>
      <c r="D9" s="64" t="s">
        <v>117</v>
      </c>
      <c r="E9" s="51" t="s">
        <v>110</v>
      </c>
      <c r="F9" s="52" t="e">
        <f>'4. Ref. Dec. heating supply'!D18/1000000*F$144</f>
        <v>#DIV/0!</v>
      </c>
      <c r="G9" s="52" t="e">
        <f>'4. Ref. Dec. heating supply'!E18/1000000*G$144</f>
        <v>#DIV/0!</v>
      </c>
      <c r="H9" s="52" t="e">
        <f>'4. Ref. Dec. heating supply'!F18/1000000*H$144</f>
        <v>#DIV/0!</v>
      </c>
      <c r="I9" s="52" t="e">
        <f>'4. Ref. Dec. heating supply'!G18/1000000*I$144</f>
        <v>#DIV/0!</v>
      </c>
      <c r="J9" s="52" t="e">
        <f>'4. Ref. Dec. heating supply'!H18/1000000*J$144</f>
        <v>#DIV/0!</v>
      </c>
      <c r="K9" s="52" t="e">
        <f>'4. Ref. Dec. heating supply'!I18/1000000*K$144</f>
        <v>#DIV/0!</v>
      </c>
      <c r="L9" s="52" t="e">
        <f>'4. Ref. Dec. heating supply'!J18/1000000*L$144</f>
        <v>#DIV/0!</v>
      </c>
      <c r="M9" s="52" t="e">
        <f>'4. Ref. Dec. heating supply'!K18/1000000*M$144</f>
        <v>#DIV/0!</v>
      </c>
      <c r="N9" s="52" t="e">
        <f>'4. Ref. Dec. heating supply'!L18/1000000*N$144</f>
        <v>#DIV/0!</v>
      </c>
      <c r="R9" s="223"/>
      <c r="S9" s="223"/>
      <c r="T9" s="223"/>
      <c r="U9" s="223"/>
      <c r="V9" s="223"/>
      <c r="W9" s="223"/>
      <c r="X9" s="223"/>
      <c r="Y9" s="223"/>
      <c r="Z9" s="223"/>
      <c r="AF9" s="28"/>
      <c r="AG9" s="28"/>
      <c r="AH9" s="28"/>
      <c r="AI9" s="28"/>
      <c r="AJ9" s="28"/>
    </row>
    <row r="10" spans="1:36" ht="16" thickTop="1" thickBot="1">
      <c r="B10" s="220"/>
      <c r="C10" s="63"/>
      <c r="D10" s="64" t="s">
        <v>118</v>
      </c>
      <c r="E10" s="51" t="s">
        <v>110</v>
      </c>
      <c r="F10" s="52" t="e">
        <f>'4. Ref. Dec. heating supply'!D19/1000000*F$144</f>
        <v>#DIV/0!</v>
      </c>
      <c r="G10" s="52" t="e">
        <f>'4. Ref. Dec. heating supply'!E19/1000000*G$144</f>
        <v>#DIV/0!</v>
      </c>
      <c r="H10" s="52" t="e">
        <f>'4. Ref. Dec. heating supply'!F19/1000000*H$144</f>
        <v>#DIV/0!</v>
      </c>
      <c r="I10" s="52" t="e">
        <f>'4. Ref. Dec. heating supply'!G19/1000000*I$144</f>
        <v>#DIV/0!</v>
      </c>
      <c r="J10" s="52" t="e">
        <f>'4. Ref. Dec. heating supply'!H19/1000000*J$144</f>
        <v>#DIV/0!</v>
      </c>
      <c r="K10" s="52" t="e">
        <f>'4. Ref. Dec. heating supply'!I19/1000000*K$144</f>
        <v>#DIV/0!</v>
      </c>
      <c r="L10" s="52" t="e">
        <f>'4. Ref. Dec. heating supply'!J19/1000000*L$144</f>
        <v>#DIV/0!</v>
      </c>
      <c r="M10" s="52" t="e">
        <f>'4. Ref. Dec. heating supply'!K19/1000000*M$144</f>
        <v>#DIV/0!</v>
      </c>
      <c r="N10" s="52" t="e">
        <f>'4. Ref. Dec. heating supply'!L19/1000000*N$144</f>
        <v>#DIV/0!</v>
      </c>
      <c r="R10" s="223"/>
      <c r="S10" s="223"/>
      <c r="T10" s="223"/>
      <c r="U10" s="223"/>
      <c r="V10" s="223"/>
      <c r="W10" s="223"/>
      <c r="X10" s="223"/>
      <c r="Y10" s="223"/>
      <c r="Z10" s="223"/>
    </row>
    <row r="11" spans="1:36" ht="16" thickTop="1" thickBot="1">
      <c r="B11" s="220"/>
      <c r="C11" s="63"/>
      <c r="D11" s="64" t="s">
        <v>119</v>
      </c>
      <c r="E11" s="51" t="s">
        <v>110</v>
      </c>
      <c r="F11" s="52" t="e">
        <f>'4. Ref. Dec. heating supply'!D20/1000000*F$144</f>
        <v>#DIV/0!</v>
      </c>
      <c r="G11" s="52" t="e">
        <f>'4. Ref. Dec. heating supply'!E20/1000000*G$144</f>
        <v>#DIV/0!</v>
      </c>
      <c r="H11" s="52" t="e">
        <f>'4. Ref. Dec. heating supply'!F20/1000000*H$144</f>
        <v>#DIV/0!</v>
      </c>
      <c r="I11" s="52" t="e">
        <f>'4. Ref. Dec. heating supply'!G20/1000000*I$144</f>
        <v>#DIV/0!</v>
      </c>
      <c r="J11" s="52" t="e">
        <f>'4. Ref. Dec. heating supply'!H20/1000000*J$144</f>
        <v>#DIV/0!</v>
      </c>
      <c r="K11" s="52" t="e">
        <f>'4. Ref. Dec. heating supply'!I20/1000000*K$144</f>
        <v>#DIV/0!</v>
      </c>
      <c r="L11" s="52" t="e">
        <f>'4. Ref. Dec. heating supply'!J20/1000000*L$144</f>
        <v>#DIV/0!</v>
      </c>
      <c r="M11" s="52" t="e">
        <f>'4. Ref. Dec. heating supply'!K20/1000000*M$144</f>
        <v>#DIV/0!</v>
      </c>
      <c r="N11" s="52" t="e">
        <f>'4. Ref. Dec. heating supply'!L20/1000000*N$144</f>
        <v>#DIV/0!</v>
      </c>
      <c r="R11" s="223"/>
      <c r="S11" s="223"/>
      <c r="T11" s="223"/>
      <c r="U11" s="223"/>
      <c r="V11" s="223"/>
      <c r="W11" s="223"/>
      <c r="X11" s="223"/>
      <c r="Y11" s="223"/>
      <c r="Z11" s="223"/>
    </row>
    <row r="12" spans="1:36" ht="5" customHeight="1" thickTop="1" thickBot="1">
      <c r="B12" s="220"/>
      <c r="C12" s="65"/>
      <c r="D12" s="66"/>
      <c r="E12" s="55"/>
      <c r="F12" s="56"/>
      <c r="G12" s="56"/>
      <c r="H12" s="56"/>
      <c r="I12" s="56"/>
      <c r="J12" s="56"/>
      <c r="K12" s="56"/>
      <c r="L12" s="56"/>
      <c r="M12" s="56"/>
      <c r="N12" s="56"/>
      <c r="R12" s="223"/>
      <c r="S12" s="223"/>
      <c r="T12" s="223"/>
      <c r="U12" s="223"/>
      <c r="V12" s="223"/>
      <c r="W12" s="223"/>
      <c r="X12" s="223"/>
      <c r="Y12" s="223"/>
      <c r="Z12" s="223"/>
    </row>
    <row r="13" spans="1:36" ht="16" thickTop="1" thickBot="1">
      <c r="B13" s="220"/>
      <c r="C13" s="63" t="s">
        <v>53</v>
      </c>
      <c r="D13" s="64" t="s">
        <v>120</v>
      </c>
      <c r="E13" s="51" t="s">
        <v>110</v>
      </c>
      <c r="F13" s="52" t="e">
        <f>'6. Ref. DH supply dispatch'!D89/1000*F$147*(1+F$121/100)</f>
        <v>#DIV/0!</v>
      </c>
      <c r="G13" s="52" t="e">
        <f>'6. Ref. DH supply dispatch'!E89/1000*G$147*(1+G$121/100)</f>
        <v>#DIV/0!</v>
      </c>
      <c r="H13" s="52" t="e">
        <f>'6. Ref. DH supply dispatch'!F89/1000*H$147*(1+H$121/100)</f>
        <v>#DIV/0!</v>
      </c>
      <c r="I13" s="52" t="e">
        <f>'6. Ref. DH supply dispatch'!G89/1000*I$147*(1+I$121/100)</f>
        <v>#DIV/0!</v>
      </c>
      <c r="J13" s="52" t="e">
        <f>'6. Ref. DH supply dispatch'!H89/1000*J$147*(1+J$121/100)</f>
        <v>#DIV/0!</v>
      </c>
      <c r="K13" s="52" t="e">
        <f>'6. Ref. DH supply dispatch'!I89/1000*K$147*(1+K$121/100)</f>
        <v>#DIV/0!</v>
      </c>
      <c r="L13" s="52" t="e">
        <f>'6. Ref. DH supply dispatch'!J89/1000*L$147*(1+L$121/100)</f>
        <v>#DIV/0!</v>
      </c>
      <c r="M13" s="52" t="e">
        <f>'6. Ref. DH supply dispatch'!K89/1000*M$147*(1+M$121/100)</f>
        <v>#DIV/0!</v>
      </c>
      <c r="N13" s="52" t="e">
        <f>'6. Ref. DH supply dispatch'!L89/1000*N$147*(1+N$121/100)</f>
        <v>#DIV/0!</v>
      </c>
      <c r="R13" s="223"/>
      <c r="S13" s="223"/>
      <c r="T13" s="223"/>
      <c r="U13" s="223"/>
      <c r="V13" s="223"/>
      <c r="W13" s="223"/>
      <c r="X13" s="223"/>
      <c r="Y13" s="223"/>
      <c r="Z13" s="223"/>
    </row>
    <row r="14" spans="1:36" ht="16" thickTop="1" thickBot="1">
      <c r="B14" s="220"/>
      <c r="C14" s="63"/>
      <c r="D14" s="64" t="s">
        <v>121</v>
      </c>
      <c r="E14" s="51" t="s">
        <v>110</v>
      </c>
      <c r="F14" s="52" t="e">
        <f>'6. Ref. DH supply dispatch'!D90/1000*F$147*(1+F$121/100)</f>
        <v>#DIV/0!</v>
      </c>
      <c r="G14" s="52" t="e">
        <f>'6. Ref. DH supply dispatch'!E90/1000*G$147*(1+G$121/100)</f>
        <v>#DIV/0!</v>
      </c>
      <c r="H14" s="52" t="e">
        <f>'6. Ref. DH supply dispatch'!F90/1000*H$147*(1+H$121/100)</f>
        <v>#DIV/0!</v>
      </c>
      <c r="I14" s="52" t="e">
        <f>'6. Ref. DH supply dispatch'!G90/1000*I$147*(1+I$121/100)</f>
        <v>#DIV/0!</v>
      </c>
      <c r="J14" s="52" t="e">
        <f>'6. Ref. DH supply dispatch'!H90/1000*J$147*(1+J$121/100)</f>
        <v>#DIV/0!</v>
      </c>
      <c r="K14" s="52" t="e">
        <f>'6. Ref. DH supply dispatch'!I90/1000*K$147*(1+K$121/100)</f>
        <v>#DIV/0!</v>
      </c>
      <c r="L14" s="52" t="e">
        <f>'6. Ref. DH supply dispatch'!J90/1000*L$147*(1+L$121/100)</f>
        <v>#DIV/0!</v>
      </c>
      <c r="M14" s="52" t="e">
        <f>'6. Ref. DH supply dispatch'!K90/1000*M$147*(1+M$121/100)</f>
        <v>#DIV/0!</v>
      </c>
      <c r="N14" s="52" t="e">
        <f>'6. Ref. DH supply dispatch'!L90/1000*N$147*(1+N$121/100)</f>
        <v>#DIV/0!</v>
      </c>
      <c r="R14" s="223"/>
      <c r="S14" s="223"/>
      <c r="T14" s="223"/>
      <c r="U14" s="223"/>
      <c r="V14" s="223"/>
      <c r="W14" s="223"/>
      <c r="X14" s="223"/>
      <c r="Y14" s="223"/>
      <c r="Z14" s="223"/>
    </row>
    <row r="15" spans="1:36" ht="16" thickTop="1" thickBot="1">
      <c r="B15" s="220"/>
      <c r="C15" s="63"/>
      <c r="D15" s="64" t="s">
        <v>122</v>
      </c>
      <c r="E15" s="51" t="s">
        <v>110</v>
      </c>
      <c r="F15" s="52" t="e">
        <f>'6. Ref. DH supply dispatch'!D91*F$147*(1+F$121/100)</f>
        <v>#DIV/0!</v>
      </c>
      <c r="G15" s="52" t="e">
        <f>'6. Ref. DH supply dispatch'!E91*G$147*(1+G$121/100)</f>
        <v>#DIV/0!</v>
      </c>
      <c r="H15" s="52" t="e">
        <f>'6. Ref. DH supply dispatch'!F91*H$147*(1+H$121/100)</f>
        <v>#DIV/0!</v>
      </c>
      <c r="I15" s="52" t="e">
        <f>'6. Ref. DH supply dispatch'!G91*I$147*(1+I$121/100)</f>
        <v>#DIV/0!</v>
      </c>
      <c r="J15" s="52" t="e">
        <f>'6. Ref. DH supply dispatch'!H91*J$147*(1+J$121/100)</f>
        <v>#DIV/0!</v>
      </c>
      <c r="K15" s="52" t="e">
        <f>'6. Ref. DH supply dispatch'!I91*K$147*(1+K$121/100)</f>
        <v>#DIV/0!</v>
      </c>
      <c r="L15" s="52" t="e">
        <f>'6. Ref. DH supply dispatch'!J91*L$147*(1+L$121/100)</f>
        <v>#DIV/0!</v>
      </c>
      <c r="M15" s="52" t="e">
        <f>'6. Ref. DH supply dispatch'!K91*M$147*(1+M$121/100)</f>
        <v>#DIV/0!</v>
      </c>
      <c r="N15" s="52" t="e">
        <f>'6. Ref. DH supply dispatch'!L91*N$147*(1+N$121/100)</f>
        <v>#DIV/0!</v>
      </c>
      <c r="R15" s="223"/>
      <c r="S15" s="223"/>
      <c r="T15" s="223"/>
      <c r="U15" s="223"/>
      <c r="V15" s="223"/>
      <c r="W15" s="223"/>
      <c r="X15" s="223"/>
      <c r="Y15" s="223"/>
      <c r="Z15" s="223"/>
    </row>
    <row r="16" spans="1:36" ht="16" thickTop="1" thickBot="1">
      <c r="B16" s="220"/>
      <c r="C16" s="63"/>
      <c r="D16" s="64" t="s">
        <v>123</v>
      </c>
      <c r="E16" s="51" t="s">
        <v>110</v>
      </c>
      <c r="F16" s="52" t="e">
        <f>'6. Ref. DH supply dispatch'!D92/1000*F$147*(1+F$121/100)</f>
        <v>#DIV/0!</v>
      </c>
      <c r="G16" s="52" t="e">
        <f>'6. Ref. DH supply dispatch'!E92/1000*G$147*(1+G$121/100)</f>
        <v>#DIV/0!</v>
      </c>
      <c r="H16" s="52" t="e">
        <f>'6. Ref. DH supply dispatch'!F92/1000*H$147*(1+H$121/100)</f>
        <v>#DIV/0!</v>
      </c>
      <c r="I16" s="52" t="e">
        <f>'6. Ref. DH supply dispatch'!G92/1000*I$147*(1+I$121/100)</f>
        <v>#DIV/0!</v>
      </c>
      <c r="J16" s="52" t="e">
        <f>'6. Ref. DH supply dispatch'!H92/1000*J$147*(1+J$121/100)</f>
        <v>#DIV/0!</v>
      </c>
      <c r="K16" s="52" t="e">
        <f>'6. Ref. DH supply dispatch'!I92/1000*K$147*(1+K$121/100)</f>
        <v>#DIV/0!</v>
      </c>
      <c r="L16" s="52" t="e">
        <f>'6. Ref. DH supply dispatch'!J92/1000*L$147*(1+L$121/100)</f>
        <v>#DIV/0!</v>
      </c>
      <c r="M16" s="52" t="e">
        <f>'6. Ref. DH supply dispatch'!K92/1000*M$147*(1+M$121/100)</f>
        <v>#DIV/0!</v>
      </c>
      <c r="N16" s="52" t="e">
        <f>'6. Ref. DH supply dispatch'!L92/1000*N$147*(1+N$121/100)</f>
        <v>#DIV/0!</v>
      </c>
      <c r="R16" s="223"/>
      <c r="S16" s="223"/>
      <c r="T16" s="223"/>
      <c r="U16" s="223"/>
      <c r="V16" s="223"/>
      <c r="W16" s="223"/>
      <c r="X16" s="223"/>
      <c r="Y16" s="223"/>
      <c r="Z16" s="223"/>
    </row>
    <row r="17" spans="2:26" ht="5" customHeight="1" thickTop="1" thickBot="1">
      <c r="B17" s="220"/>
      <c r="C17" s="65"/>
      <c r="D17" s="66"/>
      <c r="E17" s="55"/>
      <c r="F17" s="56"/>
      <c r="G17" s="56"/>
      <c r="H17" s="56"/>
      <c r="I17" s="56"/>
      <c r="J17" s="56"/>
      <c r="K17" s="56"/>
      <c r="L17" s="56"/>
      <c r="M17" s="56"/>
      <c r="N17" s="56"/>
      <c r="R17" s="224"/>
      <c r="S17" s="224"/>
      <c r="T17" s="224"/>
      <c r="U17" s="224"/>
      <c r="V17" s="224"/>
      <c r="W17" s="224"/>
      <c r="X17" s="224"/>
      <c r="Y17" s="224"/>
      <c r="Z17" s="224"/>
    </row>
    <row r="18" spans="2:26" ht="16" thickTop="1" thickBot="1">
      <c r="B18" s="220"/>
      <c r="C18" s="63" t="s">
        <v>64</v>
      </c>
      <c r="D18" s="64" t="s">
        <v>65</v>
      </c>
      <c r="E18" s="51" t="s">
        <v>110</v>
      </c>
      <c r="F18" s="52">
        <f>'5. Ref. DH economic assessment'!C60/1000000</f>
        <v>0</v>
      </c>
      <c r="G18" s="52">
        <f>'5. Ref. DH economic assessment'!D60/1000000</f>
        <v>0</v>
      </c>
      <c r="H18" s="52">
        <f>'5. Ref. DH economic assessment'!E60/1000000</f>
        <v>0</v>
      </c>
      <c r="I18" s="52">
        <f>'5. Ref. DH economic assessment'!F60/1000000</f>
        <v>0</v>
      </c>
      <c r="J18" s="52">
        <f>'5. Ref. DH economic assessment'!G60/1000000</f>
        <v>0</v>
      </c>
      <c r="K18" s="52">
        <f>'5. Ref. DH economic assessment'!H60/1000000</f>
        <v>0</v>
      </c>
      <c r="L18" s="52">
        <f>'5. Ref. DH economic assessment'!I60/1000000</f>
        <v>0</v>
      </c>
      <c r="M18" s="52">
        <f>'5. Ref. DH economic assessment'!J60/1000000</f>
        <v>0</v>
      </c>
      <c r="N18" s="52">
        <f>'5. Ref. DH economic assessment'!K60/1000000</f>
        <v>0</v>
      </c>
    </row>
    <row r="19" spans="2:26" ht="5" customHeight="1" thickTop="1" thickBot="1">
      <c r="B19" s="220"/>
      <c r="C19" s="67"/>
      <c r="D19" s="68"/>
      <c r="E19" s="59"/>
      <c r="F19" s="60"/>
      <c r="G19" s="60"/>
      <c r="H19" s="60"/>
      <c r="I19" s="60"/>
      <c r="J19" s="60"/>
      <c r="K19" s="60"/>
      <c r="L19" s="60"/>
      <c r="M19" s="60"/>
      <c r="N19" s="60"/>
    </row>
    <row r="20" spans="2:26" ht="16" thickTop="1" thickBot="1">
      <c r="B20" s="220"/>
      <c r="C20" s="69" t="s">
        <v>66</v>
      </c>
      <c r="D20" s="70"/>
      <c r="E20" s="51" t="s">
        <v>110</v>
      </c>
      <c r="F20" s="52" t="e">
        <f>SUM(F8:F18)</f>
        <v>#DIV/0!</v>
      </c>
      <c r="G20" s="52" t="e">
        <f t="shared" ref="G20:N20" si="0">SUM(G8:G18)</f>
        <v>#DIV/0!</v>
      </c>
      <c r="H20" s="52" t="e">
        <f t="shared" si="0"/>
        <v>#DIV/0!</v>
      </c>
      <c r="I20" s="52" t="e">
        <f t="shared" si="0"/>
        <v>#DIV/0!</v>
      </c>
      <c r="J20" s="52" t="e">
        <f t="shared" si="0"/>
        <v>#DIV/0!</v>
      </c>
      <c r="K20" s="52" t="e">
        <f t="shared" si="0"/>
        <v>#DIV/0!</v>
      </c>
      <c r="L20" s="52" t="e">
        <f t="shared" si="0"/>
        <v>#DIV/0!</v>
      </c>
      <c r="M20" s="52" t="e">
        <f t="shared" si="0"/>
        <v>#DIV/0!</v>
      </c>
      <c r="N20" s="52" t="e">
        <f t="shared" si="0"/>
        <v>#DIV/0!</v>
      </c>
    </row>
    <row r="21" spans="2:26" ht="8" customHeight="1" thickTop="1" thickBot="1">
      <c r="B21" s="73"/>
      <c r="C21" s="45"/>
      <c r="D21" s="46"/>
      <c r="E21" s="49"/>
      <c r="F21" s="49"/>
      <c r="G21" s="49"/>
      <c r="H21" s="49"/>
      <c r="I21" s="49"/>
      <c r="J21" s="49"/>
      <c r="K21" s="49"/>
      <c r="L21" s="49"/>
      <c r="M21" s="49"/>
      <c r="N21" s="49"/>
    </row>
    <row r="22" spans="2:26" ht="15" customHeight="1" thickTop="1" thickBot="1">
      <c r="B22" s="220" t="s">
        <v>141</v>
      </c>
      <c r="C22" s="50" t="s">
        <v>0</v>
      </c>
      <c r="D22" s="1" t="s">
        <v>142</v>
      </c>
      <c r="E22" s="51" t="s">
        <v>101</v>
      </c>
      <c r="F22" s="52" t="e">
        <f>SUM(F8:F11)/SUM(F65:F73)*1000</f>
        <v>#DIV/0!</v>
      </c>
      <c r="G22" s="52" t="e">
        <f t="shared" ref="G22:N22" si="1">SUM(G8:G11)/SUM(G65:G73)*1000</f>
        <v>#DIV/0!</v>
      </c>
      <c r="H22" s="52" t="e">
        <f t="shared" si="1"/>
        <v>#DIV/0!</v>
      </c>
      <c r="I22" s="52" t="e">
        <f t="shared" si="1"/>
        <v>#DIV/0!</v>
      </c>
      <c r="J22" s="52" t="e">
        <f t="shared" si="1"/>
        <v>#DIV/0!</v>
      </c>
      <c r="K22" s="52" t="e">
        <f t="shared" si="1"/>
        <v>#DIV/0!</v>
      </c>
      <c r="L22" s="52" t="e">
        <f t="shared" si="1"/>
        <v>#DIV/0!</v>
      </c>
      <c r="M22" s="52" t="e">
        <f t="shared" si="1"/>
        <v>#DIV/0!</v>
      </c>
      <c r="N22" s="52" t="e">
        <f t="shared" si="1"/>
        <v>#DIV/0!</v>
      </c>
    </row>
    <row r="23" spans="2:26" ht="16" thickTop="1" thickBot="1">
      <c r="B23" s="220"/>
      <c r="C23" s="50" t="s">
        <v>53</v>
      </c>
      <c r="D23" s="1" t="s">
        <v>143</v>
      </c>
      <c r="E23" s="51" t="s">
        <v>101</v>
      </c>
      <c r="F23" s="52" t="e">
        <f>SUM(F13:F18)/SUM(F75:F79)*1000</f>
        <v>#DIV/0!</v>
      </c>
      <c r="G23" s="52" t="e">
        <f t="shared" ref="G23:N23" si="2">SUM(G13:G18)/SUM(G75:G79)*1000</f>
        <v>#DIV/0!</v>
      </c>
      <c r="H23" s="52" t="e">
        <f t="shared" si="2"/>
        <v>#DIV/0!</v>
      </c>
      <c r="I23" s="52" t="e">
        <f t="shared" si="2"/>
        <v>#DIV/0!</v>
      </c>
      <c r="J23" s="52" t="e">
        <f t="shared" si="2"/>
        <v>#DIV/0!</v>
      </c>
      <c r="K23" s="52" t="e">
        <f t="shared" si="2"/>
        <v>#DIV/0!</v>
      </c>
      <c r="L23" s="52" t="e">
        <f t="shared" si="2"/>
        <v>#DIV/0!</v>
      </c>
      <c r="M23" s="52" t="e">
        <f t="shared" si="2"/>
        <v>#DIV/0!</v>
      </c>
      <c r="N23" s="52" t="e">
        <f t="shared" si="2"/>
        <v>#DIV/0!</v>
      </c>
    </row>
    <row r="24" spans="2:26" ht="5" customHeight="1" thickTop="1" thickBot="1">
      <c r="B24" s="220"/>
      <c r="C24" s="57"/>
      <c r="D24" s="58"/>
      <c r="E24" s="59"/>
      <c r="F24" s="60"/>
      <c r="G24" s="60"/>
      <c r="H24" s="60"/>
      <c r="I24" s="60"/>
      <c r="J24" s="60"/>
      <c r="K24" s="60"/>
      <c r="L24" s="60"/>
      <c r="M24" s="60"/>
      <c r="N24" s="60"/>
    </row>
    <row r="25" spans="2:26" ht="16" thickTop="1" thickBot="1">
      <c r="B25" s="220"/>
      <c r="C25" s="50" t="s">
        <v>66</v>
      </c>
      <c r="D25" s="1" t="s">
        <v>144</v>
      </c>
      <c r="E25" s="51" t="s">
        <v>110</v>
      </c>
      <c r="F25" s="52" t="e">
        <f>(F22*SUM(F65:F73)+F23*SUM(F75:F79))/SUM(F65:F79)</f>
        <v>#DIV/0!</v>
      </c>
      <c r="G25" s="52" t="e">
        <f t="shared" ref="G25:N25" si="3">(G22*SUM(G65:G73)+G23*SUM(G75:G79))/SUM(G65:G79)</f>
        <v>#DIV/0!</v>
      </c>
      <c r="H25" s="52" t="e">
        <f t="shared" si="3"/>
        <v>#DIV/0!</v>
      </c>
      <c r="I25" s="52" t="e">
        <f t="shared" si="3"/>
        <v>#DIV/0!</v>
      </c>
      <c r="J25" s="52" t="e">
        <f t="shared" si="3"/>
        <v>#DIV/0!</v>
      </c>
      <c r="K25" s="52" t="e">
        <f t="shared" si="3"/>
        <v>#DIV/0!</v>
      </c>
      <c r="L25" s="52" t="e">
        <f t="shared" si="3"/>
        <v>#DIV/0!</v>
      </c>
      <c r="M25" s="52" t="e">
        <f t="shared" si="3"/>
        <v>#DIV/0!</v>
      </c>
      <c r="N25" s="52" t="e">
        <f t="shared" si="3"/>
        <v>#DIV/0!</v>
      </c>
    </row>
    <row r="26" spans="2:26" ht="8" customHeight="1" thickTop="1" thickBot="1">
      <c r="B26" s="221"/>
      <c r="C26" s="45"/>
      <c r="D26" s="46"/>
      <c r="E26" s="49"/>
      <c r="F26" s="49"/>
      <c r="G26" s="49"/>
      <c r="H26" s="49"/>
      <c r="I26" s="49"/>
      <c r="J26" s="49"/>
      <c r="K26" s="49"/>
      <c r="L26" s="49"/>
      <c r="M26" s="49"/>
      <c r="N26" s="49"/>
    </row>
    <row r="27" spans="2:26" ht="15" customHeight="1" thickTop="1" thickBot="1">
      <c r="B27" s="220" t="s">
        <v>67</v>
      </c>
      <c r="C27" s="50" t="s">
        <v>0</v>
      </c>
      <c r="D27" s="1" t="s">
        <v>124</v>
      </c>
      <c r="E27" s="51" t="s">
        <v>79</v>
      </c>
      <c r="F27" s="71" t="e">
        <f>'4. Ref. Dec. heating supply'!D22*F$144*(1+F$121/100)</f>
        <v>#DIV/0!</v>
      </c>
      <c r="G27" s="71" t="e">
        <f>'4. Ref. Dec. heating supply'!E22*G$144*(1+G$121/100)</f>
        <v>#DIV/0!</v>
      </c>
      <c r="H27" s="71" t="e">
        <f>'4. Ref. Dec. heating supply'!F22*H$144*(1+H$121/100)</f>
        <v>#DIV/0!</v>
      </c>
      <c r="I27" s="71" t="e">
        <f>'4. Ref. Dec. heating supply'!G22*I$144*(1+I$121/100)</f>
        <v>#DIV/0!</v>
      </c>
      <c r="J27" s="71" t="e">
        <f>'4. Ref. Dec. heating supply'!H22*J$144*(1+J$121/100)</f>
        <v>#DIV/0!</v>
      </c>
      <c r="K27" s="71" t="e">
        <f>'4. Ref. Dec. heating supply'!I22*K$144*(1+K$121/100)</f>
        <v>#DIV/0!</v>
      </c>
      <c r="L27" s="71" t="e">
        <f>'4. Ref. Dec. heating supply'!J22*L$144*(1+L$121/100)</f>
        <v>#DIV/0!</v>
      </c>
      <c r="M27" s="71" t="e">
        <f>'4. Ref. Dec. heating supply'!K22*M$144*(1+M$121/100)</f>
        <v>#DIV/0!</v>
      </c>
      <c r="N27" s="71" t="e">
        <f>'4. Ref. Dec. heating supply'!L22*N$144*(1+N$121/100)</f>
        <v>#DIV/0!</v>
      </c>
    </row>
    <row r="28" spans="2:26" ht="15" customHeight="1" thickTop="1" thickBot="1">
      <c r="B28" s="220"/>
      <c r="C28" s="50"/>
      <c r="D28" s="1" t="s">
        <v>125</v>
      </c>
      <c r="E28" s="51" t="s">
        <v>79</v>
      </c>
      <c r="F28" s="71" t="e">
        <f>'4. Ref. Dec. heating supply'!D23*F$144*(1+F$121/100)</f>
        <v>#DIV/0!</v>
      </c>
      <c r="G28" s="71" t="e">
        <f>'4. Ref. Dec. heating supply'!E23*G$144*(1+G$121/100)</f>
        <v>#DIV/0!</v>
      </c>
      <c r="H28" s="71" t="e">
        <f>'4. Ref. Dec. heating supply'!F23*H$144*(1+H$121/100)</f>
        <v>#DIV/0!</v>
      </c>
      <c r="I28" s="71" t="e">
        <f>'4. Ref. Dec. heating supply'!G23*I$144*(1+I$121/100)</f>
        <v>#DIV/0!</v>
      </c>
      <c r="J28" s="71" t="e">
        <f>'4. Ref. Dec. heating supply'!H23*J$144*(1+J$121/100)</f>
        <v>#DIV/0!</v>
      </c>
      <c r="K28" s="71" t="e">
        <f>'4. Ref. Dec. heating supply'!I23*K$144*(1+K$121/100)</f>
        <v>#DIV/0!</v>
      </c>
      <c r="L28" s="71" t="e">
        <f>'4. Ref. Dec. heating supply'!J23*L$144*(1+L$121/100)</f>
        <v>#DIV/0!</v>
      </c>
      <c r="M28" s="71" t="e">
        <f>'4. Ref. Dec. heating supply'!K23*M$144*(1+M$121/100)</f>
        <v>#DIV/0!</v>
      </c>
      <c r="N28" s="71" t="e">
        <f>'4. Ref. Dec. heating supply'!L23*N$144*(1+N$121/100)</f>
        <v>#DIV/0!</v>
      </c>
      <c r="Q28" s="1"/>
    </row>
    <row r="29" spans="2:26" ht="15" customHeight="1" thickTop="1" thickBot="1">
      <c r="B29" s="220"/>
      <c r="C29" s="50"/>
      <c r="D29" s="1" t="s">
        <v>126</v>
      </c>
      <c r="E29" s="51" t="s">
        <v>79</v>
      </c>
      <c r="F29" s="71" t="e">
        <f>'4. Ref. Dec. heating supply'!D24*F$144*(1+F$121/100)</f>
        <v>#DIV/0!</v>
      </c>
      <c r="G29" s="71" t="e">
        <f>'4. Ref. Dec. heating supply'!E24*G$144*(1+G$121/100)</f>
        <v>#DIV/0!</v>
      </c>
      <c r="H29" s="71" t="e">
        <f>'4. Ref. Dec. heating supply'!F24*H$144*(1+H$121/100)</f>
        <v>#DIV/0!</v>
      </c>
      <c r="I29" s="71" t="e">
        <f>'4. Ref. Dec. heating supply'!G24*I$144*(1+I$121/100)</f>
        <v>#DIV/0!</v>
      </c>
      <c r="J29" s="71" t="e">
        <f>'4. Ref. Dec. heating supply'!H24*J$144*(1+J$121/100)</f>
        <v>#DIV/0!</v>
      </c>
      <c r="K29" s="71" t="e">
        <f>'4. Ref. Dec. heating supply'!I24*K$144*(1+K$121/100)</f>
        <v>#DIV/0!</v>
      </c>
      <c r="L29" s="71" t="e">
        <f>'4. Ref. Dec. heating supply'!J24*L$144*(1+L$121/100)</f>
        <v>#DIV/0!</v>
      </c>
      <c r="M29" s="71" t="e">
        <f>'4. Ref. Dec. heating supply'!K24*M$144*(1+M$121/100)</f>
        <v>#DIV/0!</v>
      </c>
      <c r="N29" s="71" t="e">
        <f>'4. Ref. Dec. heating supply'!L24*N$144*(1+N$121/100)</f>
        <v>#DIV/0!</v>
      </c>
      <c r="Q29" s="1"/>
    </row>
    <row r="30" spans="2:26" ht="15" customHeight="1" thickTop="1" thickBot="1">
      <c r="B30" s="220"/>
      <c r="C30" s="50"/>
      <c r="D30" s="1" t="s">
        <v>127</v>
      </c>
      <c r="E30" s="51" t="s">
        <v>79</v>
      </c>
      <c r="F30" s="71" t="e">
        <f>'4. Ref. Dec. heating supply'!D25*F$144*(1+F$121/100)</f>
        <v>#DIV/0!</v>
      </c>
      <c r="G30" s="71" t="e">
        <f>'4. Ref. Dec. heating supply'!E25*G$144*(1+G$121/100)</f>
        <v>#DIV/0!</v>
      </c>
      <c r="H30" s="71" t="e">
        <f>'4. Ref. Dec. heating supply'!F25*H$144*(1+H$121/100)</f>
        <v>#DIV/0!</v>
      </c>
      <c r="I30" s="71" t="e">
        <f>'4. Ref. Dec. heating supply'!G25*I$144*(1+I$121/100)</f>
        <v>#DIV/0!</v>
      </c>
      <c r="J30" s="71" t="e">
        <f>'4. Ref. Dec. heating supply'!H25*J$144*(1+J$121/100)</f>
        <v>#DIV/0!</v>
      </c>
      <c r="K30" s="71" t="e">
        <f>'4. Ref. Dec. heating supply'!I25*K$144*(1+K$121/100)</f>
        <v>#DIV/0!</v>
      </c>
      <c r="L30" s="71" t="e">
        <f>'4. Ref. Dec. heating supply'!J25*L$144*(1+L$121/100)</f>
        <v>#DIV/0!</v>
      </c>
      <c r="M30" s="71" t="e">
        <f>'4. Ref. Dec. heating supply'!K25*M$144*(1+M$121/100)</f>
        <v>#DIV/0!</v>
      </c>
      <c r="N30" s="71" t="e">
        <f>'4. Ref. Dec. heating supply'!L25*N$144*(1+N$121/100)</f>
        <v>#DIV/0!</v>
      </c>
      <c r="Q30" s="1"/>
    </row>
    <row r="31" spans="2:26" ht="15" customHeight="1" thickTop="1" thickBot="1">
      <c r="B31" s="220"/>
      <c r="C31" s="50"/>
      <c r="D31" s="1" t="s">
        <v>128</v>
      </c>
      <c r="E31" s="51" t="s">
        <v>79</v>
      </c>
      <c r="F31" s="71" t="e">
        <f>'4. Ref. Dec. heating supply'!D26*F$144*(1+F$121/100)</f>
        <v>#DIV/0!</v>
      </c>
      <c r="G31" s="71" t="e">
        <f>'4. Ref. Dec. heating supply'!E26*G$144*(1+G$121/100)</f>
        <v>#DIV/0!</v>
      </c>
      <c r="H31" s="71" t="e">
        <f>'4. Ref. Dec. heating supply'!F26*H$144*(1+H$121/100)</f>
        <v>#DIV/0!</v>
      </c>
      <c r="I31" s="71" t="e">
        <f>'4. Ref. Dec. heating supply'!G26*I$144*(1+I$121/100)</f>
        <v>#DIV/0!</v>
      </c>
      <c r="J31" s="71" t="e">
        <f>'4. Ref. Dec. heating supply'!H26*J$144*(1+J$121/100)</f>
        <v>#DIV/0!</v>
      </c>
      <c r="K31" s="71" t="e">
        <f>'4. Ref. Dec. heating supply'!I26*K$144*(1+K$121/100)</f>
        <v>#DIV/0!</v>
      </c>
      <c r="L31" s="71" t="e">
        <f>'4. Ref. Dec. heating supply'!J26*L$144*(1+L$121/100)</f>
        <v>#DIV/0!</v>
      </c>
      <c r="M31" s="71" t="e">
        <f>'4. Ref. Dec. heating supply'!K26*M$144*(1+M$121/100)</f>
        <v>#DIV/0!</v>
      </c>
      <c r="N31" s="71" t="e">
        <f>'4. Ref. Dec. heating supply'!L26*N$144*(1+N$121/100)</f>
        <v>#DIV/0!</v>
      </c>
      <c r="Q31" s="1"/>
    </row>
    <row r="32" spans="2:26" ht="15" customHeight="1" thickTop="1" thickBot="1">
      <c r="B32" s="220"/>
      <c r="C32" s="50"/>
      <c r="D32" s="1" t="s">
        <v>129</v>
      </c>
      <c r="E32" s="51" t="s">
        <v>79</v>
      </c>
      <c r="F32" s="71" t="e">
        <f>'4. Ref. Dec. heating supply'!D27*F$144*(1+F$121/100)</f>
        <v>#DIV/0!</v>
      </c>
      <c r="G32" s="71" t="e">
        <f>'4. Ref. Dec. heating supply'!E27*G$144*(1+G$121/100)</f>
        <v>#DIV/0!</v>
      </c>
      <c r="H32" s="71" t="e">
        <f>'4. Ref. Dec. heating supply'!F27*H$144*(1+H$121/100)</f>
        <v>#DIV/0!</v>
      </c>
      <c r="I32" s="71" t="e">
        <f>'4. Ref. Dec. heating supply'!G27*I$144*(1+I$121/100)</f>
        <v>#DIV/0!</v>
      </c>
      <c r="J32" s="71" t="e">
        <f>'4. Ref. Dec. heating supply'!H27*J$144*(1+J$121/100)</f>
        <v>#DIV/0!</v>
      </c>
      <c r="K32" s="71" t="e">
        <f>'4. Ref. Dec. heating supply'!I27*K$144*(1+K$121/100)</f>
        <v>#DIV/0!</v>
      </c>
      <c r="L32" s="71" t="e">
        <f>'4. Ref. Dec. heating supply'!J27*L$144*(1+L$121/100)</f>
        <v>#DIV/0!</v>
      </c>
      <c r="M32" s="71" t="e">
        <f>'4. Ref. Dec. heating supply'!K27*M$144*(1+M$121/100)</f>
        <v>#DIV/0!</v>
      </c>
      <c r="N32" s="71" t="e">
        <f>'4. Ref. Dec. heating supply'!L27*N$144*(1+N$121/100)</f>
        <v>#DIV/0!</v>
      </c>
      <c r="Q32" s="1"/>
    </row>
    <row r="33" spans="2:17" ht="15" customHeight="1" thickTop="1" thickBot="1">
      <c r="B33" s="220"/>
      <c r="C33" s="50"/>
      <c r="D33" s="1" t="s">
        <v>130</v>
      </c>
      <c r="E33" s="51" t="s">
        <v>79</v>
      </c>
      <c r="F33" s="71" t="e">
        <f>'4. Ref. Dec. heating supply'!D28*F$144*(1+F$121/100)</f>
        <v>#DIV/0!</v>
      </c>
      <c r="G33" s="71" t="e">
        <f>'4. Ref. Dec. heating supply'!E28*G$144*(1+G$121/100)</f>
        <v>#DIV/0!</v>
      </c>
      <c r="H33" s="71" t="e">
        <f>'4. Ref. Dec. heating supply'!F28*H$144*(1+H$121/100)</f>
        <v>#DIV/0!</v>
      </c>
      <c r="I33" s="71" t="e">
        <f>'4. Ref. Dec. heating supply'!G28*I$144*(1+I$121/100)</f>
        <v>#DIV/0!</v>
      </c>
      <c r="J33" s="71" t="e">
        <f>'4. Ref. Dec. heating supply'!H28*J$144*(1+J$121/100)</f>
        <v>#DIV/0!</v>
      </c>
      <c r="K33" s="71" t="e">
        <f>'4. Ref. Dec. heating supply'!I28*K$144*(1+K$121/100)</f>
        <v>#DIV/0!</v>
      </c>
      <c r="L33" s="71" t="e">
        <f>'4. Ref. Dec. heating supply'!J28*L$144*(1+L$121/100)</f>
        <v>#DIV/0!</v>
      </c>
      <c r="M33" s="71" t="e">
        <f>'4. Ref. Dec. heating supply'!K28*M$144*(1+M$121/100)</f>
        <v>#DIV/0!</v>
      </c>
      <c r="N33" s="71" t="e">
        <f>'4. Ref. Dec. heating supply'!L28*N$144*(1+N$121/100)</f>
        <v>#DIV/0!</v>
      </c>
      <c r="Q33" s="1"/>
    </row>
    <row r="34" spans="2:17" ht="15" customHeight="1" thickTop="1" thickBot="1">
      <c r="B34" s="220"/>
      <c r="C34" s="50"/>
      <c r="D34" s="1" t="s">
        <v>131</v>
      </c>
      <c r="E34" s="51" t="s">
        <v>79</v>
      </c>
      <c r="F34" s="71" t="e">
        <f>'4. Ref. Dec. heating supply'!D29*F$144*(1+F$121/100)</f>
        <v>#DIV/0!</v>
      </c>
      <c r="G34" s="71" t="e">
        <f>'4. Ref. Dec. heating supply'!E29*G$144*(1+G$121/100)</f>
        <v>#DIV/0!</v>
      </c>
      <c r="H34" s="71" t="e">
        <f>'4. Ref. Dec. heating supply'!F29*H$144*(1+H$121/100)</f>
        <v>#DIV/0!</v>
      </c>
      <c r="I34" s="71" t="e">
        <f>'4. Ref. Dec. heating supply'!G29*I$144*(1+I$121/100)</f>
        <v>#DIV/0!</v>
      </c>
      <c r="J34" s="71" t="e">
        <f>'4. Ref. Dec. heating supply'!H29*J$144*(1+J$121/100)</f>
        <v>#DIV/0!</v>
      </c>
      <c r="K34" s="71" t="e">
        <f>'4. Ref. Dec. heating supply'!I29*K$144*(1+K$121/100)</f>
        <v>#DIV/0!</v>
      </c>
      <c r="L34" s="71" t="e">
        <f>'4. Ref. Dec. heating supply'!J29*L$144*(1+L$121/100)</f>
        <v>#DIV/0!</v>
      </c>
      <c r="M34" s="71" t="e">
        <f>'4. Ref. Dec. heating supply'!K29*M$144*(1+M$121/100)</f>
        <v>#DIV/0!</v>
      </c>
      <c r="N34" s="71" t="e">
        <f>'4. Ref. Dec. heating supply'!L29*N$144*(1+N$121/100)</f>
        <v>#DIV/0!</v>
      </c>
    </row>
    <row r="35" spans="2:17" ht="15" customHeight="1" thickTop="1" thickBot="1">
      <c r="B35" s="220"/>
      <c r="C35" s="50"/>
      <c r="D35" s="1" t="s">
        <v>132</v>
      </c>
      <c r="E35" s="51" t="s">
        <v>79</v>
      </c>
      <c r="F35" s="71" t="e">
        <f>'4. Ref. Dec. heating supply'!D30*F$144*(1+F$121/100)</f>
        <v>#DIV/0!</v>
      </c>
      <c r="G35" s="71" t="e">
        <f>'4. Ref. Dec. heating supply'!E30*G$144*(1+G$121/100)</f>
        <v>#DIV/0!</v>
      </c>
      <c r="H35" s="71" t="e">
        <f>'4. Ref. Dec. heating supply'!F30*H$144*(1+H$121/100)</f>
        <v>#DIV/0!</v>
      </c>
      <c r="I35" s="71" t="e">
        <f>'4. Ref. Dec. heating supply'!G30*I$144*(1+I$121/100)</f>
        <v>#DIV/0!</v>
      </c>
      <c r="J35" s="71" t="e">
        <f>'4. Ref. Dec. heating supply'!H30*J$144*(1+J$121/100)</f>
        <v>#DIV/0!</v>
      </c>
      <c r="K35" s="71" t="e">
        <f>'4. Ref. Dec. heating supply'!I30*K$144*(1+K$121/100)</f>
        <v>#DIV/0!</v>
      </c>
      <c r="L35" s="71" t="e">
        <f>'4. Ref. Dec. heating supply'!J30*L$144*(1+L$121/100)</f>
        <v>#DIV/0!</v>
      </c>
      <c r="M35" s="71" t="e">
        <f>'4. Ref. Dec. heating supply'!K30*M$144*(1+M$121/100)</f>
        <v>#DIV/0!</v>
      </c>
      <c r="N35" s="71" t="e">
        <f>'4. Ref. Dec. heating supply'!L30*N$144*(1+N$121/100)</f>
        <v>#DIV/0!</v>
      </c>
    </row>
    <row r="36" spans="2:17" ht="5" customHeight="1" thickTop="1" thickBot="1">
      <c r="B36" s="220"/>
      <c r="C36" s="53"/>
      <c r="D36" s="54"/>
      <c r="E36" s="55"/>
      <c r="F36" s="72"/>
      <c r="G36" s="72"/>
      <c r="H36" s="72"/>
      <c r="I36" s="72"/>
      <c r="J36" s="72"/>
      <c r="K36" s="72"/>
      <c r="L36" s="72"/>
      <c r="M36" s="72"/>
      <c r="N36" s="72"/>
    </row>
    <row r="37" spans="2:17" ht="16" thickTop="1" thickBot="1">
      <c r="B37" s="220"/>
      <c r="C37" s="50" t="s">
        <v>53</v>
      </c>
      <c r="D37" s="1" t="s">
        <v>133</v>
      </c>
      <c r="E37" s="51" t="s">
        <v>79</v>
      </c>
      <c r="F37" s="71" t="e">
        <f>'6. Ref. DH supply dispatch'!D152*F$147</f>
        <v>#DIV/0!</v>
      </c>
      <c r="G37" s="71" t="e">
        <f>'6. Ref. DH supply dispatch'!E152*G$147</f>
        <v>#DIV/0!</v>
      </c>
      <c r="H37" s="71" t="e">
        <f>'6. Ref. DH supply dispatch'!F152*H$147</f>
        <v>#DIV/0!</v>
      </c>
      <c r="I37" s="71" t="e">
        <f>'6. Ref. DH supply dispatch'!G152*I$147</f>
        <v>#DIV/0!</v>
      </c>
      <c r="J37" s="71" t="e">
        <f>'6. Ref. DH supply dispatch'!H152*J$147</f>
        <v>#DIV/0!</v>
      </c>
      <c r="K37" s="71" t="e">
        <f>'6. Ref. DH supply dispatch'!I152*K$147</f>
        <v>#DIV/0!</v>
      </c>
      <c r="L37" s="71" t="e">
        <f>'6. Ref. DH supply dispatch'!J152*L$147</f>
        <v>#DIV/0!</v>
      </c>
      <c r="M37" s="71" t="e">
        <f>'6. Ref. DH supply dispatch'!K152*M$147</f>
        <v>#DIV/0!</v>
      </c>
      <c r="N37" s="71" t="e">
        <f>'6. Ref. DH supply dispatch'!L152*N$147</f>
        <v>#DIV/0!</v>
      </c>
    </row>
    <row r="38" spans="2:17" ht="16" thickTop="1" thickBot="1">
      <c r="B38" s="220"/>
      <c r="C38" s="50"/>
      <c r="D38" s="1" t="s">
        <v>134</v>
      </c>
      <c r="E38" s="51" t="s">
        <v>79</v>
      </c>
      <c r="F38" s="71" t="e">
        <f>'6. Ref. DH supply dispatch'!D153*F$147</f>
        <v>#DIV/0!</v>
      </c>
      <c r="G38" s="71" t="e">
        <f>'6. Ref. DH supply dispatch'!E153*G$147</f>
        <v>#DIV/0!</v>
      </c>
      <c r="H38" s="71" t="e">
        <f>'6. Ref. DH supply dispatch'!F153*H$147</f>
        <v>#DIV/0!</v>
      </c>
      <c r="I38" s="71" t="e">
        <f>'6. Ref. DH supply dispatch'!G153*I$147</f>
        <v>#DIV/0!</v>
      </c>
      <c r="J38" s="71" t="e">
        <f>'6. Ref. DH supply dispatch'!H153*J$147</f>
        <v>#DIV/0!</v>
      </c>
      <c r="K38" s="71" t="e">
        <f>'6. Ref. DH supply dispatch'!I153*K$147</f>
        <v>#DIV/0!</v>
      </c>
      <c r="L38" s="71" t="e">
        <f>'6. Ref. DH supply dispatch'!J153*L$147</f>
        <v>#DIV/0!</v>
      </c>
      <c r="M38" s="71" t="e">
        <f>'6. Ref. DH supply dispatch'!K153*M$147</f>
        <v>#DIV/0!</v>
      </c>
      <c r="N38" s="71" t="e">
        <f>'6. Ref. DH supply dispatch'!L153*N$147</f>
        <v>#DIV/0!</v>
      </c>
    </row>
    <row r="39" spans="2:17" ht="16" thickTop="1" thickBot="1">
      <c r="B39" s="220"/>
      <c r="C39" s="50"/>
      <c r="D39" s="1" t="s">
        <v>135</v>
      </c>
      <c r="E39" s="51" t="s">
        <v>79</v>
      </c>
      <c r="F39" s="71" t="e">
        <f>'6. Ref. DH supply dispatch'!D154*F$147</f>
        <v>#DIV/0!</v>
      </c>
      <c r="G39" s="71" t="e">
        <f>'6. Ref. DH supply dispatch'!E154*G$147</f>
        <v>#DIV/0!</v>
      </c>
      <c r="H39" s="71" t="e">
        <f>'6. Ref. DH supply dispatch'!F154*H$147</f>
        <v>#DIV/0!</v>
      </c>
      <c r="I39" s="71" t="e">
        <f>'6. Ref. DH supply dispatch'!G154*I$147</f>
        <v>#DIV/0!</v>
      </c>
      <c r="J39" s="71" t="e">
        <f>'6. Ref. DH supply dispatch'!H154*J$147</f>
        <v>#DIV/0!</v>
      </c>
      <c r="K39" s="71" t="e">
        <f>'6. Ref. DH supply dispatch'!I154*K$147</f>
        <v>#DIV/0!</v>
      </c>
      <c r="L39" s="71" t="e">
        <f>'6. Ref. DH supply dispatch'!J154*L$147</f>
        <v>#DIV/0!</v>
      </c>
      <c r="M39" s="71" t="e">
        <f>'6. Ref. DH supply dispatch'!K154*M$147</f>
        <v>#DIV/0!</v>
      </c>
      <c r="N39" s="71" t="e">
        <f>'6. Ref. DH supply dispatch'!L154*N$147</f>
        <v>#DIV/0!</v>
      </c>
    </row>
    <row r="40" spans="2:17" ht="16" thickTop="1" thickBot="1">
      <c r="B40" s="220"/>
      <c r="C40" s="50"/>
      <c r="D40" s="1" t="s">
        <v>136</v>
      </c>
      <c r="E40" s="51" t="s">
        <v>79</v>
      </c>
      <c r="F40" s="71" t="e">
        <f>'6. Ref. DH supply dispatch'!D155*F$147</f>
        <v>#DIV/0!</v>
      </c>
      <c r="G40" s="71" t="e">
        <f>'6. Ref. DH supply dispatch'!E155*G$147</f>
        <v>#DIV/0!</v>
      </c>
      <c r="H40" s="71" t="e">
        <f>'6. Ref. DH supply dispatch'!F155*H$147</f>
        <v>#DIV/0!</v>
      </c>
      <c r="I40" s="71" t="e">
        <f>'6. Ref. DH supply dispatch'!G155*I$147</f>
        <v>#DIV/0!</v>
      </c>
      <c r="J40" s="71" t="e">
        <f>'6. Ref. DH supply dispatch'!H155*J$147</f>
        <v>#DIV/0!</v>
      </c>
      <c r="K40" s="71" t="e">
        <f>'6. Ref. DH supply dispatch'!I155*K$147</f>
        <v>#DIV/0!</v>
      </c>
      <c r="L40" s="71" t="e">
        <f>'6. Ref. DH supply dispatch'!J155*L$147</f>
        <v>#DIV/0!</v>
      </c>
      <c r="M40" s="71" t="e">
        <f>'6. Ref. DH supply dispatch'!K155*M$147</f>
        <v>#DIV/0!</v>
      </c>
      <c r="N40" s="71" t="e">
        <f>'6. Ref. DH supply dispatch'!L155*N$147</f>
        <v>#DIV/0!</v>
      </c>
    </row>
    <row r="41" spans="2:17" ht="16" thickTop="1" thickBot="1">
      <c r="B41" s="220"/>
      <c r="C41" s="50"/>
      <c r="D41" s="1" t="s">
        <v>137</v>
      </c>
      <c r="E41" s="51" t="s">
        <v>79</v>
      </c>
      <c r="F41" s="71" t="e">
        <f>'6. Ref. DH supply dispatch'!D156*F$147</f>
        <v>#DIV/0!</v>
      </c>
      <c r="G41" s="71" t="e">
        <f>'6. Ref. DH supply dispatch'!E156*G$147</f>
        <v>#DIV/0!</v>
      </c>
      <c r="H41" s="71" t="e">
        <f>'6. Ref. DH supply dispatch'!F156*H$147</f>
        <v>#DIV/0!</v>
      </c>
      <c r="I41" s="71" t="e">
        <f>'6. Ref. DH supply dispatch'!G156*I$147</f>
        <v>#DIV/0!</v>
      </c>
      <c r="J41" s="71" t="e">
        <f>'6. Ref. DH supply dispatch'!H156*J$147</f>
        <v>#DIV/0!</v>
      </c>
      <c r="K41" s="71" t="e">
        <f>'6. Ref. DH supply dispatch'!I156*K$147</f>
        <v>#DIV/0!</v>
      </c>
      <c r="L41" s="71" t="e">
        <f>'6. Ref. DH supply dispatch'!J156*L$147</f>
        <v>#DIV/0!</v>
      </c>
      <c r="M41" s="71" t="e">
        <f>'6. Ref. DH supply dispatch'!K156*M$147</f>
        <v>#DIV/0!</v>
      </c>
      <c r="N41" s="71" t="e">
        <f>'6. Ref. DH supply dispatch'!L156*N$147</f>
        <v>#DIV/0!</v>
      </c>
    </row>
    <row r="42" spans="2:17" ht="5" customHeight="1" thickTop="1" thickBot="1">
      <c r="B42" s="220"/>
      <c r="C42" s="57"/>
      <c r="D42" s="58"/>
      <c r="E42" s="59"/>
      <c r="F42" s="59"/>
      <c r="G42" s="59"/>
      <c r="H42" s="59"/>
      <c r="I42" s="59"/>
      <c r="J42" s="59"/>
      <c r="K42" s="59"/>
      <c r="L42" s="59"/>
      <c r="M42" s="59"/>
      <c r="N42" s="59"/>
    </row>
    <row r="43" spans="2:17" ht="16" thickTop="1" thickBot="1">
      <c r="B43" s="220"/>
      <c r="C43" s="50" t="s">
        <v>66</v>
      </c>
      <c r="D43" s="1"/>
      <c r="E43" s="51" t="s">
        <v>79</v>
      </c>
      <c r="F43" s="71" t="e">
        <f>SUM(F27:F41)</f>
        <v>#DIV/0!</v>
      </c>
      <c r="G43" s="71" t="e">
        <f t="shared" ref="G43:N43" si="4">SUM(G27:G41)</f>
        <v>#DIV/0!</v>
      </c>
      <c r="H43" s="71" t="e">
        <f t="shared" si="4"/>
        <v>#DIV/0!</v>
      </c>
      <c r="I43" s="71" t="e">
        <f t="shared" si="4"/>
        <v>#DIV/0!</v>
      </c>
      <c r="J43" s="71" t="e">
        <f t="shared" si="4"/>
        <v>#DIV/0!</v>
      </c>
      <c r="K43" s="71" t="e">
        <f t="shared" si="4"/>
        <v>#DIV/0!</v>
      </c>
      <c r="L43" s="71" t="e">
        <f t="shared" si="4"/>
        <v>#DIV/0!</v>
      </c>
      <c r="M43" s="71" t="e">
        <f t="shared" si="4"/>
        <v>#DIV/0!</v>
      </c>
      <c r="N43" s="71" t="e">
        <f t="shared" si="4"/>
        <v>#DIV/0!</v>
      </c>
    </row>
    <row r="44" spans="2:17" ht="8" customHeight="1" thickTop="1" thickBot="1">
      <c r="B44" s="221"/>
      <c r="C44" s="45"/>
      <c r="D44" s="46"/>
      <c r="E44" s="49"/>
      <c r="F44" s="49"/>
      <c r="G44" s="49"/>
      <c r="H44" s="49"/>
      <c r="I44" s="49"/>
      <c r="J44" s="49"/>
      <c r="K44" s="49"/>
      <c r="L44" s="49"/>
      <c r="M44" s="49"/>
      <c r="N44" s="49"/>
    </row>
    <row r="45" spans="2:17" ht="5" customHeight="1" thickTop="1" thickBot="1">
      <c r="B45" s="219" t="s">
        <v>68</v>
      </c>
      <c r="C45" s="43"/>
      <c r="D45" s="44"/>
      <c r="E45" s="47"/>
      <c r="F45" s="47"/>
      <c r="G45" s="47"/>
      <c r="H45" s="47"/>
      <c r="I45" s="47"/>
      <c r="J45" s="47"/>
      <c r="K45" s="47"/>
      <c r="L45" s="47"/>
      <c r="M45" s="47"/>
      <c r="N45" s="47"/>
    </row>
    <row r="46" spans="2:17" ht="15" customHeight="1" thickTop="1" thickBot="1">
      <c r="B46" s="220"/>
      <c r="C46" s="50" t="s">
        <v>0</v>
      </c>
      <c r="D46" s="1" t="s">
        <v>124</v>
      </c>
      <c r="E46" s="51" t="s">
        <v>112</v>
      </c>
      <c r="F46" s="71" t="e">
        <f>'4. Ref. Dec. heating supply'!D32/1000*F$144</f>
        <v>#DIV/0!</v>
      </c>
      <c r="G46" s="71" t="e">
        <f>'4. Ref. Dec. heating supply'!E32/1000*G$144</f>
        <v>#DIV/0!</v>
      </c>
      <c r="H46" s="71" t="e">
        <f>'4. Ref. Dec. heating supply'!F32/1000*H$144</f>
        <v>#DIV/0!</v>
      </c>
      <c r="I46" s="71" t="e">
        <f>'4. Ref. Dec. heating supply'!G32/1000*I$144</f>
        <v>#DIV/0!</v>
      </c>
      <c r="J46" s="71" t="e">
        <f>'4. Ref. Dec. heating supply'!H32/1000*J$144</f>
        <v>#DIV/0!</v>
      </c>
      <c r="K46" s="71" t="e">
        <f>'4. Ref. Dec. heating supply'!I32/1000*K$144</f>
        <v>#DIV/0!</v>
      </c>
      <c r="L46" s="71" t="e">
        <f>'4. Ref. Dec. heating supply'!J32/1000*L$144</f>
        <v>#DIV/0!</v>
      </c>
      <c r="M46" s="71" t="e">
        <f>'4. Ref. Dec. heating supply'!K32/1000*M$144</f>
        <v>#DIV/0!</v>
      </c>
      <c r="N46" s="71" t="e">
        <f>'4. Ref. Dec. heating supply'!L32/1000*N$144</f>
        <v>#DIV/0!</v>
      </c>
    </row>
    <row r="47" spans="2:17" ht="15" customHeight="1" thickTop="1" thickBot="1">
      <c r="B47" s="220"/>
      <c r="C47" s="50"/>
      <c r="D47" s="1" t="s">
        <v>125</v>
      </c>
      <c r="E47" s="51" t="s">
        <v>112</v>
      </c>
      <c r="F47" s="71" t="e">
        <f>'4. Ref. Dec. heating supply'!D33/1000*F$144</f>
        <v>#DIV/0!</v>
      </c>
      <c r="G47" s="71" t="e">
        <f>'4. Ref. Dec. heating supply'!E33/1000*G$144</f>
        <v>#DIV/0!</v>
      </c>
      <c r="H47" s="71" t="e">
        <f>'4. Ref. Dec. heating supply'!F33/1000*H$144</f>
        <v>#DIV/0!</v>
      </c>
      <c r="I47" s="71" t="e">
        <f>'4. Ref. Dec. heating supply'!G33/1000*I$144</f>
        <v>#DIV/0!</v>
      </c>
      <c r="J47" s="71" t="e">
        <f>'4. Ref. Dec. heating supply'!H33/1000*J$144</f>
        <v>#DIV/0!</v>
      </c>
      <c r="K47" s="71" t="e">
        <f>'4. Ref. Dec. heating supply'!I33/1000*K$144</f>
        <v>#DIV/0!</v>
      </c>
      <c r="L47" s="71" t="e">
        <f>'4. Ref. Dec. heating supply'!J33/1000*L$144</f>
        <v>#DIV/0!</v>
      </c>
      <c r="M47" s="71" t="e">
        <f>'4. Ref. Dec. heating supply'!K33/1000*M$144</f>
        <v>#DIV/0!</v>
      </c>
      <c r="N47" s="71" t="e">
        <f>'4. Ref. Dec. heating supply'!L33/1000*N$144</f>
        <v>#DIV/0!</v>
      </c>
      <c r="Q47" s="1"/>
    </row>
    <row r="48" spans="2:17" ht="15" customHeight="1" thickTop="1" thickBot="1">
      <c r="B48" s="220"/>
      <c r="C48" s="50"/>
      <c r="D48" s="1" t="s">
        <v>126</v>
      </c>
      <c r="E48" s="51" t="s">
        <v>112</v>
      </c>
      <c r="F48" s="71" t="e">
        <f>'4. Ref. Dec. heating supply'!D34/1000*F$144</f>
        <v>#DIV/0!</v>
      </c>
      <c r="G48" s="71" t="e">
        <f>'4. Ref. Dec. heating supply'!E34/1000*G$144</f>
        <v>#DIV/0!</v>
      </c>
      <c r="H48" s="71" t="e">
        <f>'4. Ref. Dec. heating supply'!F34/1000*H$144</f>
        <v>#DIV/0!</v>
      </c>
      <c r="I48" s="71" t="e">
        <f>'4. Ref. Dec. heating supply'!G34/1000*I$144</f>
        <v>#DIV/0!</v>
      </c>
      <c r="J48" s="71" t="e">
        <f>'4. Ref. Dec. heating supply'!H34/1000*J$144</f>
        <v>#DIV/0!</v>
      </c>
      <c r="K48" s="71" t="e">
        <f>'4. Ref. Dec. heating supply'!I34/1000*K$144</f>
        <v>#DIV/0!</v>
      </c>
      <c r="L48" s="71" t="e">
        <f>'4. Ref. Dec. heating supply'!J34/1000*L$144</f>
        <v>#DIV/0!</v>
      </c>
      <c r="M48" s="71" t="e">
        <f>'4. Ref. Dec. heating supply'!K34/1000*M$144</f>
        <v>#DIV/0!</v>
      </c>
      <c r="N48" s="71" t="e">
        <f>'4. Ref. Dec. heating supply'!L34/1000*N$144</f>
        <v>#DIV/0!</v>
      </c>
      <c r="Q48" s="1"/>
    </row>
    <row r="49" spans="2:17" ht="15" customHeight="1" thickTop="1" thickBot="1">
      <c r="B49" s="220"/>
      <c r="C49" s="50"/>
      <c r="D49" s="1" t="s">
        <v>127</v>
      </c>
      <c r="E49" s="51" t="s">
        <v>112</v>
      </c>
      <c r="F49" s="71" t="e">
        <f>'4. Ref. Dec. heating supply'!D35/1000*F$144</f>
        <v>#DIV/0!</v>
      </c>
      <c r="G49" s="71" t="e">
        <f>'4. Ref. Dec. heating supply'!E35/1000*G$144</f>
        <v>#DIV/0!</v>
      </c>
      <c r="H49" s="71" t="e">
        <f>'4. Ref. Dec. heating supply'!F35/1000*H$144</f>
        <v>#DIV/0!</v>
      </c>
      <c r="I49" s="71" t="e">
        <f>'4. Ref. Dec. heating supply'!G35/1000*I$144</f>
        <v>#DIV/0!</v>
      </c>
      <c r="J49" s="71" t="e">
        <f>'4. Ref. Dec. heating supply'!H35/1000*J$144</f>
        <v>#DIV/0!</v>
      </c>
      <c r="K49" s="71" t="e">
        <f>'4. Ref. Dec. heating supply'!I35/1000*K$144</f>
        <v>#DIV/0!</v>
      </c>
      <c r="L49" s="71" t="e">
        <f>'4. Ref. Dec. heating supply'!J35/1000*L$144</f>
        <v>#DIV/0!</v>
      </c>
      <c r="M49" s="71" t="e">
        <f>'4. Ref. Dec. heating supply'!K35/1000*M$144</f>
        <v>#DIV/0!</v>
      </c>
      <c r="N49" s="71" t="e">
        <f>'4. Ref. Dec. heating supply'!L35/1000*N$144</f>
        <v>#DIV/0!</v>
      </c>
      <c r="Q49" s="1"/>
    </row>
    <row r="50" spans="2:17" ht="15" customHeight="1" thickTop="1" thickBot="1">
      <c r="B50" s="220"/>
      <c r="C50" s="50"/>
      <c r="D50" s="1" t="s">
        <v>128</v>
      </c>
      <c r="E50" s="51" t="s">
        <v>112</v>
      </c>
      <c r="F50" s="71" t="e">
        <f>'4. Ref. Dec. heating supply'!D36/1000*F$144</f>
        <v>#DIV/0!</v>
      </c>
      <c r="G50" s="71" t="e">
        <f>'4. Ref. Dec. heating supply'!E36/1000*G$144</f>
        <v>#DIV/0!</v>
      </c>
      <c r="H50" s="71" t="e">
        <f>'4. Ref. Dec. heating supply'!F36/1000*H$144</f>
        <v>#DIV/0!</v>
      </c>
      <c r="I50" s="71" t="e">
        <f>'4. Ref. Dec. heating supply'!G36/1000*I$144</f>
        <v>#DIV/0!</v>
      </c>
      <c r="J50" s="71" t="e">
        <f>'4. Ref. Dec. heating supply'!H36/1000*J$144</f>
        <v>#DIV/0!</v>
      </c>
      <c r="K50" s="71" t="e">
        <f>'4. Ref. Dec. heating supply'!I36/1000*K$144</f>
        <v>#DIV/0!</v>
      </c>
      <c r="L50" s="71" t="e">
        <f>'4. Ref. Dec. heating supply'!J36/1000*L$144</f>
        <v>#DIV/0!</v>
      </c>
      <c r="M50" s="71" t="e">
        <f>'4. Ref. Dec. heating supply'!K36/1000*M$144</f>
        <v>#DIV/0!</v>
      </c>
      <c r="N50" s="71" t="e">
        <f>'4. Ref. Dec. heating supply'!L36/1000*N$144</f>
        <v>#DIV/0!</v>
      </c>
      <c r="Q50" s="1"/>
    </row>
    <row r="51" spans="2:17" ht="15" customHeight="1" thickTop="1" thickBot="1">
      <c r="B51" s="220"/>
      <c r="C51" s="50"/>
      <c r="D51" s="1" t="s">
        <v>129</v>
      </c>
      <c r="E51" s="51" t="s">
        <v>112</v>
      </c>
      <c r="F51" s="71" t="e">
        <f>'4. Ref. Dec. heating supply'!D37/1000*F$144</f>
        <v>#DIV/0!</v>
      </c>
      <c r="G51" s="71" t="e">
        <f>'4. Ref. Dec. heating supply'!E37/1000*G$144</f>
        <v>#DIV/0!</v>
      </c>
      <c r="H51" s="71" t="e">
        <f>'4. Ref. Dec. heating supply'!F37/1000*H$144</f>
        <v>#DIV/0!</v>
      </c>
      <c r="I51" s="71" t="e">
        <f>'4. Ref. Dec. heating supply'!G37/1000*I$144</f>
        <v>#DIV/0!</v>
      </c>
      <c r="J51" s="71" t="e">
        <f>'4. Ref. Dec. heating supply'!H37/1000*J$144</f>
        <v>#DIV/0!</v>
      </c>
      <c r="K51" s="71" t="e">
        <f>'4. Ref. Dec. heating supply'!I37/1000*K$144</f>
        <v>#DIV/0!</v>
      </c>
      <c r="L51" s="71" t="e">
        <f>'4. Ref. Dec. heating supply'!J37/1000*L$144</f>
        <v>#DIV/0!</v>
      </c>
      <c r="M51" s="71" t="e">
        <f>'4. Ref. Dec. heating supply'!K37/1000*M$144</f>
        <v>#DIV/0!</v>
      </c>
      <c r="N51" s="71" t="e">
        <f>'4. Ref. Dec. heating supply'!L37/1000*N$144</f>
        <v>#DIV/0!</v>
      </c>
      <c r="Q51" s="1"/>
    </row>
    <row r="52" spans="2:17" ht="15" customHeight="1" thickTop="1" thickBot="1">
      <c r="B52" s="220"/>
      <c r="C52" s="50"/>
      <c r="D52" s="1" t="s">
        <v>130</v>
      </c>
      <c r="E52" s="51" t="s">
        <v>112</v>
      </c>
      <c r="F52" s="71" t="e">
        <f>'4. Ref. Dec. heating supply'!D38/1000*F$144</f>
        <v>#DIV/0!</v>
      </c>
      <c r="G52" s="71" t="e">
        <f>'4. Ref. Dec. heating supply'!E38/1000*G$144</f>
        <v>#DIV/0!</v>
      </c>
      <c r="H52" s="71" t="e">
        <f>'4. Ref. Dec. heating supply'!F38/1000*H$144</f>
        <v>#DIV/0!</v>
      </c>
      <c r="I52" s="71" t="e">
        <f>'4. Ref. Dec. heating supply'!G38/1000*I$144</f>
        <v>#DIV/0!</v>
      </c>
      <c r="J52" s="71" t="e">
        <f>'4. Ref. Dec. heating supply'!H38/1000*J$144</f>
        <v>#DIV/0!</v>
      </c>
      <c r="K52" s="71" t="e">
        <f>'4. Ref. Dec. heating supply'!I38/1000*K$144</f>
        <v>#DIV/0!</v>
      </c>
      <c r="L52" s="71" t="e">
        <f>'4. Ref. Dec. heating supply'!J38/1000*L$144</f>
        <v>#DIV/0!</v>
      </c>
      <c r="M52" s="71" t="e">
        <f>'4. Ref. Dec. heating supply'!K38/1000*M$144</f>
        <v>#DIV/0!</v>
      </c>
      <c r="N52" s="71" t="e">
        <f>'4. Ref. Dec. heating supply'!L38/1000*N$144</f>
        <v>#DIV/0!</v>
      </c>
      <c r="Q52" s="1"/>
    </row>
    <row r="53" spans="2:17" ht="15" customHeight="1" thickTop="1" thickBot="1">
      <c r="B53" s="220"/>
      <c r="C53" s="50"/>
      <c r="D53" s="1" t="s">
        <v>131</v>
      </c>
      <c r="E53" s="51" t="s">
        <v>112</v>
      </c>
      <c r="F53" s="71" t="e">
        <f>'4. Ref. Dec. heating supply'!D39/1000*F$144</f>
        <v>#DIV/0!</v>
      </c>
      <c r="G53" s="71" t="e">
        <f>'4. Ref. Dec. heating supply'!E39/1000*G$144</f>
        <v>#DIV/0!</v>
      </c>
      <c r="H53" s="71" t="e">
        <f>'4. Ref. Dec. heating supply'!F39/1000*H$144</f>
        <v>#DIV/0!</v>
      </c>
      <c r="I53" s="71" t="e">
        <f>'4. Ref. Dec. heating supply'!G39/1000*I$144</f>
        <v>#DIV/0!</v>
      </c>
      <c r="J53" s="71" t="e">
        <f>'4. Ref. Dec. heating supply'!H39/1000*J$144</f>
        <v>#DIV/0!</v>
      </c>
      <c r="K53" s="71" t="e">
        <f>'4. Ref. Dec. heating supply'!I39/1000*K$144</f>
        <v>#DIV/0!</v>
      </c>
      <c r="L53" s="71" t="e">
        <f>'4. Ref. Dec. heating supply'!J39/1000*L$144</f>
        <v>#DIV/0!</v>
      </c>
      <c r="M53" s="71" t="e">
        <f>'4. Ref. Dec. heating supply'!K39/1000*M$144</f>
        <v>#DIV/0!</v>
      </c>
      <c r="N53" s="71" t="e">
        <f>'4. Ref. Dec. heating supply'!L39/1000*N$144</f>
        <v>#DIV/0!</v>
      </c>
    </row>
    <row r="54" spans="2:17" ht="15" customHeight="1" thickTop="1" thickBot="1">
      <c r="B54" s="220"/>
      <c r="C54" s="50"/>
      <c r="D54" s="1" t="s">
        <v>132</v>
      </c>
      <c r="E54" s="51" t="s">
        <v>112</v>
      </c>
      <c r="F54" s="71" t="e">
        <f>'4. Ref. Dec. heating supply'!D40/1000*F$144</f>
        <v>#DIV/0!</v>
      </c>
      <c r="G54" s="71" t="e">
        <f>'4. Ref. Dec. heating supply'!E40/1000*G$144</f>
        <v>#DIV/0!</v>
      </c>
      <c r="H54" s="71" t="e">
        <f>'4. Ref. Dec. heating supply'!F40/1000*H$144</f>
        <v>#DIV/0!</v>
      </c>
      <c r="I54" s="71" t="e">
        <f>'4. Ref. Dec. heating supply'!G40/1000*I$144</f>
        <v>#DIV/0!</v>
      </c>
      <c r="J54" s="71" t="e">
        <f>'4. Ref. Dec. heating supply'!H40/1000*J$144</f>
        <v>#DIV/0!</v>
      </c>
      <c r="K54" s="71" t="e">
        <f>'4. Ref. Dec. heating supply'!I40/1000*K$144</f>
        <v>#DIV/0!</v>
      </c>
      <c r="L54" s="71" t="e">
        <f>'4. Ref. Dec. heating supply'!J40/1000*L$144</f>
        <v>#DIV/0!</v>
      </c>
      <c r="M54" s="71" t="e">
        <f>'4. Ref. Dec. heating supply'!K40/1000*M$144</f>
        <v>#DIV/0!</v>
      </c>
      <c r="N54" s="71" t="e">
        <f>'4. Ref. Dec. heating supply'!L40/1000*N$144</f>
        <v>#DIV/0!</v>
      </c>
    </row>
    <row r="55" spans="2:17" ht="5" customHeight="1" thickTop="1" thickBot="1">
      <c r="B55" s="220"/>
      <c r="C55" s="53"/>
      <c r="D55" s="54"/>
      <c r="E55" s="55"/>
      <c r="F55" s="72"/>
      <c r="G55" s="72"/>
      <c r="H55" s="72"/>
      <c r="I55" s="72"/>
      <c r="J55" s="72"/>
      <c r="K55" s="72"/>
      <c r="L55" s="72"/>
      <c r="M55" s="72"/>
      <c r="N55" s="72"/>
    </row>
    <row r="56" spans="2:17" ht="16" thickTop="1" thickBot="1">
      <c r="B56" s="220"/>
      <c r="C56" s="50" t="s">
        <v>53</v>
      </c>
      <c r="D56" s="1" t="s">
        <v>133</v>
      </c>
      <c r="E56" s="51" t="s">
        <v>112</v>
      </c>
      <c r="F56" s="71" t="e">
        <f>'6. Ref. DH supply dispatch'!D176*F$147</f>
        <v>#DIV/0!</v>
      </c>
      <c r="G56" s="71" t="e">
        <f>'6. Ref. DH supply dispatch'!E176*G$147</f>
        <v>#DIV/0!</v>
      </c>
      <c r="H56" s="71" t="e">
        <f>'6. Ref. DH supply dispatch'!F176*H$147</f>
        <v>#DIV/0!</v>
      </c>
      <c r="I56" s="71" t="e">
        <f>'6. Ref. DH supply dispatch'!G176*I$147</f>
        <v>#DIV/0!</v>
      </c>
      <c r="J56" s="71" t="e">
        <f>'6. Ref. DH supply dispatch'!H176*J$147</f>
        <v>#DIV/0!</v>
      </c>
      <c r="K56" s="71" t="e">
        <f>'6. Ref. DH supply dispatch'!I176*K$147</f>
        <v>#DIV/0!</v>
      </c>
      <c r="L56" s="71" t="e">
        <f>'6. Ref. DH supply dispatch'!J176*L$147</f>
        <v>#DIV/0!</v>
      </c>
      <c r="M56" s="71" t="e">
        <f>'6. Ref. DH supply dispatch'!K176*M$147</f>
        <v>#DIV/0!</v>
      </c>
      <c r="N56" s="71" t="e">
        <f>'6. Ref. DH supply dispatch'!L176*N$147</f>
        <v>#DIV/0!</v>
      </c>
    </row>
    <row r="57" spans="2:17" ht="16" thickTop="1" thickBot="1">
      <c r="B57" s="220"/>
      <c r="C57" s="50"/>
      <c r="D57" s="1" t="s">
        <v>134</v>
      </c>
      <c r="E57" s="51" t="s">
        <v>112</v>
      </c>
      <c r="F57" s="71" t="e">
        <f>'6. Ref. DH supply dispatch'!D177*F$147</f>
        <v>#DIV/0!</v>
      </c>
      <c r="G57" s="71" t="e">
        <f>'6. Ref. DH supply dispatch'!E177*G$147</f>
        <v>#DIV/0!</v>
      </c>
      <c r="H57" s="71" t="e">
        <f>'6. Ref. DH supply dispatch'!F177*H$147</f>
        <v>#DIV/0!</v>
      </c>
      <c r="I57" s="71" t="e">
        <f>'6. Ref. DH supply dispatch'!G177*I$147</f>
        <v>#DIV/0!</v>
      </c>
      <c r="J57" s="71" t="e">
        <f>'6. Ref. DH supply dispatch'!H177*J$147</f>
        <v>#DIV/0!</v>
      </c>
      <c r="K57" s="71" t="e">
        <f>'6. Ref. DH supply dispatch'!I177*K$147</f>
        <v>#DIV/0!</v>
      </c>
      <c r="L57" s="71" t="e">
        <f>'6. Ref. DH supply dispatch'!J177*L$147</f>
        <v>#DIV/0!</v>
      </c>
      <c r="M57" s="71" t="e">
        <f>'6. Ref. DH supply dispatch'!K177*M$147</f>
        <v>#DIV/0!</v>
      </c>
      <c r="N57" s="71" t="e">
        <f>'6. Ref. DH supply dispatch'!L177*N$147</f>
        <v>#DIV/0!</v>
      </c>
    </row>
    <row r="58" spans="2:17" ht="16" thickTop="1" thickBot="1">
      <c r="B58" s="220"/>
      <c r="C58" s="50"/>
      <c r="D58" s="1" t="s">
        <v>135</v>
      </c>
      <c r="E58" s="51" t="s">
        <v>112</v>
      </c>
      <c r="F58" s="71" t="e">
        <f>'6. Ref. DH supply dispatch'!D178*F$147</f>
        <v>#DIV/0!</v>
      </c>
      <c r="G58" s="71" t="e">
        <f>'6. Ref. DH supply dispatch'!E178*G$147</f>
        <v>#DIV/0!</v>
      </c>
      <c r="H58" s="71" t="e">
        <f>'6. Ref. DH supply dispatch'!F178*H$147</f>
        <v>#DIV/0!</v>
      </c>
      <c r="I58" s="71" t="e">
        <f>'6. Ref. DH supply dispatch'!G178*I$147</f>
        <v>#DIV/0!</v>
      </c>
      <c r="J58" s="71" t="e">
        <f>'6. Ref. DH supply dispatch'!H178*J$147</f>
        <v>#DIV/0!</v>
      </c>
      <c r="K58" s="71" t="e">
        <f>'6. Ref. DH supply dispatch'!I178*K$147</f>
        <v>#DIV/0!</v>
      </c>
      <c r="L58" s="71" t="e">
        <f>'6. Ref. DH supply dispatch'!J178*L$147</f>
        <v>#DIV/0!</v>
      </c>
      <c r="M58" s="71" t="e">
        <f>'6. Ref. DH supply dispatch'!K178*M$147</f>
        <v>#DIV/0!</v>
      </c>
      <c r="N58" s="71" t="e">
        <f>'6. Ref. DH supply dispatch'!L178*N$147</f>
        <v>#DIV/0!</v>
      </c>
    </row>
    <row r="59" spans="2:17" ht="16" thickTop="1" thickBot="1">
      <c r="B59" s="220"/>
      <c r="C59" s="50"/>
      <c r="D59" s="1" t="s">
        <v>136</v>
      </c>
      <c r="E59" s="51" t="s">
        <v>112</v>
      </c>
      <c r="F59" s="71" t="e">
        <f>'6. Ref. DH supply dispatch'!D179*F$147</f>
        <v>#DIV/0!</v>
      </c>
      <c r="G59" s="71" t="e">
        <f>'6. Ref. DH supply dispatch'!E179*G$147</f>
        <v>#DIV/0!</v>
      </c>
      <c r="H59" s="71" t="e">
        <f>'6. Ref. DH supply dispatch'!F179*H$147</f>
        <v>#DIV/0!</v>
      </c>
      <c r="I59" s="71" t="e">
        <f>'6. Ref. DH supply dispatch'!G179*I$147</f>
        <v>#DIV/0!</v>
      </c>
      <c r="J59" s="71" t="e">
        <f>'6. Ref. DH supply dispatch'!H179*J$147</f>
        <v>#DIV/0!</v>
      </c>
      <c r="K59" s="71" t="e">
        <f>'6. Ref. DH supply dispatch'!I179*K$147</f>
        <v>#DIV/0!</v>
      </c>
      <c r="L59" s="71" t="e">
        <f>'6. Ref. DH supply dispatch'!J179*L$147</f>
        <v>#DIV/0!</v>
      </c>
      <c r="M59" s="71" t="e">
        <f>'6. Ref. DH supply dispatch'!K179*M$147</f>
        <v>#DIV/0!</v>
      </c>
      <c r="N59" s="71" t="e">
        <f>'6. Ref. DH supply dispatch'!L179*N$147</f>
        <v>#DIV/0!</v>
      </c>
    </row>
    <row r="60" spans="2:17" ht="16" thickTop="1" thickBot="1">
      <c r="B60" s="220"/>
      <c r="C60" s="50"/>
      <c r="D60" s="1" t="s">
        <v>137</v>
      </c>
      <c r="E60" s="51" t="s">
        <v>112</v>
      </c>
      <c r="F60" s="71" t="e">
        <f>'6. Ref. DH supply dispatch'!D180*F$147</f>
        <v>#DIV/0!</v>
      </c>
      <c r="G60" s="71" t="e">
        <f>'6. Ref. DH supply dispatch'!E180*G$147</f>
        <v>#DIV/0!</v>
      </c>
      <c r="H60" s="71" t="e">
        <f>'6. Ref. DH supply dispatch'!F180*H$147</f>
        <v>#DIV/0!</v>
      </c>
      <c r="I60" s="71" t="e">
        <f>'6. Ref. DH supply dispatch'!G180*I$147</f>
        <v>#DIV/0!</v>
      </c>
      <c r="J60" s="71" t="e">
        <f>'6. Ref. DH supply dispatch'!H180*J$147</f>
        <v>#DIV/0!</v>
      </c>
      <c r="K60" s="71" t="e">
        <f>'6. Ref. DH supply dispatch'!I180*K$147</f>
        <v>#DIV/0!</v>
      </c>
      <c r="L60" s="71" t="e">
        <f>'6. Ref. DH supply dispatch'!J180*L$147</f>
        <v>#DIV/0!</v>
      </c>
      <c r="M60" s="71" t="e">
        <f>'6. Ref. DH supply dispatch'!K180*M$147</f>
        <v>#DIV/0!</v>
      </c>
      <c r="N60" s="71" t="e">
        <f>'6. Ref. DH supply dispatch'!L180*N$147</f>
        <v>#DIV/0!</v>
      </c>
    </row>
    <row r="61" spans="2:17" ht="5" customHeight="1" thickTop="1" thickBot="1">
      <c r="B61" s="220"/>
      <c r="C61" s="67"/>
      <c r="D61" s="68"/>
      <c r="E61" s="59"/>
      <c r="F61" s="60"/>
      <c r="G61" s="60"/>
      <c r="H61" s="60"/>
      <c r="I61" s="60"/>
      <c r="J61" s="60"/>
      <c r="K61" s="60"/>
      <c r="L61" s="60"/>
      <c r="M61" s="60"/>
      <c r="N61" s="60"/>
    </row>
    <row r="62" spans="2:17" ht="16" thickTop="1" thickBot="1">
      <c r="B62" s="220"/>
      <c r="C62" s="50" t="s">
        <v>66</v>
      </c>
      <c r="D62" s="1"/>
      <c r="E62" s="51" t="s">
        <v>112</v>
      </c>
      <c r="F62" s="71" t="e">
        <f>SUM(F46:F60)</f>
        <v>#DIV/0!</v>
      </c>
      <c r="G62" s="71" t="e">
        <f t="shared" ref="G62:N62" si="5">SUM(G46:G60)</f>
        <v>#DIV/0!</v>
      </c>
      <c r="H62" s="71" t="e">
        <f t="shared" si="5"/>
        <v>#DIV/0!</v>
      </c>
      <c r="I62" s="71" t="e">
        <f t="shared" si="5"/>
        <v>#DIV/0!</v>
      </c>
      <c r="J62" s="71" t="e">
        <f t="shared" si="5"/>
        <v>#DIV/0!</v>
      </c>
      <c r="K62" s="71" t="e">
        <f t="shared" si="5"/>
        <v>#DIV/0!</v>
      </c>
      <c r="L62" s="71" t="e">
        <f t="shared" si="5"/>
        <v>#DIV/0!</v>
      </c>
      <c r="M62" s="71" t="e">
        <f t="shared" si="5"/>
        <v>#DIV/0!</v>
      </c>
      <c r="N62" s="71" t="e">
        <f t="shared" si="5"/>
        <v>#DIV/0!</v>
      </c>
    </row>
    <row r="63" spans="2:17" ht="8" customHeight="1" thickTop="1" thickBot="1">
      <c r="B63" s="221"/>
      <c r="C63" s="45"/>
      <c r="D63" s="46"/>
      <c r="E63" s="49"/>
      <c r="F63" s="49"/>
      <c r="G63" s="49"/>
      <c r="H63" s="49"/>
      <c r="I63" s="49"/>
      <c r="J63" s="49"/>
      <c r="K63" s="49"/>
      <c r="L63" s="49"/>
      <c r="M63" s="49"/>
      <c r="N63" s="49"/>
    </row>
    <row r="64" spans="2:17" ht="5" customHeight="1" thickTop="1" thickBot="1">
      <c r="B64" s="219" t="s">
        <v>69</v>
      </c>
      <c r="C64" s="75"/>
      <c r="D64" s="76"/>
      <c r="E64" s="51"/>
      <c r="F64" s="71"/>
      <c r="G64" s="71"/>
      <c r="H64" s="71"/>
      <c r="I64" s="71"/>
      <c r="J64" s="71"/>
      <c r="K64" s="71"/>
      <c r="L64" s="71"/>
      <c r="M64" s="71"/>
      <c r="N64" s="71"/>
    </row>
    <row r="65" spans="2:17" ht="15" customHeight="1" thickTop="1" thickBot="1">
      <c r="B65" s="220"/>
      <c r="C65" s="50" t="s">
        <v>0</v>
      </c>
      <c r="D65" s="1" t="s">
        <v>124</v>
      </c>
      <c r="E65" s="51" t="s">
        <v>112</v>
      </c>
      <c r="F65" s="71" t="e">
        <f>'4. Ref. Dec. heating supply'!D42/1000*F$144</f>
        <v>#DIV/0!</v>
      </c>
      <c r="G65" s="71" t="e">
        <f>'4. Ref. Dec. heating supply'!E42/1000*G$144</f>
        <v>#DIV/0!</v>
      </c>
      <c r="H65" s="71" t="e">
        <f>'4. Ref. Dec. heating supply'!F42/1000*H$144</f>
        <v>#DIV/0!</v>
      </c>
      <c r="I65" s="71" t="e">
        <f>'4. Ref. Dec. heating supply'!G42/1000*I$144</f>
        <v>#DIV/0!</v>
      </c>
      <c r="J65" s="71" t="e">
        <f>'4. Ref. Dec. heating supply'!H42/1000*J$144</f>
        <v>#DIV/0!</v>
      </c>
      <c r="K65" s="71" t="e">
        <f>'4. Ref. Dec. heating supply'!I42/1000*K$144</f>
        <v>#DIV/0!</v>
      </c>
      <c r="L65" s="71" t="e">
        <f>'4. Ref. Dec. heating supply'!J42/1000*L$144</f>
        <v>#DIV/0!</v>
      </c>
      <c r="M65" s="71" t="e">
        <f>'4. Ref. Dec. heating supply'!K42/1000*M$144</f>
        <v>#DIV/0!</v>
      </c>
      <c r="N65" s="71" t="e">
        <f>'4. Ref. Dec. heating supply'!L42/1000*N$144</f>
        <v>#DIV/0!</v>
      </c>
    </row>
    <row r="66" spans="2:17" ht="15" customHeight="1" thickTop="1" thickBot="1">
      <c r="B66" s="220"/>
      <c r="C66" s="50"/>
      <c r="D66" s="1" t="s">
        <v>125</v>
      </c>
      <c r="E66" s="51" t="s">
        <v>112</v>
      </c>
      <c r="F66" s="71" t="e">
        <f>'4. Ref. Dec. heating supply'!D43/1000*F$144</f>
        <v>#DIV/0!</v>
      </c>
      <c r="G66" s="71" t="e">
        <f>'4. Ref. Dec. heating supply'!E43/1000*G$144</f>
        <v>#DIV/0!</v>
      </c>
      <c r="H66" s="71" t="e">
        <f>'4. Ref. Dec. heating supply'!F43/1000*H$144</f>
        <v>#DIV/0!</v>
      </c>
      <c r="I66" s="71" t="e">
        <f>'4. Ref. Dec. heating supply'!G43/1000*I$144</f>
        <v>#DIV/0!</v>
      </c>
      <c r="J66" s="71" t="e">
        <f>'4. Ref. Dec. heating supply'!H43/1000*J$144</f>
        <v>#DIV/0!</v>
      </c>
      <c r="K66" s="71" t="e">
        <f>'4. Ref. Dec. heating supply'!I43/1000*K$144</f>
        <v>#DIV/0!</v>
      </c>
      <c r="L66" s="71" t="e">
        <f>'4. Ref. Dec. heating supply'!J43/1000*L$144</f>
        <v>#DIV/0!</v>
      </c>
      <c r="M66" s="71" t="e">
        <f>'4. Ref. Dec. heating supply'!K43/1000*M$144</f>
        <v>#DIV/0!</v>
      </c>
      <c r="N66" s="71" t="e">
        <f>'4. Ref. Dec. heating supply'!L43/1000*N$144</f>
        <v>#DIV/0!</v>
      </c>
      <c r="Q66" s="1"/>
    </row>
    <row r="67" spans="2:17" ht="15" customHeight="1" thickTop="1" thickBot="1">
      <c r="B67" s="220"/>
      <c r="C67" s="50"/>
      <c r="D67" s="1" t="s">
        <v>126</v>
      </c>
      <c r="E67" s="51" t="s">
        <v>112</v>
      </c>
      <c r="F67" s="71" t="e">
        <f>'4. Ref. Dec. heating supply'!D44/1000*F$144</f>
        <v>#DIV/0!</v>
      </c>
      <c r="G67" s="71" t="e">
        <f>'4. Ref. Dec. heating supply'!E44/1000*G$144</f>
        <v>#DIV/0!</v>
      </c>
      <c r="H67" s="71" t="e">
        <f>'4. Ref. Dec. heating supply'!F44/1000*H$144</f>
        <v>#DIV/0!</v>
      </c>
      <c r="I67" s="71" t="e">
        <f>'4. Ref. Dec. heating supply'!G44/1000*I$144</f>
        <v>#DIV/0!</v>
      </c>
      <c r="J67" s="71" t="e">
        <f>'4. Ref. Dec. heating supply'!H44/1000*J$144</f>
        <v>#DIV/0!</v>
      </c>
      <c r="K67" s="71" t="e">
        <f>'4. Ref. Dec. heating supply'!I44/1000*K$144</f>
        <v>#DIV/0!</v>
      </c>
      <c r="L67" s="71" t="e">
        <f>'4. Ref. Dec. heating supply'!J44/1000*L$144</f>
        <v>#DIV/0!</v>
      </c>
      <c r="M67" s="71" t="e">
        <f>'4. Ref. Dec. heating supply'!K44/1000*M$144</f>
        <v>#DIV/0!</v>
      </c>
      <c r="N67" s="71" t="e">
        <f>'4. Ref. Dec. heating supply'!L44/1000*N$144</f>
        <v>#DIV/0!</v>
      </c>
      <c r="Q67" s="1"/>
    </row>
    <row r="68" spans="2:17" ht="15" customHeight="1" thickTop="1" thickBot="1">
      <c r="B68" s="220"/>
      <c r="C68" s="50"/>
      <c r="D68" s="1" t="s">
        <v>127</v>
      </c>
      <c r="E68" s="51" t="s">
        <v>112</v>
      </c>
      <c r="F68" s="71" t="e">
        <f>'4. Ref. Dec. heating supply'!D45/1000*F$144</f>
        <v>#DIV/0!</v>
      </c>
      <c r="G68" s="71" t="e">
        <f>'4. Ref. Dec. heating supply'!E45/1000*G$144</f>
        <v>#DIV/0!</v>
      </c>
      <c r="H68" s="71" t="e">
        <f>'4. Ref. Dec. heating supply'!F45/1000*H$144</f>
        <v>#DIV/0!</v>
      </c>
      <c r="I68" s="71" t="e">
        <f>'4. Ref. Dec. heating supply'!G45/1000*I$144</f>
        <v>#DIV/0!</v>
      </c>
      <c r="J68" s="71" t="e">
        <f>'4. Ref. Dec. heating supply'!H45/1000*J$144</f>
        <v>#DIV/0!</v>
      </c>
      <c r="K68" s="71" t="e">
        <f>'4. Ref. Dec. heating supply'!I45/1000*K$144</f>
        <v>#DIV/0!</v>
      </c>
      <c r="L68" s="71" t="e">
        <f>'4. Ref. Dec. heating supply'!J45/1000*L$144</f>
        <v>#DIV/0!</v>
      </c>
      <c r="M68" s="71" t="e">
        <f>'4. Ref. Dec. heating supply'!K45/1000*M$144</f>
        <v>#DIV/0!</v>
      </c>
      <c r="N68" s="71" t="e">
        <f>'4. Ref. Dec. heating supply'!L45/1000*N$144</f>
        <v>#DIV/0!</v>
      </c>
      <c r="Q68" s="1"/>
    </row>
    <row r="69" spans="2:17" ht="15" customHeight="1" thickTop="1" thickBot="1">
      <c r="B69" s="220"/>
      <c r="C69" s="50"/>
      <c r="D69" s="1" t="s">
        <v>128</v>
      </c>
      <c r="E69" s="51" t="s">
        <v>112</v>
      </c>
      <c r="F69" s="71" t="e">
        <f>'4. Ref. Dec. heating supply'!D46/1000*F$144</f>
        <v>#DIV/0!</v>
      </c>
      <c r="G69" s="71" t="e">
        <f>'4. Ref. Dec. heating supply'!E46/1000*G$144</f>
        <v>#DIV/0!</v>
      </c>
      <c r="H69" s="71" t="e">
        <f>'4. Ref. Dec. heating supply'!F46/1000*H$144</f>
        <v>#DIV/0!</v>
      </c>
      <c r="I69" s="71" t="e">
        <f>'4. Ref. Dec. heating supply'!G46/1000*I$144</f>
        <v>#DIV/0!</v>
      </c>
      <c r="J69" s="71" t="e">
        <f>'4. Ref. Dec. heating supply'!H46/1000*J$144</f>
        <v>#DIV/0!</v>
      </c>
      <c r="K69" s="71" t="e">
        <f>'4. Ref. Dec. heating supply'!I46/1000*K$144</f>
        <v>#DIV/0!</v>
      </c>
      <c r="L69" s="71" t="e">
        <f>'4. Ref. Dec. heating supply'!J46/1000*L$144</f>
        <v>#DIV/0!</v>
      </c>
      <c r="M69" s="71" t="e">
        <f>'4. Ref. Dec. heating supply'!K46/1000*M$144</f>
        <v>#DIV/0!</v>
      </c>
      <c r="N69" s="71" t="e">
        <f>'4. Ref. Dec. heating supply'!L46/1000*N$144</f>
        <v>#DIV/0!</v>
      </c>
      <c r="Q69" s="1"/>
    </row>
    <row r="70" spans="2:17" ht="15" customHeight="1" thickTop="1" thickBot="1">
      <c r="B70" s="220"/>
      <c r="C70" s="50"/>
      <c r="D70" s="1" t="s">
        <v>129</v>
      </c>
      <c r="E70" s="51" t="s">
        <v>112</v>
      </c>
      <c r="F70" s="71" t="e">
        <f>'4. Ref. Dec. heating supply'!D47/1000*F$144</f>
        <v>#DIV/0!</v>
      </c>
      <c r="G70" s="71" t="e">
        <f>'4. Ref. Dec. heating supply'!E47/1000*G$144</f>
        <v>#DIV/0!</v>
      </c>
      <c r="H70" s="71" t="e">
        <f>'4. Ref. Dec. heating supply'!F47/1000*H$144</f>
        <v>#DIV/0!</v>
      </c>
      <c r="I70" s="71" t="e">
        <f>'4. Ref. Dec. heating supply'!G47/1000*I$144</f>
        <v>#DIV/0!</v>
      </c>
      <c r="J70" s="71" t="e">
        <f>'4. Ref. Dec. heating supply'!H47/1000*J$144</f>
        <v>#DIV/0!</v>
      </c>
      <c r="K70" s="71" t="e">
        <f>'4. Ref. Dec. heating supply'!I47/1000*K$144</f>
        <v>#DIV/0!</v>
      </c>
      <c r="L70" s="71" t="e">
        <f>'4. Ref. Dec. heating supply'!J47/1000*L$144</f>
        <v>#DIV/0!</v>
      </c>
      <c r="M70" s="71" t="e">
        <f>'4. Ref. Dec. heating supply'!K47/1000*M$144</f>
        <v>#DIV/0!</v>
      </c>
      <c r="N70" s="71" t="e">
        <f>'4. Ref. Dec. heating supply'!L47/1000*N$144</f>
        <v>#DIV/0!</v>
      </c>
      <c r="Q70" s="1"/>
    </row>
    <row r="71" spans="2:17" ht="15" customHeight="1" thickTop="1" thickBot="1">
      <c r="B71" s="220"/>
      <c r="C71" s="50"/>
      <c r="D71" s="1" t="s">
        <v>130</v>
      </c>
      <c r="E71" s="51" t="s">
        <v>112</v>
      </c>
      <c r="F71" s="71" t="e">
        <f>'4. Ref. Dec. heating supply'!D48/1000*F$144</f>
        <v>#DIV/0!</v>
      </c>
      <c r="G71" s="71" t="e">
        <f>'4. Ref. Dec. heating supply'!E48/1000*G$144</f>
        <v>#DIV/0!</v>
      </c>
      <c r="H71" s="71" t="e">
        <f>'4. Ref. Dec. heating supply'!F48/1000*H$144</f>
        <v>#DIV/0!</v>
      </c>
      <c r="I71" s="71" t="e">
        <f>'4. Ref. Dec. heating supply'!G48/1000*I$144</f>
        <v>#DIV/0!</v>
      </c>
      <c r="J71" s="71" t="e">
        <f>'4. Ref. Dec. heating supply'!H48/1000*J$144</f>
        <v>#DIV/0!</v>
      </c>
      <c r="K71" s="71" t="e">
        <f>'4. Ref. Dec. heating supply'!I48/1000*K$144</f>
        <v>#DIV/0!</v>
      </c>
      <c r="L71" s="71" t="e">
        <f>'4. Ref. Dec. heating supply'!J48/1000*L$144</f>
        <v>#DIV/0!</v>
      </c>
      <c r="M71" s="71" t="e">
        <f>'4. Ref. Dec. heating supply'!K48/1000*M$144</f>
        <v>#DIV/0!</v>
      </c>
      <c r="N71" s="71" t="e">
        <f>'4. Ref. Dec. heating supply'!L48/1000*N$144</f>
        <v>#DIV/0!</v>
      </c>
      <c r="Q71" s="1"/>
    </row>
    <row r="72" spans="2:17" ht="15" customHeight="1" thickTop="1" thickBot="1">
      <c r="B72" s="220"/>
      <c r="C72" s="50"/>
      <c r="D72" s="1" t="s">
        <v>131</v>
      </c>
      <c r="E72" s="51" t="s">
        <v>112</v>
      </c>
      <c r="F72" s="71" t="e">
        <f>'4. Ref. Dec. heating supply'!D49/1000*F$144</f>
        <v>#DIV/0!</v>
      </c>
      <c r="G72" s="71" t="e">
        <f>'4. Ref. Dec. heating supply'!E49/1000*G$144</f>
        <v>#DIV/0!</v>
      </c>
      <c r="H72" s="71" t="e">
        <f>'4. Ref. Dec. heating supply'!F49/1000*H$144</f>
        <v>#DIV/0!</v>
      </c>
      <c r="I72" s="71" t="e">
        <f>'4. Ref. Dec. heating supply'!G49/1000*I$144</f>
        <v>#DIV/0!</v>
      </c>
      <c r="J72" s="71" t="e">
        <f>'4. Ref. Dec. heating supply'!H49/1000*J$144</f>
        <v>#DIV/0!</v>
      </c>
      <c r="K72" s="71" t="e">
        <f>'4. Ref. Dec. heating supply'!I49/1000*K$144</f>
        <v>#DIV/0!</v>
      </c>
      <c r="L72" s="71" t="e">
        <f>'4. Ref. Dec. heating supply'!J49/1000*L$144</f>
        <v>#DIV/0!</v>
      </c>
      <c r="M72" s="71" t="e">
        <f>'4. Ref. Dec. heating supply'!K49/1000*M$144</f>
        <v>#DIV/0!</v>
      </c>
      <c r="N72" s="71" t="e">
        <f>'4. Ref. Dec. heating supply'!L49/1000*N$144</f>
        <v>#DIV/0!</v>
      </c>
    </row>
    <row r="73" spans="2:17" ht="15" customHeight="1" thickTop="1" thickBot="1">
      <c r="B73" s="220"/>
      <c r="C73" s="50"/>
      <c r="D73" s="1" t="s">
        <v>132</v>
      </c>
      <c r="E73" s="51" t="s">
        <v>112</v>
      </c>
      <c r="F73" s="71" t="e">
        <f>'4. Ref. Dec. heating supply'!D50/1000*F$144</f>
        <v>#DIV/0!</v>
      </c>
      <c r="G73" s="71" t="e">
        <f>'4. Ref. Dec. heating supply'!E50/1000*G$144</f>
        <v>#DIV/0!</v>
      </c>
      <c r="H73" s="71" t="e">
        <f>'4. Ref. Dec. heating supply'!F50/1000*H$144</f>
        <v>#DIV/0!</v>
      </c>
      <c r="I73" s="71" t="e">
        <f>'4. Ref. Dec. heating supply'!G50/1000*I$144</f>
        <v>#DIV/0!</v>
      </c>
      <c r="J73" s="71" t="e">
        <f>'4. Ref. Dec. heating supply'!H50/1000*J$144</f>
        <v>#DIV/0!</v>
      </c>
      <c r="K73" s="71" t="e">
        <f>'4. Ref. Dec. heating supply'!I50/1000*K$144</f>
        <v>#DIV/0!</v>
      </c>
      <c r="L73" s="71" t="e">
        <f>'4. Ref. Dec. heating supply'!J50/1000*L$144</f>
        <v>#DIV/0!</v>
      </c>
      <c r="M73" s="71" t="e">
        <f>'4. Ref. Dec. heating supply'!K50/1000*M$144</f>
        <v>#DIV/0!</v>
      </c>
      <c r="N73" s="71" t="e">
        <f>'4. Ref. Dec. heating supply'!L50/1000*N$144</f>
        <v>#DIV/0!</v>
      </c>
    </row>
    <row r="74" spans="2:17" ht="5" customHeight="1" thickTop="1" thickBot="1">
      <c r="B74" s="220"/>
      <c r="C74" s="53"/>
      <c r="D74" s="54"/>
      <c r="E74" s="55"/>
      <c r="F74" s="72"/>
      <c r="G74" s="72"/>
      <c r="H74" s="72"/>
      <c r="I74" s="72"/>
      <c r="J74" s="72"/>
      <c r="K74" s="72"/>
      <c r="L74" s="72"/>
      <c r="M74" s="72"/>
      <c r="N74" s="72"/>
    </row>
    <row r="75" spans="2:17" ht="16" thickTop="1" thickBot="1">
      <c r="B75" s="220"/>
      <c r="C75" s="50" t="s">
        <v>53</v>
      </c>
      <c r="D75" s="1" t="s">
        <v>133</v>
      </c>
      <c r="E75" s="51" t="s">
        <v>112</v>
      </c>
      <c r="F75" s="71" t="e">
        <f>'6. Ref. DH supply dispatch'!D104*'6. Ref. DH supply dispatch'!D110*F$147</f>
        <v>#DIV/0!</v>
      </c>
      <c r="G75" s="71" t="e">
        <f>'6. Ref. DH supply dispatch'!E104*'6. Ref. DH supply dispatch'!E110*G$147</f>
        <v>#DIV/0!</v>
      </c>
      <c r="H75" s="71" t="e">
        <f>'6. Ref. DH supply dispatch'!F104*'6. Ref. DH supply dispatch'!F110*H$147</f>
        <v>#DIV/0!</v>
      </c>
      <c r="I75" s="71" t="e">
        <f>'6. Ref. DH supply dispatch'!G104*'6. Ref. DH supply dispatch'!G110*I$147</f>
        <v>#DIV/0!</v>
      </c>
      <c r="J75" s="71" t="e">
        <f>'6. Ref. DH supply dispatch'!H104*'6. Ref. DH supply dispatch'!H110*J$147</f>
        <v>#DIV/0!</v>
      </c>
      <c r="K75" s="71" t="e">
        <f>'6. Ref. DH supply dispatch'!I104*'6. Ref. DH supply dispatch'!I110*K$147</f>
        <v>#DIV/0!</v>
      </c>
      <c r="L75" s="71" t="e">
        <f>'6. Ref. DH supply dispatch'!J104*'6. Ref. DH supply dispatch'!J110*L$147</f>
        <v>#DIV/0!</v>
      </c>
      <c r="M75" s="71" t="e">
        <f>'6. Ref. DH supply dispatch'!K104*'6. Ref. DH supply dispatch'!K110*M$147</f>
        <v>#DIV/0!</v>
      </c>
      <c r="N75" s="71" t="e">
        <f>'6. Ref. DH supply dispatch'!L104*'6. Ref. DH supply dispatch'!L110*N$147</f>
        <v>#DIV/0!</v>
      </c>
    </row>
    <row r="76" spans="2:17" ht="16" thickTop="1" thickBot="1">
      <c r="B76" s="220"/>
      <c r="C76" s="50"/>
      <c r="D76" s="1" t="s">
        <v>134</v>
      </c>
      <c r="E76" s="51" t="s">
        <v>112</v>
      </c>
      <c r="F76" s="71" t="e">
        <f>'6. Ref. DH supply dispatch'!D105*'6. Ref. DH supply dispatch'!D111*F$147</f>
        <v>#DIV/0!</v>
      </c>
      <c r="G76" s="71" t="e">
        <f>'6. Ref. DH supply dispatch'!E105*'6. Ref. DH supply dispatch'!E111*G$147</f>
        <v>#DIV/0!</v>
      </c>
      <c r="H76" s="71" t="e">
        <f>'6. Ref. DH supply dispatch'!F105*'6. Ref. DH supply dispatch'!F111*H$147</f>
        <v>#DIV/0!</v>
      </c>
      <c r="I76" s="71" t="e">
        <f>'6. Ref. DH supply dispatch'!G105*'6. Ref. DH supply dispatch'!G111*I$147</f>
        <v>#DIV/0!</v>
      </c>
      <c r="J76" s="71" t="e">
        <f>'6. Ref. DH supply dispatch'!H105*'6. Ref. DH supply dispatch'!H111*J$147</f>
        <v>#DIV/0!</v>
      </c>
      <c r="K76" s="71" t="e">
        <f>'6. Ref. DH supply dispatch'!I105*'6. Ref. DH supply dispatch'!I111*K$147</f>
        <v>#DIV/0!</v>
      </c>
      <c r="L76" s="71" t="e">
        <f>'6. Ref. DH supply dispatch'!J105*'6. Ref. DH supply dispatch'!J111*L$147</f>
        <v>#DIV/0!</v>
      </c>
      <c r="M76" s="71" t="e">
        <f>'6. Ref. DH supply dispatch'!K105*'6. Ref. DH supply dispatch'!K111*M$147</f>
        <v>#DIV/0!</v>
      </c>
      <c r="N76" s="71" t="e">
        <f>'6. Ref. DH supply dispatch'!L105*'6. Ref. DH supply dispatch'!L111*N$147</f>
        <v>#DIV/0!</v>
      </c>
    </row>
    <row r="77" spans="2:17" ht="16" thickTop="1" thickBot="1">
      <c r="B77" s="220"/>
      <c r="C77" s="50"/>
      <c r="D77" s="1" t="s">
        <v>135</v>
      </c>
      <c r="E77" s="51" t="s">
        <v>112</v>
      </c>
      <c r="F77" s="71" t="e">
        <f>'6. Ref. DH supply dispatch'!D106*'6. Ref. DH supply dispatch'!D112*F$147</f>
        <v>#DIV/0!</v>
      </c>
      <c r="G77" s="71" t="e">
        <f>'6. Ref. DH supply dispatch'!E106*'6. Ref. DH supply dispatch'!E112*G$147</f>
        <v>#DIV/0!</v>
      </c>
      <c r="H77" s="71" t="e">
        <f>'6. Ref. DH supply dispatch'!F106*'6. Ref. DH supply dispatch'!F112*H$147</f>
        <v>#DIV/0!</v>
      </c>
      <c r="I77" s="71" t="e">
        <f>'6. Ref. DH supply dispatch'!G106*'6. Ref. DH supply dispatch'!G112*I$147</f>
        <v>#DIV/0!</v>
      </c>
      <c r="J77" s="71" t="e">
        <f>'6. Ref. DH supply dispatch'!H106*'6. Ref. DH supply dispatch'!H112*J$147</f>
        <v>#DIV/0!</v>
      </c>
      <c r="K77" s="71" t="e">
        <f>'6. Ref. DH supply dispatch'!I106*'6. Ref. DH supply dispatch'!I112*K$147</f>
        <v>#DIV/0!</v>
      </c>
      <c r="L77" s="71" t="e">
        <f>'6. Ref. DH supply dispatch'!J106*'6. Ref. DH supply dispatch'!J112*L$147</f>
        <v>#DIV/0!</v>
      </c>
      <c r="M77" s="71" t="e">
        <f>'6. Ref. DH supply dispatch'!K106*'6. Ref. DH supply dispatch'!K112*M$147</f>
        <v>#DIV/0!</v>
      </c>
      <c r="N77" s="71" t="e">
        <f>'6. Ref. DH supply dispatch'!L106*'6. Ref. DH supply dispatch'!L112*N$147</f>
        <v>#DIV/0!</v>
      </c>
    </row>
    <row r="78" spans="2:17" ht="16" thickTop="1" thickBot="1">
      <c r="B78" s="220"/>
      <c r="C78" s="50"/>
      <c r="D78" s="1" t="s">
        <v>136</v>
      </c>
      <c r="E78" s="51" t="s">
        <v>112</v>
      </c>
      <c r="F78" s="71" t="e">
        <f>'6. Ref. DH supply dispatch'!D107*'6. Ref. DH supply dispatch'!D113*F$147</f>
        <v>#DIV/0!</v>
      </c>
      <c r="G78" s="71" t="e">
        <f>'6. Ref. DH supply dispatch'!E107*'6. Ref. DH supply dispatch'!E113*G$147</f>
        <v>#DIV/0!</v>
      </c>
      <c r="H78" s="71" t="e">
        <f>'6. Ref. DH supply dispatch'!F107*'6. Ref. DH supply dispatch'!F113*H$147</f>
        <v>#DIV/0!</v>
      </c>
      <c r="I78" s="71" t="e">
        <f>'6. Ref. DH supply dispatch'!G107*'6. Ref. DH supply dispatch'!G113*I$147</f>
        <v>#DIV/0!</v>
      </c>
      <c r="J78" s="71" t="e">
        <f>'6. Ref. DH supply dispatch'!H107*'6. Ref. DH supply dispatch'!H113*J$147</f>
        <v>#DIV/0!</v>
      </c>
      <c r="K78" s="71" t="e">
        <f>'6. Ref. DH supply dispatch'!I107*'6. Ref. DH supply dispatch'!I113*K$147</f>
        <v>#DIV/0!</v>
      </c>
      <c r="L78" s="71" t="e">
        <f>'6. Ref. DH supply dispatch'!J107*'6. Ref. DH supply dispatch'!J113*L$147</f>
        <v>#DIV/0!</v>
      </c>
      <c r="M78" s="71" t="e">
        <f>'6. Ref. DH supply dispatch'!K107*'6. Ref. DH supply dispatch'!K113*M$147</f>
        <v>#DIV/0!</v>
      </c>
      <c r="N78" s="71" t="e">
        <f>'6. Ref. DH supply dispatch'!L107*'6. Ref. DH supply dispatch'!L113*N$147</f>
        <v>#DIV/0!</v>
      </c>
    </row>
    <row r="79" spans="2:17" ht="16" thickTop="1" thickBot="1">
      <c r="B79" s="220"/>
      <c r="C79" s="50"/>
      <c r="D79" s="1" t="s">
        <v>137</v>
      </c>
      <c r="E79" s="51" t="s">
        <v>112</v>
      </c>
      <c r="F79" s="71" t="e">
        <f>'6. Ref. DH supply dispatch'!D108*'6. Ref. DH supply dispatch'!D114*F$147</f>
        <v>#DIV/0!</v>
      </c>
      <c r="G79" s="71" t="e">
        <f>'6. Ref. DH supply dispatch'!E108*'6. Ref. DH supply dispatch'!E114*G$147</f>
        <v>#DIV/0!</v>
      </c>
      <c r="H79" s="71" t="e">
        <f>'6. Ref. DH supply dispatch'!F108*'6. Ref. DH supply dispatch'!F114*H$147</f>
        <v>#DIV/0!</v>
      </c>
      <c r="I79" s="71" t="e">
        <f>'6. Ref. DH supply dispatch'!G108*'6. Ref. DH supply dispatch'!G114*I$147</f>
        <v>#DIV/0!</v>
      </c>
      <c r="J79" s="71" t="e">
        <f>'6. Ref. DH supply dispatch'!H108*'6. Ref. DH supply dispatch'!H114*J$147</f>
        <v>#DIV/0!</v>
      </c>
      <c r="K79" s="71" t="e">
        <f>'6. Ref. DH supply dispatch'!I108*'6. Ref. DH supply dispatch'!I114*K$147</f>
        <v>#DIV/0!</v>
      </c>
      <c r="L79" s="71" t="e">
        <f>'6. Ref. DH supply dispatch'!J108*'6. Ref. DH supply dispatch'!J114*L$147</f>
        <v>#DIV/0!</v>
      </c>
      <c r="M79" s="71" t="e">
        <f>'6. Ref. DH supply dispatch'!K108*'6. Ref. DH supply dispatch'!K114*M$147</f>
        <v>#DIV/0!</v>
      </c>
      <c r="N79" s="71" t="e">
        <f>'6. Ref. DH supply dispatch'!L108*'6. Ref. DH supply dispatch'!L114*N$147</f>
        <v>#DIV/0!</v>
      </c>
    </row>
    <row r="80" spans="2:17" ht="5" customHeight="1" thickTop="1" thickBot="1">
      <c r="B80" s="220"/>
      <c r="C80" s="67"/>
      <c r="D80" s="68"/>
      <c r="E80" s="59"/>
      <c r="F80" s="60"/>
      <c r="G80" s="60"/>
      <c r="H80" s="60"/>
      <c r="I80" s="60"/>
      <c r="J80" s="60"/>
      <c r="K80" s="60"/>
      <c r="L80" s="60"/>
      <c r="M80" s="60"/>
      <c r="N80" s="60"/>
    </row>
    <row r="81" spans="2:14" ht="16" thickTop="1" thickBot="1">
      <c r="B81" s="220"/>
      <c r="C81" s="50" t="s">
        <v>66</v>
      </c>
      <c r="D81" s="1"/>
      <c r="E81" s="51" t="s">
        <v>112</v>
      </c>
      <c r="F81" s="71" t="e">
        <f>SUM(F65:F79)</f>
        <v>#DIV/0!</v>
      </c>
      <c r="G81" s="71" t="e">
        <f t="shared" ref="G81:N81" si="6">SUM(G65:G79)</f>
        <v>#DIV/0!</v>
      </c>
      <c r="H81" s="71" t="e">
        <f t="shared" si="6"/>
        <v>#DIV/0!</v>
      </c>
      <c r="I81" s="71" t="e">
        <f t="shared" si="6"/>
        <v>#DIV/0!</v>
      </c>
      <c r="J81" s="71" t="e">
        <f t="shared" si="6"/>
        <v>#DIV/0!</v>
      </c>
      <c r="K81" s="71" t="e">
        <f t="shared" si="6"/>
        <v>#DIV/0!</v>
      </c>
      <c r="L81" s="71" t="e">
        <f t="shared" si="6"/>
        <v>#DIV/0!</v>
      </c>
      <c r="M81" s="71" t="e">
        <f t="shared" si="6"/>
        <v>#DIV/0!</v>
      </c>
      <c r="N81" s="71" t="e">
        <f t="shared" si="6"/>
        <v>#DIV/0!</v>
      </c>
    </row>
    <row r="82" spans="2:14" ht="8" customHeight="1" thickTop="1" thickBot="1">
      <c r="B82" s="221"/>
      <c r="C82" s="45"/>
      <c r="D82" s="46"/>
      <c r="E82" s="49"/>
      <c r="F82" s="49"/>
      <c r="G82" s="49"/>
      <c r="H82" s="49"/>
      <c r="I82" s="49"/>
      <c r="J82" s="49"/>
      <c r="K82" s="49"/>
      <c r="L82" s="49"/>
      <c r="M82" s="49"/>
      <c r="N82" s="49"/>
    </row>
    <row r="83" spans="2:14" ht="5" customHeight="1" thickTop="1" thickBot="1">
      <c r="B83" s="219" t="s">
        <v>70</v>
      </c>
      <c r="C83" s="50"/>
      <c r="D83" s="1"/>
      <c r="E83" s="51"/>
      <c r="F83" s="51"/>
      <c r="G83" s="51"/>
      <c r="H83" s="51"/>
      <c r="I83" s="51"/>
      <c r="J83" s="51"/>
      <c r="K83" s="51"/>
      <c r="L83" s="51"/>
      <c r="M83" s="51"/>
      <c r="N83" s="51"/>
    </row>
    <row r="84" spans="2:14" ht="15" customHeight="1" thickTop="1" thickBot="1">
      <c r="B84" s="220"/>
      <c r="C84" s="1" t="s">
        <v>13</v>
      </c>
      <c r="D84" s="1" t="s">
        <v>140</v>
      </c>
      <c r="E84" s="51" t="s">
        <v>82</v>
      </c>
      <c r="F84" s="71" t="e">
        <f>SUM(F124:F132)/SUM(F46:F54)*100</f>
        <v>#DIV/0!</v>
      </c>
      <c r="G84" s="71" t="e">
        <f t="shared" ref="G84:N84" si="7">SUM(G124:G132)/SUM(G46:G54)*100</f>
        <v>#DIV/0!</v>
      </c>
      <c r="H84" s="71" t="e">
        <f t="shared" si="7"/>
        <v>#DIV/0!</v>
      </c>
      <c r="I84" s="71" t="e">
        <f t="shared" si="7"/>
        <v>#DIV/0!</v>
      </c>
      <c r="J84" s="71" t="e">
        <f t="shared" si="7"/>
        <v>#DIV/0!</v>
      </c>
      <c r="K84" s="71" t="e">
        <f t="shared" si="7"/>
        <v>#DIV/0!</v>
      </c>
      <c r="L84" s="71" t="e">
        <f t="shared" si="7"/>
        <v>#DIV/0!</v>
      </c>
      <c r="M84" s="71" t="e">
        <f t="shared" si="7"/>
        <v>#DIV/0!</v>
      </c>
      <c r="N84" s="71" t="e">
        <f t="shared" si="7"/>
        <v>#DIV/0!</v>
      </c>
    </row>
    <row r="85" spans="2:14" ht="15" customHeight="1" thickTop="1" thickBot="1">
      <c r="B85" s="220"/>
      <c r="C85" s="1" t="s">
        <v>14</v>
      </c>
      <c r="D85" s="1" t="s">
        <v>139</v>
      </c>
      <c r="E85" s="51" t="s">
        <v>82</v>
      </c>
      <c r="F85" s="71" t="e">
        <f>SUM(F134:F138)/SUM(F56:F60)*100</f>
        <v>#DIV/0!</v>
      </c>
      <c r="G85" s="71" t="e">
        <f t="shared" ref="G85:N85" si="8">SUM(G134:G138)/SUM(G56:G60)*100</f>
        <v>#DIV/0!</v>
      </c>
      <c r="H85" s="71" t="e">
        <f t="shared" si="8"/>
        <v>#DIV/0!</v>
      </c>
      <c r="I85" s="71" t="e">
        <f t="shared" si="8"/>
        <v>#DIV/0!</v>
      </c>
      <c r="J85" s="71" t="e">
        <f t="shared" si="8"/>
        <v>#DIV/0!</v>
      </c>
      <c r="K85" s="71" t="e">
        <f t="shared" si="8"/>
        <v>#DIV/0!</v>
      </c>
      <c r="L85" s="71" t="e">
        <f t="shared" si="8"/>
        <v>#DIV/0!</v>
      </c>
      <c r="M85" s="71" t="e">
        <f t="shared" si="8"/>
        <v>#DIV/0!</v>
      </c>
      <c r="N85" s="71" t="e">
        <f t="shared" si="8"/>
        <v>#DIV/0!</v>
      </c>
    </row>
    <row r="86" spans="2:14" ht="15" customHeight="1" thickTop="1" thickBot="1">
      <c r="B86" s="220"/>
      <c r="C86" s="1" t="s">
        <v>15</v>
      </c>
      <c r="D86" s="1" t="s">
        <v>138</v>
      </c>
      <c r="E86" s="51" t="s">
        <v>82</v>
      </c>
      <c r="F86" s="71" t="e">
        <f>SUM(F124:F138)/SUM(F46:F60)*100</f>
        <v>#DIV/0!</v>
      </c>
      <c r="G86" s="71" t="e">
        <f t="shared" ref="G86:N86" si="9">SUM(G124:G138)/SUM(G46:G60)*100</f>
        <v>#DIV/0!</v>
      </c>
      <c r="H86" s="71" t="e">
        <f t="shared" si="9"/>
        <v>#DIV/0!</v>
      </c>
      <c r="I86" s="71" t="e">
        <f t="shared" si="9"/>
        <v>#DIV/0!</v>
      </c>
      <c r="J86" s="71" t="e">
        <f t="shared" si="9"/>
        <v>#DIV/0!</v>
      </c>
      <c r="K86" s="71" t="e">
        <f t="shared" si="9"/>
        <v>#DIV/0!</v>
      </c>
      <c r="L86" s="71" t="e">
        <f t="shared" si="9"/>
        <v>#DIV/0!</v>
      </c>
      <c r="M86" s="71" t="e">
        <f t="shared" si="9"/>
        <v>#DIV/0!</v>
      </c>
      <c r="N86" s="71" t="e">
        <f t="shared" si="9"/>
        <v>#DIV/0!</v>
      </c>
    </row>
    <row r="87" spans="2:14" ht="5" customHeight="1" thickTop="1" thickBot="1">
      <c r="B87" s="220"/>
      <c r="C87" s="58"/>
      <c r="D87" s="58"/>
      <c r="E87" s="59"/>
      <c r="F87" s="59"/>
      <c r="G87" s="59"/>
      <c r="H87" s="59"/>
      <c r="I87" s="59"/>
      <c r="J87" s="59"/>
      <c r="K87" s="59"/>
      <c r="L87" s="59"/>
      <c r="M87" s="59"/>
      <c r="N87" s="59"/>
    </row>
    <row r="88" spans="2:14" ht="16" thickTop="1" thickBot="1">
      <c r="B88" s="221"/>
      <c r="C88" s="74" t="s">
        <v>15</v>
      </c>
      <c r="D88" s="74" t="s">
        <v>78</v>
      </c>
      <c r="E88" s="51" t="s">
        <v>82</v>
      </c>
      <c r="F88" s="71" t="e">
        <f>SUM(F56:F60)/SUM(F46:F60)*100</f>
        <v>#DIV/0!</v>
      </c>
      <c r="G88" s="71" t="e">
        <f t="shared" ref="G88:N88" si="10">SUM(G56:G60)/SUM(G46:G60)*100</f>
        <v>#DIV/0!</v>
      </c>
      <c r="H88" s="71" t="e">
        <f t="shared" si="10"/>
        <v>#DIV/0!</v>
      </c>
      <c r="I88" s="71" t="e">
        <f t="shared" si="10"/>
        <v>#DIV/0!</v>
      </c>
      <c r="J88" s="71" t="e">
        <f t="shared" si="10"/>
        <v>#DIV/0!</v>
      </c>
      <c r="K88" s="71" t="e">
        <f t="shared" si="10"/>
        <v>#DIV/0!</v>
      </c>
      <c r="L88" s="71" t="e">
        <f t="shared" si="10"/>
        <v>#DIV/0!</v>
      </c>
      <c r="M88" s="71" t="e">
        <f t="shared" si="10"/>
        <v>#DIV/0!</v>
      </c>
      <c r="N88" s="71" t="e">
        <f t="shared" si="10"/>
        <v>#DIV/0!</v>
      </c>
    </row>
    <row r="89" spans="2:14" ht="5" customHeight="1" thickTop="1"/>
    <row r="92" spans="2:14">
      <c r="F92" s="3"/>
      <c r="G92" s="3"/>
      <c r="H92" s="3"/>
      <c r="I92" s="3"/>
      <c r="J92" s="3"/>
      <c r="K92" s="3"/>
      <c r="L92" s="3"/>
      <c r="M92" s="3"/>
      <c r="N92" s="3"/>
    </row>
    <row r="93" spans="2:14">
      <c r="F93" s="3"/>
      <c r="G93" s="3"/>
      <c r="H93" s="3"/>
      <c r="I93" s="3"/>
      <c r="J93" s="3"/>
      <c r="K93" s="3"/>
      <c r="L93" s="3"/>
      <c r="M93" s="3"/>
      <c r="N93" s="3"/>
    </row>
    <row r="94" spans="2:14">
      <c r="F94" s="3"/>
      <c r="G94" s="3"/>
      <c r="H94" s="3"/>
      <c r="I94" s="3"/>
      <c r="J94" s="3"/>
      <c r="K94" s="3"/>
      <c r="L94" s="3"/>
      <c r="M94" s="3"/>
      <c r="N94" s="3"/>
    </row>
    <row r="95" spans="2:14">
      <c r="F95" s="3"/>
      <c r="G95" s="3"/>
      <c r="H95" s="3"/>
      <c r="I95" s="3"/>
      <c r="J95" s="3"/>
      <c r="K95" s="3"/>
      <c r="L95" s="3"/>
      <c r="M95" s="3"/>
      <c r="N95" s="3"/>
    </row>
    <row r="96" spans="2:14">
      <c r="F96" s="3"/>
      <c r="G96" s="3"/>
      <c r="H96" s="3"/>
      <c r="I96" s="3"/>
      <c r="J96" s="3"/>
      <c r="K96" s="3"/>
      <c r="L96" s="3"/>
      <c r="M96" s="3"/>
      <c r="N96" s="3"/>
    </row>
    <row r="97" spans="5:14">
      <c r="E97" s="3"/>
      <c r="F97" s="3"/>
      <c r="G97" s="3"/>
      <c r="H97" s="3"/>
      <c r="I97" s="3"/>
      <c r="J97" s="3"/>
      <c r="K97" s="3"/>
      <c r="L97" s="3"/>
      <c r="M97" s="3"/>
      <c r="N97" s="3"/>
    </row>
    <row r="98" spans="5:14">
      <c r="E98" s="3"/>
      <c r="F98" s="3"/>
      <c r="G98" s="3"/>
      <c r="H98" s="3"/>
      <c r="I98" s="3"/>
      <c r="J98" s="3"/>
      <c r="K98" s="3"/>
      <c r="L98" s="3"/>
      <c r="M98" s="3"/>
      <c r="N98" s="3"/>
    </row>
    <row r="99" spans="5:14">
      <c r="E99" s="3"/>
      <c r="F99" s="3"/>
      <c r="G99" s="3"/>
      <c r="H99" s="3"/>
      <c r="I99" s="3"/>
      <c r="J99" s="3"/>
      <c r="K99" s="3"/>
      <c r="L99" s="3"/>
      <c r="M99" s="3"/>
      <c r="N99" s="3"/>
    </row>
    <row r="100" spans="5:14">
      <c r="E100" s="3"/>
      <c r="F100" s="3"/>
      <c r="G100" s="3"/>
      <c r="H100" s="3"/>
      <c r="I100" s="3"/>
      <c r="J100" s="3"/>
      <c r="K100" s="3"/>
      <c r="L100" s="3"/>
      <c r="M100" s="3"/>
      <c r="N100" s="3"/>
    </row>
    <row r="101" spans="5:14" ht="15" thickBot="1">
      <c r="E101" s="3"/>
      <c r="F101" s="2" t="s">
        <v>83</v>
      </c>
      <c r="I101" s="3"/>
      <c r="J101" s="2" t="s">
        <v>159</v>
      </c>
      <c r="K101" s="3"/>
      <c r="L101" s="3"/>
      <c r="M101" s="3"/>
      <c r="N101" s="3"/>
    </row>
    <row r="102" spans="5:14" ht="16" thickTop="1" thickBot="1">
      <c r="E102" s="3"/>
      <c r="F102" s="51" t="s">
        <v>55</v>
      </c>
      <c r="G102" s="78"/>
      <c r="H102" s="192">
        <v>0</v>
      </c>
      <c r="I102" s="3"/>
      <c r="J102" s="47" t="s">
        <v>160</v>
      </c>
      <c r="K102" s="189">
        <v>0.9</v>
      </c>
      <c r="M102" s="3"/>
      <c r="N102" s="3"/>
    </row>
    <row r="103" spans="5:14" ht="16" thickTop="1" thickBot="1">
      <c r="E103" s="3"/>
      <c r="F103" s="51" t="s">
        <v>56</v>
      </c>
      <c r="G103" s="78"/>
      <c r="H103" s="193">
        <v>0</v>
      </c>
      <c r="I103" s="3"/>
      <c r="J103" s="3" t="s">
        <v>161</v>
      </c>
      <c r="K103" s="3"/>
      <c r="L103" s="3"/>
      <c r="M103" s="3"/>
      <c r="N103" s="3"/>
    </row>
    <row r="104" spans="5:14" ht="16" thickTop="1" thickBot="1">
      <c r="E104" s="3"/>
      <c r="F104" s="51" t="s">
        <v>57</v>
      </c>
      <c r="G104" s="78"/>
      <c r="H104" s="193">
        <v>0.9</v>
      </c>
      <c r="I104" s="3"/>
      <c r="J104" s="3"/>
      <c r="K104" s="3"/>
      <c r="L104" s="3"/>
      <c r="M104" s="3">
        <f>1/100</f>
        <v>0.01</v>
      </c>
      <c r="N104" s="3"/>
    </row>
    <row r="105" spans="5:14" ht="16" thickTop="1" thickBot="1">
      <c r="E105" s="3"/>
      <c r="F105" s="51" t="s">
        <v>58</v>
      </c>
      <c r="G105" s="78"/>
      <c r="H105" s="193">
        <v>0.9</v>
      </c>
      <c r="I105" s="3"/>
      <c r="J105" s="3"/>
      <c r="K105" s="3"/>
      <c r="L105" s="3"/>
      <c r="M105" s="3"/>
      <c r="N105" s="3"/>
    </row>
    <row r="106" spans="5:14" ht="16" thickTop="1" thickBot="1">
      <c r="E106" s="3"/>
      <c r="F106" s="51" t="s">
        <v>59</v>
      </c>
      <c r="G106" s="78"/>
      <c r="H106" s="193">
        <v>0.9</v>
      </c>
      <c r="I106" s="3"/>
      <c r="J106" s="3"/>
      <c r="K106" s="3"/>
      <c r="L106" s="3"/>
      <c r="M106" s="3"/>
      <c r="N106" s="3"/>
    </row>
    <row r="107" spans="5:14" ht="16" thickTop="1" thickBot="1">
      <c r="E107" s="3"/>
      <c r="F107" s="51" t="s">
        <v>60</v>
      </c>
      <c r="G107" s="78"/>
      <c r="H107" s="193">
        <v>0.85</v>
      </c>
      <c r="I107" s="3"/>
      <c r="J107" s="3"/>
      <c r="K107" s="3"/>
      <c r="L107" s="3"/>
      <c r="M107" s="3"/>
      <c r="N107" s="3"/>
    </row>
    <row r="108" spans="5:14" ht="16" thickTop="1" thickBot="1">
      <c r="E108" s="3"/>
      <c r="F108" s="51" t="s">
        <v>61</v>
      </c>
      <c r="G108" s="78"/>
      <c r="H108" s="193">
        <v>0.85</v>
      </c>
      <c r="I108" s="3"/>
      <c r="J108" s="3"/>
      <c r="K108" s="3"/>
      <c r="L108" s="3"/>
      <c r="M108" s="3"/>
      <c r="N108" s="3"/>
    </row>
    <row r="109" spans="5:14" ht="16" thickTop="1" thickBot="1">
      <c r="E109" s="3"/>
      <c r="F109" s="51" t="s">
        <v>62</v>
      </c>
      <c r="G109" s="78"/>
      <c r="H109" s="193">
        <v>0.85</v>
      </c>
      <c r="I109" s="3"/>
      <c r="J109" s="3"/>
      <c r="K109" s="3"/>
      <c r="L109" s="3"/>
      <c r="M109" s="3"/>
      <c r="N109" s="3"/>
    </row>
    <row r="110" spans="5:14" ht="16" thickTop="1" thickBot="1">
      <c r="E110" s="3"/>
      <c r="F110" s="51" t="s">
        <v>63</v>
      </c>
      <c r="G110" s="78"/>
      <c r="H110" s="194">
        <v>0.8</v>
      </c>
      <c r="I110" s="3"/>
      <c r="J110" s="3"/>
      <c r="K110" s="3"/>
      <c r="L110" s="3"/>
      <c r="M110" s="3"/>
      <c r="N110" s="3"/>
    </row>
    <row r="111" spans="5:14" ht="16" thickTop="1" thickBot="1">
      <c r="E111" s="3"/>
      <c r="F111" s="48"/>
      <c r="G111" s="48"/>
      <c r="H111" s="79"/>
      <c r="I111" s="3"/>
      <c r="J111" s="3"/>
      <c r="K111" s="3"/>
      <c r="L111" s="3"/>
      <c r="M111" s="3"/>
      <c r="N111" s="3"/>
    </row>
    <row r="112" spans="5:14" ht="16" thickTop="1" thickBot="1">
      <c r="E112" s="3"/>
      <c r="F112" s="51" t="s">
        <v>73</v>
      </c>
      <c r="G112" s="78"/>
      <c r="H112" s="192">
        <v>0.87</v>
      </c>
      <c r="I112" s="3"/>
      <c r="J112" s="3"/>
      <c r="K112" s="3"/>
      <c r="L112" s="3"/>
      <c r="M112" s="3"/>
      <c r="N112" s="3"/>
    </row>
    <row r="113" spans="4:14" ht="16" thickTop="1" thickBot="1">
      <c r="E113" s="3"/>
      <c r="F113" s="51" t="s">
        <v>74</v>
      </c>
      <c r="G113" s="78"/>
      <c r="H113" s="193">
        <v>0.98</v>
      </c>
      <c r="I113" s="3"/>
      <c r="J113" s="3"/>
      <c r="K113" s="3"/>
      <c r="L113" s="3"/>
      <c r="M113" s="3"/>
      <c r="N113" s="3"/>
    </row>
    <row r="114" spans="4:14" ht="16" thickTop="1" thickBot="1">
      <c r="E114" s="3"/>
      <c r="F114" s="51" t="s">
        <v>75</v>
      </c>
      <c r="G114" s="78"/>
      <c r="H114" s="193">
        <v>0.94</v>
      </c>
      <c r="I114" s="3"/>
      <c r="J114" s="3"/>
      <c r="K114" s="3"/>
      <c r="L114" s="3"/>
      <c r="M114" s="3"/>
      <c r="N114" s="3"/>
    </row>
    <row r="115" spans="4:14" ht="16" thickTop="1" thickBot="1">
      <c r="F115" s="51" t="s">
        <v>76</v>
      </c>
      <c r="G115" s="78"/>
      <c r="H115" s="193">
        <v>0.95</v>
      </c>
    </row>
    <row r="116" spans="4:14" ht="16" thickTop="1" thickBot="1">
      <c r="F116" s="51" t="s">
        <v>77</v>
      </c>
      <c r="G116" s="78"/>
      <c r="H116" s="194">
        <v>0.94</v>
      </c>
    </row>
    <row r="117" spans="4:14" ht="15" thickTop="1">
      <c r="I117" s="1"/>
      <c r="J117" s="1"/>
      <c r="K117" s="1"/>
      <c r="L117" s="1"/>
      <c r="M117" s="1"/>
    </row>
    <row r="118" spans="4:14">
      <c r="I118" s="1"/>
      <c r="J118" s="1"/>
      <c r="K118" s="1"/>
      <c r="L118" s="1"/>
      <c r="M118" s="1"/>
    </row>
    <row r="119" spans="4:14">
      <c r="I119" s="1"/>
      <c r="J119" s="1"/>
      <c r="K119" s="1"/>
      <c r="L119" s="1"/>
      <c r="M119" s="1"/>
    </row>
    <row r="120" spans="4:14" ht="15" thickBot="1">
      <c r="F120" s="2" t="s">
        <v>158</v>
      </c>
      <c r="I120" s="1"/>
      <c r="J120" s="1"/>
      <c r="K120" s="1"/>
      <c r="L120" s="1"/>
      <c r="M120" s="1"/>
    </row>
    <row r="121" spans="4:14" ht="16" thickTop="1" thickBot="1">
      <c r="E121" s="83" t="s">
        <v>82</v>
      </c>
      <c r="F121" s="195">
        <v>10</v>
      </c>
      <c r="G121" s="195">
        <v>10</v>
      </c>
      <c r="H121" s="195">
        <v>10</v>
      </c>
      <c r="I121" s="195">
        <v>10</v>
      </c>
      <c r="J121" s="195">
        <v>10</v>
      </c>
      <c r="K121" s="195">
        <v>10</v>
      </c>
      <c r="L121" s="195">
        <v>10</v>
      </c>
      <c r="M121" s="195">
        <v>10</v>
      </c>
      <c r="N121" s="189">
        <v>10</v>
      </c>
    </row>
    <row r="122" spans="4:14" ht="15" thickTop="1">
      <c r="I122" s="1"/>
      <c r="J122" s="1"/>
      <c r="K122" s="1"/>
      <c r="L122" s="1"/>
      <c r="M122" s="1"/>
    </row>
    <row r="123" spans="4:14" ht="15" thickBot="1">
      <c r="F123" s="2" t="s">
        <v>84</v>
      </c>
      <c r="I123" s="1"/>
      <c r="J123" s="1"/>
      <c r="K123" s="1"/>
      <c r="L123" s="1"/>
      <c r="M123" s="1"/>
    </row>
    <row r="124" spans="4:14" ht="16" thickTop="1" thickBot="1">
      <c r="D124" s="51" t="s">
        <v>55</v>
      </c>
      <c r="E124" s="51" t="s">
        <v>112</v>
      </c>
      <c r="F124" s="51" t="e">
        <f t="shared" ref="F124:N124" si="11">$H102*F46</f>
        <v>#DIV/0!</v>
      </c>
      <c r="G124" s="51" t="e">
        <f t="shared" si="11"/>
        <v>#DIV/0!</v>
      </c>
      <c r="H124" s="51" t="e">
        <f t="shared" si="11"/>
        <v>#DIV/0!</v>
      </c>
      <c r="I124" s="51" t="e">
        <f t="shared" si="11"/>
        <v>#DIV/0!</v>
      </c>
      <c r="J124" s="51" t="e">
        <f t="shared" si="11"/>
        <v>#DIV/0!</v>
      </c>
      <c r="K124" s="51" t="e">
        <f t="shared" si="11"/>
        <v>#DIV/0!</v>
      </c>
      <c r="L124" s="51" t="e">
        <f t="shared" si="11"/>
        <v>#DIV/0!</v>
      </c>
      <c r="M124" s="51" t="e">
        <f t="shared" si="11"/>
        <v>#DIV/0!</v>
      </c>
      <c r="N124" s="51" t="e">
        <f t="shared" si="11"/>
        <v>#DIV/0!</v>
      </c>
    </row>
    <row r="125" spans="4:14" ht="16" thickTop="1" thickBot="1">
      <c r="D125" s="51" t="s">
        <v>56</v>
      </c>
      <c r="E125" s="51" t="s">
        <v>112</v>
      </c>
      <c r="F125" s="51" t="e">
        <f t="shared" ref="F125:N125" si="12">$H103*F47</f>
        <v>#DIV/0!</v>
      </c>
      <c r="G125" s="51" t="e">
        <f t="shared" si="12"/>
        <v>#DIV/0!</v>
      </c>
      <c r="H125" s="51" t="e">
        <f t="shared" si="12"/>
        <v>#DIV/0!</v>
      </c>
      <c r="I125" s="51" t="e">
        <f t="shared" si="12"/>
        <v>#DIV/0!</v>
      </c>
      <c r="J125" s="51" t="e">
        <f t="shared" si="12"/>
        <v>#DIV/0!</v>
      </c>
      <c r="K125" s="51" t="e">
        <f t="shared" si="12"/>
        <v>#DIV/0!</v>
      </c>
      <c r="L125" s="51" t="e">
        <f t="shared" si="12"/>
        <v>#DIV/0!</v>
      </c>
      <c r="M125" s="51" t="e">
        <f t="shared" si="12"/>
        <v>#DIV/0!</v>
      </c>
      <c r="N125" s="51" t="e">
        <f t="shared" si="12"/>
        <v>#DIV/0!</v>
      </c>
    </row>
    <row r="126" spans="4:14" ht="16" thickTop="1" thickBot="1">
      <c r="D126" s="51" t="s">
        <v>57</v>
      </c>
      <c r="E126" s="51" t="s">
        <v>112</v>
      </c>
      <c r="F126" s="51" t="e">
        <f t="shared" ref="F126:N126" si="13">$H104*F48</f>
        <v>#DIV/0!</v>
      </c>
      <c r="G126" s="51" t="e">
        <f t="shared" si="13"/>
        <v>#DIV/0!</v>
      </c>
      <c r="H126" s="51" t="e">
        <f t="shared" si="13"/>
        <v>#DIV/0!</v>
      </c>
      <c r="I126" s="51" t="e">
        <f t="shared" si="13"/>
        <v>#DIV/0!</v>
      </c>
      <c r="J126" s="51" t="e">
        <f t="shared" si="13"/>
        <v>#DIV/0!</v>
      </c>
      <c r="K126" s="51" t="e">
        <f t="shared" si="13"/>
        <v>#DIV/0!</v>
      </c>
      <c r="L126" s="51" t="e">
        <f t="shared" si="13"/>
        <v>#DIV/0!</v>
      </c>
      <c r="M126" s="51" t="e">
        <f t="shared" si="13"/>
        <v>#DIV/0!</v>
      </c>
      <c r="N126" s="51" t="e">
        <f t="shared" si="13"/>
        <v>#DIV/0!</v>
      </c>
    </row>
    <row r="127" spans="4:14" ht="16" thickTop="1" thickBot="1">
      <c r="D127" s="51" t="s">
        <v>58</v>
      </c>
      <c r="E127" s="51" t="s">
        <v>112</v>
      </c>
      <c r="F127" s="51" t="e">
        <f t="shared" ref="F127:N127" si="14">$H105*F49</f>
        <v>#DIV/0!</v>
      </c>
      <c r="G127" s="51" t="e">
        <f t="shared" si="14"/>
        <v>#DIV/0!</v>
      </c>
      <c r="H127" s="51" t="e">
        <f t="shared" si="14"/>
        <v>#DIV/0!</v>
      </c>
      <c r="I127" s="51" t="e">
        <f t="shared" si="14"/>
        <v>#DIV/0!</v>
      </c>
      <c r="J127" s="51" t="e">
        <f t="shared" si="14"/>
        <v>#DIV/0!</v>
      </c>
      <c r="K127" s="51" t="e">
        <f t="shared" si="14"/>
        <v>#DIV/0!</v>
      </c>
      <c r="L127" s="51" t="e">
        <f t="shared" si="14"/>
        <v>#DIV/0!</v>
      </c>
      <c r="M127" s="51" t="e">
        <f t="shared" si="14"/>
        <v>#DIV/0!</v>
      </c>
      <c r="N127" s="51" t="e">
        <f t="shared" si="14"/>
        <v>#DIV/0!</v>
      </c>
    </row>
    <row r="128" spans="4:14" ht="16" thickTop="1" thickBot="1">
      <c r="D128" s="51" t="s">
        <v>59</v>
      </c>
      <c r="E128" s="51" t="s">
        <v>112</v>
      </c>
      <c r="F128" s="51" t="e">
        <f t="shared" ref="F128:N128" si="15">$H106*F50</f>
        <v>#DIV/0!</v>
      </c>
      <c r="G128" s="51" t="e">
        <f t="shared" si="15"/>
        <v>#DIV/0!</v>
      </c>
      <c r="H128" s="51" t="e">
        <f t="shared" si="15"/>
        <v>#DIV/0!</v>
      </c>
      <c r="I128" s="51" t="e">
        <f t="shared" si="15"/>
        <v>#DIV/0!</v>
      </c>
      <c r="J128" s="51" t="e">
        <f t="shared" si="15"/>
        <v>#DIV/0!</v>
      </c>
      <c r="K128" s="51" t="e">
        <f t="shared" si="15"/>
        <v>#DIV/0!</v>
      </c>
      <c r="L128" s="51" t="e">
        <f t="shared" si="15"/>
        <v>#DIV/0!</v>
      </c>
      <c r="M128" s="51" t="e">
        <f t="shared" si="15"/>
        <v>#DIV/0!</v>
      </c>
      <c r="N128" s="51" t="e">
        <f t="shared" si="15"/>
        <v>#DIV/0!</v>
      </c>
    </row>
    <row r="129" spans="3:14" ht="16" thickTop="1" thickBot="1">
      <c r="D129" s="51" t="s">
        <v>60</v>
      </c>
      <c r="E129" s="51" t="s">
        <v>112</v>
      </c>
      <c r="F129" s="51" t="e">
        <f t="shared" ref="F129:N129" si="16">$H107*F51</f>
        <v>#DIV/0!</v>
      </c>
      <c r="G129" s="51" t="e">
        <f t="shared" si="16"/>
        <v>#DIV/0!</v>
      </c>
      <c r="H129" s="51" t="e">
        <f t="shared" si="16"/>
        <v>#DIV/0!</v>
      </c>
      <c r="I129" s="51" t="e">
        <f t="shared" si="16"/>
        <v>#DIV/0!</v>
      </c>
      <c r="J129" s="51" t="e">
        <f t="shared" si="16"/>
        <v>#DIV/0!</v>
      </c>
      <c r="K129" s="51" t="e">
        <f t="shared" si="16"/>
        <v>#DIV/0!</v>
      </c>
      <c r="L129" s="51" t="e">
        <f t="shared" si="16"/>
        <v>#DIV/0!</v>
      </c>
      <c r="M129" s="51" t="e">
        <f t="shared" si="16"/>
        <v>#DIV/0!</v>
      </c>
      <c r="N129" s="51" t="e">
        <f t="shared" si="16"/>
        <v>#DIV/0!</v>
      </c>
    </row>
    <row r="130" spans="3:14" ht="16" thickTop="1" thickBot="1">
      <c r="D130" s="51" t="s">
        <v>61</v>
      </c>
      <c r="E130" s="51" t="s">
        <v>112</v>
      </c>
      <c r="F130" s="51" t="e">
        <f t="shared" ref="F130:N130" si="17">$H108*F52</f>
        <v>#DIV/0!</v>
      </c>
      <c r="G130" s="51" t="e">
        <f t="shared" si="17"/>
        <v>#DIV/0!</v>
      </c>
      <c r="H130" s="51" t="e">
        <f t="shared" si="17"/>
        <v>#DIV/0!</v>
      </c>
      <c r="I130" s="51" t="e">
        <f t="shared" si="17"/>
        <v>#DIV/0!</v>
      </c>
      <c r="J130" s="51" t="e">
        <f t="shared" si="17"/>
        <v>#DIV/0!</v>
      </c>
      <c r="K130" s="51" t="e">
        <f t="shared" si="17"/>
        <v>#DIV/0!</v>
      </c>
      <c r="L130" s="51" t="e">
        <f t="shared" si="17"/>
        <v>#DIV/0!</v>
      </c>
      <c r="M130" s="51" t="e">
        <f t="shared" si="17"/>
        <v>#DIV/0!</v>
      </c>
      <c r="N130" s="51" t="e">
        <f t="shared" si="17"/>
        <v>#DIV/0!</v>
      </c>
    </row>
    <row r="131" spans="3:14" ht="16" thickTop="1" thickBot="1">
      <c r="D131" s="51" t="s">
        <v>62</v>
      </c>
      <c r="E131" s="51" t="s">
        <v>112</v>
      </c>
      <c r="F131" s="51" t="e">
        <f t="shared" ref="F131:N131" si="18">$H109*F53</f>
        <v>#DIV/0!</v>
      </c>
      <c r="G131" s="51" t="e">
        <f t="shared" si="18"/>
        <v>#DIV/0!</v>
      </c>
      <c r="H131" s="51" t="e">
        <f t="shared" si="18"/>
        <v>#DIV/0!</v>
      </c>
      <c r="I131" s="51" t="e">
        <f t="shared" si="18"/>
        <v>#DIV/0!</v>
      </c>
      <c r="J131" s="51" t="e">
        <f t="shared" si="18"/>
        <v>#DIV/0!</v>
      </c>
      <c r="K131" s="51" t="e">
        <f t="shared" si="18"/>
        <v>#DIV/0!</v>
      </c>
      <c r="L131" s="51" t="e">
        <f t="shared" si="18"/>
        <v>#DIV/0!</v>
      </c>
      <c r="M131" s="51" t="e">
        <f t="shared" si="18"/>
        <v>#DIV/0!</v>
      </c>
      <c r="N131" s="51" t="e">
        <f t="shared" si="18"/>
        <v>#DIV/0!</v>
      </c>
    </row>
    <row r="132" spans="3:14" ht="16" thickTop="1" thickBot="1">
      <c r="D132" s="51" t="s">
        <v>63</v>
      </c>
      <c r="E132" s="51" t="s">
        <v>112</v>
      </c>
      <c r="F132" s="51" t="e">
        <f t="shared" ref="F132:N132" si="19">$H110*F54</f>
        <v>#DIV/0!</v>
      </c>
      <c r="G132" s="51" t="e">
        <f t="shared" si="19"/>
        <v>#DIV/0!</v>
      </c>
      <c r="H132" s="51" t="e">
        <f t="shared" si="19"/>
        <v>#DIV/0!</v>
      </c>
      <c r="I132" s="51" t="e">
        <f t="shared" si="19"/>
        <v>#DIV/0!</v>
      </c>
      <c r="J132" s="51" t="e">
        <f t="shared" si="19"/>
        <v>#DIV/0!</v>
      </c>
      <c r="K132" s="51" t="e">
        <f t="shared" si="19"/>
        <v>#DIV/0!</v>
      </c>
      <c r="L132" s="51" t="e">
        <f t="shared" si="19"/>
        <v>#DIV/0!</v>
      </c>
      <c r="M132" s="51" t="e">
        <f t="shared" si="19"/>
        <v>#DIV/0!</v>
      </c>
      <c r="N132" s="51" t="e">
        <f t="shared" si="19"/>
        <v>#DIV/0!</v>
      </c>
    </row>
    <row r="133" spans="3:14" ht="16" thickTop="1" thickBot="1">
      <c r="D133" s="48"/>
      <c r="E133" s="51" t="s">
        <v>112</v>
      </c>
      <c r="F133" s="51"/>
      <c r="G133" s="51"/>
      <c r="H133" s="51"/>
      <c r="I133" s="51"/>
      <c r="J133" s="51"/>
      <c r="K133" s="51"/>
      <c r="L133" s="51"/>
      <c r="M133" s="51"/>
      <c r="N133" s="51"/>
    </row>
    <row r="134" spans="3:14" ht="16" thickTop="1" thickBot="1">
      <c r="D134" s="51" t="s">
        <v>73</v>
      </c>
      <c r="E134" s="51" t="s">
        <v>112</v>
      </c>
      <c r="F134" s="51" t="e">
        <f t="shared" ref="F134:N134" si="20">$H112*F56</f>
        <v>#DIV/0!</v>
      </c>
      <c r="G134" s="51" t="e">
        <f t="shared" si="20"/>
        <v>#DIV/0!</v>
      </c>
      <c r="H134" s="51" t="e">
        <f t="shared" si="20"/>
        <v>#DIV/0!</v>
      </c>
      <c r="I134" s="51" t="e">
        <f t="shared" si="20"/>
        <v>#DIV/0!</v>
      </c>
      <c r="J134" s="51" t="e">
        <f t="shared" si="20"/>
        <v>#DIV/0!</v>
      </c>
      <c r="K134" s="51" t="e">
        <f t="shared" si="20"/>
        <v>#DIV/0!</v>
      </c>
      <c r="L134" s="51" t="e">
        <f t="shared" si="20"/>
        <v>#DIV/0!</v>
      </c>
      <c r="M134" s="51" t="e">
        <f t="shared" si="20"/>
        <v>#DIV/0!</v>
      </c>
      <c r="N134" s="51" t="e">
        <f t="shared" si="20"/>
        <v>#DIV/0!</v>
      </c>
    </row>
    <row r="135" spans="3:14" ht="16" thickTop="1" thickBot="1">
      <c r="D135" s="51" t="s">
        <v>74</v>
      </c>
      <c r="E135" s="51" t="s">
        <v>112</v>
      </c>
      <c r="F135" s="51" t="e">
        <f t="shared" ref="F135:N135" si="21">$H113*F57</f>
        <v>#DIV/0!</v>
      </c>
      <c r="G135" s="51" t="e">
        <f t="shared" si="21"/>
        <v>#DIV/0!</v>
      </c>
      <c r="H135" s="51" t="e">
        <f t="shared" si="21"/>
        <v>#DIV/0!</v>
      </c>
      <c r="I135" s="51" t="e">
        <f t="shared" si="21"/>
        <v>#DIV/0!</v>
      </c>
      <c r="J135" s="51" t="e">
        <f t="shared" si="21"/>
        <v>#DIV/0!</v>
      </c>
      <c r="K135" s="51" t="e">
        <f t="shared" si="21"/>
        <v>#DIV/0!</v>
      </c>
      <c r="L135" s="51" t="e">
        <f t="shared" si="21"/>
        <v>#DIV/0!</v>
      </c>
      <c r="M135" s="51" t="e">
        <f t="shared" si="21"/>
        <v>#DIV/0!</v>
      </c>
      <c r="N135" s="51" t="e">
        <f t="shared" si="21"/>
        <v>#DIV/0!</v>
      </c>
    </row>
    <row r="136" spans="3:14" ht="16" thickTop="1" thickBot="1">
      <c r="D136" s="51" t="s">
        <v>75</v>
      </c>
      <c r="E136" s="51" t="s">
        <v>112</v>
      </c>
      <c r="F136" s="51" t="e">
        <f t="shared" ref="F136:N136" si="22">$H114*F58</f>
        <v>#DIV/0!</v>
      </c>
      <c r="G136" s="51" t="e">
        <f t="shared" si="22"/>
        <v>#DIV/0!</v>
      </c>
      <c r="H136" s="51" t="e">
        <f t="shared" si="22"/>
        <v>#DIV/0!</v>
      </c>
      <c r="I136" s="51" t="e">
        <f t="shared" si="22"/>
        <v>#DIV/0!</v>
      </c>
      <c r="J136" s="51" t="e">
        <f t="shared" si="22"/>
        <v>#DIV/0!</v>
      </c>
      <c r="K136" s="51" t="e">
        <f t="shared" si="22"/>
        <v>#DIV/0!</v>
      </c>
      <c r="L136" s="51" t="e">
        <f t="shared" si="22"/>
        <v>#DIV/0!</v>
      </c>
      <c r="M136" s="51" t="e">
        <f t="shared" si="22"/>
        <v>#DIV/0!</v>
      </c>
      <c r="N136" s="51" t="e">
        <f t="shared" si="22"/>
        <v>#DIV/0!</v>
      </c>
    </row>
    <row r="137" spans="3:14" ht="16" thickTop="1" thickBot="1">
      <c r="D137" s="51" t="s">
        <v>76</v>
      </c>
      <c r="E137" s="51" t="s">
        <v>112</v>
      </c>
      <c r="F137" s="51" t="e">
        <f t="shared" ref="F137:N137" si="23">$H115*F59</f>
        <v>#DIV/0!</v>
      </c>
      <c r="G137" s="51" t="e">
        <f t="shared" si="23"/>
        <v>#DIV/0!</v>
      </c>
      <c r="H137" s="51" t="e">
        <f t="shared" si="23"/>
        <v>#DIV/0!</v>
      </c>
      <c r="I137" s="51" t="e">
        <f t="shared" si="23"/>
        <v>#DIV/0!</v>
      </c>
      <c r="J137" s="51" t="e">
        <f t="shared" si="23"/>
        <v>#DIV/0!</v>
      </c>
      <c r="K137" s="51" t="e">
        <f t="shared" si="23"/>
        <v>#DIV/0!</v>
      </c>
      <c r="L137" s="51" t="e">
        <f t="shared" si="23"/>
        <v>#DIV/0!</v>
      </c>
      <c r="M137" s="51" t="e">
        <f t="shared" si="23"/>
        <v>#DIV/0!</v>
      </c>
      <c r="N137" s="51" t="e">
        <f t="shared" si="23"/>
        <v>#DIV/0!</v>
      </c>
    </row>
    <row r="138" spans="3:14" ht="16" thickTop="1" thickBot="1">
      <c r="D138" s="51" t="s">
        <v>77</v>
      </c>
      <c r="E138" s="51" t="s">
        <v>112</v>
      </c>
      <c r="F138" s="51" t="e">
        <f t="shared" ref="F138:N138" si="24">$H116*F60</f>
        <v>#DIV/0!</v>
      </c>
      <c r="G138" s="51" t="e">
        <f t="shared" si="24"/>
        <v>#DIV/0!</v>
      </c>
      <c r="H138" s="51" t="e">
        <f t="shared" si="24"/>
        <v>#DIV/0!</v>
      </c>
      <c r="I138" s="51" t="e">
        <f t="shared" si="24"/>
        <v>#DIV/0!</v>
      </c>
      <c r="J138" s="51" t="e">
        <f t="shared" si="24"/>
        <v>#DIV/0!</v>
      </c>
      <c r="K138" s="51" t="e">
        <f t="shared" si="24"/>
        <v>#DIV/0!</v>
      </c>
      <c r="L138" s="51" t="e">
        <f t="shared" si="24"/>
        <v>#DIV/0!</v>
      </c>
      <c r="M138" s="51" t="e">
        <f t="shared" si="24"/>
        <v>#DIV/0!</v>
      </c>
      <c r="N138" s="51" t="e">
        <f t="shared" si="24"/>
        <v>#DIV/0!</v>
      </c>
    </row>
    <row r="139" spans="3:14" ht="15" thickTop="1">
      <c r="E139" s="1"/>
      <c r="F139" s="1"/>
      <c r="G139" s="1"/>
      <c r="H139" s="1"/>
      <c r="I139" s="1"/>
      <c r="J139" s="1"/>
      <c r="K139" s="1"/>
      <c r="L139" s="1"/>
      <c r="M139" s="1"/>
      <c r="N139" s="1"/>
    </row>
    <row r="142" spans="3:14" s="12" customFormat="1">
      <c r="C142" s="13"/>
    </row>
    <row r="143" spans="3:14" ht="15" thickBot="1">
      <c r="E143" s="1"/>
      <c r="F143" s="13" t="s">
        <v>162</v>
      </c>
      <c r="G143" s="12"/>
      <c r="H143" s="12"/>
      <c r="I143" s="12"/>
      <c r="J143" s="12"/>
      <c r="K143" s="12"/>
      <c r="L143" s="12"/>
      <c r="M143" s="12"/>
      <c r="N143" s="12"/>
    </row>
    <row r="144" spans="3:14" ht="16" thickTop="1" thickBot="1">
      <c r="E144" s="51"/>
      <c r="F144" s="77" t="e">
        <f>$K$102*'5. Ref. DH economic assessment'!C53/SUM('4. Ref. Dec. heating supply'!D42:D50)*(1-'5. Ref. DH economic assessment'!C54/'5. Ref. DH economic assessment'!C53)</f>
        <v>#DIV/0!</v>
      </c>
      <c r="G144" s="77" t="e">
        <f>$K$102*'5. Ref. DH economic assessment'!D53/SUM('4. Ref. Dec. heating supply'!E42:E50)*(1-'5. Ref. DH economic assessment'!D54/'5. Ref. DH economic assessment'!D53)</f>
        <v>#DIV/0!</v>
      </c>
      <c r="H144" s="77" t="e">
        <f>$K$102*'5. Ref. DH economic assessment'!E53/SUM('4. Ref. Dec. heating supply'!F42:F50)*(1-'5. Ref. DH economic assessment'!E54/'5. Ref. DH economic assessment'!E53)</f>
        <v>#DIV/0!</v>
      </c>
      <c r="I144" s="77" t="e">
        <f>$K$102*'5. Ref. DH economic assessment'!F53/SUM('4. Ref. Dec. heating supply'!G42:G50)*(1-'5. Ref. DH economic assessment'!F54/'5. Ref. DH economic assessment'!F53)</f>
        <v>#DIV/0!</v>
      </c>
      <c r="J144" s="77" t="e">
        <f>$K$102*'5. Ref. DH economic assessment'!G53/SUM('4. Ref. Dec. heating supply'!H42:H50)*(1-'5. Ref. DH economic assessment'!G54/'5. Ref. DH economic assessment'!G53)</f>
        <v>#DIV/0!</v>
      </c>
      <c r="K144" s="77" t="e">
        <f>$K$102*'5. Ref. DH economic assessment'!H53/SUM('4. Ref. Dec. heating supply'!I42:I50)*(1-'5. Ref. DH economic assessment'!H54/'5. Ref. DH economic assessment'!H53)</f>
        <v>#DIV/0!</v>
      </c>
      <c r="L144" s="77" t="e">
        <f>$K$102*'5. Ref. DH economic assessment'!I53/SUM('4. Ref. Dec. heating supply'!J42:J50)*(1-'5. Ref. DH economic assessment'!I54/'5. Ref. DH economic assessment'!I53)</f>
        <v>#DIV/0!</v>
      </c>
      <c r="M144" s="77" t="e">
        <f>$K$102*'5. Ref. DH economic assessment'!J53/SUM('4. Ref. Dec. heating supply'!K42:K50)*(1-'5. Ref. DH economic assessment'!J54/'5. Ref. DH economic assessment'!J53)</f>
        <v>#DIV/0!</v>
      </c>
      <c r="N144" s="77" t="e">
        <f>$K$102*'5. Ref. DH economic assessment'!K53/SUM('4. Ref. Dec. heating supply'!L42:L50)*(1-'5. Ref. DH economic assessment'!K54/'5. Ref. DH economic assessment'!K53)</f>
        <v>#DIV/0!</v>
      </c>
    </row>
    <row r="145" spans="5:14" ht="15" thickTop="1">
      <c r="E145" s="1"/>
      <c r="F145" s="12"/>
      <c r="G145" s="12"/>
      <c r="H145" s="12"/>
      <c r="I145" s="12"/>
      <c r="J145" s="12"/>
      <c r="K145" s="12"/>
      <c r="L145" s="12"/>
      <c r="M145" s="12"/>
      <c r="N145" s="12"/>
    </row>
    <row r="146" spans="5:14" ht="15" thickBot="1">
      <c r="E146" s="1"/>
      <c r="F146" s="13" t="s">
        <v>145</v>
      </c>
      <c r="G146" s="12"/>
      <c r="H146" s="12"/>
      <c r="I146" s="12"/>
      <c r="J146" s="12"/>
      <c r="K146" s="12"/>
      <c r="L146" s="12"/>
      <c r="M146" s="12"/>
      <c r="N146" s="12"/>
    </row>
    <row r="147" spans="5:14" ht="16" thickTop="1" thickBot="1">
      <c r="E147" s="51"/>
      <c r="F147" s="77" t="e">
        <f>$K$102*'5. Ref. DH economic assessment'!C53/'6. Ref. DH supply dispatch'!D87*'5. Ref. DH economic assessment'!C54/'5. Ref. DH economic assessment'!C53/1000</f>
        <v>#DIV/0!</v>
      </c>
      <c r="G147" s="77" t="e">
        <f>$K$102*'5. Ref. DH economic assessment'!D53/'6. Ref. DH supply dispatch'!E87*'5. Ref. DH economic assessment'!D54/'5. Ref. DH economic assessment'!D53/1000</f>
        <v>#DIV/0!</v>
      </c>
      <c r="H147" s="77" t="e">
        <f>$K$102*'5. Ref. DH economic assessment'!E53/'6. Ref. DH supply dispatch'!F87*'5. Ref. DH economic assessment'!E54/'5. Ref. DH economic assessment'!E53/1000</f>
        <v>#DIV/0!</v>
      </c>
      <c r="I147" s="77" t="e">
        <f>$K$102*'5. Ref. DH economic assessment'!F53/'6. Ref. DH supply dispatch'!G87*'5. Ref. DH economic assessment'!F54/'5. Ref. DH economic assessment'!F53/1000</f>
        <v>#DIV/0!</v>
      </c>
      <c r="J147" s="77" t="e">
        <f>$K$102*'5. Ref. DH economic assessment'!G53/'6. Ref. DH supply dispatch'!H87*'5. Ref. DH economic assessment'!G54/'5. Ref. DH economic assessment'!G53/1000</f>
        <v>#DIV/0!</v>
      </c>
      <c r="K147" s="77" t="e">
        <f>$K$102*'5. Ref. DH economic assessment'!H53/'6. Ref. DH supply dispatch'!I87*'5. Ref. DH economic assessment'!H54/'5. Ref. DH economic assessment'!H53/1000</f>
        <v>#DIV/0!</v>
      </c>
      <c r="L147" s="77" t="e">
        <f>$K$102*'5. Ref. DH economic assessment'!I53/'6. Ref. DH supply dispatch'!J87*'5. Ref. DH economic assessment'!I54/'5. Ref. DH economic assessment'!I53/1000</f>
        <v>#DIV/0!</v>
      </c>
      <c r="M147" s="77" t="e">
        <f>$K$102*'5. Ref. DH economic assessment'!J53/'6. Ref. DH supply dispatch'!K87*'5. Ref. DH economic assessment'!J54/'5. Ref. DH economic assessment'!J53/1000</f>
        <v>#DIV/0!</v>
      </c>
      <c r="N147" s="77" t="e">
        <f>$K$102*'5. Ref. DH economic assessment'!K53/'6. Ref. DH supply dispatch'!L87*'5. Ref. DH economic assessment'!K54/'5. Ref. DH economic assessment'!K53/1000</f>
        <v>#DIV/0!</v>
      </c>
    </row>
    <row r="148" spans="5:14" ht="15" thickTop="1"/>
  </sheetData>
  <mergeCells count="15">
    <mergeCell ref="W5:W17"/>
    <mergeCell ref="X5:X17"/>
    <mergeCell ref="Y5:Y17"/>
    <mergeCell ref="Z5:Z17"/>
    <mergeCell ref="R5:R17"/>
    <mergeCell ref="S5:S17"/>
    <mergeCell ref="T5:T17"/>
    <mergeCell ref="U5:U17"/>
    <mergeCell ref="V5:V17"/>
    <mergeCell ref="B83:B88"/>
    <mergeCell ref="B8:B20"/>
    <mergeCell ref="B22:B26"/>
    <mergeCell ref="B27:B44"/>
    <mergeCell ref="B45:B63"/>
    <mergeCell ref="B64:B82"/>
  </mergeCells>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71"/>
  <sheetViews>
    <sheetView workbookViewId="0">
      <selection activeCell="F15" sqref="F15"/>
    </sheetView>
  </sheetViews>
  <sheetFormatPr baseColWidth="10" defaultColWidth="11.5" defaultRowHeight="14" x14ac:dyDescent="0"/>
  <cols>
    <col min="1" max="1" width="11.5" style="3"/>
    <col min="2" max="2" width="35.1640625" style="3" customWidth="1"/>
    <col min="3" max="3" width="20.33203125" style="3" bestFit="1" customWidth="1"/>
    <col min="4" max="4" width="14" style="3" customWidth="1"/>
    <col min="5" max="5" width="18.5" style="3" bestFit="1" customWidth="1"/>
    <col min="6" max="6" width="28.5" style="3" bestFit="1" customWidth="1"/>
    <col min="7" max="7" width="31" style="3" bestFit="1" customWidth="1"/>
    <col min="8" max="8" width="14" customWidth="1"/>
    <col min="9" max="9" width="33" customWidth="1"/>
    <col min="10" max="10" width="33.5" bestFit="1" customWidth="1"/>
    <col min="11" max="11" width="20.33203125" bestFit="1" customWidth="1"/>
    <col min="12" max="12" width="5.5" bestFit="1" customWidth="1"/>
    <col min="13" max="13" width="16.83203125" bestFit="1" customWidth="1"/>
    <col min="14" max="15" width="22.1640625" bestFit="1" customWidth="1"/>
    <col min="16" max="16" width="23.1640625" customWidth="1"/>
    <col min="17" max="17" width="21.83203125" bestFit="1" customWidth="1"/>
    <col min="18" max="19" width="22.33203125" bestFit="1" customWidth="1"/>
    <col min="20" max="21" width="15.6640625" bestFit="1" customWidth="1"/>
    <col min="23" max="23" width="22.6640625" customWidth="1"/>
    <col min="24" max="24" width="46" customWidth="1"/>
    <col min="25" max="25" width="18.83203125" customWidth="1"/>
    <col min="26" max="27" width="22.5" bestFit="1" customWidth="1"/>
    <col min="28" max="29" width="22" bestFit="1" customWidth="1"/>
    <col min="30" max="31" width="21.6640625" bestFit="1" customWidth="1"/>
    <col min="32" max="33" width="22.1640625" bestFit="1" customWidth="1"/>
    <col min="34" max="35" width="15.5" bestFit="1" customWidth="1"/>
    <col min="36" max="36" width="8.5" customWidth="1"/>
    <col min="37" max="37" width="3.83203125" customWidth="1"/>
    <col min="38" max="39" width="14.6640625" customWidth="1"/>
    <col min="40" max="40" width="3.83203125" customWidth="1"/>
    <col min="42" max="42" width="17.5" bestFit="1" customWidth="1"/>
    <col min="43" max="44" width="11.5" customWidth="1"/>
    <col min="46" max="16384" width="11.5" style="3"/>
  </cols>
  <sheetData>
    <row r="1" spans="1:16384" s="91" customFormat="1" ht="15" customHeight="1">
      <c r="A1" s="90" t="s">
        <v>196</v>
      </c>
      <c r="B1" s="90"/>
      <c r="C1" s="90"/>
      <c r="D1" s="90"/>
      <c r="E1" s="90"/>
      <c r="H1"/>
      <c r="I1"/>
      <c r="J1"/>
      <c r="K1"/>
      <c r="L1"/>
      <c r="M1"/>
      <c r="N1"/>
      <c r="O1"/>
      <c r="P1"/>
      <c r="Q1"/>
      <c r="R1"/>
      <c r="S1"/>
      <c r="T1"/>
      <c r="U1"/>
      <c r="V1"/>
      <c r="W1"/>
      <c r="X1"/>
      <c r="Y1"/>
      <c r="Z1"/>
      <c r="AA1"/>
      <c r="AB1"/>
      <c r="AC1"/>
      <c r="AD1"/>
      <c r="AE1"/>
      <c r="AF1"/>
      <c r="AG1"/>
      <c r="AH1"/>
      <c r="AI1"/>
      <c r="AJ1"/>
      <c r="AK1"/>
      <c r="AL1"/>
      <c r="AM1"/>
      <c r="AN1"/>
      <c r="AO1"/>
      <c r="AP1"/>
      <c r="AQ1"/>
      <c r="AR1"/>
      <c r="AS1"/>
    </row>
    <row r="2" spans="1:16384" s="93" customFormat="1">
      <c r="A2" s="92"/>
      <c r="B2" s="92"/>
      <c r="C2" s="92"/>
      <c r="D2" s="92"/>
      <c r="H2"/>
      <c r="I2"/>
      <c r="J2"/>
      <c r="K2"/>
      <c r="L2"/>
      <c r="M2"/>
      <c r="N2"/>
      <c r="O2"/>
      <c r="P2"/>
      <c r="Q2"/>
      <c r="R2"/>
      <c r="S2"/>
      <c r="T2"/>
      <c r="U2"/>
      <c r="V2"/>
      <c r="W2"/>
      <c r="X2"/>
      <c r="Y2"/>
      <c r="Z2"/>
      <c r="AA2"/>
      <c r="AB2"/>
      <c r="AC2"/>
      <c r="AD2"/>
      <c r="AE2"/>
      <c r="AF2"/>
      <c r="AG2"/>
      <c r="AH2"/>
      <c r="AI2"/>
      <c r="AJ2"/>
      <c r="AK2"/>
      <c r="AL2"/>
      <c r="AM2"/>
      <c r="AN2"/>
      <c r="AO2"/>
      <c r="AP2"/>
      <c r="AQ2"/>
      <c r="AR2"/>
      <c r="AS2"/>
    </row>
    <row r="3" spans="1:16384" s="93" customFormat="1" ht="23">
      <c r="A3" s="27" t="s">
        <v>405</v>
      </c>
      <c r="B3" s="27"/>
      <c r="C3" s="27"/>
      <c r="D3" s="27"/>
      <c r="E3" s="27"/>
      <c r="F3" s="27"/>
      <c r="G3" s="27"/>
      <c r="H3"/>
      <c r="I3"/>
      <c r="J3"/>
      <c r="K3"/>
      <c r="L3"/>
      <c r="M3"/>
      <c r="N3"/>
      <c r="O3"/>
      <c r="P3"/>
      <c r="Q3"/>
      <c r="R3"/>
      <c r="S3"/>
      <c r="T3"/>
      <c r="U3"/>
      <c r="V3"/>
      <c r="W3"/>
      <c r="X3"/>
      <c r="Y3"/>
      <c r="Z3"/>
      <c r="AA3"/>
      <c r="AB3"/>
      <c r="AC3"/>
      <c r="AD3"/>
      <c r="AE3"/>
      <c r="AF3"/>
      <c r="AG3"/>
      <c r="AH3"/>
      <c r="AI3"/>
      <c r="AJ3"/>
      <c r="AK3"/>
      <c r="AL3"/>
      <c r="AM3"/>
      <c r="AN3"/>
      <c r="AO3"/>
      <c r="AP3"/>
      <c r="AQ3"/>
      <c r="AR3"/>
      <c r="AS3"/>
    </row>
    <row r="4" spans="1:16384" s="93" customFormat="1">
      <c r="A4" s="92"/>
      <c r="B4" s="92"/>
      <c r="C4" s="92"/>
      <c r="D4" s="92"/>
      <c r="H4"/>
      <c r="I4"/>
      <c r="J4"/>
      <c r="K4"/>
      <c r="L4"/>
      <c r="M4"/>
      <c r="N4"/>
      <c r="O4"/>
      <c r="P4"/>
      <c r="Q4"/>
      <c r="R4"/>
      <c r="S4"/>
      <c r="T4"/>
      <c r="U4"/>
      <c r="V4"/>
      <c r="W4"/>
      <c r="X4"/>
      <c r="Y4"/>
      <c r="Z4"/>
      <c r="AA4"/>
      <c r="AB4"/>
      <c r="AC4"/>
      <c r="AD4"/>
      <c r="AE4"/>
      <c r="AF4"/>
      <c r="AG4"/>
      <c r="AH4"/>
      <c r="AI4"/>
      <c r="AJ4"/>
      <c r="AK4"/>
      <c r="AL4"/>
      <c r="AM4"/>
      <c r="AN4"/>
      <c r="AO4"/>
      <c r="AP4"/>
      <c r="AQ4"/>
      <c r="AR4"/>
      <c r="AS4"/>
    </row>
    <row r="6" spans="1:16384" ht="18">
      <c r="A6" s="29" t="s">
        <v>197</v>
      </c>
      <c r="B6" s="105"/>
      <c r="C6" s="105"/>
      <c r="D6" s="105"/>
      <c r="E6" s="105"/>
      <c r="F6" s="105"/>
      <c r="G6" s="105"/>
      <c r="H6" s="105"/>
      <c r="I6" s="105"/>
      <c r="J6" s="105"/>
      <c r="K6" s="105"/>
      <c r="L6" s="105"/>
      <c r="M6" s="105"/>
      <c r="N6" s="105"/>
      <c r="O6" s="105"/>
      <c r="P6" s="105"/>
      <c r="Q6" s="105"/>
      <c r="R6" s="105"/>
      <c r="S6" s="105"/>
      <c r="T6" s="105"/>
      <c r="U6" s="105"/>
      <c r="V6" s="105"/>
      <c r="W6" s="105"/>
      <c r="X6" s="105"/>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c r="BQ6" s="105"/>
      <c r="BR6" s="105"/>
      <c r="BS6" s="105"/>
      <c r="BT6" s="105"/>
      <c r="BU6" s="105"/>
      <c r="BV6" s="105"/>
      <c r="BW6" s="105"/>
      <c r="BX6" s="105"/>
      <c r="BY6" s="105"/>
      <c r="BZ6" s="105"/>
      <c r="CA6" s="105"/>
      <c r="CB6" s="105"/>
      <c r="CC6" s="105"/>
      <c r="CD6" s="105"/>
      <c r="CE6" s="105"/>
      <c r="CF6" s="105"/>
      <c r="CG6" s="105"/>
      <c r="CH6" s="105"/>
      <c r="CI6" s="105"/>
      <c r="CJ6" s="105"/>
      <c r="CK6" s="105"/>
      <c r="CL6" s="105"/>
      <c r="CM6" s="105"/>
      <c r="CN6" s="105"/>
      <c r="CO6" s="105"/>
      <c r="CP6" s="105"/>
      <c r="CQ6" s="105"/>
      <c r="CR6" s="105"/>
      <c r="CS6" s="105"/>
      <c r="CT6" s="105"/>
      <c r="CU6" s="105"/>
      <c r="CV6" s="105"/>
      <c r="CW6" s="105"/>
      <c r="CX6" s="105"/>
      <c r="CY6" s="105"/>
      <c r="CZ6" s="105"/>
      <c r="DA6" s="105"/>
      <c r="DB6" s="105"/>
      <c r="DC6" s="105"/>
      <c r="DD6" s="105"/>
      <c r="DE6" s="105"/>
      <c r="DF6" s="105"/>
      <c r="DG6" s="105"/>
      <c r="DH6" s="105"/>
      <c r="DI6" s="105"/>
      <c r="DJ6" s="105"/>
      <c r="DK6" s="105"/>
      <c r="DL6" s="105"/>
      <c r="DM6" s="105"/>
      <c r="DN6" s="105"/>
      <c r="DO6" s="105"/>
      <c r="DP6" s="105"/>
      <c r="DQ6" s="105"/>
      <c r="DR6" s="105"/>
      <c r="DS6" s="105"/>
      <c r="DT6" s="105"/>
      <c r="DU6" s="105"/>
      <c r="DV6" s="105"/>
      <c r="DW6" s="105"/>
      <c r="DX6" s="105"/>
      <c r="DY6" s="105"/>
      <c r="DZ6" s="105"/>
      <c r="EA6" s="105"/>
      <c r="EB6" s="105"/>
      <c r="EC6" s="105"/>
      <c r="ED6" s="105"/>
      <c r="EE6" s="105"/>
      <c r="EF6" s="105"/>
      <c r="EG6" s="105"/>
      <c r="EH6" s="105"/>
      <c r="EI6" s="105"/>
      <c r="EJ6" s="105"/>
      <c r="EK6" s="105"/>
      <c r="EL6" s="105"/>
      <c r="EM6" s="105"/>
      <c r="EN6" s="105"/>
      <c r="EO6" s="105"/>
      <c r="EP6" s="105"/>
      <c r="EQ6" s="105"/>
      <c r="ER6" s="105"/>
      <c r="ES6" s="105"/>
      <c r="ET6" s="105"/>
      <c r="EU6" s="105"/>
      <c r="EV6" s="105"/>
      <c r="EW6" s="105"/>
      <c r="EX6" s="105"/>
      <c r="EY6" s="105"/>
      <c r="EZ6" s="105"/>
      <c r="FA6" s="105"/>
      <c r="FB6" s="105"/>
      <c r="FC6" s="105"/>
      <c r="FD6" s="105"/>
      <c r="FE6" s="105"/>
      <c r="FF6" s="105"/>
      <c r="FG6" s="105"/>
      <c r="FH6" s="105"/>
      <c r="FI6" s="105"/>
      <c r="FJ6" s="105"/>
      <c r="FK6" s="105"/>
      <c r="FL6" s="105"/>
      <c r="FM6" s="105"/>
      <c r="FN6" s="105"/>
      <c r="FO6" s="105"/>
      <c r="FP6" s="105"/>
      <c r="FQ6" s="105"/>
      <c r="FR6" s="105"/>
      <c r="FS6" s="105"/>
      <c r="FT6" s="105"/>
      <c r="FU6" s="105"/>
      <c r="FV6" s="105"/>
      <c r="FW6" s="105"/>
      <c r="FX6" s="105"/>
      <c r="FY6" s="105"/>
      <c r="FZ6" s="105"/>
      <c r="GA6" s="105"/>
      <c r="GB6" s="105"/>
      <c r="GC6" s="105"/>
      <c r="GD6" s="105"/>
      <c r="GE6" s="105"/>
      <c r="GF6" s="105"/>
      <c r="GG6" s="105"/>
      <c r="GH6" s="105"/>
      <c r="GI6" s="105"/>
      <c r="GJ6" s="105"/>
      <c r="GK6" s="105"/>
      <c r="GL6" s="105"/>
      <c r="GM6" s="105"/>
      <c r="GN6" s="105"/>
      <c r="GO6" s="105"/>
      <c r="GP6" s="105"/>
      <c r="GQ6" s="105"/>
      <c r="GR6" s="105"/>
      <c r="GS6" s="105"/>
      <c r="GT6" s="105"/>
      <c r="GU6" s="105"/>
      <c r="GV6" s="105"/>
      <c r="GW6" s="105"/>
      <c r="GX6" s="105"/>
      <c r="GY6" s="105"/>
      <c r="GZ6" s="105"/>
      <c r="HA6" s="105"/>
      <c r="HB6" s="105"/>
      <c r="HC6" s="105"/>
      <c r="HD6" s="105"/>
      <c r="HE6" s="105"/>
      <c r="HF6" s="105"/>
      <c r="HG6" s="105"/>
      <c r="HH6" s="105"/>
      <c r="HI6" s="105"/>
      <c r="HJ6" s="105"/>
      <c r="HK6" s="105"/>
      <c r="HL6" s="105"/>
      <c r="HM6" s="105"/>
      <c r="HN6" s="105"/>
      <c r="HO6" s="105"/>
      <c r="HP6" s="105"/>
      <c r="HQ6" s="105"/>
      <c r="HR6" s="105"/>
      <c r="HS6" s="105"/>
      <c r="HT6" s="105"/>
      <c r="HU6" s="105"/>
      <c r="HV6" s="105"/>
      <c r="HW6" s="105"/>
      <c r="HX6" s="105"/>
      <c r="HY6" s="105"/>
      <c r="HZ6" s="105"/>
      <c r="IA6" s="105"/>
      <c r="IB6" s="105"/>
      <c r="IC6" s="105"/>
      <c r="ID6" s="105"/>
      <c r="IE6" s="105"/>
      <c r="IF6" s="105"/>
      <c r="IG6" s="105"/>
      <c r="IH6" s="105"/>
      <c r="II6" s="105"/>
      <c r="IJ6" s="105"/>
      <c r="IK6" s="105"/>
      <c r="IL6" s="105"/>
      <c r="IM6" s="105"/>
      <c r="IN6" s="105"/>
      <c r="IO6" s="105"/>
      <c r="IP6" s="105"/>
      <c r="IQ6" s="105"/>
      <c r="IR6" s="105"/>
      <c r="IS6" s="105"/>
      <c r="IT6" s="105"/>
      <c r="IU6" s="105"/>
      <c r="IV6" s="105"/>
      <c r="IW6" s="105"/>
      <c r="IX6" s="105"/>
      <c r="IY6" s="105"/>
      <c r="IZ6" s="105"/>
      <c r="JA6" s="105"/>
      <c r="JB6" s="105"/>
      <c r="JC6" s="105"/>
      <c r="JD6" s="105"/>
      <c r="JE6" s="105"/>
      <c r="JF6" s="105"/>
      <c r="JG6" s="105"/>
      <c r="JH6" s="105"/>
      <c r="JI6" s="105"/>
      <c r="JJ6" s="105"/>
      <c r="JK6" s="105"/>
      <c r="JL6" s="105"/>
      <c r="JM6" s="105"/>
      <c r="JN6" s="105"/>
      <c r="JO6" s="105"/>
      <c r="JP6" s="105"/>
      <c r="JQ6" s="105"/>
      <c r="JR6" s="105"/>
      <c r="JS6" s="105"/>
      <c r="JT6" s="105"/>
      <c r="JU6" s="105"/>
      <c r="JV6" s="105"/>
      <c r="JW6" s="105"/>
      <c r="JX6" s="105"/>
      <c r="JY6" s="105"/>
      <c r="JZ6" s="105"/>
      <c r="KA6" s="105"/>
      <c r="KB6" s="105"/>
      <c r="KC6" s="105"/>
      <c r="KD6" s="105"/>
      <c r="KE6" s="105"/>
      <c r="KF6" s="105"/>
      <c r="KG6" s="105"/>
      <c r="KH6" s="105"/>
      <c r="KI6" s="105"/>
      <c r="KJ6" s="105"/>
      <c r="KK6" s="105"/>
      <c r="KL6" s="105"/>
      <c r="KM6" s="105"/>
      <c r="KN6" s="105"/>
      <c r="KO6" s="105"/>
      <c r="KP6" s="105"/>
      <c r="KQ6" s="105"/>
      <c r="KR6" s="105"/>
      <c r="KS6" s="105"/>
      <c r="KT6" s="105"/>
      <c r="KU6" s="105"/>
      <c r="KV6" s="105"/>
      <c r="KW6" s="105"/>
      <c r="KX6" s="105"/>
      <c r="KY6" s="105"/>
      <c r="KZ6" s="105"/>
      <c r="LA6" s="105"/>
      <c r="LB6" s="105"/>
      <c r="LC6" s="105"/>
      <c r="LD6" s="105"/>
      <c r="LE6" s="105"/>
      <c r="LF6" s="105"/>
      <c r="LG6" s="105"/>
      <c r="LH6" s="105"/>
      <c r="LI6" s="105"/>
      <c r="LJ6" s="105"/>
      <c r="LK6" s="105"/>
      <c r="LL6" s="105"/>
      <c r="LM6" s="105"/>
      <c r="LN6" s="105"/>
      <c r="LO6" s="105"/>
      <c r="LP6" s="105"/>
      <c r="LQ6" s="105"/>
      <c r="LR6" s="105"/>
      <c r="LS6" s="105"/>
      <c r="LT6" s="105"/>
      <c r="LU6" s="105"/>
      <c r="LV6" s="105"/>
      <c r="LW6" s="105"/>
      <c r="LX6" s="105"/>
      <c r="LY6" s="105"/>
      <c r="LZ6" s="105"/>
      <c r="MA6" s="105"/>
      <c r="MB6" s="105"/>
      <c r="MC6" s="105"/>
      <c r="MD6" s="105"/>
      <c r="ME6" s="105"/>
      <c r="MF6" s="105"/>
      <c r="MG6" s="105"/>
      <c r="MH6" s="105"/>
      <c r="MI6" s="105"/>
      <c r="MJ6" s="105"/>
      <c r="MK6" s="105"/>
      <c r="ML6" s="105"/>
      <c r="MM6" s="105"/>
      <c r="MN6" s="105"/>
      <c r="MO6" s="105"/>
      <c r="MP6" s="105"/>
      <c r="MQ6" s="105"/>
      <c r="MR6" s="105"/>
      <c r="MS6" s="105"/>
      <c r="MT6" s="105"/>
      <c r="MU6" s="105"/>
      <c r="MV6" s="105"/>
      <c r="MW6" s="105"/>
      <c r="MX6" s="105"/>
      <c r="MY6" s="105"/>
      <c r="MZ6" s="105"/>
      <c r="NA6" s="105"/>
      <c r="NB6" s="105"/>
      <c r="NC6" s="105"/>
      <c r="ND6" s="105"/>
      <c r="NE6" s="105"/>
      <c r="NF6" s="105"/>
      <c r="NG6" s="105"/>
      <c r="NH6" s="105"/>
      <c r="NI6" s="105"/>
      <c r="NJ6" s="105"/>
      <c r="NK6" s="105"/>
      <c r="NL6" s="105"/>
      <c r="NM6" s="105"/>
      <c r="NN6" s="105"/>
      <c r="NO6" s="105"/>
      <c r="NP6" s="105"/>
      <c r="NQ6" s="105"/>
      <c r="NR6" s="105"/>
      <c r="NS6" s="105"/>
      <c r="NT6" s="105"/>
      <c r="NU6" s="105"/>
      <c r="NV6" s="105"/>
      <c r="NW6" s="105"/>
      <c r="NX6" s="105"/>
      <c r="NY6" s="105"/>
      <c r="NZ6" s="105"/>
      <c r="OA6" s="105"/>
      <c r="OB6" s="105"/>
      <c r="OC6" s="105"/>
      <c r="OD6" s="105"/>
      <c r="OE6" s="105"/>
      <c r="OF6" s="105"/>
      <c r="OG6" s="105"/>
      <c r="OH6" s="105"/>
      <c r="OI6" s="105"/>
      <c r="OJ6" s="105"/>
      <c r="OK6" s="105"/>
      <c r="OL6" s="105"/>
      <c r="OM6" s="105"/>
      <c r="ON6" s="105"/>
      <c r="OO6" s="105"/>
      <c r="OP6" s="105"/>
      <c r="OQ6" s="105"/>
      <c r="OR6" s="105"/>
      <c r="OS6" s="105"/>
      <c r="OT6" s="105"/>
      <c r="OU6" s="105"/>
      <c r="OV6" s="105"/>
      <c r="OW6" s="105"/>
      <c r="OX6" s="105"/>
      <c r="OY6" s="105"/>
      <c r="OZ6" s="105"/>
      <c r="PA6" s="105"/>
      <c r="PB6" s="105"/>
      <c r="PC6" s="105"/>
      <c r="PD6" s="105"/>
      <c r="PE6" s="105"/>
      <c r="PF6" s="105"/>
      <c r="PG6" s="105"/>
      <c r="PH6" s="105"/>
      <c r="PI6" s="105"/>
      <c r="PJ6" s="105"/>
      <c r="PK6" s="105"/>
      <c r="PL6" s="105"/>
      <c r="PM6" s="105"/>
      <c r="PN6" s="105"/>
      <c r="PO6" s="105"/>
      <c r="PP6" s="105"/>
      <c r="PQ6" s="105"/>
      <c r="PR6" s="105"/>
      <c r="PS6" s="105"/>
      <c r="PT6" s="105"/>
      <c r="PU6" s="105"/>
      <c r="PV6" s="105"/>
      <c r="PW6" s="105"/>
      <c r="PX6" s="105"/>
      <c r="PY6" s="105"/>
      <c r="PZ6" s="105"/>
      <c r="QA6" s="105"/>
      <c r="QB6" s="105"/>
      <c r="QC6" s="105"/>
      <c r="QD6" s="105"/>
      <c r="QE6" s="105"/>
      <c r="QF6" s="105"/>
      <c r="QG6" s="105"/>
      <c r="QH6" s="105"/>
      <c r="QI6" s="105"/>
      <c r="QJ6" s="105"/>
      <c r="QK6" s="105"/>
      <c r="QL6" s="105"/>
      <c r="QM6" s="105"/>
      <c r="QN6" s="105"/>
      <c r="QO6" s="105"/>
      <c r="QP6" s="105"/>
      <c r="QQ6" s="105"/>
      <c r="QR6" s="105"/>
      <c r="QS6" s="105"/>
      <c r="QT6" s="105"/>
      <c r="QU6" s="105"/>
      <c r="QV6" s="105"/>
      <c r="QW6" s="105"/>
      <c r="QX6" s="105"/>
      <c r="QY6" s="105"/>
      <c r="QZ6" s="105"/>
      <c r="RA6" s="105"/>
      <c r="RB6" s="105"/>
      <c r="RC6" s="105"/>
      <c r="RD6" s="105"/>
      <c r="RE6" s="105"/>
      <c r="RF6" s="105"/>
      <c r="RG6" s="105"/>
      <c r="RH6" s="105"/>
      <c r="RI6" s="105"/>
      <c r="RJ6" s="105"/>
      <c r="RK6" s="105"/>
      <c r="RL6" s="105"/>
      <c r="RM6" s="105"/>
      <c r="RN6" s="105"/>
      <c r="RO6" s="105"/>
      <c r="RP6" s="105"/>
      <c r="RQ6" s="105"/>
      <c r="RR6" s="105"/>
      <c r="RS6" s="105"/>
      <c r="RT6" s="105"/>
      <c r="RU6" s="105"/>
      <c r="RV6" s="105"/>
      <c r="RW6" s="105"/>
      <c r="RX6" s="105"/>
      <c r="RY6" s="105"/>
      <c r="RZ6" s="105"/>
      <c r="SA6" s="105"/>
      <c r="SB6" s="105"/>
      <c r="SC6" s="105"/>
      <c r="SD6" s="105"/>
      <c r="SE6" s="105"/>
      <c r="SF6" s="105"/>
      <c r="SG6" s="105"/>
      <c r="SH6" s="105"/>
      <c r="SI6" s="105"/>
      <c r="SJ6" s="105"/>
      <c r="SK6" s="105"/>
      <c r="SL6" s="105"/>
      <c r="SM6" s="105"/>
      <c r="SN6" s="105"/>
      <c r="SO6" s="105"/>
      <c r="SP6" s="105"/>
      <c r="SQ6" s="105"/>
      <c r="SR6" s="105"/>
      <c r="SS6" s="105"/>
      <c r="ST6" s="105"/>
      <c r="SU6" s="105"/>
      <c r="SV6" s="105"/>
      <c r="SW6" s="105"/>
      <c r="SX6" s="105"/>
      <c r="SY6" s="105"/>
      <c r="SZ6" s="105"/>
      <c r="TA6" s="105"/>
      <c r="TB6" s="105"/>
      <c r="TC6" s="105"/>
      <c r="TD6" s="105"/>
      <c r="TE6" s="105"/>
      <c r="TF6" s="105"/>
      <c r="TG6" s="105"/>
      <c r="TH6" s="105"/>
      <c r="TI6" s="105"/>
      <c r="TJ6" s="105"/>
      <c r="TK6" s="105"/>
      <c r="TL6" s="105"/>
      <c r="TM6" s="105"/>
      <c r="TN6" s="105"/>
      <c r="TO6" s="105"/>
      <c r="TP6" s="105"/>
      <c r="TQ6" s="105"/>
      <c r="TR6" s="105"/>
      <c r="TS6" s="105"/>
      <c r="TT6" s="105"/>
      <c r="TU6" s="105"/>
      <c r="TV6" s="105"/>
      <c r="TW6" s="105"/>
      <c r="TX6" s="105"/>
      <c r="TY6" s="105"/>
      <c r="TZ6" s="105"/>
      <c r="UA6" s="105"/>
      <c r="UB6" s="105"/>
      <c r="UC6" s="105"/>
      <c r="UD6" s="105"/>
      <c r="UE6" s="105"/>
      <c r="UF6" s="105"/>
      <c r="UG6" s="105"/>
      <c r="UH6" s="105"/>
      <c r="UI6" s="105"/>
      <c r="UJ6" s="105"/>
      <c r="UK6" s="105"/>
      <c r="UL6" s="105"/>
      <c r="UM6" s="105"/>
      <c r="UN6" s="105"/>
      <c r="UO6" s="105"/>
      <c r="UP6" s="105"/>
      <c r="UQ6" s="105"/>
      <c r="UR6" s="105"/>
      <c r="US6" s="105"/>
      <c r="UT6" s="105"/>
      <c r="UU6" s="105"/>
      <c r="UV6" s="105"/>
      <c r="UW6" s="105"/>
      <c r="UX6" s="105"/>
      <c r="UY6" s="105"/>
      <c r="UZ6" s="105"/>
      <c r="VA6" s="105"/>
      <c r="VB6" s="105"/>
      <c r="VC6" s="105"/>
      <c r="VD6" s="105"/>
      <c r="VE6" s="105"/>
      <c r="VF6" s="105"/>
      <c r="VG6" s="105"/>
      <c r="VH6" s="105"/>
      <c r="VI6" s="105"/>
      <c r="VJ6" s="105"/>
      <c r="VK6" s="105"/>
      <c r="VL6" s="105"/>
      <c r="VM6" s="105"/>
      <c r="VN6" s="105"/>
      <c r="VO6" s="105"/>
      <c r="VP6" s="105"/>
      <c r="VQ6" s="105"/>
      <c r="VR6" s="105"/>
      <c r="VS6" s="105"/>
      <c r="VT6" s="105"/>
      <c r="VU6" s="105"/>
      <c r="VV6" s="105"/>
      <c r="VW6" s="105"/>
      <c r="VX6" s="105"/>
      <c r="VY6" s="105"/>
      <c r="VZ6" s="105"/>
      <c r="WA6" s="105"/>
      <c r="WB6" s="105"/>
      <c r="WC6" s="105"/>
      <c r="WD6" s="105"/>
      <c r="WE6" s="105"/>
      <c r="WF6" s="105"/>
      <c r="WG6" s="105"/>
      <c r="WH6" s="105"/>
      <c r="WI6" s="105"/>
      <c r="WJ6" s="105"/>
      <c r="WK6" s="105"/>
      <c r="WL6" s="105"/>
      <c r="WM6" s="105"/>
      <c r="WN6" s="105"/>
      <c r="WO6" s="105"/>
      <c r="WP6" s="105"/>
      <c r="WQ6" s="105"/>
      <c r="WR6" s="105"/>
      <c r="WS6" s="105"/>
      <c r="WT6" s="105"/>
      <c r="WU6" s="105"/>
      <c r="WV6" s="105"/>
      <c r="WW6" s="105"/>
      <c r="WX6" s="105"/>
      <c r="WY6" s="105"/>
      <c r="WZ6" s="105"/>
      <c r="XA6" s="105"/>
      <c r="XB6" s="105"/>
      <c r="XC6" s="105"/>
      <c r="XD6" s="105"/>
      <c r="XE6" s="105"/>
      <c r="XF6" s="105"/>
      <c r="XG6" s="105"/>
      <c r="XH6" s="105"/>
      <c r="XI6" s="105"/>
      <c r="XJ6" s="105"/>
      <c r="XK6" s="105"/>
      <c r="XL6" s="105"/>
      <c r="XM6" s="105"/>
      <c r="XN6" s="105"/>
      <c r="XO6" s="105"/>
      <c r="XP6" s="105"/>
      <c r="XQ6" s="105"/>
      <c r="XR6" s="105"/>
      <c r="XS6" s="105"/>
      <c r="XT6" s="105"/>
      <c r="XU6" s="105"/>
      <c r="XV6" s="105"/>
      <c r="XW6" s="105"/>
      <c r="XX6" s="105"/>
      <c r="XY6" s="105"/>
      <c r="XZ6" s="105"/>
      <c r="YA6" s="105"/>
      <c r="YB6" s="105"/>
      <c r="YC6" s="105"/>
      <c r="YD6" s="105"/>
      <c r="YE6" s="105"/>
      <c r="YF6" s="105"/>
      <c r="YG6" s="105"/>
      <c r="YH6" s="105"/>
      <c r="YI6" s="105"/>
      <c r="YJ6" s="105"/>
      <c r="YK6" s="105"/>
      <c r="YL6" s="105"/>
      <c r="YM6" s="105"/>
      <c r="YN6" s="105"/>
      <c r="YO6" s="105"/>
      <c r="YP6" s="105"/>
      <c r="YQ6" s="105"/>
      <c r="YR6" s="105"/>
      <c r="YS6" s="105"/>
      <c r="YT6" s="105"/>
      <c r="YU6" s="105"/>
      <c r="YV6" s="105"/>
      <c r="YW6" s="105"/>
      <c r="YX6" s="105"/>
      <c r="YY6" s="105"/>
      <c r="YZ6" s="105"/>
      <c r="ZA6" s="105"/>
      <c r="ZB6" s="105"/>
      <c r="ZC6" s="105"/>
      <c r="ZD6" s="105"/>
      <c r="ZE6" s="105"/>
      <c r="ZF6" s="105"/>
      <c r="ZG6" s="105"/>
      <c r="ZH6" s="105"/>
      <c r="ZI6" s="105"/>
      <c r="ZJ6" s="105"/>
      <c r="ZK6" s="105"/>
      <c r="ZL6" s="105"/>
      <c r="ZM6" s="105"/>
      <c r="ZN6" s="105"/>
      <c r="ZO6" s="105"/>
      <c r="ZP6" s="105"/>
      <c r="ZQ6" s="105"/>
      <c r="ZR6" s="105"/>
      <c r="ZS6" s="105"/>
      <c r="ZT6" s="105"/>
      <c r="ZU6" s="105"/>
      <c r="ZV6" s="105"/>
      <c r="ZW6" s="105"/>
      <c r="ZX6" s="105"/>
      <c r="ZY6" s="105"/>
      <c r="ZZ6" s="105"/>
      <c r="AAA6" s="105"/>
      <c r="AAB6" s="105"/>
      <c r="AAC6" s="105"/>
      <c r="AAD6" s="105"/>
      <c r="AAE6" s="105"/>
      <c r="AAF6" s="105"/>
      <c r="AAG6" s="105"/>
      <c r="AAH6" s="105"/>
      <c r="AAI6" s="105"/>
      <c r="AAJ6" s="105"/>
      <c r="AAK6" s="105"/>
      <c r="AAL6" s="105"/>
      <c r="AAM6" s="105"/>
      <c r="AAN6" s="105"/>
      <c r="AAO6" s="105"/>
      <c r="AAP6" s="105"/>
      <c r="AAQ6" s="105"/>
      <c r="AAR6" s="105"/>
      <c r="AAS6" s="105"/>
      <c r="AAT6" s="105"/>
      <c r="AAU6" s="105"/>
      <c r="AAV6" s="105"/>
      <c r="AAW6" s="105"/>
      <c r="AAX6" s="105"/>
      <c r="AAY6" s="105"/>
      <c r="AAZ6" s="105"/>
      <c r="ABA6" s="105"/>
      <c r="ABB6" s="105"/>
      <c r="ABC6" s="105"/>
      <c r="ABD6" s="105"/>
      <c r="ABE6" s="105"/>
      <c r="ABF6" s="105"/>
      <c r="ABG6" s="105"/>
      <c r="ABH6" s="105"/>
      <c r="ABI6" s="105"/>
      <c r="ABJ6" s="105"/>
      <c r="ABK6" s="105"/>
      <c r="ABL6" s="105"/>
      <c r="ABM6" s="105"/>
      <c r="ABN6" s="105"/>
      <c r="ABO6" s="105"/>
      <c r="ABP6" s="105"/>
      <c r="ABQ6" s="105"/>
      <c r="ABR6" s="105"/>
      <c r="ABS6" s="105"/>
      <c r="ABT6" s="105"/>
      <c r="ABU6" s="105"/>
      <c r="ABV6" s="105"/>
      <c r="ABW6" s="105"/>
      <c r="ABX6" s="105"/>
      <c r="ABY6" s="105"/>
      <c r="ABZ6" s="105"/>
      <c r="ACA6" s="105"/>
      <c r="ACB6" s="105"/>
      <c r="ACC6" s="105"/>
      <c r="ACD6" s="105"/>
      <c r="ACE6" s="105"/>
      <c r="ACF6" s="105"/>
      <c r="ACG6" s="105"/>
      <c r="ACH6" s="105"/>
      <c r="ACI6" s="105"/>
      <c r="ACJ6" s="105"/>
      <c r="ACK6" s="105"/>
      <c r="ACL6" s="105"/>
      <c r="ACM6" s="105"/>
      <c r="ACN6" s="105"/>
      <c r="ACO6" s="105"/>
      <c r="ACP6" s="105"/>
      <c r="ACQ6" s="105"/>
      <c r="ACR6" s="105"/>
      <c r="ACS6" s="105"/>
      <c r="ACT6" s="105"/>
      <c r="ACU6" s="105"/>
      <c r="ACV6" s="105"/>
      <c r="ACW6" s="105"/>
      <c r="ACX6" s="105"/>
      <c r="ACY6" s="105"/>
      <c r="ACZ6" s="105"/>
      <c r="ADA6" s="105"/>
      <c r="ADB6" s="105"/>
      <c r="ADC6" s="105"/>
      <c r="ADD6" s="105"/>
      <c r="ADE6" s="105"/>
      <c r="ADF6" s="105"/>
      <c r="ADG6" s="105"/>
      <c r="ADH6" s="105"/>
      <c r="ADI6" s="105"/>
      <c r="ADJ6" s="105"/>
      <c r="ADK6" s="105"/>
      <c r="ADL6" s="105"/>
      <c r="ADM6" s="105"/>
      <c r="ADN6" s="105"/>
      <c r="ADO6" s="105"/>
      <c r="ADP6" s="105"/>
      <c r="ADQ6" s="105"/>
      <c r="ADR6" s="105"/>
      <c r="ADS6" s="105"/>
      <c r="ADT6" s="105"/>
      <c r="ADU6" s="105"/>
      <c r="ADV6" s="105"/>
      <c r="ADW6" s="105"/>
      <c r="ADX6" s="105"/>
      <c r="ADY6" s="105"/>
      <c r="ADZ6" s="105"/>
      <c r="AEA6" s="105"/>
      <c r="AEB6" s="105"/>
      <c r="AEC6" s="105"/>
      <c r="AED6" s="105"/>
      <c r="AEE6" s="105"/>
      <c r="AEF6" s="105"/>
      <c r="AEG6" s="105"/>
      <c r="AEH6" s="105"/>
      <c r="AEI6" s="105"/>
      <c r="AEJ6" s="105"/>
      <c r="AEK6" s="105"/>
      <c r="AEL6" s="105"/>
      <c r="AEM6" s="105"/>
      <c r="AEN6" s="105"/>
      <c r="AEO6" s="105"/>
      <c r="AEP6" s="105"/>
      <c r="AEQ6" s="105"/>
      <c r="AER6" s="105"/>
      <c r="AES6" s="105"/>
      <c r="AET6" s="105"/>
      <c r="AEU6" s="105"/>
      <c r="AEV6" s="105"/>
      <c r="AEW6" s="105"/>
      <c r="AEX6" s="105"/>
      <c r="AEY6" s="105"/>
      <c r="AEZ6" s="105"/>
      <c r="AFA6" s="105"/>
      <c r="AFB6" s="105"/>
      <c r="AFC6" s="105"/>
      <c r="AFD6" s="105"/>
      <c r="AFE6" s="105"/>
      <c r="AFF6" s="105"/>
      <c r="AFG6" s="105"/>
      <c r="AFH6" s="105"/>
      <c r="AFI6" s="105"/>
      <c r="AFJ6" s="105"/>
      <c r="AFK6" s="105"/>
      <c r="AFL6" s="105"/>
      <c r="AFM6" s="105"/>
      <c r="AFN6" s="105"/>
      <c r="AFO6" s="105"/>
      <c r="AFP6" s="105"/>
      <c r="AFQ6" s="105"/>
      <c r="AFR6" s="105"/>
      <c r="AFS6" s="105"/>
      <c r="AFT6" s="105"/>
      <c r="AFU6" s="105"/>
      <c r="AFV6" s="105"/>
      <c r="AFW6" s="105"/>
      <c r="AFX6" s="105"/>
      <c r="AFY6" s="105"/>
      <c r="AFZ6" s="105"/>
      <c r="AGA6" s="105"/>
      <c r="AGB6" s="105"/>
      <c r="AGC6" s="105"/>
      <c r="AGD6" s="105"/>
      <c r="AGE6" s="105"/>
      <c r="AGF6" s="105"/>
      <c r="AGG6" s="105"/>
      <c r="AGH6" s="105"/>
      <c r="AGI6" s="105"/>
      <c r="AGJ6" s="105"/>
      <c r="AGK6" s="105"/>
      <c r="AGL6" s="105"/>
      <c r="AGM6" s="105"/>
      <c r="AGN6" s="105"/>
      <c r="AGO6" s="105"/>
      <c r="AGP6" s="105"/>
      <c r="AGQ6" s="105"/>
      <c r="AGR6" s="105"/>
      <c r="AGS6" s="105"/>
      <c r="AGT6" s="105"/>
      <c r="AGU6" s="105"/>
      <c r="AGV6" s="105"/>
      <c r="AGW6" s="105"/>
      <c r="AGX6" s="105"/>
      <c r="AGY6" s="105"/>
      <c r="AGZ6" s="105"/>
      <c r="AHA6" s="105"/>
      <c r="AHB6" s="105"/>
      <c r="AHC6" s="105"/>
      <c r="AHD6" s="105"/>
      <c r="AHE6" s="105"/>
      <c r="AHF6" s="105"/>
      <c r="AHG6" s="105"/>
      <c r="AHH6" s="105"/>
      <c r="AHI6" s="105"/>
      <c r="AHJ6" s="105"/>
      <c r="AHK6" s="105"/>
      <c r="AHL6" s="105"/>
      <c r="AHM6" s="105"/>
      <c r="AHN6" s="105"/>
      <c r="AHO6" s="105"/>
      <c r="AHP6" s="105"/>
      <c r="AHQ6" s="105"/>
      <c r="AHR6" s="105"/>
      <c r="AHS6" s="105"/>
      <c r="AHT6" s="105"/>
      <c r="AHU6" s="105"/>
      <c r="AHV6" s="105"/>
      <c r="AHW6" s="105"/>
      <c r="AHX6" s="105"/>
      <c r="AHY6" s="105"/>
      <c r="AHZ6" s="105"/>
      <c r="AIA6" s="105"/>
      <c r="AIB6" s="105"/>
      <c r="AIC6" s="105"/>
      <c r="AID6" s="105"/>
      <c r="AIE6" s="105"/>
      <c r="AIF6" s="105"/>
      <c r="AIG6" s="105"/>
      <c r="AIH6" s="105"/>
      <c r="AII6" s="105"/>
      <c r="AIJ6" s="105"/>
      <c r="AIK6" s="105"/>
      <c r="AIL6" s="105"/>
      <c r="AIM6" s="105"/>
      <c r="AIN6" s="105"/>
      <c r="AIO6" s="105"/>
      <c r="AIP6" s="105"/>
      <c r="AIQ6" s="105"/>
      <c r="AIR6" s="105"/>
      <c r="AIS6" s="105"/>
      <c r="AIT6" s="105"/>
      <c r="AIU6" s="105"/>
      <c r="AIV6" s="105"/>
      <c r="AIW6" s="105"/>
      <c r="AIX6" s="105"/>
      <c r="AIY6" s="105"/>
      <c r="AIZ6" s="105"/>
      <c r="AJA6" s="105"/>
      <c r="AJB6" s="105"/>
      <c r="AJC6" s="105"/>
      <c r="AJD6" s="105"/>
      <c r="AJE6" s="105"/>
      <c r="AJF6" s="105"/>
      <c r="AJG6" s="105"/>
      <c r="AJH6" s="105"/>
      <c r="AJI6" s="105"/>
      <c r="AJJ6" s="105"/>
      <c r="AJK6" s="105"/>
      <c r="AJL6" s="105"/>
      <c r="AJM6" s="105"/>
      <c r="AJN6" s="105"/>
      <c r="AJO6" s="105"/>
      <c r="AJP6" s="105"/>
      <c r="AJQ6" s="105"/>
      <c r="AJR6" s="105"/>
      <c r="AJS6" s="105"/>
      <c r="AJT6" s="105"/>
      <c r="AJU6" s="105"/>
      <c r="AJV6" s="105"/>
      <c r="AJW6" s="105"/>
      <c r="AJX6" s="105"/>
      <c r="AJY6" s="105"/>
      <c r="AJZ6" s="105"/>
      <c r="AKA6" s="105"/>
      <c r="AKB6" s="105"/>
      <c r="AKC6" s="105"/>
      <c r="AKD6" s="105"/>
      <c r="AKE6" s="105"/>
      <c r="AKF6" s="105"/>
      <c r="AKG6" s="105"/>
      <c r="AKH6" s="105"/>
      <c r="AKI6" s="105"/>
      <c r="AKJ6" s="105"/>
      <c r="AKK6" s="105"/>
      <c r="AKL6" s="105"/>
      <c r="AKM6" s="105"/>
      <c r="AKN6" s="105"/>
      <c r="AKO6" s="105"/>
      <c r="AKP6" s="105"/>
      <c r="AKQ6" s="105"/>
      <c r="AKR6" s="105"/>
      <c r="AKS6" s="105"/>
      <c r="AKT6" s="105"/>
      <c r="AKU6" s="105"/>
      <c r="AKV6" s="105"/>
      <c r="AKW6" s="105"/>
      <c r="AKX6" s="105"/>
      <c r="AKY6" s="105"/>
      <c r="AKZ6" s="105"/>
      <c r="ALA6" s="105"/>
      <c r="ALB6" s="105"/>
      <c r="ALC6" s="105"/>
      <c r="ALD6" s="105"/>
      <c r="ALE6" s="105"/>
      <c r="ALF6" s="105"/>
      <c r="ALG6" s="105"/>
      <c r="ALH6" s="105"/>
      <c r="ALI6" s="105"/>
      <c r="ALJ6" s="105"/>
      <c r="ALK6" s="105"/>
      <c r="ALL6" s="105"/>
      <c r="ALM6" s="105"/>
      <c r="ALN6" s="105"/>
      <c r="ALO6" s="105"/>
      <c r="ALP6" s="105"/>
      <c r="ALQ6" s="105"/>
      <c r="ALR6" s="105"/>
      <c r="ALS6" s="105"/>
      <c r="ALT6" s="105"/>
      <c r="ALU6" s="105"/>
      <c r="ALV6" s="105"/>
      <c r="ALW6" s="105"/>
      <c r="ALX6" s="105"/>
      <c r="ALY6" s="105"/>
      <c r="ALZ6" s="105"/>
      <c r="AMA6" s="105"/>
      <c r="AMB6" s="105"/>
      <c r="AMC6" s="105"/>
      <c r="AMD6" s="105"/>
      <c r="AME6" s="105"/>
      <c r="AMF6" s="105"/>
      <c r="AMG6" s="105"/>
      <c r="AMH6" s="105"/>
      <c r="AMI6" s="105"/>
      <c r="AMJ6" s="105"/>
      <c r="AMK6" s="105"/>
      <c r="AML6" s="105"/>
      <c r="AMM6" s="105"/>
      <c r="AMN6" s="105"/>
      <c r="AMO6" s="105"/>
      <c r="AMP6" s="105"/>
      <c r="AMQ6" s="105"/>
      <c r="AMR6" s="105"/>
      <c r="AMS6" s="105"/>
      <c r="AMT6" s="105"/>
      <c r="AMU6" s="105"/>
      <c r="AMV6" s="105"/>
      <c r="AMW6" s="105"/>
      <c r="AMX6" s="105"/>
      <c r="AMY6" s="105"/>
      <c r="AMZ6" s="105"/>
      <c r="ANA6" s="105"/>
      <c r="ANB6" s="105"/>
      <c r="ANC6" s="105"/>
      <c r="AND6" s="105"/>
      <c r="ANE6" s="105"/>
      <c r="ANF6" s="105"/>
      <c r="ANG6" s="105"/>
      <c r="ANH6" s="105"/>
      <c r="ANI6" s="105"/>
      <c r="ANJ6" s="105"/>
      <c r="ANK6" s="105"/>
      <c r="ANL6" s="105"/>
      <c r="ANM6" s="105"/>
      <c r="ANN6" s="105"/>
      <c r="ANO6" s="105"/>
      <c r="ANP6" s="105"/>
      <c r="ANQ6" s="105"/>
      <c r="ANR6" s="105"/>
      <c r="ANS6" s="105"/>
      <c r="ANT6" s="105"/>
      <c r="ANU6" s="105"/>
      <c r="ANV6" s="105"/>
      <c r="ANW6" s="105"/>
      <c r="ANX6" s="105"/>
      <c r="ANY6" s="105"/>
      <c r="ANZ6" s="105"/>
      <c r="AOA6" s="105"/>
      <c r="AOB6" s="105"/>
      <c r="AOC6" s="105"/>
      <c r="AOD6" s="105"/>
      <c r="AOE6" s="105"/>
      <c r="AOF6" s="105"/>
      <c r="AOG6" s="105"/>
      <c r="AOH6" s="105"/>
      <c r="AOI6" s="105"/>
      <c r="AOJ6" s="105"/>
      <c r="AOK6" s="105"/>
      <c r="AOL6" s="105"/>
      <c r="AOM6" s="105"/>
      <c r="AON6" s="105"/>
      <c r="AOO6" s="105"/>
      <c r="AOP6" s="105"/>
      <c r="AOQ6" s="105"/>
      <c r="AOR6" s="105"/>
      <c r="AOS6" s="105"/>
      <c r="AOT6" s="105"/>
      <c r="AOU6" s="105"/>
      <c r="AOV6" s="105"/>
      <c r="AOW6" s="105"/>
      <c r="AOX6" s="105"/>
      <c r="AOY6" s="105"/>
      <c r="AOZ6" s="105"/>
      <c r="APA6" s="105"/>
      <c r="APB6" s="105"/>
      <c r="APC6" s="105"/>
      <c r="APD6" s="105"/>
      <c r="APE6" s="105"/>
      <c r="APF6" s="105"/>
      <c r="APG6" s="105"/>
      <c r="APH6" s="105"/>
      <c r="API6" s="105"/>
      <c r="APJ6" s="105"/>
      <c r="APK6" s="105"/>
      <c r="APL6" s="105"/>
      <c r="APM6" s="105"/>
      <c r="APN6" s="105"/>
      <c r="APO6" s="105"/>
      <c r="APP6" s="105"/>
      <c r="APQ6" s="105"/>
      <c r="APR6" s="105"/>
      <c r="APS6" s="105"/>
      <c r="APT6" s="105"/>
      <c r="APU6" s="105"/>
      <c r="APV6" s="105"/>
      <c r="APW6" s="105"/>
      <c r="APX6" s="105"/>
      <c r="APY6" s="105"/>
      <c r="APZ6" s="105"/>
      <c r="AQA6" s="105"/>
      <c r="AQB6" s="105"/>
      <c r="AQC6" s="105"/>
      <c r="AQD6" s="105"/>
      <c r="AQE6" s="105"/>
      <c r="AQF6" s="105"/>
      <c r="AQG6" s="105"/>
      <c r="AQH6" s="105"/>
      <c r="AQI6" s="105"/>
      <c r="AQJ6" s="105"/>
      <c r="AQK6" s="105"/>
      <c r="AQL6" s="105"/>
      <c r="AQM6" s="105"/>
      <c r="AQN6" s="105"/>
      <c r="AQO6" s="105"/>
      <c r="AQP6" s="105"/>
      <c r="AQQ6" s="105"/>
      <c r="AQR6" s="105"/>
      <c r="AQS6" s="105"/>
      <c r="AQT6" s="105"/>
      <c r="AQU6" s="105"/>
      <c r="AQV6" s="105"/>
      <c r="AQW6" s="105"/>
      <c r="AQX6" s="105"/>
      <c r="AQY6" s="105"/>
      <c r="AQZ6" s="105"/>
      <c r="ARA6" s="105"/>
      <c r="ARB6" s="105"/>
      <c r="ARC6" s="105"/>
      <c r="ARD6" s="105"/>
      <c r="ARE6" s="105"/>
      <c r="ARF6" s="105"/>
      <c r="ARG6" s="105"/>
      <c r="ARH6" s="105"/>
      <c r="ARI6" s="105"/>
      <c r="ARJ6" s="105"/>
      <c r="ARK6" s="105"/>
      <c r="ARL6" s="105"/>
      <c r="ARM6" s="105"/>
      <c r="ARN6" s="105"/>
      <c r="ARO6" s="105"/>
      <c r="ARP6" s="105"/>
      <c r="ARQ6" s="105"/>
      <c r="ARR6" s="105"/>
      <c r="ARS6" s="105"/>
      <c r="ART6" s="105"/>
      <c r="ARU6" s="105"/>
      <c r="ARV6" s="105"/>
      <c r="ARW6" s="105"/>
      <c r="ARX6" s="105"/>
      <c r="ARY6" s="105"/>
      <c r="ARZ6" s="105"/>
      <c r="ASA6" s="105"/>
      <c r="ASB6" s="105"/>
      <c r="ASC6" s="105"/>
      <c r="ASD6" s="105"/>
      <c r="ASE6" s="105"/>
      <c r="ASF6" s="105"/>
      <c r="ASG6" s="105"/>
      <c r="ASH6" s="105"/>
      <c r="ASI6" s="105"/>
      <c r="ASJ6" s="105"/>
      <c r="ASK6" s="105"/>
      <c r="ASL6" s="105"/>
      <c r="ASM6" s="105"/>
      <c r="ASN6" s="105"/>
      <c r="ASO6" s="105"/>
      <c r="ASP6" s="105"/>
      <c r="ASQ6" s="105"/>
      <c r="ASR6" s="105"/>
      <c r="ASS6" s="105"/>
      <c r="AST6" s="105"/>
      <c r="ASU6" s="105"/>
      <c r="ASV6" s="105"/>
      <c r="ASW6" s="105"/>
      <c r="ASX6" s="105"/>
      <c r="ASY6" s="105"/>
      <c r="ASZ6" s="105"/>
      <c r="ATA6" s="105"/>
      <c r="ATB6" s="105"/>
      <c r="ATC6" s="105"/>
      <c r="ATD6" s="105"/>
      <c r="ATE6" s="105"/>
      <c r="ATF6" s="105"/>
      <c r="ATG6" s="105"/>
      <c r="ATH6" s="105"/>
      <c r="ATI6" s="105"/>
      <c r="ATJ6" s="105"/>
      <c r="ATK6" s="105"/>
      <c r="ATL6" s="105"/>
      <c r="ATM6" s="105"/>
      <c r="ATN6" s="105"/>
      <c r="ATO6" s="105"/>
      <c r="ATP6" s="105"/>
      <c r="ATQ6" s="105"/>
      <c r="ATR6" s="105"/>
      <c r="ATS6" s="105"/>
      <c r="ATT6" s="105"/>
      <c r="ATU6" s="105"/>
      <c r="ATV6" s="105"/>
      <c r="ATW6" s="105"/>
      <c r="ATX6" s="105"/>
      <c r="ATY6" s="105"/>
      <c r="ATZ6" s="105"/>
      <c r="AUA6" s="105"/>
      <c r="AUB6" s="105"/>
      <c r="AUC6" s="105"/>
      <c r="AUD6" s="105"/>
      <c r="AUE6" s="105"/>
      <c r="AUF6" s="105"/>
      <c r="AUG6" s="105"/>
      <c r="AUH6" s="105"/>
      <c r="AUI6" s="105"/>
      <c r="AUJ6" s="105"/>
      <c r="AUK6" s="105"/>
      <c r="AUL6" s="105"/>
      <c r="AUM6" s="105"/>
      <c r="AUN6" s="105"/>
      <c r="AUO6" s="105"/>
      <c r="AUP6" s="105"/>
      <c r="AUQ6" s="105"/>
      <c r="AUR6" s="105"/>
      <c r="AUS6" s="105"/>
      <c r="AUT6" s="105"/>
      <c r="AUU6" s="105"/>
      <c r="AUV6" s="105"/>
      <c r="AUW6" s="105"/>
      <c r="AUX6" s="105"/>
      <c r="AUY6" s="105"/>
      <c r="AUZ6" s="105"/>
      <c r="AVA6" s="105"/>
      <c r="AVB6" s="105"/>
      <c r="AVC6" s="105"/>
      <c r="AVD6" s="105"/>
      <c r="AVE6" s="105"/>
      <c r="AVF6" s="105"/>
      <c r="AVG6" s="105"/>
      <c r="AVH6" s="105"/>
      <c r="AVI6" s="105"/>
      <c r="AVJ6" s="105"/>
      <c r="AVK6" s="105"/>
      <c r="AVL6" s="105"/>
      <c r="AVM6" s="105"/>
      <c r="AVN6" s="105"/>
      <c r="AVO6" s="105"/>
      <c r="AVP6" s="105"/>
      <c r="AVQ6" s="105"/>
      <c r="AVR6" s="105"/>
      <c r="AVS6" s="105"/>
      <c r="AVT6" s="105"/>
      <c r="AVU6" s="105"/>
      <c r="AVV6" s="105"/>
      <c r="AVW6" s="105"/>
      <c r="AVX6" s="105"/>
      <c r="AVY6" s="105"/>
      <c r="AVZ6" s="105"/>
      <c r="AWA6" s="105"/>
      <c r="AWB6" s="105"/>
      <c r="AWC6" s="105"/>
      <c r="AWD6" s="105"/>
      <c r="AWE6" s="105"/>
      <c r="AWF6" s="105"/>
      <c r="AWG6" s="105"/>
      <c r="AWH6" s="105"/>
      <c r="AWI6" s="105"/>
      <c r="AWJ6" s="105"/>
      <c r="AWK6" s="105"/>
      <c r="AWL6" s="105"/>
      <c r="AWM6" s="105"/>
      <c r="AWN6" s="105"/>
      <c r="AWO6" s="105"/>
      <c r="AWP6" s="105"/>
      <c r="AWQ6" s="105"/>
      <c r="AWR6" s="105"/>
      <c r="AWS6" s="105"/>
      <c r="AWT6" s="105"/>
      <c r="AWU6" s="105"/>
      <c r="AWV6" s="105"/>
      <c r="AWW6" s="105"/>
      <c r="AWX6" s="105"/>
      <c r="AWY6" s="105"/>
      <c r="AWZ6" s="105"/>
      <c r="AXA6" s="105"/>
      <c r="AXB6" s="105"/>
      <c r="AXC6" s="105"/>
      <c r="AXD6" s="105"/>
      <c r="AXE6" s="105"/>
      <c r="AXF6" s="105"/>
      <c r="AXG6" s="105"/>
      <c r="AXH6" s="105"/>
      <c r="AXI6" s="105"/>
      <c r="AXJ6" s="105"/>
      <c r="AXK6" s="105"/>
      <c r="AXL6" s="105"/>
      <c r="AXM6" s="105"/>
      <c r="AXN6" s="105"/>
      <c r="AXO6" s="105"/>
      <c r="AXP6" s="105"/>
      <c r="AXQ6" s="105"/>
      <c r="AXR6" s="105"/>
      <c r="AXS6" s="105"/>
      <c r="AXT6" s="105"/>
      <c r="AXU6" s="105"/>
      <c r="AXV6" s="105"/>
      <c r="AXW6" s="105"/>
      <c r="AXX6" s="105"/>
      <c r="AXY6" s="105"/>
      <c r="AXZ6" s="105"/>
      <c r="AYA6" s="105"/>
      <c r="AYB6" s="105"/>
      <c r="AYC6" s="105"/>
      <c r="AYD6" s="105"/>
      <c r="AYE6" s="105"/>
      <c r="AYF6" s="105"/>
      <c r="AYG6" s="105"/>
      <c r="AYH6" s="105"/>
      <c r="AYI6" s="105"/>
      <c r="AYJ6" s="105"/>
      <c r="AYK6" s="105"/>
      <c r="AYL6" s="105"/>
      <c r="AYM6" s="105"/>
      <c r="AYN6" s="105"/>
      <c r="AYO6" s="105"/>
      <c r="AYP6" s="105"/>
      <c r="AYQ6" s="105"/>
      <c r="AYR6" s="105"/>
      <c r="AYS6" s="105"/>
      <c r="AYT6" s="105"/>
      <c r="AYU6" s="105"/>
      <c r="AYV6" s="105"/>
      <c r="AYW6" s="105"/>
      <c r="AYX6" s="105"/>
      <c r="AYY6" s="105"/>
      <c r="AYZ6" s="105"/>
      <c r="AZA6" s="105"/>
      <c r="AZB6" s="105"/>
      <c r="AZC6" s="105"/>
      <c r="AZD6" s="105"/>
      <c r="AZE6" s="105"/>
      <c r="AZF6" s="105"/>
      <c r="AZG6" s="105"/>
      <c r="AZH6" s="105"/>
      <c r="AZI6" s="105"/>
      <c r="AZJ6" s="105"/>
      <c r="AZK6" s="105"/>
      <c r="AZL6" s="105"/>
      <c r="AZM6" s="105"/>
      <c r="AZN6" s="105"/>
      <c r="AZO6" s="105"/>
      <c r="AZP6" s="105"/>
      <c r="AZQ6" s="105"/>
      <c r="AZR6" s="105"/>
      <c r="AZS6" s="105"/>
      <c r="AZT6" s="105"/>
      <c r="AZU6" s="105"/>
      <c r="AZV6" s="105"/>
      <c r="AZW6" s="105"/>
      <c r="AZX6" s="105"/>
      <c r="AZY6" s="105"/>
      <c r="AZZ6" s="105"/>
      <c r="BAA6" s="105"/>
      <c r="BAB6" s="105"/>
      <c r="BAC6" s="105"/>
      <c r="BAD6" s="105"/>
      <c r="BAE6" s="105"/>
      <c r="BAF6" s="105"/>
      <c r="BAG6" s="105"/>
      <c r="BAH6" s="105"/>
      <c r="BAI6" s="105"/>
      <c r="BAJ6" s="105"/>
      <c r="BAK6" s="105"/>
      <c r="BAL6" s="105"/>
      <c r="BAM6" s="105"/>
      <c r="BAN6" s="105"/>
      <c r="BAO6" s="105"/>
      <c r="BAP6" s="105"/>
      <c r="BAQ6" s="105"/>
      <c r="BAR6" s="105"/>
      <c r="BAS6" s="105"/>
      <c r="BAT6" s="105"/>
      <c r="BAU6" s="105"/>
      <c r="BAV6" s="105"/>
      <c r="BAW6" s="105"/>
      <c r="BAX6" s="105"/>
      <c r="BAY6" s="105"/>
      <c r="BAZ6" s="105"/>
      <c r="BBA6" s="105"/>
      <c r="BBB6" s="105"/>
      <c r="BBC6" s="105"/>
      <c r="BBD6" s="105"/>
      <c r="BBE6" s="105"/>
      <c r="BBF6" s="105"/>
      <c r="BBG6" s="105"/>
      <c r="BBH6" s="105"/>
      <c r="BBI6" s="105"/>
      <c r="BBJ6" s="105"/>
      <c r="BBK6" s="105"/>
      <c r="BBL6" s="105"/>
      <c r="BBM6" s="105"/>
      <c r="BBN6" s="105"/>
      <c r="BBO6" s="105"/>
      <c r="BBP6" s="105"/>
      <c r="BBQ6" s="105"/>
      <c r="BBR6" s="105"/>
      <c r="BBS6" s="105"/>
      <c r="BBT6" s="105"/>
      <c r="BBU6" s="105"/>
      <c r="BBV6" s="105"/>
      <c r="BBW6" s="105"/>
      <c r="BBX6" s="105"/>
      <c r="BBY6" s="105"/>
      <c r="BBZ6" s="105"/>
      <c r="BCA6" s="105"/>
      <c r="BCB6" s="105"/>
      <c r="BCC6" s="105"/>
      <c r="BCD6" s="105"/>
      <c r="BCE6" s="105"/>
      <c r="BCF6" s="105"/>
      <c r="BCG6" s="105"/>
      <c r="BCH6" s="105"/>
      <c r="BCI6" s="105"/>
      <c r="BCJ6" s="105"/>
      <c r="BCK6" s="105"/>
      <c r="BCL6" s="105"/>
      <c r="BCM6" s="105"/>
      <c r="BCN6" s="105"/>
      <c r="BCO6" s="105"/>
      <c r="BCP6" s="105"/>
      <c r="BCQ6" s="105"/>
      <c r="BCR6" s="105"/>
      <c r="BCS6" s="105"/>
      <c r="BCT6" s="105"/>
      <c r="BCU6" s="105"/>
      <c r="BCV6" s="105"/>
      <c r="BCW6" s="105"/>
      <c r="BCX6" s="105"/>
      <c r="BCY6" s="105"/>
      <c r="BCZ6" s="105"/>
      <c r="BDA6" s="105"/>
      <c r="BDB6" s="105"/>
      <c r="BDC6" s="105"/>
      <c r="BDD6" s="105"/>
      <c r="BDE6" s="105"/>
      <c r="BDF6" s="105"/>
      <c r="BDG6" s="105"/>
      <c r="BDH6" s="105"/>
      <c r="BDI6" s="105"/>
      <c r="BDJ6" s="105"/>
      <c r="BDK6" s="105"/>
      <c r="BDL6" s="105"/>
      <c r="BDM6" s="105"/>
      <c r="BDN6" s="105"/>
      <c r="BDO6" s="105"/>
      <c r="BDP6" s="105"/>
      <c r="BDQ6" s="105"/>
      <c r="BDR6" s="105"/>
      <c r="BDS6" s="105"/>
      <c r="BDT6" s="105"/>
      <c r="BDU6" s="105"/>
      <c r="BDV6" s="105"/>
      <c r="BDW6" s="105"/>
      <c r="BDX6" s="105"/>
      <c r="BDY6" s="105"/>
      <c r="BDZ6" s="105"/>
      <c r="BEA6" s="105"/>
      <c r="BEB6" s="105"/>
      <c r="BEC6" s="105"/>
      <c r="BED6" s="105"/>
      <c r="BEE6" s="105"/>
      <c r="BEF6" s="105"/>
      <c r="BEG6" s="105"/>
      <c r="BEH6" s="105"/>
      <c r="BEI6" s="105"/>
      <c r="BEJ6" s="105"/>
      <c r="BEK6" s="105"/>
      <c r="BEL6" s="105"/>
      <c r="BEM6" s="105"/>
      <c r="BEN6" s="105"/>
      <c r="BEO6" s="105"/>
      <c r="BEP6" s="105"/>
      <c r="BEQ6" s="105"/>
      <c r="BER6" s="105"/>
      <c r="BES6" s="105"/>
      <c r="BET6" s="105"/>
      <c r="BEU6" s="105"/>
      <c r="BEV6" s="105"/>
      <c r="BEW6" s="105"/>
      <c r="BEX6" s="105"/>
      <c r="BEY6" s="105"/>
      <c r="BEZ6" s="105"/>
      <c r="BFA6" s="105"/>
      <c r="BFB6" s="105"/>
      <c r="BFC6" s="105"/>
      <c r="BFD6" s="105"/>
      <c r="BFE6" s="105"/>
      <c r="BFF6" s="105"/>
      <c r="BFG6" s="105"/>
      <c r="BFH6" s="105"/>
      <c r="BFI6" s="105"/>
      <c r="BFJ6" s="105"/>
      <c r="BFK6" s="105"/>
      <c r="BFL6" s="105"/>
      <c r="BFM6" s="105"/>
      <c r="BFN6" s="105"/>
      <c r="BFO6" s="105"/>
      <c r="BFP6" s="105"/>
      <c r="BFQ6" s="105"/>
      <c r="BFR6" s="105"/>
      <c r="BFS6" s="105"/>
      <c r="BFT6" s="105"/>
      <c r="BFU6" s="105"/>
      <c r="BFV6" s="105"/>
      <c r="BFW6" s="105"/>
      <c r="BFX6" s="105"/>
      <c r="BFY6" s="105"/>
      <c r="BFZ6" s="105"/>
      <c r="BGA6" s="105"/>
      <c r="BGB6" s="105"/>
      <c r="BGC6" s="105"/>
      <c r="BGD6" s="105"/>
      <c r="BGE6" s="105"/>
      <c r="BGF6" s="105"/>
      <c r="BGG6" s="105"/>
      <c r="BGH6" s="105"/>
      <c r="BGI6" s="105"/>
      <c r="BGJ6" s="105"/>
      <c r="BGK6" s="105"/>
      <c r="BGL6" s="105"/>
      <c r="BGM6" s="105"/>
      <c r="BGN6" s="105"/>
      <c r="BGO6" s="105"/>
      <c r="BGP6" s="105"/>
      <c r="BGQ6" s="105"/>
      <c r="BGR6" s="105"/>
      <c r="BGS6" s="105"/>
      <c r="BGT6" s="105"/>
      <c r="BGU6" s="105"/>
      <c r="BGV6" s="105"/>
      <c r="BGW6" s="105"/>
      <c r="BGX6" s="105"/>
      <c r="BGY6" s="105"/>
      <c r="BGZ6" s="105"/>
      <c r="BHA6" s="105"/>
      <c r="BHB6" s="105"/>
      <c r="BHC6" s="105"/>
      <c r="BHD6" s="105"/>
      <c r="BHE6" s="105"/>
      <c r="BHF6" s="105"/>
      <c r="BHG6" s="105"/>
      <c r="BHH6" s="105"/>
      <c r="BHI6" s="105"/>
      <c r="BHJ6" s="105"/>
      <c r="BHK6" s="105"/>
      <c r="BHL6" s="105"/>
      <c r="BHM6" s="105"/>
      <c r="BHN6" s="105"/>
      <c r="BHO6" s="105"/>
      <c r="BHP6" s="105"/>
      <c r="BHQ6" s="105"/>
      <c r="BHR6" s="105"/>
      <c r="BHS6" s="105"/>
      <c r="BHT6" s="105"/>
      <c r="BHU6" s="105"/>
      <c r="BHV6" s="105"/>
      <c r="BHW6" s="105"/>
      <c r="BHX6" s="105"/>
      <c r="BHY6" s="105"/>
      <c r="BHZ6" s="105"/>
      <c r="BIA6" s="105"/>
      <c r="BIB6" s="105"/>
      <c r="BIC6" s="105"/>
      <c r="BID6" s="105"/>
      <c r="BIE6" s="105"/>
      <c r="BIF6" s="105"/>
      <c r="BIG6" s="105"/>
      <c r="BIH6" s="105"/>
      <c r="BII6" s="105"/>
      <c r="BIJ6" s="105"/>
      <c r="BIK6" s="105"/>
      <c r="BIL6" s="105"/>
      <c r="BIM6" s="105"/>
      <c r="BIN6" s="105"/>
      <c r="BIO6" s="105"/>
      <c r="BIP6" s="105"/>
      <c r="BIQ6" s="105"/>
      <c r="BIR6" s="105"/>
      <c r="BIS6" s="105"/>
      <c r="BIT6" s="105"/>
      <c r="BIU6" s="105"/>
      <c r="BIV6" s="105"/>
      <c r="BIW6" s="105"/>
      <c r="BIX6" s="105"/>
      <c r="BIY6" s="105"/>
      <c r="BIZ6" s="105"/>
      <c r="BJA6" s="105"/>
      <c r="BJB6" s="105"/>
      <c r="BJC6" s="105"/>
      <c r="BJD6" s="105"/>
      <c r="BJE6" s="105"/>
      <c r="BJF6" s="105"/>
      <c r="BJG6" s="105"/>
      <c r="BJH6" s="105"/>
      <c r="BJI6" s="105"/>
      <c r="BJJ6" s="105"/>
      <c r="BJK6" s="105"/>
      <c r="BJL6" s="105"/>
      <c r="BJM6" s="105"/>
      <c r="BJN6" s="105"/>
      <c r="BJO6" s="105"/>
      <c r="BJP6" s="105"/>
      <c r="BJQ6" s="105"/>
      <c r="BJR6" s="105"/>
      <c r="BJS6" s="105"/>
      <c r="BJT6" s="105"/>
      <c r="BJU6" s="105"/>
      <c r="BJV6" s="105"/>
      <c r="BJW6" s="105"/>
      <c r="BJX6" s="105"/>
      <c r="BJY6" s="105"/>
      <c r="BJZ6" s="105"/>
      <c r="BKA6" s="105"/>
      <c r="BKB6" s="105"/>
      <c r="BKC6" s="105"/>
      <c r="BKD6" s="105"/>
      <c r="BKE6" s="105"/>
      <c r="BKF6" s="105"/>
      <c r="BKG6" s="105"/>
      <c r="BKH6" s="105"/>
      <c r="BKI6" s="105"/>
      <c r="BKJ6" s="105"/>
      <c r="BKK6" s="105"/>
      <c r="BKL6" s="105"/>
      <c r="BKM6" s="105"/>
      <c r="BKN6" s="105"/>
      <c r="BKO6" s="105"/>
      <c r="BKP6" s="105"/>
      <c r="BKQ6" s="105"/>
      <c r="BKR6" s="105"/>
      <c r="BKS6" s="105"/>
      <c r="BKT6" s="105"/>
      <c r="BKU6" s="105"/>
      <c r="BKV6" s="105"/>
      <c r="BKW6" s="105"/>
      <c r="BKX6" s="105"/>
      <c r="BKY6" s="105"/>
      <c r="BKZ6" s="105"/>
      <c r="BLA6" s="105"/>
      <c r="BLB6" s="105"/>
      <c r="BLC6" s="105"/>
      <c r="BLD6" s="105"/>
      <c r="BLE6" s="105"/>
      <c r="BLF6" s="105"/>
      <c r="BLG6" s="105"/>
      <c r="BLH6" s="105"/>
      <c r="BLI6" s="105"/>
      <c r="BLJ6" s="105"/>
      <c r="BLK6" s="105"/>
      <c r="BLL6" s="105"/>
      <c r="BLM6" s="105"/>
      <c r="BLN6" s="105"/>
      <c r="BLO6" s="105"/>
      <c r="BLP6" s="105"/>
      <c r="BLQ6" s="105"/>
      <c r="BLR6" s="105"/>
      <c r="BLS6" s="105"/>
      <c r="BLT6" s="105"/>
      <c r="BLU6" s="105"/>
      <c r="BLV6" s="105"/>
      <c r="BLW6" s="105"/>
      <c r="BLX6" s="105"/>
      <c r="BLY6" s="105"/>
      <c r="BLZ6" s="105"/>
      <c r="BMA6" s="105"/>
      <c r="BMB6" s="105"/>
      <c r="BMC6" s="105"/>
      <c r="BMD6" s="105"/>
      <c r="BME6" s="105"/>
      <c r="BMF6" s="105"/>
      <c r="BMG6" s="105"/>
      <c r="BMH6" s="105"/>
      <c r="BMI6" s="105"/>
      <c r="BMJ6" s="105"/>
      <c r="BMK6" s="105"/>
      <c r="BML6" s="105"/>
      <c r="BMM6" s="105"/>
      <c r="BMN6" s="105"/>
      <c r="BMO6" s="105"/>
      <c r="BMP6" s="105"/>
      <c r="BMQ6" s="105"/>
      <c r="BMR6" s="105"/>
      <c r="BMS6" s="105"/>
      <c r="BMT6" s="105"/>
      <c r="BMU6" s="105"/>
      <c r="BMV6" s="105"/>
      <c r="BMW6" s="105"/>
      <c r="BMX6" s="105"/>
      <c r="BMY6" s="105"/>
      <c r="BMZ6" s="105"/>
      <c r="BNA6" s="105"/>
      <c r="BNB6" s="105"/>
      <c r="BNC6" s="105"/>
      <c r="BND6" s="105"/>
      <c r="BNE6" s="105"/>
      <c r="BNF6" s="105"/>
      <c r="BNG6" s="105"/>
      <c r="BNH6" s="105"/>
      <c r="BNI6" s="105"/>
      <c r="BNJ6" s="105"/>
      <c r="BNK6" s="105"/>
      <c r="BNL6" s="105"/>
      <c r="BNM6" s="105"/>
      <c r="BNN6" s="105"/>
      <c r="BNO6" s="105"/>
      <c r="BNP6" s="105"/>
      <c r="BNQ6" s="105"/>
      <c r="BNR6" s="105"/>
      <c r="BNS6" s="105"/>
      <c r="BNT6" s="105"/>
      <c r="BNU6" s="105"/>
      <c r="BNV6" s="105"/>
      <c r="BNW6" s="105"/>
      <c r="BNX6" s="105"/>
      <c r="BNY6" s="105"/>
      <c r="BNZ6" s="105"/>
      <c r="BOA6" s="105"/>
      <c r="BOB6" s="105"/>
      <c r="BOC6" s="105"/>
      <c r="BOD6" s="105"/>
      <c r="BOE6" s="105"/>
      <c r="BOF6" s="105"/>
      <c r="BOG6" s="105"/>
      <c r="BOH6" s="105"/>
      <c r="BOI6" s="105"/>
      <c r="BOJ6" s="105"/>
      <c r="BOK6" s="105"/>
      <c r="BOL6" s="105"/>
      <c r="BOM6" s="105"/>
      <c r="BON6" s="105"/>
      <c r="BOO6" s="105"/>
      <c r="BOP6" s="105"/>
      <c r="BOQ6" s="105"/>
      <c r="BOR6" s="105"/>
      <c r="BOS6" s="105"/>
      <c r="BOT6" s="105"/>
      <c r="BOU6" s="105"/>
      <c r="BOV6" s="105"/>
      <c r="BOW6" s="105"/>
      <c r="BOX6" s="105"/>
      <c r="BOY6" s="105"/>
      <c r="BOZ6" s="105"/>
      <c r="BPA6" s="105"/>
      <c r="BPB6" s="105"/>
      <c r="BPC6" s="105"/>
      <c r="BPD6" s="105"/>
      <c r="BPE6" s="105"/>
      <c r="BPF6" s="105"/>
      <c r="BPG6" s="105"/>
      <c r="BPH6" s="105"/>
      <c r="BPI6" s="105"/>
      <c r="BPJ6" s="105"/>
      <c r="BPK6" s="105"/>
      <c r="BPL6" s="105"/>
      <c r="BPM6" s="105"/>
      <c r="BPN6" s="105"/>
      <c r="BPO6" s="105"/>
      <c r="BPP6" s="105"/>
      <c r="BPQ6" s="105"/>
      <c r="BPR6" s="105"/>
      <c r="BPS6" s="105"/>
      <c r="BPT6" s="105"/>
      <c r="BPU6" s="105"/>
      <c r="BPV6" s="105"/>
      <c r="BPW6" s="105"/>
      <c r="BPX6" s="105"/>
      <c r="BPY6" s="105"/>
      <c r="BPZ6" s="105"/>
      <c r="BQA6" s="105"/>
      <c r="BQB6" s="105"/>
      <c r="BQC6" s="105"/>
      <c r="BQD6" s="105"/>
      <c r="BQE6" s="105"/>
      <c r="BQF6" s="105"/>
      <c r="BQG6" s="105"/>
      <c r="BQH6" s="105"/>
      <c r="BQI6" s="105"/>
      <c r="BQJ6" s="105"/>
      <c r="BQK6" s="105"/>
      <c r="BQL6" s="105"/>
      <c r="BQM6" s="105"/>
      <c r="BQN6" s="105"/>
      <c r="BQO6" s="105"/>
      <c r="BQP6" s="105"/>
      <c r="BQQ6" s="105"/>
      <c r="BQR6" s="105"/>
      <c r="BQS6" s="105"/>
      <c r="BQT6" s="105"/>
      <c r="BQU6" s="105"/>
      <c r="BQV6" s="105"/>
      <c r="BQW6" s="105"/>
      <c r="BQX6" s="105"/>
      <c r="BQY6" s="105"/>
      <c r="BQZ6" s="105"/>
      <c r="BRA6" s="105"/>
      <c r="BRB6" s="105"/>
      <c r="BRC6" s="105"/>
      <c r="BRD6" s="105"/>
      <c r="BRE6" s="105"/>
      <c r="BRF6" s="105"/>
      <c r="BRG6" s="105"/>
      <c r="BRH6" s="105"/>
      <c r="BRI6" s="105"/>
      <c r="BRJ6" s="105"/>
      <c r="BRK6" s="105"/>
      <c r="BRL6" s="105"/>
      <c r="BRM6" s="105"/>
      <c r="BRN6" s="105"/>
      <c r="BRO6" s="105"/>
      <c r="BRP6" s="105"/>
      <c r="BRQ6" s="105"/>
      <c r="BRR6" s="105"/>
      <c r="BRS6" s="105"/>
      <c r="BRT6" s="105"/>
      <c r="BRU6" s="105"/>
      <c r="BRV6" s="105"/>
      <c r="BRW6" s="105"/>
      <c r="BRX6" s="105"/>
      <c r="BRY6" s="105"/>
      <c r="BRZ6" s="105"/>
      <c r="BSA6" s="105"/>
      <c r="BSB6" s="105"/>
      <c r="BSC6" s="105"/>
      <c r="BSD6" s="105"/>
      <c r="BSE6" s="105"/>
      <c r="BSF6" s="105"/>
      <c r="BSG6" s="105"/>
      <c r="BSH6" s="105"/>
      <c r="BSI6" s="105"/>
      <c r="BSJ6" s="105"/>
      <c r="BSK6" s="105"/>
      <c r="BSL6" s="105"/>
      <c r="BSM6" s="105"/>
      <c r="BSN6" s="105"/>
      <c r="BSO6" s="105"/>
      <c r="BSP6" s="105"/>
      <c r="BSQ6" s="105"/>
      <c r="BSR6" s="105"/>
      <c r="BSS6" s="105"/>
      <c r="BST6" s="105"/>
      <c r="BSU6" s="105"/>
      <c r="BSV6" s="105"/>
      <c r="BSW6" s="105"/>
      <c r="BSX6" s="105"/>
      <c r="BSY6" s="105"/>
      <c r="BSZ6" s="105"/>
      <c r="BTA6" s="105"/>
      <c r="BTB6" s="105"/>
      <c r="BTC6" s="105"/>
      <c r="BTD6" s="105"/>
      <c r="BTE6" s="105"/>
      <c r="BTF6" s="105"/>
      <c r="BTG6" s="105"/>
      <c r="BTH6" s="105"/>
      <c r="BTI6" s="105"/>
      <c r="BTJ6" s="105"/>
      <c r="BTK6" s="105"/>
      <c r="BTL6" s="105"/>
      <c r="BTM6" s="105"/>
      <c r="BTN6" s="105"/>
      <c r="BTO6" s="105"/>
      <c r="BTP6" s="105"/>
      <c r="BTQ6" s="105"/>
      <c r="BTR6" s="105"/>
      <c r="BTS6" s="105"/>
      <c r="BTT6" s="105"/>
      <c r="BTU6" s="105"/>
      <c r="BTV6" s="105"/>
      <c r="BTW6" s="105"/>
      <c r="BTX6" s="105"/>
      <c r="BTY6" s="105"/>
      <c r="BTZ6" s="105"/>
      <c r="BUA6" s="105"/>
      <c r="BUB6" s="105"/>
      <c r="BUC6" s="105"/>
      <c r="BUD6" s="105"/>
      <c r="BUE6" s="105"/>
      <c r="BUF6" s="105"/>
      <c r="BUG6" s="105"/>
      <c r="BUH6" s="105"/>
      <c r="BUI6" s="105"/>
      <c r="BUJ6" s="105"/>
      <c r="BUK6" s="105"/>
      <c r="BUL6" s="105"/>
      <c r="BUM6" s="105"/>
      <c r="BUN6" s="105"/>
      <c r="BUO6" s="105"/>
      <c r="BUP6" s="105"/>
      <c r="BUQ6" s="105"/>
      <c r="BUR6" s="105"/>
      <c r="BUS6" s="105"/>
      <c r="BUT6" s="105"/>
      <c r="BUU6" s="105"/>
      <c r="BUV6" s="105"/>
      <c r="BUW6" s="105"/>
      <c r="BUX6" s="105"/>
      <c r="BUY6" s="105"/>
      <c r="BUZ6" s="105"/>
      <c r="BVA6" s="105"/>
      <c r="BVB6" s="105"/>
      <c r="BVC6" s="105"/>
      <c r="BVD6" s="105"/>
      <c r="BVE6" s="105"/>
      <c r="BVF6" s="105"/>
      <c r="BVG6" s="105"/>
      <c r="BVH6" s="105"/>
      <c r="BVI6" s="105"/>
      <c r="BVJ6" s="105"/>
      <c r="BVK6" s="105"/>
      <c r="BVL6" s="105"/>
      <c r="BVM6" s="105"/>
      <c r="BVN6" s="105"/>
      <c r="BVO6" s="105"/>
      <c r="BVP6" s="105"/>
      <c r="BVQ6" s="105"/>
      <c r="BVR6" s="105"/>
      <c r="BVS6" s="105"/>
      <c r="BVT6" s="105"/>
      <c r="BVU6" s="105"/>
      <c r="BVV6" s="105"/>
      <c r="BVW6" s="105"/>
      <c r="BVX6" s="105"/>
      <c r="BVY6" s="105"/>
      <c r="BVZ6" s="105"/>
      <c r="BWA6" s="105"/>
      <c r="BWB6" s="105"/>
      <c r="BWC6" s="105"/>
      <c r="BWD6" s="105"/>
      <c r="BWE6" s="105"/>
      <c r="BWF6" s="105"/>
      <c r="BWG6" s="105"/>
      <c r="BWH6" s="105"/>
      <c r="BWI6" s="105"/>
      <c r="BWJ6" s="105"/>
      <c r="BWK6" s="105"/>
      <c r="BWL6" s="105"/>
      <c r="BWM6" s="105"/>
      <c r="BWN6" s="105"/>
      <c r="BWO6" s="105"/>
      <c r="BWP6" s="105"/>
      <c r="BWQ6" s="105"/>
      <c r="BWR6" s="105"/>
      <c r="BWS6" s="105"/>
      <c r="BWT6" s="105"/>
      <c r="BWU6" s="105"/>
      <c r="BWV6" s="105"/>
      <c r="BWW6" s="105"/>
      <c r="BWX6" s="105"/>
      <c r="BWY6" s="105"/>
      <c r="BWZ6" s="105"/>
      <c r="BXA6" s="105"/>
      <c r="BXB6" s="105"/>
      <c r="BXC6" s="105"/>
      <c r="BXD6" s="105"/>
      <c r="BXE6" s="105"/>
      <c r="BXF6" s="105"/>
      <c r="BXG6" s="105"/>
      <c r="BXH6" s="105"/>
      <c r="BXI6" s="105"/>
      <c r="BXJ6" s="105"/>
      <c r="BXK6" s="105"/>
      <c r="BXL6" s="105"/>
      <c r="BXM6" s="105"/>
      <c r="BXN6" s="105"/>
      <c r="BXO6" s="105"/>
      <c r="BXP6" s="105"/>
      <c r="BXQ6" s="105"/>
      <c r="BXR6" s="105"/>
      <c r="BXS6" s="105"/>
      <c r="BXT6" s="105"/>
      <c r="BXU6" s="105"/>
      <c r="BXV6" s="105"/>
      <c r="BXW6" s="105"/>
      <c r="BXX6" s="105"/>
      <c r="BXY6" s="105"/>
      <c r="BXZ6" s="105"/>
      <c r="BYA6" s="105"/>
      <c r="BYB6" s="105"/>
      <c r="BYC6" s="105"/>
      <c r="BYD6" s="105"/>
      <c r="BYE6" s="105"/>
      <c r="BYF6" s="105"/>
      <c r="BYG6" s="105"/>
      <c r="BYH6" s="105"/>
      <c r="BYI6" s="105"/>
      <c r="BYJ6" s="105"/>
      <c r="BYK6" s="105"/>
      <c r="BYL6" s="105"/>
      <c r="BYM6" s="105"/>
      <c r="BYN6" s="105"/>
      <c r="BYO6" s="105"/>
      <c r="BYP6" s="105"/>
      <c r="BYQ6" s="105"/>
      <c r="BYR6" s="105"/>
      <c r="BYS6" s="105"/>
      <c r="BYT6" s="105"/>
      <c r="BYU6" s="105"/>
      <c r="BYV6" s="105"/>
      <c r="BYW6" s="105"/>
      <c r="BYX6" s="105"/>
      <c r="BYY6" s="105"/>
      <c r="BYZ6" s="105"/>
      <c r="BZA6" s="105"/>
      <c r="BZB6" s="105"/>
      <c r="BZC6" s="105"/>
      <c r="BZD6" s="105"/>
      <c r="BZE6" s="105"/>
      <c r="BZF6" s="105"/>
      <c r="BZG6" s="105"/>
      <c r="BZH6" s="105"/>
      <c r="BZI6" s="105"/>
      <c r="BZJ6" s="105"/>
      <c r="BZK6" s="105"/>
      <c r="BZL6" s="105"/>
      <c r="BZM6" s="105"/>
      <c r="BZN6" s="105"/>
      <c r="BZO6" s="105"/>
      <c r="BZP6" s="105"/>
      <c r="BZQ6" s="105"/>
      <c r="BZR6" s="105"/>
      <c r="BZS6" s="105"/>
      <c r="BZT6" s="105"/>
      <c r="BZU6" s="105"/>
      <c r="BZV6" s="105"/>
      <c r="BZW6" s="105"/>
      <c r="BZX6" s="105"/>
      <c r="BZY6" s="105"/>
      <c r="BZZ6" s="105"/>
      <c r="CAA6" s="105"/>
      <c r="CAB6" s="105"/>
      <c r="CAC6" s="105"/>
      <c r="CAD6" s="105"/>
      <c r="CAE6" s="105"/>
      <c r="CAF6" s="105"/>
      <c r="CAG6" s="105"/>
      <c r="CAH6" s="105"/>
      <c r="CAI6" s="105"/>
      <c r="CAJ6" s="105"/>
      <c r="CAK6" s="105"/>
      <c r="CAL6" s="105"/>
      <c r="CAM6" s="105"/>
      <c r="CAN6" s="105"/>
      <c r="CAO6" s="105"/>
      <c r="CAP6" s="105"/>
      <c r="CAQ6" s="105"/>
      <c r="CAR6" s="105"/>
      <c r="CAS6" s="105"/>
      <c r="CAT6" s="105"/>
      <c r="CAU6" s="105"/>
      <c r="CAV6" s="105"/>
      <c r="CAW6" s="105"/>
      <c r="CAX6" s="105"/>
      <c r="CAY6" s="105"/>
      <c r="CAZ6" s="105"/>
      <c r="CBA6" s="105"/>
      <c r="CBB6" s="105"/>
      <c r="CBC6" s="105"/>
      <c r="CBD6" s="105"/>
      <c r="CBE6" s="105"/>
      <c r="CBF6" s="105"/>
      <c r="CBG6" s="105"/>
      <c r="CBH6" s="105"/>
      <c r="CBI6" s="105"/>
      <c r="CBJ6" s="105"/>
      <c r="CBK6" s="105"/>
      <c r="CBL6" s="105"/>
      <c r="CBM6" s="105"/>
      <c r="CBN6" s="105"/>
      <c r="CBO6" s="105"/>
      <c r="CBP6" s="105"/>
      <c r="CBQ6" s="105"/>
      <c r="CBR6" s="105"/>
      <c r="CBS6" s="105"/>
      <c r="CBT6" s="105"/>
      <c r="CBU6" s="105"/>
      <c r="CBV6" s="105"/>
      <c r="CBW6" s="105"/>
      <c r="CBX6" s="105"/>
      <c r="CBY6" s="105"/>
      <c r="CBZ6" s="105"/>
      <c r="CCA6" s="105"/>
      <c r="CCB6" s="105"/>
      <c r="CCC6" s="105"/>
      <c r="CCD6" s="105"/>
      <c r="CCE6" s="105"/>
      <c r="CCF6" s="105"/>
      <c r="CCG6" s="105"/>
      <c r="CCH6" s="105"/>
      <c r="CCI6" s="105"/>
      <c r="CCJ6" s="105"/>
      <c r="CCK6" s="105"/>
      <c r="CCL6" s="105"/>
      <c r="CCM6" s="105"/>
      <c r="CCN6" s="105"/>
      <c r="CCO6" s="105"/>
      <c r="CCP6" s="105"/>
      <c r="CCQ6" s="105"/>
      <c r="CCR6" s="105"/>
      <c r="CCS6" s="105"/>
      <c r="CCT6" s="105"/>
      <c r="CCU6" s="105"/>
      <c r="CCV6" s="105"/>
      <c r="CCW6" s="105"/>
      <c r="CCX6" s="105"/>
      <c r="CCY6" s="105"/>
      <c r="CCZ6" s="105"/>
      <c r="CDA6" s="105"/>
      <c r="CDB6" s="105"/>
      <c r="CDC6" s="105"/>
      <c r="CDD6" s="105"/>
      <c r="CDE6" s="105"/>
      <c r="CDF6" s="105"/>
      <c r="CDG6" s="105"/>
      <c r="CDH6" s="105"/>
      <c r="CDI6" s="105"/>
      <c r="CDJ6" s="105"/>
      <c r="CDK6" s="105"/>
      <c r="CDL6" s="105"/>
      <c r="CDM6" s="105"/>
      <c r="CDN6" s="105"/>
      <c r="CDO6" s="105"/>
      <c r="CDP6" s="105"/>
      <c r="CDQ6" s="105"/>
      <c r="CDR6" s="105"/>
      <c r="CDS6" s="105"/>
      <c r="CDT6" s="105"/>
      <c r="CDU6" s="105"/>
      <c r="CDV6" s="105"/>
      <c r="CDW6" s="105"/>
      <c r="CDX6" s="105"/>
      <c r="CDY6" s="105"/>
      <c r="CDZ6" s="105"/>
      <c r="CEA6" s="105"/>
      <c r="CEB6" s="105"/>
      <c r="CEC6" s="105"/>
      <c r="CED6" s="105"/>
      <c r="CEE6" s="105"/>
      <c r="CEF6" s="105"/>
      <c r="CEG6" s="105"/>
      <c r="CEH6" s="105"/>
      <c r="CEI6" s="105"/>
      <c r="CEJ6" s="105"/>
      <c r="CEK6" s="105"/>
      <c r="CEL6" s="105"/>
      <c r="CEM6" s="105"/>
      <c r="CEN6" s="105"/>
      <c r="CEO6" s="105"/>
      <c r="CEP6" s="105"/>
      <c r="CEQ6" s="105"/>
      <c r="CER6" s="105"/>
      <c r="CES6" s="105"/>
      <c r="CET6" s="105"/>
      <c r="CEU6" s="105"/>
      <c r="CEV6" s="105"/>
      <c r="CEW6" s="105"/>
      <c r="CEX6" s="105"/>
      <c r="CEY6" s="105"/>
      <c r="CEZ6" s="105"/>
      <c r="CFA6" s="105"/>
      <c r="CFB6" s="105"/>
      <c r="CFC6" s="105"/>
      <c r="CFD6" s="105"/>
      <c r="CFE6" s="105"/>
      <c r="CFF6" s="105"/>
      <c r="CFG6" s="105"/>
      <c r="CFH6" s="105"/>
      <c r="CFI6" s="105"/>
      <c r="CFJ6" s="105"/>
      <c r="CFK6" s="105"/>
      <c r="CFL6" s="105"/>
      <c r="CFM6" s="105"/>
      <c r="CFN6" s="105"/>
      <c r="CFO6" s="105"/>
      <c r="CFP6" s="105"/>
      <c r="CFQ6" s="105"/>
      <c r="CFR6" s="105"/>
      <c r="CFS6" s="105"/>
      <c r="CFT6" s="105"/>
      <c r="CFU6" s="105"/>
      <c r="CFV6" s="105"/>
      <c r="CFW6" s="105"/>
      <c r="CFX6" s="105"/>
      <c r="CFY6" s="105"/>
      <c r="CFZ6" s="105"/>
      <c r="CGA6" s="105"/>
      <c r="CGB6" s="105"/>
      <c r="CGC6" s="105"/>
      <c r="CGD6" s="105"/>
      <c r="CGE6" s="105"/>
      <c r="CGF6" s="105"/>
      <c r="CGG6" s="105"/>
      <c r="CGH6" s="105"/>
      <c r="CGI6" s="105"/>
      <c r="CGJ6" s="105"/>
      <c r="CGK6" s="105"/>
      <c r="CGL6" s="105"/>
      <c r="CGM6" s="105"/>
      <c r="CGN6" s="105"/>
      <c r="CGO6" s="105"/>
      <c r="CGP6" s="105"/>
      <c r="CGQ6" s="105"/>
      <c r="CGR6" s="105"/>
      <c r="CGS6" s="105"/>
      <c r="CGT6" s="105"/>
      <c r="CGU6" s="105"/>
      <c r="CGV6" s="105"/>
      <c r="CGW6" s="105"/>
      <c r="CGX6" s="105"/>
      <c r="CGY6" s="105"/>
      <c r="CGZ6" s="105"/>
      <c r="CHA6" s="105"/>
      <c r="CHB6" s="105"/>
      <c r="CHC6" s="105"/>
      <c r="CHD6" s="105"/>
      <c r="CHE6" s="105"/>
      <c r="CHF6" s="105"/>
      <c r="CHG6" s="105"/>
      <c r="CHH6" s="105"/>
      <c r="CHI6" s="105"/>
      <c r="CHJ6" s="105"/>
      <c r="CHK6" s="105"/>
      <c r="CHL6" s="105"/>
      <c r="CHM6" s="105"/>
      <c r="CHN6" s="105"/>
      <c r="CHO6" s="105"/>
      <c r="CHP6" s="105"/>
      <c r="CHQ6" s="105"/>
      <c r="CHR6" s="105"/>
      <c r="CHS6" s="105"/>
      <c r="CHT6" s="105"/>
      <c r="CHU6" s="105"/>
      <c r="CHV6" s="105"/>
      <c r="CHW6" s="105"/>
      <c r="CHX6" s="105"/>
      <c r="CHY6" s="105"/>
      <c r="CHZ6" s="105"/>
      <c r="CIA6" s="105"/>
      <c r="CIB6" s="105"/>
      <c r="CIC6" s="105"/>
      <c r="CID6" s="105"/>
      <c r="CIE6" s="105"/>
      <c r="CIF6" s="105"/>
      <c r="CIG6" s="105"/>
      <c r="CIH6" s="105"/>
      <c r="CII6" s="105"/>
      <c r="CIJ6" s="105"/>
      <c r="CIK6" s="105"/>
      <c r="CIL6" s="105"/>
      <c r="CIM6" s="105"/>
      <c r="CIN6" s="105"/>
      <c r="CIO6" s="105"/>
      <c r="CIP6" s="105"/>
      <c r="CIQ6" s="105"/>
      <c r="CIR6" s="105"/>
      <c r="CIS6" s="105"/>
      <c r="CIT6" s="105"/>
      <c r="CIU6" s="105"/>
      <c r="CIV6" s="105"/>
      <c r="CIW6" s="105"/>
      <c r="CIX6" s="105"/>
      <c r="CIY6" s="105"/>
      <c r="CIZ6" s="105"/>
      <c r="CJA6" s="105"/>
      <c r="CJB6" s="105"/>
      <c r="CJC6" s="105"/>
      <c r="CJD6" s="105"/>
      <c r="CJE6" s="105"/>
      <c r="CJF6" s="105"/>
      <c r="CJG6" s="105"/>
      <c r="CJH6" s="105"/>
      <c r="CJI6" s="105"/>
      <c r="CJJ6" s="105"/>
      <c r="CJK6" s="105"/>
      <c r="CJL6" s="105"/>
      <c r="CJM6" s="105"/>
      <c r="CJN6" s="105"/>
      <c r="CJO6" s="105"/>
      <c r="CJP6" s="105"/>
      <c r="CJQ6" s="105"/>
      <c r="CJR6" s="105"/>
      <c r="CJS6" s="105"/>
      <c r="CJT6" s="105"/>
      <c r="CJU6" s="105"/>
      <c r="CJV6" s="105"/>
      <c r="CJW6" s="105"/>
      <c r="CJX6" s="105"/>
      <c r="CJY6" s="105"/>
      <c r="CJZ6" s="105"/>
      <c r="CKA6" s="105"/>
      <c r="CKB6" s="105"/>
      <c r="CKC6" s="105"/>
      <c r="CKD6" s="105"/>
      <c r="CKE6" s="105"/>
      <c r="CKF6" s="105"/>
      <c r="CKG6" s="105"/>
      <c r="CKH6" s="105"/>
      <c r="CKI6" s="105"/>
      <c r="CKJ6" s="105"/>
      <c r="CKK6" s="105"/>
      <c r="CKL6" s="105"/>
      <c r="CKM6" s="105"/>
      <c r="CKN6" s="105"/>
      <c r="CKO6" s="105"/>
      <c r="CKP6" s="105"/>
      <c r="CKQ6" s="105"/>
      <c r="CKR6" s="105"/>
      <c r="CKS6" s="105"/>
      <c r="CKT6" s="105"/>
      <c r="CKU6" s="105"/>
      <c r="CKV6" s="105"/>
      <c r="CKW6" s="105"/>
      <c r="CKX6" s="105"/>
      <c r="CKY6" s="105"/>
      <c r="CKZ6" s="105"/>
      <c r="CLA6" s="105"/>
      <c r="CLB6" s="105"/>
      <c r="CLC6" s="105"/>
      <c r="CLD6" s="105"/>
      <c r="CLE6" s="105"/>
      <c r="CLF6" s="105"/>
      <c r="CLG6" s="105"/>
      <c r="CLH6" s="105"/>
      <c r="CLI6" s="105"/>
      <c r="CLJ6" s="105"/>
      <c r="CLK6" s="105"/>
      <c r="CLL6" s="105"/>
      <c r="CLM6" s="105"/>
      <c r="CLN6" s="105"/>
      <c r="CLO6" s="105"/>
      <c r="CLP6" s="105"/>
      <c r="CLQ6" s="105"/>
      <c r="CLR6" s="105"/>
      <c r="CLS6" s="105"/>
      <c r="CLT6" s="105"/>
      <c r="CLU6" s="105"/>
      <c r="CLV6" s="105"/>
      <c r="CLW6" s="105"/>
      <c r="CLX6" s="105"/>
      <c r="CLY6" s="105"/>
      <c r="CLZ6" s="105"/>
      <c r="CMA6" s="105"/>
      <c r="CMB6" s="105"/>
      <c r="CMC6" s="105"/>
      <c r="CMD6" s="105"/>
      <c r="CME6" s="105"/>
      <c r="CMF6" s="105"/>
      <c r="CMG6" s="105"/>
      <c r="CMH6" s="105"/>
      <c r="CMI6" s="105"/>
      <c r="CMJ6" s="105"/>
      <c r="CMK6" s="105"/>
      <c r="CML6" s="105"/>
      <c r="CMM6" s="105"/>
      <c r="CMN6" s="105"/>
      <c r="CMO6" s="105"/>
      <c r="CMP6" s="105"/>
      <c r="CMQ6" s="105"/>
      <c r="CMR6" s="105"/>
      <c r="CMS6" s="105"/>
      <c r="CMT6" s="105"/>
      <c r="CMU6" s="105"/>
      <c r="CMV6" s="105"/>
      <c r="CMW6" s="105"/>
      <c r="CMX6" s="105"/>
      <c r="CMY6" s="105"/>
      <c r="CMZ6" s="105"/>
      <c r="CNA6" s="105"/>
      <c r="CNB6" s="105"/>
      <c r="CNC6" s="105"/>
      <c r="CND6" s="105"/>
      <c r="CNE6" s="105"/>
      <c r="CNF6" s="105"/>
      <c r="CNG6" s="105"/>
      <c r="CNH6" s="105"/>
      <c r="CNI6" s="105"/>
      <c r="CNJ6" s="105"/>
      <c r="CNK6" s="105"/>
      <c r="CNL6" s="105"/>
      <c r="CNM6" s="105"/>
      <c r="CNN6" s="105"/>
      <c r="CNO6" s="105"/>
      <c r="CNP6" s="105"/>
      <c r="CNQ6" s="105"/>
      <c r="CNR6" s="105"/>
      <c r="CNS6" s="105"/>
      <c r="CNT6" s="105"/>
      <c r="CNU6" s="105"/>
      <c r="CNV6" s="105"/>
      <c r="CNW6" s="105"/>
      <c r="CNX6" s="105"/>
      <c r="CNY6" s="105"/>
      <c r="CNZ6" s="105"/>
      <c r="COA6" s="105"/>
      <c r="COB6" s="105"/>
      <c r="COC6" s="105"/>
      <c r="COD6" s="105"/>
      <c r="COE6" s="105"/>
      <c r="COF6" s="105"/>
      <c r="COG6" s="105"/>
      <c r="COH6" s="105"/>
      <c r="COI6" s="105"/>
      <c r="COJ6" s="105"/>
      <c r="COK6" s="105"/>
      <c r="COL6" s="105"/>
      <c r="COM6" s="105"/>
      <c r="CON6" s="105"/>
      <c r="COO6" s="105"/>
      <c r="COP6" s="105"/>
      <c r="COQ6" s="105"/>
      <c r="COR6" s="105"/>
      <c r="COS6" s="105"/>
      <c r="COT6" s="105"/>
      <c r="COU6" s="105"/>
      <c r="COV6" s="105"/>
      <c r="COW6" s="105"/>
      <c r="COX6" s="105"/>
      <c r="COY6" s="105"/>
      <c r="COZ6" s="105"/>
      <c r="CPA6" s="105"/>
      <c r="CPB6" s="105"/>
      <c r="CPC6" s="105"/>
      <c r="CPD6" s="105"/>
      <c r="CPE6" s="105"/>
      <c r="CPF6" s="105"/>
      <c r="CPG6" s="105"/>
      <c r="CPH6" s="105"/>
      <c r="CPI6" s="105"/>
      <c r="CPJ6" s="105"/>
      <c r="CPK6" s="105"/>
      <c r="CPL6" s="105"/>
      <c r="CPM6" s="105"/>
      <c r="CPN6" s="105"/>
      <c r="CPO6" s="105"/>
      <c r="CPP6" s="105"/>
      <c r="CPQ6" s="105"/>
      <c r="CPR6" s="105"/>
      <c r="CPS6" s="105"/>
      <c r="CPT6" s="105"/>
      <c r="CPU6" s="105"/>
      <c r="CPV6" s="105"/>
      <c r="CPW6" s="105"/>
      <c r="CPX6" s="105"/>
      <c r="CPY6" s="105"/>
      <c r="CPZ6" s="105"/>
      <c r="CQA6" s="105"/>
      <c r="CQB6" s="105"/>
      <c r="CQC6" s="105"/>
      <c r="CQD6" s="105"/>
      <c r="CQE6" s="105"/>
      <c r="CQF6" s="105"/>
      <c r="CQG6" s="105"/>
      <c r="CQH6" s="105"/>
      <c r="CQI6" s="105"/>
      <c r="CQJ6" s="105"/>
      <c r="CQK6" s="105"/>
      <c r="CQL6" s="105"/>
      <c r="CQM6" s="105"/>
      <c r="CQN6" s="105"/>
      <c r="CQO6" s="105"/>
      <c r="CQP6" s="105"/>
      <c r="CQQ6" s="105"/>
      <c r="CQR6" s="105"/>
      <c r="CQS6" s="105"/>
      <c r="CQT6" s="105"/>
      <c r="CQU6" s="105"/>
      <c r="CQV6" s="105"/>
      <c r="CQW6" s="105"/>
      <c r="CQX6" s="105"/>
      <c r="CQY6" s="105"/>
      <c r="CQZ6" s="105"/>
      <c r="CRA6" s="105"/>
      <c r="CRB6" s="105"/>
      <c r="CRC6" s="105"/>
      <c r="CRD6" s="105"/>
      <c r="CRE6" s="105"/>
      <c r="CRF6" s="105"/>
      <c r="CRG6" s="105"/>
      <c r="CRH6" s="105"/>
      <c r="CRI6" s="105"/>
      <c r="CRJ6" s="105"/>
      <c r="CRK6" s="105"/>
      <c r="CRL6" s="105"/>
      <c r="CRM6" s="105"/>
      <c r="CRN6" s="105"/>
      <c r="CRO6" s="105"/>
      <c r="CRP6" s="105"/>
      <c r="CRQ6" s="105"/>
      <c r="CRR6" s="105"/>
      <c r="CRS6" s="105"/>
      <c r="CRT6" s="105"/>
      <c r="CRU6" s="105"/>
      <c r="CRV6" s="105"/>
      <c r="CRW6" s="105"/>
      <c r="CRX6" s="105"/>
      <c r="CRY6" s="105"/>
      <c r="CRZ6" s="105"/>
      <c r="CSA6" s="105"/>
      <c r="CSB6" s="105"/>
      <c r="CSC6" s="105"/>
      <c r="CSD6" s="105"/>
      <c r="CSE6" s="105"/>
      <c r="CSF6" s="105"/>
      <c r="CSG6" s="105"/>
      <c r="CSH6" s="105"/>
      <c r="CSI6" s="105"/>
      <c r="CSJ6" s="105"/>
      <c r="CSK6" s="105"/>
      <c r="CSL6" s="105"/>
      <c r="CSM6" s="105"/>
      <c r="CSN6" s="105"/>
      <c r="CSO6" s="105"/>
      <c r="CSP6" s="105"/>
      <c r="CSQ6" s="105"/>
      <c r="CSR6" s="105"/>
      <c r="CSS6" s="105"/>
      <c r="CST6" s="105"/>
      <c r="CSU6" s="105"/>
      <c r="CSV6" s="105"/>
      <c r="CSW6" s="105"/>
      <c r="CSX6" s="105"/>
      <c r="CSY6" s="105"/>
      <c r="CSZ6" s="105"/>
      <c r="CTA6" s="105"/>
      <c r="CTB6" s="105"/>
      <c r="CTC6" s="105"/>
      <c r="CTD6" s="105"/>
      <c r="CTE6" s="105"/>
      <c r="CTF6" s="105"/>
      <c r="CTG6" s="105"/>
      <c r="CTH6" s="105"/>
      <c r="CTI6" s="105"/>
      <c r="CTJ6" s="105"/>
      <c r="CTK6" s="105"/>
      <c r="CTL6" s="105"/>
      <c r="CTM6" s="105"/>
      <c r="CTN6" s="105"/>
      <c r="CTO6" s="105"/>
      <c r="CTP6" s="105"/>
      <c r="CTQ6" s="105"/>
      <c r="CTR6" s="105"/>
      <c r="CTS6" s="105"/>
      <c r="CTT6" s="105"/>
      <c r="CTU6" s="105"/>
      <c r="CTV6" s="105"/>
      <c r="CTW6" s="105"/>
      <c r="CTX6" s="105"/>
      <c r="CTY6" s="105"/>
      <c r="CTZ6" s="105"/>
      <c r="CUA6" s="105"/>
      <c r="CUB6" s="105"/>
      <c r="CUC6" s="105"/>
      <c r="CUD6" s="105"/>
      <c r="CUE6" s="105"/>
      <c r="CUF6" s="105"/>
      <c r="CUG6" s="105"/>
      <c r="CUH6" s="105"/>
      <c r="CUI6" s="105"/>
      <c r="CUJ6" s="105"/>
      <c r="CUK6" s="105"/>
      <c r="CUL6" s="105"/>
      <c r="CUM6" s="105"/>
      <c r="CUN6" s="105"/>
      <c r="CUO6" s="105"/>
      <c r="CUP6" s="105"/>
      <c r="CUQ6" s="105"/>
      <c r="CUR6" s="105"/>
      <c r="CUS6" s="105"/>
      <c r="CUT6" s="105"/>
      <c r="CUU6" s="105"/>
      <c r="CUV6" s="105"/>
      <c r="CUW6" s="105"/>
      <c r="CUX6" s="105"/>
      <c r="CUY6" s="105"/>
      <c r="CUZ6" s="105"/>
      <c r="CVA6" s="105"/>
      <c r="CVB6" s="105"/>
      <c r="CVC6" s="105"/>
      <c r="CVD6" s="105"/>
      <c r="CVE6" s="105"/>
      <c r="CVF6" s="105"/>
      <c r="CVG6" s="105"/>
      <c r="CVH6" s="105"/>
      <c r="CVI6" s="105"/>
      <c r="CVJ6" s="105"/>
      <c r="CVK6" s="105"/>
      <c r="CVL6" s="105"/>
      <c r="CVM6" s="105"/>
      <c r="CVN6" s="105"/>
      <c r="CVO6" s="105"/>
      <c r="CVP6" s="105"/>
      <c r="CVQ6" s="105"/>
      <c r="CVR6" s="105"/>
      <c r="CVS6" s="105"/>
      <c r="CVT6" s="105"/>
      <c r="CVU6" s="105"/>
      <c r="CVV6" s="105"/>
      <c r="CVW6" s="105"/>
      <c r="CVX6" s="105"/>
      <c r="CVY6" s="105"/>
      <c r="CVZ6" s="105"/>
      <c r="CWA6" s="105"/>
      <c r="CWB6" s="105"/>
      <c r="CWC6" s="105"/>
      <c r="CWD6" s="105"/>
      <c r="CWE6" s="105"/>
      <c r="CWF6" s="105"/>
      <c r="CWG6" s="105"/>
      <c r="CWH6" s="105"/>
      <c r="CWI6" s="105"/>
      <c r="CWJ6" s="105"/>
      <c r="CWK6" s="105"/>
      <c r="CWL6" s="105"/>
      <c r="CWM6" s="105"/>
      <c r="CWN6" s="105"/>
      <c r="CWO6" s="105"/>
      <c r="CWP6" s="105"/>
      <c r="CWQ6" s="105"/>
      <c r="CWR6" s="105"/>
      <c r="CWS6" s="105"/>
      <c r="CWT6" s="105"/>
      <c r="CWU6" s="105"/>
      <c r="CWV6" s="105"/>
      <c r="CWW6" s="105"/>
      <c r="CWX6" s="105"/>
      <c r="CWY6" s="105"/>
      <c r="CWZ6" s="105"/>
      <c r="CXA6" s="105"/>
      <c r="CXB6" s="105"/>
      <c r="CXC6" s="105"/>
      <c r="CXD6" s="105"/>
      <c r="CXE6" s="105"/>
      <c r="CXF6" s="105"/>
      <c r="CXG6" s="105"/>
      <c r="CXH6" s="105"/>
      <c r="CXI6" s="105"/>
      <c r="CXJ6" s="105"/>
      <c r="CXK6" s="105"/>
      <c r="CXL6" s="105"/>
      <c r="CXM6" s="105"/>
      <c r="CXN6" s="105"/>
      <c r="CXO6" s="105"/>
      <c r="CXP6" s="105"/>
      <c r="CXQ6" s="105"/>
      <c r="CXR6" s="105"/>
      <c r="CXS6" s="105"/>
      <c r="CXT6" s="105"/>
      <c r="CXU6" s="105"/>
      <c r="CXV6" s="105"/>
      <c r="CXW6" s="105"/>
      <c r="CXX6" s="105"/>
      <c r="CXY6" s="105"/>
      <c r="CXZ6" s="105"/>
      <c r="CYA6" s="105"/>
      <c r="CYB6" s="105"/>
      <c r="CYC6" s="105"/>
      <c r="CYD6" s="105"/>
      <c r="CYE6" s="105"/>
      <c r="CYF6" s="105"/>
      <c r="CYG6" s="105"/>
      <c r="CYH6" s="105"/>
      <c r="CYI6" s="105"/>
      <c r="CYJ6" s="105"/>
      <c r="CYK6" s="105"/>
      <c r="CYL6" s="105"/>
      <c r="CYM6" s="105"/>
      <c r="CYN6" s="105"/>
      <c r="CYO6" s="105"/>
      <c r="CYP6" s="105"/>
      <c r="CYQ6" s="105"/>
      <c r="CYR6" s="105"/>
      <c r="CYS6" s="105"/>
      <c r="CYT6" s="105"/>
      <c r="CYU6" s="105"/>
      <c r="CYV6" s="105"/>
      <c r="CYW6" s="105"/>
      <c r="CYX6" s="105"/>
      <c r="CYY6" s="105"/>
      <c r="CYZ6" s="105"/>
      <c r="CZA6" s="105"/>
      <c r="CZB6" s="105"/>
      <c r="CZC6" s="105"/>
      <c r="CZD6" s="105"/>
      <c r="CZE6" s="105"/>
      <c r="CZF6" s="105"/>
      <c r="CZG6" s="105"/>
      <c r="CZH6" s="105"/>
      <c r="CZI6" s="105"/>
      <c r="CZJ6" s="105"/>
      <c r="CZK6" s="105"/>
      <c r="CZL6" s="105"/>
      <c r="CZM6" s="105"/>
      <c r="CZN6" s="105"/>
      <c r="CZO6" s="105"/>
      <c r="CZP6" s="105"/>
      <c r="CZQ6" s="105"/>
      <c r="CZR6" s="105"/>
      <c r="CZS6" s="105"/>
      <c r="CZT6" s="105"/>
      <c r="CZU6" s="105"/>
      <c r="CZV6" s="105"/>
      <c r="CZW6" s="105"/>
      <c r="CZX6" s="105"/>
      <c r="CZY6" s="105"/>
      <c r="CZZ6" s="105"/>
      <c r="DAA6" s="105"/>
      <c r="DAB6" s="105"/>
      <c r="DAC6" s="105"/>
      <c r="DAD6" s="105"/>
      <c r="DAE6" s="105"/>
      <c r="DAF6" s="105"/>
      <c r="DAG6" s="105"/>
      <c r="DAH6" s="105"/>
      <c r="DAI6" s="105"/>
      <c r="DAJ6" s="105"/>
      <c r="DAK6" s="105"/>
      <c r="DAL6" s="105"/>
      <c r="DAM6" s="105"/>
      <c r="DAN6" s="105"/>
      <c r="DAO6" s="105"/>
      <c r="DAP6" s="105"/>
      <c r="DAQ6" s="105"/>
      <c r="DAR6" s="105"/>
      <c r="DAS6" s="105"/>
      <c r="DAT6" s="105"/>
      <c r="DAU6" s="105"/>
      <c r="DAV6" s="105"/>
      <c r="DAW6" s="105"/>
      <c r="DAX6" s="105"/>
      <c r="DAY6" s="105"/>
      <c r="DAZ6" s="105"/>
      <c r="DBA6" s="105"/>
      <c r="DBB6" s="105"/>
      <c r="DBC6" s="105"/>
      <c r="DBD6" s="105"/>
      <c r="DBE6" s="105"/>
      <c r="DBF6" s="105"/>
      <c r="DBG6" s="105"/>
      <c r="DBH6" s="105"/>
      <c r="DBI6" s="105"/>
      <c r="DBJ6" s="105"/>
      <c r="DBK6" s="105"/>
      <c r="DBL6" s="105"/>
      <c r="DBM6" s="105"/>
      <c r="DBN6" s="105"/>
      <c r="DBO6" s="105"/>
      <c r="DBP6" s="105"/>
      <c r="DBQ6" s="105"/>
      <c r="DBR6" s="105"/>
      <c r="DBS6" s="105"/>
      <c r="DBT6" s="105"/>
      <c r="DBU6" s="105"/>
      <c r="DBV6" s="105"/>
      <c r="DBW6" s="105"/>
      <c r="DBX6" s="105"/>
      <c r="DBY6" s="105"/>
      <c r="DBZ6" s="105"/>
      <c r="DCA6" s="105"/>
      <c r="DCB6" s="105"/>
      <c r="DCC6" s="105"/>
      <c r="DCD6" s="105"/>
      <c r="DCE6" s="105"/>
      <c r="DCF6" s="105"/>
      <c r="DCG6" s="105"/>
      <c r="DCH6" s="105"/>
      <c r="DCI6" s="105"/>
      <c r="DCJ6" s="105"/>
      <c r="DCK6" s="105"/>
      <c r="DCL6" s="105"/>
      <c r="DCM6" s="105"/>
      <c r="DCN6" s="105"/>
      <c r="DCO6" s="105"/>
      <c r="DCP6" s="105"/>
      <c r="DCQ6" s="105"/>
      <c r="DCR6" s="105"/>
      <c r="DCS6" s="105"/>
      <c r="DCT6" s="105"/>
      <c r="DCU6" s="105"/>
      <c r="DCV6" s="105"/>
      <c r="DCW6" s="105"/>
      <c r="DCX6" s="105"/>
      <c r="DCY6" s="105"/>
      <c r="DCZ6" s="105"/>
      <c r="DDA6" s="105"/>
      <c r="DDB6" s="105"/>
      <c r="DDC6" s="105"/>
      <c r="DDD6" s="105"/>
      <c r="DDE6" s="105"/>
      <c r="DDF6" s="105"/>
      <c r="DDG6" s="105"/>
      <c r="DDH6" s="105"/>
      <c r="DDI6" s="105"/>
      <c r="DDJ6" s="105"/>
      <c r="DDK6" s="105"/>
      <c r="DDL6" s="105"/>
      <c r="DDM6" s="105"/>
      <c r="DDN6" s="105"/>
      <c r="DDO6" s="105"/>
      <c r="DDP6" s="105"/>
      <c r="DDQ6" s="105"/>
      <c r="DDR6" s="105"/>
      <c r="DDS6" s="105"/>
      <c r="DDT6" s="105"/>
      <c r="DDU6" s="105"/>
      <c r="DDV6" s="105"/>
      <c r="DDW6" s="105"/>
      <c r="DDX6" s="105"/>
      <c r="DDY6" s="105"/>
      <c r="DDZ6" s="105"/>
      <c r="DEA6" s="105"/>
      <c r="DEB6" s="105"/>
      <c r="DEC6" s="105"/>
      <c r="DED6" s="105"/>
      <c r="DEE6" s="105"/>
      <c r="DEF6" s="105"/>
      <c r="DEG6" s="105"/>
      <c r="DEH6" s="105"/>
      <c r="DEI6" s="105"/>
      <c r="DEJ6" s="105"/>
      <c r="DEK6" s="105"/>
      <c r="DEL6" s="105"/>
      <c r="DEM6" s="105"/>
      <c r="DEN6" s="105"/>
      <c r="DEO6" s="105"/>
      <c r="DEP6" s="105"/>
      <c r="DEQ6" s="105"/>
      <c r="DER6" s="105"/>
      <c r="DES6" s="105"/>
      <c r="DET6" s="105"/>
      <c r="DEU6" s="105"/>
      <c r="DEV6" s="105"/>
      <c r="DEW6" s="105"/>
      <c r="DEX6" s="105"/>
      <c r="DEY6" s="105"/>
      <c r="DEZ6" s="105"/>
      <c r="DFA6" s="105"/>
      <c r="DFB6" s="105"/>
      <c r="DFC6" s="105"/>
      <c r="DFD6" s="105"/>
      <c r="DFE6" s="105"/>
      <c r="DFF6" s="105"/>
      <c r="DFG6" s="105"/>
      <c r="DFH6" s="105"/>
      <c r="DFI6" s="105"/>
      <c r="DFJ6" s="105"/>
      <c r="DFK6" s="105"/>
      <c r="DFL6" s="105"/>
      <c r="DFM6" s="105"/>
      <c r="DFN6" s="105"/>
      <c r="DFO6" s="105"/>
      <c r="DFP6" s="105"/>
      <c r="DFQ6" s="105"/>
      <c r="DFR6" s="105"/>
      <c r="DFS6" s="105"/>
      <c r="DFT6" s="105"/>
      <c r="DFU6" s="105"/>
      <c r="DFV6" s="105"/>
      <c r="DFW6" s="105"/>
      <c r="DFX6" s="105"/>
      <c r="DFY6" s="105"/>
      <c r="DFZ6" s="105"/>
      <c r="DGA6" s="105"/>
      <c r="DGB6" s="105"/>
      <c r="DGC6" s="105"/>
      <c r="DGD6" s="105"/>
      <c r="DGE6" s="105"/>
      <c r="DGF6" s="105"/>
      <c r="DGG6" s="105"/>
      <c r="DGH6" s="105"/>
      <c r="DGI6" s="105"/>
      <c r="DGJ6" s="105"/>
      <c r="DGK6" s="105"/>
      <c r="DGL6" s="105"/>
      <c r="DGM6" s="105"/>
      <c r="DGN6" s="105"/>
      <c r="DGO6" s="105"/>
      <c r="DGP6" s="105"/>
      <c r="DGQ6" s="105"/>
      <c r="DGR6" s="105"/>
      <c r="DGS6" s="105"/>
      <c r="DGT6" s="105"/>
      <c r="DGU6" s="105"/>
      <c r="DGV6" s="105"/>
      <c r="DGW6" s="105"/>
      <c r="DGX6" s="105"/>
      <c r="DGY6" s="105"/>
      <c r="DGZ6" s="105"/>
      <c r="DHA6" s="105"/>
      <c r="DHB6" s="105"/>
      <c r="DHC6" s="105"/>
      <c r="DHD6" s="105"/>
      <c r="DHE6" s="105"/>
      <c r="DHF6" s="105"/>
      <c r="DHG6" s="105"/>
      <c r="DHH6" s="105"/>
      <c r="DHI6" s="105"/>
      <c r="DHJ6" s="105"/>
      <c r="DHK6" s="105"/>
      <c r="DHL6" s="105"/>
      <c r="DHM6" s="105"/>
      <c r="DHN6" s="105"/>
      <c r="DHO6" s="105"/>
      <c r="DHP6" s="105"/>
      <c r="DHQ6" s="105"/>
      <c r="DHR6" s="105"/>
      <c r="DHS6" s="105"/>
      <c r="DHT6" s="105"/>
      <c r="DHU6" s="105"/>
      <c r="DHV6" s="105"/>
      <c r="DHW6" s="105"/>
      <c r="DHX6" s="105"/>
      <c r="DHY6" s="105"/>
      <c r="DHZ6" s="105"/>
      <c r="DIA6" s="105"/>
      <c r="DIB6" s="105"/>
      <c r="DIC6" s="105"/>
      <c r="DID6" s="105"/>
      <c r="DIE6" s="105"/>
      <c r="DIF6" s="105"/>
      <c r="DIG6" s="105"/>
      <c r="DIH6" s="105"/>
      <c r="DII6" s="105"/>
      <c r="DIJ6" s="105"/>
      <c r="DIK6" s="105"/>
      <c r="DIL6" s="105"/>
      <c r="DIM6" s="105"/>
      <c r="DIN6" s="105"/>
      <c r="DIO6" s="105"/>
      <c r="DIP6" s="105"/>
      <c r="DIQ6" s="105"/>
      <c r="DIR6" s="105"/>
      <c r="DIS6" s="105"/>
      <c r="DIT6" s="105"/>
      <c r="DIU6" s="105"/>
      <c r="DIV6" s="105"/>
      <c r="DIW6" s="105"/>
      <c r="DIX6" s="105"/>
      <c r="DIY6" s="105"/>
      <c r="DIZ6" s="105"/>
      <c r="DJA6" s="105"/>
      <c r="DJB6" s="105"/>
      <c r="DJC6" s="105"/>
      <c r="DJD6" s="105"/>
      <c r="DJE6" s="105"/>
      <c r="DJF6" s="105"/>
      <c r="DJG6" s="105"/>
      <c r="DJH6" s="105"/>
      <c r="DJI6" s="105"/>
      <c r="DJJ6" s="105"/>
      <c r="DJK6" s="105"/>
      <c r="DJL6" s="105"/>
      <c r="DJM6" s="105"/>
      <c r="DJN6" s="105"/>
      <c r="DJO6" s="105"/>
      <c r="DJP6" s="105"/>
      <c r="DJQ6" s="105"/>
      <c r="DJR6" s="105"/>
      <c r="DJS6" s="105"/>
      <c r="DJT6" s="105"/>
      <c r="DJU6" s="105"/>
      <c r="DJV6" s="105"/>
      <c r="DJW6" s="105"/>
      <c r="DJX6" s="105"/>
      <c r="DJY6" s="105"/>
      <c r="DJZ6" s="105"/>
      <c r="DKA6" s="105"/>
      <c r="DKB6" s="105"/>
      <c r="DKC6" s="105"/>
      <c r="DKD6" s="105"/>
      <c r="DKE6" s="105"/>
      <c r="DKF6" s="105"/>
      <c r="DKG6" s="105"/>
      <c r="DKH6" s="105"/>
      <c r="DKI6" s="105"/>
      <c r="DKJ6" s="105"/>
      <c r="DKK6" s="105"/>
      <c r="DKL6" s="105"/>
      <c r="DKM6" s="105"/>
      <c r="DKN6" s="105"/>
      <c r="DKO6" s="105"/>
      <c r="DKP6" s="105"/>
      <c r="DKQ6" s="105"/>
      <c r="DKR6" s="105"/>
      <c r="DKS6" s="105"/>
      <c r="DKT6" s="105"/>
      <c r="DKU6" s="105"/>
      <c r="DKV6" s="105"/>
      <c r="DKW6" s="105"/>
      <c r="DKX6" s="105"/>
      <c r="DKY6" s="105"/>
      <c r="DKZ6" s="105"/>
      <c r="DLA6" s="105"/>
      <c r="DLB6" s="105"/>
      <c r="DLC6" s="105"/>
      <c r="DLD6" s="105"/>
      <c r="DLE6" s="105"/>
      <c r="DLF6" s="105"/>
      <c r="DLG6" s="105"/>
      <c r="DLH6" s="105"/>
      <c r="DLI6" s="105"/>
      <c r="DLJ6" s="105"/>
      <c r="DLK6" s="105"/>
      <c r="DLL6" s="105"/>
      <c r="DLM6" s="105"/>
      <c r="DLN6" s="105"/>
      <c r="DLO6" s="105"/>
      <c r="DLP6" s="105"/>
      <c r="DLQ6" s="105"/>
      <c r="DLR6" s="105"/>
      <c r="DLS6" s="105"/>
      <c r="DLT6" s="105"/>
      <c r="DLU6" s="105"/>
      <c r="DLV6" s="105"/>
      <c r="DLW6" s="105"/>
      <c r="DLX6" s="105"/>
      <c r="DLY6" s="105"/>
      <c r="DLZ6" s="105"/>
      <c r="DMA6" s="105"/>
      <c r="DMB6" s="105"/>
      <c r="DMC6" s="105"/>
      <c r="DMD6" s="105"/>
      <c r="DME6" s="105"/>
      <c r="DMF6" s="105"/>
      <c r="DMG6" s="105"/>
      <c r="DMH6" s="105"/>
      <c r="DMI6" s="105"/>
      <c r="DMJ6" s="105"/>
      <c r="DMK6" s="105"/>
      <c r="DML6" s="105"/>
      <c r="DMM6" s="105"/>
      <c r="DMN6" s="105"/>
      <c r="DMO6" s="105"/>
      <c r="DMP6" s="105"/>
      <c r="DMQ6" s="105"/>
      <c r="DMR6" s="105"/>
      <c r="DMS6" s="105"/>
      <c r="DMT6" s="105"/>
      <c r="DMU6" s="105"/>
      <c r="DMV6" s="105"/>
      <c r="DMW6" s="105"/>
      <c r="DMX6" s="105"/>
      <c r="DMY6" s="105"/>
      <c r="DMZ6" s="105"/>
      <c r="DNA6" s="105"/>
      <c r="DNB6" s="105"/>
      <c r="DNC6" s="105"/>
      <c r="DND6" s="105"/>
      <c r="DNE6" s="105"/>
      <c r="DNF6" s="105"/>
      <c r="DNG6" s="105"/>
      <c r="DNH6" s="105"/>
      <c r="DNI6" s="105"/>
      <c r="DNJ6" s="105"/>
      <c r="DNK6" s="105"/>
      <c r="DNL6" s="105"/>
      <c r="DNM6" s="105"/>
      <c r="DNN6" s="105"/>
      <c r="DNO6" s="105"/>
      <c r="DNP6" s="105"/>
      <c r="DNQ6" s="105"/>
      <c r="DNR6" s="105"/>
      <c r="DNS6" s="105"/>
      <c r="DNT6" s="105"/>
      <c r="DNU6" s="105"/>
      <c r="DNV6" s="105"/>
      <c r="DNW6" s="105"/>
      <c r="DNX6" s="105"/>
      <c r="DNY6" s="105"/>
      <c r="DNZ6" s="105"/>
      <c r="DOA6" s="105"/>
      <c r="DOB6" s="105"/>
      <c r="DOC6" s="105"/>
      <c r="DOD6" s="105"/>
      <c r="DOE6" s="105"/>
      <c r="DOF6" s="105"/>
      <c r="DOG6" s="105"/>
      <c r="DOH6" s="105"/>
      <c r="DOI6" s="105"/>
      <c r="DOJ6" s="105"/>
      <c r="DOK6" s="105"/>
      <c r="DOL6" s="105"/>
      <c r="DOM6" s="105"/>
      <c r="DON6" s="105"/>
      <c r="DOO6" s="105"/>
      <c r="DOP6" s="105"/>
      <c r="DOQ6" s="105"/>
      <c r="DOR6" s="105"/>
      <c r="DOS6" s="105"/>
      <c r="DOT6" s="105"/>
      <c r="DOU6" s="105"/>
      <c r="DOV6" s="105"/>
      <c r="DOW6" s="105"/>
      <c r="DOX6" s="105"/>
      <c r="DOY6" s="105"/>
      <c r="DOZ6" s="105"/>
      <c r="DPA6" s="105"/>
      <c r="DPB6" s="105"/>
      <c r="DPC6" s="105"/>
      <c r="DPD6" s="105"/>
      <c r="DPE6" s="105"/>
      <c r="DPF6" s="105"/>
      <c r="DPG6" s="105"/>
      <c r="DPH6" s="105"/>
      <c r="DPI6" s="105"/>
      <c r="DPJ6" s="105"/>
      <c r="DPK6" s="105"/>
      <c r="DPL6" s="105"/>
      <c r="DPM6" s="105"/>
      <c r="DPN6" s="105"/>
      <c r="DPO6" s="105"/>
      <c r="DPP6" s="105"/>
      <c r="DPQ6" s="105"/>
      <c r="DPR6" s="105"/>
      <c r="DPS6" s="105"/>
      <c r="DPT6" s="105"/>
      <c r="DPU6" s="105"/>
      <c r="DPV6" s="105"/>
      <c r="DPW6" s="105"/>
      <c r="DPX6" s="105"/>
      <c r="DPY6" s="105"/>
      <c r="DPZ6" s="105"/>
      <c r="DQA6" s="105"/>
      <c r="DQB6" s="105"/>
      <c r="DQC6" s="105"/>
      <c r="DQD6" s="105"/>
      <c r="DQE6" s="105"/>
      <c r="DQF6" s="105"/>
      <c r="DQG6" s="105"/>
      <c r="DQH6" s="105"/>
      <c r="DQI6" s="105"/>
      <c r="DQJ6" s="105"/>
      <c r="DQK6" s="105"/>
      <c r="DQL6" s="105"/>
      <c r="DQM6" s="105"/>
      <c r="DQN6" s="105"/>
      <c r="DQO6" s="105"/>
      <c r="DQP6" s="105"/>
      <c r="DQQ6" s="105"/>
      <c r="DQR6" s="105"/>
      <c r="DQS6" s="105"/>
      <c r="DQT6" s="105"/>
      <c r="DQU6" s="105"/>
      <c r="DQV6" s="105"/>
      <c r="DQW6" s="105"/>
      <c r="DQX6" s="105"/>
      <c r="DQY6" s="105"/>
      <c r="DQZ6" s="105"/>
      <c r="DRA6" s="105"/>
      <c r="DRB6" s="105"/>
      <c r="DRC6" s="105"/>
      <c r="DRD6" s="105"/>
      <c r="DRE6" s="105"/>
      <c r="DRF6" s="105"/>
      <c r="DRG6" s="105"/>
      <c r="DRH6" s="105"/>
      <c r="DRI6" s="105"/>
      <c r="DRJ6" s="105"/>
      <c r="DRK6" s="105"/>
      <c r="DRL6" s="105"/>
      <c r="DRM6" s="105"/>
      <c r="DRN6" s="105"/>
      <c r="DRO6" s="105"/>
      <c r="DRP6" s="105"/>
      <c r="DRQ6" s="105"/>
      <c r="DRR6" s="105"/>
      <c r="DRS6" s="105"/>
      <c r="DRT6" s="105"/>
      <c r="DRU6" s="105"/>
      <c r="DRV6" s="105"/>
      <c r="DRW6" s="105"/>
      <c r="DRX6" s="105"/>
      <c r="DRY6" s="105"/>
      <c r="DRZ6" s="105"/>
      <c r="DSA6" s="105"/>
      <c r="DSB6" s="105"/>
      <c r="DSC6" s="105"/>
      <c r="DSD6" s="105"/>
      <c r="DSE6" s="105"/>
      <c r="DSF6" s="105"/>
      <c r="DSG6" s="105"/>
      <c r="DSH6" s="105"/>
      <c r="DSI6" s="105"/>
      <c r="DSJ6" s="105"/>
      <c r="DSK6" s="105"/>
      <c r="DSL6" s="105"/>
      <c r="DSM6" s="105"/>
      <c r="DSN6" s="105"/>
      <c r="DSO6" s="105"/>
      <c r="DSP6" s="105"/>
      <c r="DSQ6" s="105"/>
      <c r="DSR6" s="105"/>
      <c r="DSS6" s="105"/>
      <c r="DST6" s="105"/>
      <c r="DSU6" s="105"/>
      <c r="DSV6" s="105"/>
      <c r="DSW6" s="105"/>
      <c r="DSX6" s="105"/>
      <c r="DSY6" s="105"/>
      <c r="DSZ6" s="105"/>
      <c r="DTA6" s="105"/>
      <c r="DTB6" s="105"/>
      <c r="DTC6" s="105"/>
      <c r="DTD6" s="105"/>
      <c r="DTE6" s="105"/>
      <c r="DTF6" s="105"/>
      <c r="DTG6" s="105"/>
      <c r="DTH6" s="105"/>
      <c r="DTI6" s="105"/>
      <c r="DTJ6" s="105"/>
      <c r="DTK6" s="105"/>
      <c r="DTL6" s="105"/>
      <c r="DTM6" s="105"/>
      <c r="DTN6" s="105"/>
      <c r="DTO6" s="105"/>
      <c r="DTP6" s="105"/>
      <c r="DTQ6" s="105"/>
      <c r="DTR6" s="105"/>
      <c r="DTS6" s="105"/>
      <c r="DTT6" s="105"/>
      <c r="DTU6" s="105"/>
      <c r="DTV6" s="105"/>
      <c r="DTW6" s="105"/>
      <c r="DTX6" s="105"/>
      <c r="DTY6" s="105"/>
      <c r="DTZ6" s="105"/>
      <c r="DUA6" s="105"/>
      <c r="DUB6" s="105"/>
      <c r="DUC6" s="105"/>
      <c r="DUD6" s="105"/>
      <c r="DUE6" s="105"/>
      <c r="DUF6" s="105"/>
      <c r="DUG6" s="105"/>
      <c r="DUH6" s="105"/>
      <c r="DUI6" s="105"/>
      <c r="DUJ6" s="105"/>
      <c r="DUK6" s="105"/>
      <c r="DUL6" s="105"/>
      <c r="DUM6" s="105"/>
      <c r="DUN6" s="105"/>
      <c r="DUO6" s="105"/>
      <c r="DUP6" s="105"/>
      <c r="DUQ6" s="105"/>
      <c r="DUR6" s="105"/>
      <c r="DUS6" s="105"/>
      <c r="DUT6" s="105"/>
      <c r="DUU6" s="105"/>
      <c r="DUV6" s="105"/>
      <c r="DUW6" s="105"/>
      <c r="DUX6" s="105"/>
      <c r="DUY6" s="105"/>
      <c r="DUZ6" s="105"/>
      <c r="DVA6" s="105"/>
      <c r="DVB6" s="105"/>
      <c r="DVC6" s="105"/>
      <c r="DVD6" s="105"/>
      <c r="DVE6" s="105"/>
      <c r="DVF6" s="105"/>
      <c r="DVG6" s="105"/>
      <c r="DVH6" s="105"/>
      <c r="DVI6" s="105"/>
      <c r="DVJ6" s="105"/>
      <c r="DVK6" s="105"/>
      <c r="DVL6" s="105"/>
      <c r="DVM6" s="105"/>
      <c r="DVN6" s="105"/>
      <c r="DVO6" s="105"/>
      <c r="DVP6" s="105"/>
      <c r="DVQ6" s="105"/>
      <c r="DVR6" s="105"/>
      <c r="DVS6" s="105"/>
      <c r="DVT6" s="105"/>
      <c r="DVU6" s="105"/>
      <c r="DVV6" s="105"/>
      <c r="DVW6" s="105"/>
      <c r="DVX6" s="105"/>
      <c r="DVY6" s="105"/>
      <c r="DVZ6" s="105"/>
      <c r="DWA6" s="105"/>
      <c r="DWB6" s="105"/>
      <c r="DWC6" s="105"/>
      <c r="DWD6" s="105"/>
      <c r="DWE6" s="105"/>
      <c r="DWF6" s="105"/>
      <c r="DWG6" s="105"/>
      <c r="DWH6" s="105"/>
      <c r="DWI6" s="105"/>
      <c r="DWJ6" s="105"/>
      <c r="DWK6" s="105"/>
      <c r="DWL6" s="105"/>
      <c r="DWM6" s="105"/>
      <c r="DWN6" s="105"/>
      <c r="DWO6" s="105"/>
      <c r="DWP6" s="105"/>
      <c r="DWQ6" s="105"/>
      <c r="DWR6" s="105"/>
      <c r="DWS6" s="105"/>
      <c r="DWT6" s="105"/>
      <c r="DWU6" s="105"/>
      <c r="DWV6" s="105"/>
      <c r="DWW6" s="105"/>
      <c r="DWX6" s="105"/>
      <c r="DWY6" s="105"/>
      <c r="DWZ6" s="105"/>
      <c r="DXA6" s="105"/>
      <c r="DXB6" s="105"/>
      <c r="DXC6" s="105"/>
      <c r="DXD6" s="105"/>
      <c r="DXE6" s="105"/>
      <c r="DXF6" s="105"/>
      <c r="DXG6" s="105"/>
      <c r="DXH6" s="105"/>
      <c r="DXI6" s="105"/>
      <c r="DXJ6" s="105"/>
      <c r="DXK6" s="105"/>
      <c r="DXL6" s="105"/>
      <c r="DXM6" s="105"/>
      <c r="DXN6" s="105"/>
      <c r="DXO6" s="105"/>
      <c r="DXP6" s="105"/>
      <c r="DXQ6" s="105"/>
      <c r="DXR6" s="105"/>
      <c r="DXS6" s="105"/>
      <c r="DXT6" s="105"/>
      <c r="DXU6" s="105"/>
      <c r="DXV6" s="105"/>
      <c r="DXW6" s="105"/>
      <c r="DXX6" s="105"/>
      <c r="DXY6" s="105"/>
      <c r="DXZ6" s="105"/>
      <c r="DYA6" s="105"/>
      <c r="DYB6" s="105"/>
      <c r="DYC6" s="105"/>
      <c r="DYD6" s="105"/>
      <c r="DYE6" s="105"/>
      <c r="DYF6" s="105"/>
      <c r="DYG6" s="105"/>
      <c r="DYH6" s="105"/>
      <c r="DYI6" s="105"/>
      <c r="DYJ6" s="105"/>
      <c r="DYK6" s="105"/>
      <c r="DYL6" s="105"/>
      <c r="DYM6" s="105"/>
      <c r="DYN6" s="105"/>
      <c r="DYO6" s="105"/>
      <c r="DYP6" s="105"/>
      <c r="DYQ6" s="105"/>
      <c r="DYR6" s="105"/>
      <c r="DYS6" s="105"/>
      <c r="DYT6" s="105"/>
      <c r="DYU6" s="105"/>
      <c r="DYV6" s="105"/>
      <c r="DYW6" s="105"/>
      <c r="DYX6" s="105"/>
      <c r="DYY6" s="105"/>
      <c r="DYZ6" s="105"/>
      <c r="DZA6" s="105"/>
      <c r="DZB6" s="105"/>
      <c r="DZC6" s="105"/>
      <c r="DZD6" s="105"/>
      <c r="DZE6" s="105"/>
      <c r="DZF6" s="105"/>
      <c r="DZG6" s="105"/>
      <c r="DZH6" s="105"/>
      <c r="DZI6" s="105"/>
      <c r="DZJ6" s="105"/>
      <c r="DZK6" s="105"/>
      <c r="DZL6" s="105"/>
      <c r="DZM6" s="105"/>
      <c r="DZN6" s="105"/>
      <c r="DZO6" s="105"/>
      <c r="DZP6" s="105"/>
      <c r="DZQ6" s="105"/>
      <c r="DZR6" s="105"/>
      <c r="DZS6" s="105"/>
      <c r="DZT6" s="105"/>
      <c r="DZU6" s="105"/>
      <c r="DZV6" s="105"/>
      <c r="DZW6" s="105"/>
      <c r="DZX6" s="105"/>
      <c r="DZY6" s="105"/>
      <c r="DZZ6" s="105"/>
      <c r="EAA6" s="105"/>
      <c r="EAB6" s="105"/>
      <c r="EAC6" s="105"/>
      <c r="EAD6" s="105"/>
      <c r="EAE6" s="105"/>
      <c r="EAF6" s="105"/>
      <c r="EAG6" s="105"/>
      <c r="EAH6" s="105"/>
      <c r="EAI6" s="105"/>
      <c r="EAJ6" s="105"/>
      <c r="EAK6" s="105"/>
      <c r="EAL6" s="105"/>
      <c r="EAM6" s="105"/>
      <c r="EAN6" s="105"/>
      <c r="EAO6" s="105"/>
      <c r="EAP6" s="105"/>
      <c r="EAQ6" s="105"/>
      <c r="EAR6" s="105"/>
      <c r="EAS6" s="105"/>
      <c r="EAT6" s="105"/>
      <c r="EAU6" s="105"/>
      <c r="EAV6" s="105"/>
      <c r="EAW6" s="105"/>
      <c r="EAX6" s="105"/>
      <c r="EAY6" s="105"/>
      <c r="EAZ6" s="105"/>
      <c r="EBA6" s="105"/>
      <c r="EBB6" s="105"/>
      <c r="EBC6" s="105"/>
      <c r="EBD6" s="105"/>
      <c r="EBE6" s="105"/>
      <c r="EBF6" s="105"/>
      <c r="EBG6" s="105"/>
      <c r="EBH6" s="105"/>
      <c r="EBI6" s="105"/>
      <c r="EBJ6" s="105"/>
      <c r="EBK6" s="105"/>
      <c r="EBL6" s="105"/>
      <c r="EBM6" s="105"/>
      <c r="EBN6" s="105"/>
      <c r="EBO6" s="105"/>
      <c r="EBP6" s="105"/>
      <c r="EBQ6" s="105"/>
      <c r="EBR6" s="105"/>
      <c r="EBS6" s="105"/>
      <c r="EBT6" s="105"/>
      <c r="EBU6" s="105"/>
      <c r="EBV6" s="105"/>
      <c r="EBW6" s="105"/>
      <c r="EBX6" s="105"/>
      <c r="EBY6" s="105"/>
      <c r="EBZ6" s="105"/>
      <c r="ECA6" s="105"/>
      <c r="ECB6" s="105"/>
      <c r="ECC6" s="105"/>
      <c r="ECD6" s="105"/>
      <c r="ECE6" s="105"/>
      <c r="ECF6" s="105"/>
      <c r="ECG6" s="105"/>
      <c r="ECH6" s="105"/>
      <c r="ECI6" s="105"/>
      <c r="ECJ6" s="105"/>
      <c r="ECK6" s="105"/>
      <c r="ECL6" s="105"/>
      <c r="ECM6" s="105"/>
      <c r="ECN6" s="105"/>
      <c r="ECO6" s="105"/>
      <c r="ECP6" s="105"/>
      <c r="ECQ6" s="105"/>
      <c r="ECR6" s="105"/>
      <c r="ECS6" s="105"/>
      <c r="ECT6" s="105"/>
      <c r="ECU6" s="105"/>
      <c r="ECV6" s="105"/>
      <c r="ECW6" s="105"/>
      <c r="ECX6" s="105"/>
      <c r="ECY6" s="105"/>
      <c r="ECZ6" s="105"/>
      <c r="EDA6" s="105"/>
      <c r="EDB6" s="105"/>
      <c r="EDC6" s="105"/>
      <c r="EDD6" s="105"/>
      <c r="EDE6" s="105"/>
      <c r="EDF6" s="105"/>
      <c r="EDG6" s="105"/>
      <c r="EDH6" s="105"/>
      <c r="EDI6" s="105"/>
      <c r="EDJ6" s="105"/>
      <c r="EDK6" s="105"/>
      <c r="EDL6" s="105"/>
      <c r="EDM6" s="105"/>
      <c r="EDN6" s="105"/>
      <c r="EDO6" s="105"/>
      <c r="EDP6" s="105"/>
      <c r="EDQ6" s="105"/>
      <c r="EDR6" s="105"/>
      <c r="EDS6" s="105"/>
      <c r="EDT6" s="105"/>
      <c r="EDU6" s="105"/>
      <c r="EDV6" s="105"/>
      <c r="EDW6" s="105"/>
      <c r="EDX6" s="105"/>
      <c r="EDY6" s="105"/>
      <c r="EDZ6" s="105"/>
      <c r="EEA6" s="105"/>
      <c r="EEB6" s="105"/>
      <c r="EEC6" s="105"/>
      <c r="EED6" s="105"/>
      <c r="EEE6" s="105"/>
      <c r="EEF6" s="105"/>
      <c r="EEG6" s="105"/>
      <c r="EEH6" s="105"/>
      <c r="EEI6" s="105"/>
      <c r="EEJ6" s="105"/>
      <c r="EEK6" s="105"/>
      <c r="EEL6" s="105"/>
      <c r="EEM6" s="105"/>
      <c r="EEN6" s="105"/>
      <c r="EEO6" s="105"/>
      <c r="EEP6" s="105"/>
      <c r="EEQ6" s="105"/>
      <c r="EER6" s="105"/>
      <c r="EES6" s="105"/>
      <c r="EET6" s="105"/>
      <c r="EEU6" s="105"/>
      <c r="EEV6" s="105"/>
      <c r="EEW6" s="105"/>
      <c r="EEX6" s="105"/>
      <c r="EEY6" s="105"/>
      <c r="EEZ6" s="105"/>
      <c r="EFA6" s="105"/>
      <c r="EFB6" s="105"/>
      <c r="EFC6" s="105"/>
      <c r="EFD6" s="105"/>
      <c r="EFE6" s="105"/>
      <c r="EFF6" s="105"/>
      <c r="EFG6" s="105"/>
      <c r="EFH6" s="105"/>
      <c r="EFI6" s="105"/>
      <c r="EFJ6" s="105"/>
      <c r="EFK6" s="105"/>
      <c r="EFL6" s="105"/>
      <c r="EFM6" s="105"/>
      <c r="EFN6" s="105"/>
      <c r="EFO6" s="105"/>
      <c r="EFP6" s="105"/>
      <c r="EFQ6" s="105"/>
      <c r="EFR6" s="105"/>
      <c r="EFS6" s="105"/>
      <c r="EFT6" s="105"/>
      <c r="EFU6" s="105"/>
      <c r="EFV6" s="105"/>
      <c r="EFW6" s="105"/>
      <c r="EFX6" s="105"/>
      <c r="EFY6" s="105"/>
      <c r="EFZ6" s="105"/>
      <c r="EGA6" s="105"/>
      <c r="EGB6" s="105"/>
      <c r="EGC6" s="105"/>
      <c r="EGD6" s="105"/>
      <c r="EGE6" s="105"/>
      <c r="EGF6" s="105"/>
      <c r="EGG6" s="105"/>
      <c r="EGH6" s="105"/>
      <c r="EGI6" s="105"/>
      <c r="EGJ6" s="105"/>
      <c r="EGK6" s="105"/>
      <c r="EGL6" s="105"/>
      <c r="EGM6" s="105"/>
      <c r="EGN6" s="105"/>
      <c r="EGO6" s="105"/>
      <c r="EGP6" s="105"/>
      <c r="EGQ6" s="105"/>
      <c r="EGR6" s="105"/>
      <c r="EGS6" s="105"/>
      <c r="EGT6" s="105"/>
      <c r="EGU6" s="105"/>
      <c r="EGV6" s="105"/>
      <c r="EGW6" s="105"/>
      <c r="EGX6" s="105"/>
      <c r="EGY6" s="105"/>
      <c r="EGZ6" s="105"/>
      <c r="EHA6" s="105"/>
      <c r="EHB6" s="105"/>
      <c r="EHC6" s="105"/>
      <c r="EHD6" s="105"/>
      <c r="EHE6" s="105"/>
      <c r="EHF6" s="105"/>
      <c r="EHG6" s="105"/>
      <c r="EHH6" s="105"/>
      <c r="EHI6" s="105"/>
      <c r="EHJ6" s="105"/>
      <c r="EHK6" s="105"/>
      <c r="EHL6" s="105"/>
      <c r="EHM6" s="105"/>
      <c r="EHN6" s="105"/>
      <c r="EHO6" s="105"/>
      <c r="EHP6" s="105"/>
      <c r="EHQ6" s="105"/>
      <c r="EHR6" s="105"/>
      <c r="EHS6" s="105"/>
      <c r="EHT6" s="105"/>
      <c r="EHU6" s="105"/>
      <c r="EHV6" s="105"/>
      <c r="EHW6" s="105"/>
      <c r="EHX6" s="105"/>
      <c r="EHY6" s="105"/>
      <c r="EHZ6" s="105"/>
      <c r="EIA6" s="105"/>
      <c r="EIB6" s="105"/>
      <c r="EIC6" s="105"/>
      <c r="EID6" s="105"/>
      <c r="EIE6" s="105"/>
      <c r="EIF6" s="105"/>
      <c r="EIG6" s="105"/>
      <c r="EIH6" s="105"/>
      <c r="EII6" s="105"/>
      <c r="EIJ6" s="105"/>
      <c r="EIK6" s="105"/>
      <c r="EIL6" s="105"/>
      <c r="EIM6" s="105"/>
      <c r="EIN6" s="105"/>
      <c r="EIO6" s="105"/>
      <c r="EIP6" s="105"/>
      <c r="EIQ6" s="105"/>
      <c r="EIR6" s="105"/>
      <c r="EIS6" s="105"/>
      <c r="EIT6" s="105"/>
      <c r="EIU6" s="105"/>
      <c r="EIV6" s="105"/>
      <c r="EIW6" s="105"/>
      <c r="EIX6" s="105"/>
      <c r="EIY6" s="105"/>
      <c r="EIZ6" s="105"/>
      <c r="EJA6" s="105"/>
      <c r="EJB6" s="105"/>
      <c r="EJC6" s="105"/>
      <c r="EJD6" s="105"/>
      <c r="EJE6" s="105"/>
      <c r="EJF6" s="105"/>
      <c r="EJG6" s="105"/>
      <c r="EJH6" s="105"/>
      <c r="EJI6" s="105"/>
      <c r="EJJ6" s="105"/>
      <c r="EJK6" s="105"/>
      <c r="EJL6" s="105"/>
      <c r="EJM6" s="105"/>
      <c r="EJN6" s="105"/>
      <c r="EJO6" s="105"/>
      <c r="EJP6" s="105"/>
      <c r="EJQ6" s="105"/>
      <c r="EJR6" s="105"/>
      <c r="EJS6" s="105"/>
      <c r="EJT6" s="105"/>
      <c r="EJU6" s="105"/>
      <c r="EJV6" s="105"/>
      <c r="EJW6" s="105"/>
      <c r="EJX6" s="105"/>
      <c r="EJY6" s="105"/>
      <c r="EJZ6" s="105"/>
      <c r="EKA6" s="105"/>
      <c r="EKB6" s="105"/>
      <c r="EKC6" s="105"/>
      <c r="EKD6" s="105"/>
      <c r="EKE6" s="105"/>
      <c r="EKF6" s="105"/>
      <c r="EKG6" s="105"/>
      <c r="EKH6" s="105"/>
      <c r="EKI6" s="105"/>
      <c r="EKJ6" s="105"/>
      <c r="EKK6" s="105"/>
      <c r="EKL6" s="105"/>
      <c r="EKM6" s="105"/>
      <c r="EKN6" s="105"/>
      <c r="EKO6" s="105"/>
      <c r="EKP6" s="105"/>
      <c r="EKQ6" s="105"/>
      <c r="EKR6" s="105"/>
      <c r="EKS6" s="105"/>
      <c r="EKT6" s="105"/>
      <c r="EKU6" s="105"/>
      <c r="EKV6" s="105"/>
      <c r="EKW6" s="105"/>
      <c r="EKX6" s="105"/>
      <c r="EKY6" s="105"/>
      <c r="EKZ6" s="105"/>
      <c r="ELA6" s="105"/>
      <c r="ELB6" s="105"/>
      <c r="ELC6" s="105"/>
      <c r="ELD6" s="105"/>
      <c r="ELE6" s="105"/>
      <c r="ELF6" s="105"/>
      <c r="ELG6" s="105"/>
      <c r="ELH6" s="105"/>
      <c r="ELI6" s="105"/>
      <c r="ELJ6" s="105"/>
      <c r="ELK6" s="105"/>
      <c r="ELL6" s="105"/>
      <c r="ELM6" s="105"/>
      <c r="ELN6" s="105"/>
      <c r="ELO6" s="105"/>
      <c r="ELP6" s="105"/>
      <c r="ELQ6" s="105"/>
      <c r="ELR6" s="105"/>
      <c r="ELS6" s="105"/>
      <c r="ELT6" s="105"/>
      <c r="ELU6" s="105"/>
      <c r="ELV6" s="105"/>
      <c r="ELW6" s="105"/>
      <c r="ELX6" s="105"/>
      <c r="ELY6" s="105"/>
      <c r="ELZ6" s="105"/>
      <c r="EMA6" s="105"/>
      <c r="EMB6" s="105"/>
      <c r="EMC6" s="105"/>
      <c r="EMD6" s="105"/>
      <c r="EME6" s="105"/>
      <c r="EMF6" s="105"/>
      <c r="EMG6" s="105"/>
      <c r="EMH6" s="105"/>
      <c r="EMI6" s="105"/>
      <c r="EMJ6" s="105"/>
      <c r="EMK6" s="105"/>
      <c r="EML6" s="105"/>
      <c r="EMM6" s="105"/>
      <c r="EMN6" s="105"/>
      <c r="EMO6" s="105"/>
      <c r="EMP6" s="105"/>
      <c r="EMQ6" s="105"/>
      <c r="EMR6" s="105"/>
      <c r="EMS6" s="105"/>
      <c r="EMT6" s="105"/>
      <c r="EMU6" s="105"/>
      <c r="EMV6" s="105"/>
      <c r="EMW6" s="105"/>
      <c r="EMX6" s="105"/>
      <c r="EMY6" s="105"/>
      <c r="EMZ6" s="105"/>
      <c r="ENA6" s="105"/>
      <c r="ENB6" s="105"/>
      <c r="ENC6" s="105"/>
      <c r="END6" s="105"/>
      <c r="ENE6" s="105"/>
      <c r="ENF6" s="105"/>
      <c r="ENG6" s="105"/>
      <c r="ENH6" s="105"/>
      <c r="ENI6" s="105"/>
      <c r="ENJ6" s="105"/>
      <c r="ENK6" s="105"/>
      <c r="ENL6" s="105"/>
      <c r="ENM6" s="105"/>
      <c r="ENN6" s="105"/>
      <c r="ENO6" s="105"/>
      <c r="ENP6" s="105"/>
      <c r="ENQ6" s="105"/>
      <c r="ENR6" s="105"/>
      <c r="ENS6" s="105"/>
      <c r="ENT6" s="105"/>
      <c r="ENU6" s="105"/>
      <c r="ENV6" s="105"/>
      <c r="ENW6" s="105"/>
      <c r="ENX6" s="105"/>
      <c r="ENY6" s="105"/>
      <c r="ENZ6" s="105"/>
      <c r="EOA6" s="105"/>
      <c r="EOB6" s="105"/>
      <c r="EOC6" s="105"/>
      <c r="EOD6" s="105"/>
      <c r="EOE6" s="105"/>
      <c r="EOF6" s="105"/>
      <c r="EOG6" s="105"/>
      <c r="EOH6" s="105"/>
      <c r="EOI6" s="105"/>
      <c r="EOJ6" s="105"/>
      <c r="EOK6" s="105"/>
      <c r="EOL6" s="105"/>
      <c r="EOM6" s="105"/>
      <c r="EON6" s="105"/>
      <c r="EOO6" s="105"/>
      <c r="EOP6" s="105"/>
      <c r="EOQ6" s="105"/>
      <c r="EOR6" s="105"/>
      <c r="EOS6" s="105"/>
      <c r="EOT6" s="105"/>
      <c r="EOU6" s="105"/>
      <c r="EOV6" s="105"/>
      <c r="EOW6" s="105"/>
      <c r="EOX6" s="105"/>
      <c r="EOY6" s="105"/>
      <c r="EOZ6" s="105"/>
      <c r="EPA6" s="105"/>
      <c r="EPB6" s="105"/>
      <c r="EPC6" s="105"/>
      <c r="EPD6" s="105"/>
      <c r="EPE6" s="105"/>
      <c r="EPF6" s="105"/>
      <c r="EPG6" s="105"/>
      <c r="EPH6" s="105"/>
      <c r="EPI6" s="105"/>
      <c r="EPJ6" s="105"/>
      <c r="EPK6" s="105"/>
      <c r="EPL6" s="105"/>
      <c r="EPM6" s="105"/>
      <c r="EPN6" s="105"/>
      <c r="EPO6" s="105"/>
      <c r="EPP6" s="105"/>
      <c r="EPQ6" s="105"/>
      <c r="EPR6" s="105"/>
      <c r="EPS6" s="105"/>
      <c r="EPT6" s="105"/>
      <c r="EPU6" s="105"/>
      <c r="EPV6" s="105"/>
      <c r="EPW6" s="105"/>
      <c r="EPX6" s="105"/>
      <c r="EPY6" s="105"/>
      <c r="EPZ6" s="105"/>
      <c r="EQA6" s="105"/>
      <c r="EQB6" s="105"/>
      <c r="EQC6" s="105"/>
      <c r="EQD6" s="105"/>
      <c r="EQE6" s="105"/>
      <c r="EQF6" s="105"/>
      <c r="EQG6" s="105"/>
      <c r="EQH6" s="105"/>
      <c r="EQI6" s="105"/>
      <c r="EQJ6" s="105"/>
      <c r="EQK6" s="105"/>
      <c r="EQL6" s="105"/>
      <c r="EQM6" s="105"/>
      <c r="EQN6" s="105"/>
      <c r="EQO6" s="105"/>
      <c r="EQP6" s="105"/>
      <c r="EQQ6" s="105"/>
      <c r="EQR6" s="105"/>
      <c r="EQS6" s="105"/>
      <c r="EQT6" s="105"/>
      <c r="EQU6" s="105"/>
      <c r="EQV6" s="105"/>
      <c r="EQW6" s="105"/>
      <c r="EQX6" s="105"/>
      <c r="EQY6" s="105"/>
      <c r="EQZ6" s="105"/>
      <c r="ERA6" s="105"/>
      <c r="ERB6" s="105"/>
      <c r="ERC6" s="105"/>
      <c r="ERD6" s="105"/>
      <c r="ERE6" s="105"/>
      <c r="ERF6" s="105"/>
      <c r="ERG6" s="105"/>
      <c r="ERH6" s="105"/>
      <c r="ERI6" s="105"/>
      <c r="ERJ6" s="105"/>
      <c r="ERK6" s="105"/>
      <c r="ERL6" s="105"/>
      <c r="ERM6" s="105"/>
      <c r="ERN6" s="105"/>
      <c r="ERO6" s="105"/>
      <c r="ERP6" s="105"/>
      <c r="ERQ6" s="105"/>
      <c r="ERR6" s="105"/>
      <c r="ERS6" s="105"/>
      <c r="ERT6" s="105"/>
      <c r="ERU6" s="105"/>
      <c r="ERV6" s="105"/>
      <c r="ERW6" s="105"/>
      <c r="ERX6" s="105"/>
      <c r="ERY6" s="105"/>
      <c r="ERZ6" s="105"/>
      <c r="ESA6" s="105"/>
      <c r="ESB6" s="105"/>
      <c r="ESC6" s="105"/>
      <c r="ESD6" s="105"/>
      <c r="ESE6" s="105"/>
      <c r="ESF6" s="105"/>
      <c r="ESG6" s="105"/>
      <c r="ESH6" s="105"/>
      <c r="ESI6" s="105"/>
      <c r="ESJ6" s="105"/>
      <c r="ESK6" s="105"/>
      <c r="ESL6" s="105"/>
      <c r="ESM6" s="105"/>
      <c r="ESN6" s="105"/>
      <c r="ESO6" s="105"/>
      <c r="ESP6" s="105"/>
      <c r="ESQ6" s="105"/>
      <c r="ESR6" s="105"/>
      <c r="ESS6" s="105"/>
      <c r="EST6" s="105"/>
      <c r="ESU6" s="105"/>
      <c r="ESV6" s="105"/>
      <c r="ESW6" s="105"/>
      <c r="ESX6" s="105"/>
      <c r="ESY6" s="105"/>
      <c r="ESZ6" s="105"/>
      <c r="ETA6" s="105"/>
      <c r="ETB6" s="105"/>
      <c r="ETC6" s="105"/>
      <c r="ETD6" s="105"/>
      <c r="ETE6" s="105"/>
      <c r="ETF6" s="105"/>
      <c r="ETG6" s="105"/>
      <c r="ETH6" s="105"/>
      <c r="ETI6" s="105"/>
      <c r="ETJ6" s="105"/>
      <c r="ETK6" s="105"/>
      <c r="ETL6" s="105"/>
      <c r="ETM6" s="105"/>
      <c r="ETN6" s="105"/>
      <c r="ETO6" s="105"/>
      <c r="ETP6" s="105"/>
      <c r="ETQ6" s="105"/>
      <c r="ETR6" s="105"/>
      <c r="ETS6" s="105"/>
      <c r="ETT6" s="105"/>
      <c r="ETU6" s="105"/>
      <c r="ETV6" s="105"/>
      <c r="ETW6" s="105"/>
      <c r="ETX6" s="105"/>
      <c r="ETY6" s="105"/>
      <c r="ETZ6" s="105"/>
      <c r="EUA6" s="105"/>
      <c r="EUB6" s="105"/>
      <c r="EUC6" s="105"/>
      <c r="EUD6" s="105"/>
      <c r="EUE6" s="105"/>
      <c r="EUF6" s="105"/>
      <c r="EUG6" s="105"/>
      <c r="EUH6" s="105"/>
      <c r="EUI6" s="105"/>
      <c r="EUJ6" s="105"/>
      <c r="EUK6" s="105"/>
      <c r="EUL6" s="105"/>
      <c r="EUM6" s="105"/>
      <c r="EUN6" s="105"/>
      <c r="EUO6" s="105"/>
      <c r="EUP6" s="105"/>
      <c r="EUQ6" s="105"/>
      <c r="EUR6" s="105"/>
      <c r="EUS6" s="105"/>
      <c r="EUT6" s="105"/>
      <c r="EUU6" s="105"/>
      <c r="EUV6" s="105"/>
      <c r="EUW6" s="105"/>
      <c r="EUX6" s="105"/>
      <c r="EUY6" s="105"/>
      <c r="EUZ6" s="105"/>
      <c r="EVA6" s="105"/>
      <c r="EVB6" s="105"/>
      <c r="EVC6" s="105"/>
      <c r="EVD6" s="105"/>
      <c r="EVE6" s="105"/>
      <c r="EVF6" s="105"/>
      <c r="EVG6" s="105"/>
      <c r="EVH6" s="105"/>
      <c r="EVI6" s="105"/>
      <c r="EVJ6" s="105"/>
      <c r="EVK6" s="105"/>
      <c r="EVL6" s="105"/>
      <c r="EVM6" s="105"/>
      <c r="EVN6" s="105"/>
      <c r="EVO6" s="105"/>
      <c r="EVP6" s="105"/>
      <c r="EVQ6" s="105"/>
      <c r="EVR6" s="105"/>
      <c r="EVS6" s="105"/>
      <c r="EVT6" s="105"/>
      <c r="EVU6" s="105"/>
      <c r="EVV6" s="105"/>
      <c r="EVW6" s="105"/>
      <c r="EVX6" s="105"/>
      <c r="EVY6" s="105"/>
      <c r="EVZ6" s="105"/>
      <c r="EWA6" s="105"/>
      <c r="EWB6" s="105"/>
      <c r="EWC6" s="105"/>
      <c r="EWD6" s="105"/>
      <c r="EWE6" s="105"/>
      <c r="EWF6" s="105"/>
      <c r="EWG6" s="105"/>
      <c r="EWH6" s="105"/>
      <c r="EWI6" s="105"/>
      <c r="EWJ6" s="105"/>
      <c r="EWK6" s="105"/>
      <c r="EWL6" s="105"/>
      <c r="EWM6" s="105"/>
      <c r="EWN6" s="105"/>
      <c r="EWO6" s="105"/>
      <c r="EWP6" s="105"/>
      <c r="EWQ6" s="105"/>
      <c r="EWR6" s="105"/>
      <c r="EWS6" s="105"/>
      <c r="EWT6" s="105"/>
      <c r="EWU6" s="105"/>
      <c r="EWV6" s="105"/>
      <c r="EWW6" s="105"/>
      <c r="EWX6" s="105"/>
      <c r="EWY6" s="105"/>
      <c r="EWZ6" s="105"/>
      <c r="EXA6" s="105"/>
      <c r="EXB6" s="105"/>
      <c r="EXC6" s="105"/>
      <c r="EXD6" s="105"/>
      <c r="EXE6" s="105"/>
      <c r="EXF6" s="105"/>
      <c r="EXG6" s="105"/>
      <c r="EXH6" s="105"/>
      <c r="EXI6" s="105"/>
      <c r="EXJ6" s="105"/>
      <c r="EXK6" s="105"/>
      <c r="EXL6" s="105"/>
      <c r="EXM6" s="105"/>
      <c r="EXN6" s="105"/>
      <c r="EXO6" s="105"/>
      <c r="EXP6" s="105"/>
      <c r="EXQ6" s="105"/>
      <c r="EXR6" s="105"/>
      <c r="EXS6" s="105"/>
      <c r="EXT6" s="105"/>
      <c r="EXU6" s="105"/>
      <c r="EXV6" s="105"/>
      <c r="EXW6" s="105"/>
      <c r="EXX6" s="105"/>
      <c r="EXY6" s="105"/>
      <c r="EXZ6" s="105"/>
      <c r="EYA6" s="105"/>
      <c r="EYB6" s="105"/>
      <c r="EYC6" s="105"/>
      <c r="EYD6" s="105"/>
      <c r="EYE6" s="105"/>
      <c r="EYF6" s="105"/>
      <c r="EYG6" s="105"/>
      <c r="EYH6" s="105"/>
      <c r="EYI6" s="105"/>
      <c r="EYJ6" s="105"/>
      <c r="EYK6" s="105"/>
      <c r="EYL6" s="105"/>
      <c r="EYM6" s="105"/>
      <c r="EYN6" s="105"/>
      <c r="EYO6" s="105"/>
      <c r="EYP6" s="105"/>
      <c r="EYQ6" s="105"/>
      <c r="EYR6" s="105"/>
      <c r="EYS6" s="105"/>
      <c r="EYT6" s="105"/>
      <c r="EYU6" s="105"/>
      <c r="EYV6" s="105"/>
      <c r="EYW6" s="105"/>
      <c r="EYX6" s="105"/>
      <c r="EYY6" s="105"/>
      <c r="EYZ6" s="105"/>
      <c r="EZA6" s="105"/>
      <c r="EZB6" s="105"/>
      <c r="EZC6" s="105"/>
      <c r="EZD6" s="105"/>
      <c r="EZE6" s="105"/>
      <c r="EZF6" s="105"/>
      <c r="EZG6" s="105"/>
      <c r="EZH6" s="105"/>
      <c r="EZI6" s="105"/>
      <c r="EZJ6" s="105"/>
      <c r="EZK6" s="105"/>
      <c r="EZL6" s="105"/>
      <c r="EZM6" s="105"/>
      <c r="EZN6" s="105"/>
      <c r="EZO6" s="105"/>
      <c r="EZP6" s="105"/>
      <c r="EZQ6" s="105"/>
      <c r="EZR6" s="105"/>
      <c r="EZS6" s="105"/>
      <c r="EZT6" s="105"/>
      <c r="EZU6" s="105"/>
      <c r="EZV6" s="105"/>
      <c r="EZW6" s="105"/>
      <c r="EZX6" s="105"/>
      <c r="EZY6" s="105"/>
      <c r="EZZ6" s="105"/>
      <c r="FAA6" s="105"/>
      <c r="FAB6" s="105"/>
      <c r="FAC6" s="105"/>
      <c r="FAD6" s="105"/>
      <c r="FAE6" s="105"/>
      <c r="FAF6" s="105"/>
      <c r="FAG6" s="105"/>
      <c r="FAH6" s="105"/>
      <c r="FAI6" s="105"/>
      <c r="FAJ6" s="105"/>
      <c r="FAK6" s="105"/>
      <c r="FAL6" s="105"/>
      <c r="FAM6" s="105"/>
      <c r="FAN6" s="105"/>
      <c r="FAO6" s="105"/>
      <c r="FAP6" s="105"/>
      <c r="FAQ6" s="105"/>
      <c r="FAR6" s="105"/>
      <c r="FAS6" s="105"/>
      <c r="FAT6" s="105"/>
      <c r="FAU6" s="105"/>
      <c r="FAV6" s="105"/>
      <c r="FAW6" s="105"/>
      <c r="FAX6" s="105"/>
      <c r="FAY6" s="105"/>
      <c r="FAZ6" s="105"/>
      <c r="FBA6" s="105"/>
      <c r="FBB6" s="105"/>
      <c r="FBC6" s="105"/>
      <c r="FBD6" s="105"/>
      <c r="FBE6" s="105"/>
      <c r="FBF6" s="105"/>
      <c r="FBG6" s="105"/>
      <c r="FBH6" s="105"/>
      <c r="FBI6" s="105"/>
      <c r="FBJ6" s="105"/>
      <c r="FBK6" s="105"/>
      <c r="FBL6" s="105"/>
      <c r="FBM6" s="105"/>
      <c r="FBN6" s="105"/>
      <c r="FBO6" s="105"/>
      <c r="FBP6" s="105"/>
      <c r="FBQ6" s="105"/>
      <c r="FBR6" s="105"/>
      <c r="FBS6" s="105"/>
      <c r="FBT6" s="105"/>
      <c r="FBU6" s="105"/>
      <c r="FBV6" s="105"/>
      <c r="FBW6" s="105"/>
      <c r="FBX6" s="105"/>
      <c r="FBY6" s="105"/>
      <c r="FBZ6" s="105"/>
      <c r="FCA6" s="105"/>
      <c r="FCB6" s="105"/>
      <c r="FCC6" s="105"/>
      <c r="FCD6" s="105"/>
      <c r="FCE6" s="105"/>
      <c r="FCF6" s="105"/>
      <c r="FCG6" s="105"/>
      <c r="FCH6" s="105"/>
      <c r="FCI6" s="105"/>
      <c r="FCJ6" s="105"/>
      <c r="FCK6" s="105"/>
      <c r="FCL6" s="105"/>
      <c r="FCM6" s="105"/>
      <c r="FCN6" s="105"/>
      <c r="FCO6" s="105"/>
      <c r="FCP6" s="105"/>
      <c r="FCQ6" s="105"/>
      <c r="FCR6" s="105"/>
      <c r="FCS6" s="105"/>
      <c r="FCT6" s="105"/>
      <c r="FCU6" s="105"/>
      <c r="FCV6" s="105"/>
      <c r="FCW6" s="105"/>
      <c r="FCX6" s="105"/>
      <c r="FCY6" s="105"/>
      <c r="FCZ6" s="105"/>
      <c r="FDA6" s="105"/>
      <c r="FDB6" s="105"/>
      <c r="FDC6" s="105"/>
      <c r="FDD6" s="105"/>
      <c r="FDE6" s="105"/>
      <c r="FDF6" s="105"/>
      <c r="FDG6" s="105"/>
      <c r="FDH6" s="105"/>
      <c r="FDI6" s="105"/>
      <c r="FDJ6" s="105"/>
      <c r="FDK6" s="105"/>
      <c r="FDL6" s="105"/>
      <c r="FDM6" s="105"/>
      <c r="FDN6" s="105"/>
      <c r="FDO6" s="105"/>
      <c r="FDP6" s="105"/>
      <c r="FDQ6" s="105"/>
      <c r="FDR6" s="105"/>
      <c r="FDS6" s="105"/>
      <c r="FDT6" s="105"/>
      <c r="FDU6" s="105"/>
      <c r="FDV6" s="105"/>
      <c r="FDW6" s="105"/>
      <c r="FDX6" s="105"/>
      <c r="FDY6" s="105"/>
      <c r="FDZ6" s="105"/>
      <c r="FEA6" s="105"/>
      <c r="FEB6" s="105"/>
      <c r="FEC6" s="105"/>
      <c r="FED6" s="105"/>
      <c r="FEE6" s="105"/>
      <c r="FEF6" s="105"/>
      <c r="FEG6" s="105"/>
      <c r="FEH6" s="105"/>
      <c r="FEI6" s="105"/>
      <c r="FEJ6" s="105"/>
      <c r="FEK6" s="105"/>
      <c r="FEL6" s="105"/>
      <c r="FEM6" s="105"/>
      <c r="FEN6" s="105"/>
      <c r="FEO6" s="105"/>
      <c r="FEP6" s="105"/>
      <c r="FEQ6" s="105"/>
      <c r="FER6" s="105"/>
      <c r="FES6" s="105"/>
      <c r="FET6" s="105"/>
      <c r="FEU6" s="105"/>
      <c r="FEV6" s="105"/>
      <c r="FEW6" s="105"/>
      <c r="FEX6" s="105"/>
      <c r="FEY6" s="105"/>
      <c r="FEZ6" s="105"/>
      <c r="FFA6" s="105"/>
      <c r="FFB6" s="105"/>
      <c r="FFC6" s="105"/>
      <c r="FFD6" s="105"/>
      <c r="FFE6" s="105"/>
      <c r="FFF6" s="105"/>
      <c r="FFG6" s="105"/>
      <c r="FFH6" s="105"/>
      <c r="FFI6" s="105"/>
      <c r="FFJ6" s="105"/>
      <c r="FFK6" s="105"/>
      <c r="FFL6" s="105"/>
      <c r="FFM6" s="105"/>
      <c r="FFN6" s="105"/>
      <c r="FFO6" s="105"/>
      <c r="FFP6" s="105"/>
      <c r="FFQ6" s="105"/>
      <c r="FFR6" s="105"/>
      <c r="FFS6" s="105"/>
      <c r="FFT6" s="105"/>
      <c r="FFU6" s="105"/>
      <c r="FFV6" s="105"/>
      <c r="FFW6" s="105"/>
      <c r="FFX6" s="105"/>
      <c r="FFY6" s="105"/>
      <c r="FFZ6" s="105"/>
      <c r="FGA6" s="105"/>
      <c r="FGB6" s="105"/>
      <c r="FGC6" s="105"/>
      <c r="FGD6" s="105"/>
      <c r="FGE6" s="105"/>
      <c r="FGF6" s="105"/>
      <c r="FGG6" s="105"/>
      <c r="FGH6" s="105"/>
      <c r="FGI6" s="105"/>
      <c r="FGJ6" s="105"/>
      <c r="FGK6" s="105"/>
      <c r="FGL6" s="105"/>
      <c r="FGM6" s="105"/>
      <c r="FGN6" s="105"/>
      <c r="FGO6" s="105"/>
      <c r="FGP6" s="105"/>
      <c r="FGQ6" s="105"/>
      <c r="FGR6" s="105"/>
      <c r="FGS6" s="105"/>
      <c r="FGT6" s="105"/>
      <c r="FGU6" s="105"/>
      <c r="FGV6" s="105"/>
      <c r="FGW6" s="105"/>
      <c r="FGX6" s="105"/>
      <c r="FGY6" s="105"/>
      <c r="FGZ6" s="105"/>
      <c r="FHA6" s="105"/>
      <c r="FHB6" s="105"/>
      <c r="FHC6" s="105"/>
      <c r="FHD6" s="105"/>
      <c r="FHE6" s="105"/>
      <c r="FHF6" s="105"/>
      <c r="FHG6" s="105"/>
      <c r="FHH6" s="105"/>
      <c r="FHI6" s="105"/>
      <c r="FHJ6" s="105"/>
      <c r="FHK6" s="105"/>
      <c r="FHL6" s="105"/>
      <c r="FHM6" s="105"/>
      <c r="FHN6" s="105"/>
      <c r="FHO6" s="105"/>
      <c r="FHP6" s="105"/>
      <c r="FHQ6" s="105"/>
      <c r="FHR6" s="105"/>
      <c r="FHS6" s="105"/>
      <c r="FHT6" s="105"/>
      <c r="FHU6" s="105"/>
      <c r="FHV6" s="105"/>
      <c r="FHW6" s="105"/>
      <c r="FHX6" s="105"/>
      <c r="FHY6" s="105"/>
      <c r="FHZ6" s="105"/>
      <c r="FIA6" s="105"/>
      <c r="FIB6" s="105"/>
      <c r="FIC6" s="105"/>
      <c r="FID6" s="105"/>
      <c r="FIE6" s="105"/>
      <c r="FIF6" s="105"/>
      <c r="FIG6" s="105"/>
      <c r="FIH6" s="105"/>
      <c r="FII6" s="105"/>
      <c r="FIJ6" s="105"/>
      <c r="FIK6" s="105"/>
      <c r="FIL6" s="105"/>
      <c r="FIM6" s="105"/>
      <c r="FIN6" s="105"/>
      <c r="FIO6" s="105"/>
      <c r="FIP6" s="105"/>
      <c r="FIQ6" s="105"/>
      <c r="FIR6" s="105"/>
      <c r="FIS6" s="105"/>
      <c r="FIT6" s="105"/>
      <c r="FIU6" s="105"/>
      <c r="FIV6" s="105"/>
      <c r="FIW6" s="105"/>
      <c r="FIX6" s="105"/>
      <c r="FIY6" s="105"/>
      <c r="FIZ6" s="105"/>
      <c r="FJA6" s="105"/>
      <c r="FJB6" s="105"/>
      <c r="FJC6" s="105"/>
      <c r="FJD6" s="105"/>
      <c r="FJE6" s="105"/>
      <c r="FJF6" s="105"/>
      <c r="FJG6" s="105"/>
      <c r="FJH6" s="105"/>
      <c r="FJI6" s="105"/>
      <c r="FJJ6" s="105"/>
      <c r="FJK6" s="105"/>
      <c r="FJL6" s="105"/>
      <c r="FJM6" s="105"/>
      <c r="FJN6" s="105"/>
      <c r="FJO6" s="105"/>
      <c r="FJP6" s="105"/>
      <c r="FJQ6" s="105"/>
      <c r="FJR6" s="105"/>
      <c r="FJS6" s="105"/>
      <c r="FJT6" s="105"/>
      <c r="FJU6" s="105"/>
      <c r="FJV6" s="105"/>
      <c r="FJW6" s="105"/>
      <c r="FJX6" s="105"/>
      <c r="FJY6" s="105"/>
      <c r="FJZ6" s="105"/>
      <c r="FKA6" s="105"/>
      <c r="FKB6" s="105"/>
      <c r="FKC6" s="105"/>
      <c r="FKD6" s="105"/>
      <c r="FKE6" s="105"/>
      <c r="FKF6" s="105"/>
      <c r="FKG6" s="105"/>
      <c r="FKH6" s="105"/>
      <c r="FKI6" s="105"/>
      <c r="FKJ6" s="105"/>
      <c r="FKK6" s="105"/>
      <c r="FKL6" s="105"/>
      <c r="FKM6" s="105"/>
      <c r="FKN6" s="105"/>
      <c r="FKO6" s="105"/>
      <c r="FKP6" s="105"/>
      <c r="FKQ6" s="105"/>
      <c r="FKR6" s="105"/>
      <c r="FKS6" s="105"/>
      <c r="FKT6" s="105"/>
      <c r="FKU6" s="105"/>
      <c r="FKV6" s="105"/>
      <c r="FKW6" s="105"/>
      <c r="FKX6" s="105"/>
      <c r="FKY6" s="105"/>
      <c r="FKZ6" s="105"/>
      <c r="FLA6" s="105"/>
      <c r="FLB6" s="105"/>
      <c r="FLC6" s="105"/>
      <c r="FLD6" s="105"/>
      <c r="FLE6" s="105"/>
      <c r="FLF6" s="105"/>
      <c r="FLG6" s="105"/>
      <c r="FLH6" s="105"/>
      <c r="FLI6" s="105"/>
      <c r="FLJ6" s="105"/>
      <c r="FLK6" s="105"/>
      <c r="FLL6" s="105"/>
      <c r="FLM6" s="105"/>
      <c r="FLN6" s="105"/>
      <c r="FLO6" s="105"/>
      <c r="FLP6" s="105"/>
      <c r="FLQ6" s="105"/>
      <c r="FLR6" s="105"/>
      <c r="FLS6" s="105"/>
      <c r="FLT6" s="105"/>
      <c r="FLU6" s="105"/>
      <c r="FLV6" s="105"/>
      <c r="FLW6" s="105"/>
      <c r="FLX6" s="105"/>
      <c r="FLY6" s="105"/>
      <c r="FLZ6" s="105"/>
      <c r="FMA6" s="105"/>
      <c r="FMB6" s="105"/>
      <c r="FMC6" s="105"/>
      <c r="FMD6" s="105"/>
      <c r="FME6" s="105"/>
      <c r="FMF6" s="105"/>
      <c r="FMG6" s="105"/>
      <c r="FMH6" s="105"/>
      <c r="FMI6" s="105"/>
      <c r="FMJ6" s="105"/>
      <c r="FMK6" s="105"/>
      <c r="FML6" s="105"/>
      <c r="FMM6" s="105"/>
      <c r="FMN6" s="105"/>
      <c r="FMO6" s="105"/>
      <c r="FMP6" s="105"/>
      <c r="FMQ6" s="105"/>
      <c r="FMR6" s="105"/>
      <c r="FMS6" s="105"/>
      <c r="FMT6" s="105"/>
      <c r="FMU6" s="105"/>
      <c r="FMV6" s="105"/>
      <c r="FMW6" s="105"/>
      <c r="FMX6" s="105"/>
      <c r="FMY6" s="105"/>
      <c r="FMZ6" s="105"/>
      <c r="FNA6" s="105"/>
      <c r="FNB6" s="105"/>
      <c r="FNC6" s="105"/>
      <c r="FND6" s="105"/>
      <c r="FNE6" s="105"/>
      <c r="FNF6" s="105"/>
      <c r="FNG6" s="105"/>
      <c r="FNH6" s="105"/>
      <c r="FNI6" s="105"/>
      <c r="FNJ6" s="105"/>
      <c r="FNK6" s="105"/>
      <c r="FNL6" s="105"/>
      <c r="FNM6" s="105"/>
      <c r="FNN6" s="105"/>
      <c r="FNO6" s="105"/>
      <c r="FNP6" s="105"/>
      <c r="FNQ6" s="105"/>
      <c r="FNR6" s="105"/>
      <c r="FNS6" s="105"/>
      <c r="FNT6" s="105"/>
      <c r="FNU6" s="105"/>
      <c r="FNV6" s="105"/>
      <c r="FNW6" s="105"/>
      <c r="FNX6" s="105"/>
      <c r="FNY6" s="105"/>
      <c r="FNZ6" s="105"/>
      <c r="FOA6" s="105"/>
      <c r="FOB6" s="105"/>
      <c r="FOC6" s="105"/>
      <c r="FOD6" s="105"/>
      <c r="FOE6" s="105"/>
      <c r="FOF6" s="105"/>
      <c r="FOG6" s="105"/>
      <c r="FOH6" s="105"/>
      <c r="FOI6" s="105"/>
      <c r="FOJ6" s="105"/>
      <c r="FOK6" s="105"/>
      <c r="FOL6" s="105"/>
      <c r="FOM6" s="105"/>
      <c r="FON6" s="105"/>
      <c r="FOO6" s="105"/>
      <c r="FOP6" s="105"/>
      <c r="FOQ6" s="105"/>
      <c r="FOR6" s="105"/>
      <c r="FOS6" s="105"/>
      <c r="FOT6" s="105"/>
      <c r="FOU6" s="105"/>
      <c r="FOV6" s="105"/>
      <c r="FOW6" s="105"/>
      <c r="FOX6" s="105"/>
      <c r="FOY6" s="105"/>
      <c r="FOZ6" s="105"/>
      <c r="FPA6" s="105"/>
      <c r="FPB6" s="105"/>
      <c r="FPC6" s="105"/>
      <c r="FPD6" s="105"/>
      <c r="FPE6" s="105"/>
      <c r="FPF6" s="105"/>
      <c r="FPG6" s="105"/>
      <c r="FPH6" s="105"/>
      <c r="FPI6" s="105"/>
      <c r="FPJ6" s="105"/>
      <c r="FPK6" s="105"/>
      <c r="FPL6" s="105"/>
      <c r="FPM6" s="105"/>
      <c r="FPN6" s="105"/>
      <c r="FPO6" s="105"/>
      <c r="FPP6" s="105"/>
      <c r="FPQ6" s="105"/>
      <c r="FPR6" s="105"/>
      <c r="FPS6" s="105"/>
      <c r="FPT6" s="105"/>
      <c r="FPU6" s="105"/>
      <c r="FPV6" s="105"/>
      <c r="FPW6" s="105"/>
      <c r="FPX6" s="105"/>
      <c r="FPY6" s="105"/>
      <c r="FPZ6" s="105"/>
      <c r="FQA6" s="105"/>
      <c r="FQB6" s="105"/>
      <c r="FQC6" s="105"/>
      <c r="FQD6" s="105"/>
      <c r="FQE6" s="105"/>
      <c r="FQF6" s="105"/>
      <c r="FQG6" s="105"/>
      <c r="FQH6" s="105"/>
      <c r="FQI6" s="105"/>
      <c r="FQJ6" s="105"/>
      <c r="FQK6" s="105"/>
      <c r="FQL6" s="105"/>
      <c r="FQM6" s="105"/>
      <c r="FQN6" s="105"/>
      <c r="FQO6" s="105"/>
      <c r="FQP6" s="105"/>
      <c r="FQQ6" s="105"/>
      <c r="FQR6" s="105"/>
      <c r="FQS6" s="105"/>
      <c r="FQT6" s="105"/>
      <c r="FQU6" s="105"/>
      <c r="FQV6" s="105"/>
      <c r="FQW6" s="105"/>
      <c r="FQX6" s="105"/>
      <c r="FQY6" s="105"/>
      <c r="FQZ6" s="105"/>
      <c r="FRA6" s="105"/>
      <c r="FRB6" s="105"/>
      <c r="FRC6" s="105"/>
      <c r="FRD6" s="105"/>
      <c r="FRE6" s="105"/>
      <c r="FRF6" s="105"/>
      <c r="FRG6" s="105"/>
      <c r="FRH6" s="105"/>
      <c r="FRI6" s="105"/>
      <c r="FRJ6" s="105"/>
      <c r="FRK6" s="105"/>
      <c r="FRL6" s="105"/>
      <c r="FRM6" s="105"/>
      <c r="FRN6" s="105"/>
      <c r="FRO6" s="105"/>
      <c r="FRP6" s="105"/>
      <c r="FRQ6" s="105"/>
      <c r="FRR6" s="105"/>
      <c r="FRS6" s="105"/>
      <c r="FRT6" s="105"/>
      <c r="FRU6" s="105"/>
      <c r="FRV6" s="105"/>
      <c r="FRW6" s="105"/>
      <c r="FRX6" s="105"/>
      <c r="FRY6" s="105"/>
      <c r="FRZ6" s="105"/>
      <c r="FSA6" s="105"/>
      <c r="FSB6" s="105"/>
      <c r="FSC6" s="105"/>
      <c r="FSD6" s="105"/>
      <c r="FSE6" s="105"/>
      <c r="FSF6" s="105"/>
      <c r="FSG6" s="105"/>
      <c r="FSH6" s="105"/>
      <c r="FSI6" s="105"/>
      <c r="FSJ6" s="105"/>
      <c r="FSK6" s="105"/>
      <c r="FSL6" s="105"/>
      <c r="FSM6" s="105"/>
      <c r="FSN6" s="105"/>
      <c r="FSO6" s="105"/>
      <c r="FSP6" s="105"/>
      <c r="FSQ6" s="105"/>
      <c r="FSR6" s="105"/>
      <c r="FSS6" s="105"/>
      <c r="FST6" s="105"/>
      <c r="FSU6" s="105"/>
      <c r="FSV6" s="105"/>
      <c r="FSW6" s="105"/>
      <c r="FSX6" s="105"/>
      <c r="FSY6" s="105"/>
      <c r="FSZ6" s="105"/>
      <c r="FTA6" s="105"/>
      <c r="FTB6" s="105"/>
      <c r="FTC6" s="105"/>
      <c r="FTD6" s="105"/>
      <c r="FTE6" s="105"/>
      <c r="FTF6" s="105"/>
      <c r="FTG6" s="105"/>
      <c r="FTH6" s="105"/>
      <c r="FTI6" s="105"/>
      <c r="FTJ6" s="105"/>
      <c r="FTK6" s="105"/>
      <c r="FTL6" s="105"/>
      <c r="FTM6" s="105"/>
      <c r="FTN6" s="105"/>
      <c r="FTO6" s="105"/>
      <c r="FTP6" s="105"/>
      <c r="FTQ6" s="105"/>
      <c r="FTR6" s="105"/>
      <c r="FTS6" s="105"/>
      <c r="FTT6" s="105"/>
      <c r="FTU6" s="105"/>
      <c r="FTV6" s="105"/>
      <c r="FTW6" s="105"/>
      <c r="FTX6" s="105"/>
      <c r="FTY6" s="105"/>
      <c r="FTZ6" s="105"/>
      <c r="FUA6" s="105"/>
      <c r="FUB6" s="105"/>
      <c r="FUC6" s="105"/>
      <c r="FUD6" s="105"/>
      <c r="FUE6" s="105"/>
      <c r="FUF6" s="105"/>
      <c r="FUG6" s="105"/>
      <c r="FUH6" s="105"/>
      <c r="FUI6" s="105"/>
      <c r="FUJ6" s="105"/>
      <c r="FUK6" s="105"/>
      <c r="FUL6" s="105"/>
      <c r="FUM6" s="105"/>
      <c r="FUN6" s="105"/>
      <c r="FUO6" s="105"/>
      <c r="FUP6" s="105"/>
      <c r="FUQ6" s="105"/>
      <c r="FUR6" s="105"/>
      <c r="FUS6" s="105"/>
      <c r="FUT6" s="105"/>
      <c r="FUU6" s="105"/>
      <c r="FUV6" s="105"/>
      <c r="FUW6" s="105"/>
      <c r="FUX6" s="105"/>
      <c r="FUY6" s="105"/>
      <c r="FUZ6" s="105"/>
      <c r="FVA6" s="105"/>
      <c r="FVB6" s="105"/>
      <c r="FVC6" s="105"/>
      <c r="FVD6" s="105"/>
      <c r="FVE6" s="105"/>
      <c r="FVF6" s="105"/>
      <c r="FVG6" s="105"/>
      <c r="FVH6" s="105"/>
      <c r="FVI6" s="105"/>
      <c r="FVJ6" s="105"/>
      <c r="FVK6" s="105"/>
      <c r="FVL6" s="105"/>
      <c r="FVM6" s="105"/>
      <c r="FVN6" s="105"/>
      <c r="FVO6" s="105"/>
      <c r="FVP6" s="105"/>
      <c r="FVQ6" s="105"/>
      <c r="FVR6" s="105"/>
      <c r="FVS6" s="105"/>
      <c r="FVT6" s="105"/>
      <c r="FVU6" s="105"/>
      <c r="FVV6" s="105"/>
      <c r="FVW6" s="105"/>
      <c r="FVX6" s="105"/>
      <c r="FVY6" s="105"/>
      <c r="FVZ6" s="105"/>
      <c r="FWA6" s="105"/>
      <c r="FWB6" s="105"/>
      <c r="FWC6" s="105"/>
      <c r="FWD6" s="105"/>
      <c r="FWE6" s="105"/>
      <c r="FWF6" s="105"/>
      <c r="FWG6" s="105"/>
      <c r="FWH6" s="105"/>
      <c r="FWI6" s="105"/>
      <c r="FWJ6" s="105"/>
      <c r="FWK6" s="105"/>
      <c r="FWL6" s="105"/>
      <c r="FWM6" s="105"/>
      <c r="FWN6" s="105"/>
      <c r="FWO6" s="105"/>
      <c r="FWP6" s="105"/>
      <c r="FWQ6" s="105"/>
      <c r="FWR6" s="105"/>
      <c r="FWS6" s="105"/>
      <c r="FWT6" s="105"/>
      <c r="FWU6" s="105"/>
      <c r="FWV6" s="105"/>
      <c r="FWW6" s="105"/>
      <c r="FWX6" s="105"/>
      <c r="FWY6" s="105"/>
      <c r="FWZ6" s="105"/>
      <c r="FXA6" s="105"/>
      <c r="FXB6" s="105"/>
      <c r="FXC6" s="105"/>
      <c r="FXD6" s="105"/>
      <c r="FXE6" s="105"/>
      <c r="FXF6" s="105"/>
      <c r="FXG6" s="105"/>
      <c r="FXH6" s="105"/>
      <c r="FXI6" s="105"/>
      <c r="FXJ6" s="105"/>
      <c r="FXK6" s="105"/>
      <c r="FXL6" s="105"/>
      <c r="FXM6" s="105"/>
      <c r="FXN6" s="105"/>
      <c r="FXO6" s="105"/>
      <c r="FXP6" s="105"/>
      <c r="FXQ6" s="105"/>
      <c r="FXR6" s="105"/>
      <c r="FXS6" s="105"/>
      <c r="FXT6" s="105"/>
      <c r="FXU6" s="105"/>
      <c r="FXV6" s="105"/>
      <c r="FXW6" s="105"/>
      <c r="FXX6" s="105"/>
      <c r="FXY6" s="105"/>
      <c r="FXZ6" s="105"/>
      <c r="FYA6" s="105"/>
      <c r="FYB6" s="105"/>
      <c r="FYC6" s="105"/>
      <c r="FYD6" s="105"/>
      <c r="FYE6" s="105"/>
      <c r="FYF6" s="105"/>
      <c r="FYG6" s="105"/>
      <c r="FYH6" s="105"/>
      <c r="FYI6" s="105"/>
      <c r="FYJ6" s="105"/>
      <c r="FYK6" s="105"/>
      <c r="FYL6" s="105"/>
      <c r="FYM6" s="105"/>
      <c r="FYN6" s="105"/>
      <c r="FYO6" s="105"/>
      <c r="FYP6" s="105"/>
      <c r="FYQ6" s="105"/>
      <c r="FYR6" s="105"/>
      <c r="FYS6" s="105"/>
      <c r="FYT6" s="105"/>
      <c r="FYU6" s="105"/>
      <c r="FYV6" s="105"/>
      <c r="FYW6" s="105"/>
      <c r="FYX6" s="105"/>
      <c r="FYY6" s="105"/>
      <c r="FYZ6" s="105"/>
      <c r="FZA6" s="105"/>
      <c r="FZB6" s="105"/>
      <c r="FZC6" s="105"/>
      <c r="FZD6" s="105"/>
      <c r="FZE6" s="105"/>
      <c r="FZF6" s="105"/>
      <c r="FZG6" s="105"/>
      <c r="FZH6" s="105"/>
      <c r="FZI6" s="105"/>
      <c r="FZJ6" s="105"/>
      <c r="FZK6" s="105"/>
      <c r="FZL6" s="105"/>
      <c r="FZM6" s="105"/>
      <c r="FZN6" s="105"/>
      <c r="FZO6" s="105"/>
      <c r="FZP6" s="105"/>
      <c r="FZQ6" s="105"/>
      <c r="FZR6" s="105"/>
      <c r="FZS6" s="105"/>
      <c r="FZT6" s="105"/>
      <c r="FZU6" s="105"/>
      <c r="FZV6" s="105"/>
      <c r="FZW6" s="105"/>
      <c r="FZX6" s="105"/>
      <c r="FZY6" s="105"/>
      <c r="FZZ6" s="105"/>
      <c r="GAA6" s="105"/>
      <c r="GAB6" s="105"/>
      <c r="GAC6" s="105"/>
      <c r="GAD6" s="105"/>
      <c r="GAE6" s="105"/>
      <c r="GAF6" s="105"/>
      <c r="GAG6" s="105"/>
      <c r="GAH6" s="105"/>
      <c r="GAI6" s="105"/>
      <c r="GAJ6" s="105"/>
      <c r="GAK6" s="105"/>
      <c r="GAL6" s="105"/>
      <c r="GAM6" s="105"/>
      <c r="GAN6" s="105"/>
      <c r="GAO6" s="105"/>
      <c r="GAP6" s="105"/>
      <c r="GAQ6" s="105"/>
      <c r="GAR6" s="105"/>
      <c r="GAS6" s="105"/>
      <c r="GAT6" s="105"/>
      <c r="GAU6" s="105"/>
      <c r="GAV6" s="105"/>
      <c r="GAW6" s="105"/>
      <c r="GAX6" s="105"/>
      <c r="GAY6" s="105"/>
      <c r="GAZ6" s="105"/>
      <c r="GBA6" s="105"/>
      <c r="GBB6" s="105"/>
      <c r="GBC6" s="105"/>
      <c r="GBD6" s="105"/>
      <c r="GBE6" s="105"/>
      <c r="GBF6" s="105"/>
      <c r="GBG6" s="105"/>
      <c r="GBH6" s="105"/>
      <c r="GBI6" s="105"/>
      <c r="GBJ6" s="105"/>
      <c r="GBK6" s="105"/>
      <c r="GBL6" s="105"/>
      <c r="GBM6" s="105"/>
      <c r="GBN6" s="105"/>
      <c r="GBO6" s="105"/>
      <c r="GBP6" s="105"/>
      <c r="GBQ6" s="105"/>
      <c r="GBR6" s="105"/>
      <c r="GBS6" s="105"/>
      <c r="GBT6" s="105"/>
      <c r="GBU6" s="105"/>
      <c r="GBV6" s="105"/>
      <c r="GBW6" s="105"/>
      <c r="GBX6" s="105"/>
      <c r="GBY6" s="105"/>
      <c r="GBZ6" s="105"/>
      <c r="GCA6" s="105"/>
      <c r="GCB6" s="105"/>
      <c r="GCC6" s="105"/>
      <c r="GCD6" s="105"/>
      <c r="GCE6" s="105"/>
      <c r="GCF6" s="105"/>
      <c r="GCG6" s="105"/>
      <c r="GCH6" s="105"/>
      <c r="GCI6" s="105"/>
      <c r="GCJ6" s="105"/>
      <c r="GCK6" s="105"/>
      <c r="GCL6" s="105"/>
      <c r="GCM6" s="105"/>
      <c r="GCN6" s="105"/>
      <c r="GCO6" s="105"/>
      <c r="GCP6" s="105"/>
      <c r="GCQ6" s="105"/>
      <c r="GCR6" s="105"/>
      <c r="GCS6" s="105"/>
      <c r="GCT6" s="105"/>
      <c r="GCU6" s="105"/>
      <c r="GCV6" s="105"/>
      <c r="GCW6" s="105"/>
      <c r="GCX6" s="105"/>
      <c r="GCY6" s="105"/>
      <c r="GCZ6" s="105"/>
      <c r="GDA6" s="105"/>
      <c r="GDB6" s="105"/>
      <c r="GDC6" s="105"/>
      <c r="GDD6" s="105"/>
      <c r="GDE6" s="105"/>
      <c r="GDF6" s="105"/>
      <c r="GDG6" s="105"/>
      <c r="GDH6" s="105"/>
      <c r="GDI6" s="105"/>
      <c r="GDJ6" s="105"/>
      <c r="GDK6" s="105"/>
      <c r="GDL6" s="105"/>
      <c r="GDM6" s="105"/>
      <c r="GDN6" s="105"/>
      <c r="GDO6" s="105"/>
      <c r="GDP6" s="105"/>
      <c r="GDQ6" s="105"/>
      <c r="GDR6" s="105"/>
      <c r="GDS6" s="105"/>
      <c r="GDT6" s="105"/>
      <c r="GDU6" s="105"/>
      <c r="GDV6" s="105"/>
      <c r="GDW6" s="105"/>
      <c r="GDX6" s="105"/>
      <c r="GDY6" s="105"/>
      <c r="GDZ6" s="105"/>
      <c r="GEA6" s="105"/>
      <c r="GEB6" s="105"/>
      <c r="GEC6" s="105"/>
      <c r="GED6" s="105"/>
      <c r="GEE6" s="105"/>
      <c r="GEF6" s="105"/>
      <c r="GEG6" s="105"/>
      <c r="GEH6" s="105"/>
      <c r="GEI6" s="105"/>
      <c r="GEJ6" s="105"/>
      <c r="GEK6" s="105"/>
      <c r="GEL6" s="105"/>
      <c r="GEM6" s="105"/>
      <c r="GEN6" s="105"/>
      <c r="GEO6" s="105"/>
      <c r="GEP6" s="105"/>
      <c r="GEQ6" s="105"/>
      <c r="GER6" s="105"/>
      <c r="GES6" s="105"/>
      <c r="GET6" s="105"/>
      <c r="GEU6" s="105"/>
      <c r="GEV6" s="105"/>
      <c r="GEW6" s="105"/>
      <c r="GEX6" s="105"/>
      <c r="GEY6" s="105"/>
      <c r="GEZ6" s="105"/>
      <c r="GFA6" s="105"/>
      <c r="GFB6" s="105"/>
      <c r="GFC6" s="105"/>
      <c r="GFD6" s="105"/>
      <c r="GFE6" s="105"/>
      <c r="GFF6" s="105"/>
      <c r="GFG6" s="105"/>
      <c r="GFH6" s="105"/>
      <c r="GFI6" s="105"/>
      <c r="GFJ6" s="105"/>
      <c r="GFK6" s="105"/>
      <c r="GFL6" s="105"/>
      <c r="GFM6" s="105"/>
      <c r="GFN6" s="105"/>
      <c r="GFO6" s="105"/>
      <c r="GFP6" s="105"/>
      <c r="GFQ6" s="105"/>
      <c r="GFR6" s="105"/>
      <c r="GFS6" s="105"/>
      <c r="GFT6" s="105"/>
      <c r="GFU6" s="105"/>
      <c r="GFV6" s="105"/>
      <c r="GFW6" s="105"/>
      <c r="GFX6" s="105"/>
      <c r="GFY6" s="105"/>
      <c r="GFZ6" s="105"/>
      <c r="GGA6" s="105"/>
      <c r="GGB6" s="105"/>
      <c r="GGC6" s="105"/>
      <c r="GGD6" s="105"/>
      <c r="GGE6" s="105"/>
      <c r="GGF6" s="105"/>
      <c r="GGG6" s="105"/>
      <c r="GGH6" s="105"/>
      <c r="GGI6" s="105"/>
      <c r="GGJ6" s="105"/>
      <c r="GGK6" s="105"/>
      <c r="GGL6" s="105"/>
      <c r="GGM6" s="105"/>
      <c r="GGN6" s="105"/>
      <c r="GGO6" s="105"/>
      <c r="GGP6" s="105"/>
      <c r="GGQ6" s="105"/>
      <c r="GGR6" s="105"/>
      <c r="GGS6" s="105"/>
      <c r="GGT6" s="105"/>
      <c r="GGU6" s="105"/>
      <c r="GGV6" s="105"/>
      <c r="GGW6" s="105"/>
      <c r="GGX6" s="105"/>
      <c r="GGY6" s="105"/>
      <c r="GGZ6" s="105"/>
      <c r="GHA6" s="105"/>
      <c r="GHB6" s="105"/>
      <c r="GHC6" s="105"/>
      <c r="GHD6" s="105"/>
      <c r="GHE6" s="105"/>
      <c r="GHF6" s="105"/>
      <c r="GHG6" s="105"/>
      <c r="GHH6" s="105"/>
      <c r="GHI6" s="105"/>
      <c r="GHJ6" s="105"/>
      <c r="GHK6" s="105"/>
      <c r="GHL6" s="105"/>
      <c r="GHM6" s="105"/>
      <c r="GHN6" s="105"/>
      <c r="GHO6" s="105"/>
      <c r="GHP6" s="105"/>
      <c r="GHQ6" s="105"/>
      <c r="GHR6" s="105"/>
      <c r="GHS6" s="105"/>
      <c r="GHT6" s="105"/>
      <c r="GHU6" s="105"/>
      <c r="GHV6" s="105"/>
      <c r="GHW6" s="105"/>
      <c r="GHX6" s="105"/>
      <c r="GHY6" s="105"/>
      <c r="GHZ6" s="105"/>
      <c r="GIA6" s="105"/>
      <c r="GIB6" s="105"/>
      <c r="GIC6" s="105"/>
      <c r="GID6" s="105"/>
      <c r="GIE6" s="105"/>
      <c r="GIF6" s="105"/>
      <c r="GIG6" s="105"/>
      <c r="GIH6" s="105"/>
      <c r="GII6" s="105"/>
      <c r="GIJ6" s="105"/>
      <c r="GIK6" s="105"/>
      <c r="GIL6" s="105"/>
      <c r="GIM6" s="105"/>
      <c r="GIN6" s="105"/>
      <c r="GIO6" s="105"/>
      <c r="GIP6" s="105"/>
      <c r="GIQ6" s="105"/>
      <c r="GIR6" s="105"/>
      <c r="GIS6" s="105"/>
      <c r="GIT6" s="105"/>
      <c r="GIU6" s="105"/>
      <c r="GIV6" s="105"/>
      <c r="GIW6" s="105"/>
      <c r="GIX6" s="105"/>
      <c r="GIY6" s="105"/>
      <c r="GIZ6" s="105"/>
      <c r="GJA6" s="105"/>
      <c r="GJB6" s="105"/>
      <c r="GJC6" s="105"/>
      <c r="GJD6" s="105"/>
      <c r="GJE6" s="105"/>
      <c r="GJF6" s="105"/>
      <c r="GJG6" s="105"/>
      <c r="GJH6" s="105"/>
      <c r="GJI6" s="105"/>
      <c r="GJJ6" s="105"/>
      <c r="GJK6" s="105"/>
      <c r="GJL6" s="105"/>
      <c r="GJM6" s="105"/>
      <c r="GJN6" s="105"/>
      <c r="GJO6" s="105"/>
      <c r="GJP6" s="105"/>
      <c r="GJQ6" s="105"/>
      <c r="GJR6" s="105"/>
      <c r="GJS6" s="105"/>
      <c r="GJT6" s="105"/>
      <c r="GJU6" s="105"/>
      <c r="GJV6" s="105"/>
      <c r="GJW6" s="105"/>
      <c r="GJX6" s="105"/>
      <c r="GJY6" s="105"/>
      <c r="GJZ6" s="105"/>
      <c r="GKA6" s="105"/>
      <c r="GKB6" s="105"/>
      <c r="GKC6" s="105"/>
      <c r="GKD6" s="105"/>
      <c r="GKE6" s="105"/>
      <c r="GKF6" s="105"/>
      <c r="GKG6" s="105"/>
      <c r="GKH6" s="105"/>
      <c r="GKI6" s="105"/>
      <c r="GKJ6" s="105"/>
      <c r="GKK6" s="105"/>
      <c r="GKL6" s="105"/>
      <c r="GKM6" s="105"/>
      <c r="GKN6" s="105"/>
      <c r="GKO6" s="105"/>
      <c r="GKP6" s="105"/>
      <c r="GKQ6" s="105"/>
      <c r="GKR6" s="105"/>
      <c r="GKS6" s="105"/>
      <c r="GKT6" s="105"/>
      <c r="GKU6" s="105"/>
      <c r="GKV6" s="105"/>
      <c r="GKW6" s="105"/>
      <c r="GKX6" s="105"/>
      <c r="GKY6" s="105"/>
      <c r="GKZ6" s="105"/>
      <c r="GLA6" s="105"/>
      <c r="GLB6" s="105"/>
      <c r="GLC6" s="105"/>
      <c r="GLD6" s="105"/>
      <c r="GLE6" s="105"/>
      <c r="GLF6" s="105"/>
      <c r="GLG6" s="105"/>
      <c r="GLH6" s="105"/>
      <c r="GLI6" s="105"/>
      <c r="GLJ6" s="105"/>
      <c r="GLK6" s="105"/>
      <c r="GLL6" s="105"/>
      <c r="GLM6" s="105"/>
      <c r="GLN6" s="105"/>
      <c r="GLO6" s="105"/>
      <c r="GLP6" s="105"/>
      <c r="GLQ6" s="105"/>
      <c r="GLR6" s="105"/>
      <c r="GLS6" s="105"/>
      <c r="GLT6" s="105"/>
      <c r="GLU6" s="105"/>
      <c r="GLV6" s="105"/>
      <c r="GLW6" s="105"/>
      <c r="GLX6" s="105"/>
      <c r="GLY6" s="105"/>
      <c r="GLZ6" s="105"/>
      <c r="GMA6" s="105"/>
      <c r="GMB6" s="105"/>
      <c r="GMC6" s="105"/>
      <c r="GMD6" s="105"/>
      <c r="GME6" s="105"/>
      <c r="GMF6" s="105"/>
      <c r="GMG6" s="105"/>
      <c r="GMH6" s="105"/>
      <c r="GMI6" s="105"/>
      <c r="GMJ6" s="105"/>
      <c r="GMK6" s="105"/>
      <c r="GML6" s="105"/>
      <c r="GMM6" s="105"/>
      <c r="GMN6" s="105"/>
      <c r="GMO6" s="105"/>
      <c r="GMP6" s="105"/>
      <c r="GMQ6" s="105"/>
      <c r="GMR6" s="105"/>
      <c r="GMS6" s="105"/>
      <c r="GMT6" s="105"/>
      <c r="GMU6" s="105"/>
      <c r="GMV6" s="105"/>
      <c r="GMW6" s="105"/>
      <c r="GMX6" s="105"/>
      <c r="GMY6" s="105"/>
      <c r="GMZ6" s="105"/>
      <c r="GNA6" s="105"/>
      <c r="GNB6" s="105"/>
      <c r="GNC6" s="105"/>
      <c r="GND6" s="105"/>
      <c r="GNE6" s="105"/>
      <c r="GNF6" s="105"/>
      <c r="GNG6" s="105"/>
      <c r="GNH6" s="105"/>
      <c r="GNI6" s="105"/>
      <c r="GNJ6" s="105"/>
      <c r="GNK6" s="105"/>
      <c r="GNL6" s="105"/>
      <c r="GNM6" s="105"/>
      <c r="GNN6" s="105"/>
      <c r="GNO6" s="105"/>
      <c r="GNP6" s="105"/>
      <c r="GNQ6" s="105"/>
      <c r="GNR6" s="105"/>
      <c r="GNS6" s="105"/>
      <c r="GNT6" s="105"/>
      <c r="GNU6" s="105"/>
      <c r="GNV6" s="105"/>
      <c r="GNW6" s="105"/>
      <c r="GNX6" s="105"/>
      <c r="GNY6" s="105"/>
      <c r="GNZ6" s="105"/>
      <c r="GOA6" s="105"/>
      <c r="GOB6" s="105"/>
      <c r="GOC6" s="105"/>
      <c r="GOD6" s="105"/>
      <c r="GOE6" s="105"/>
      <c r="GOF6" s="105"/>
      <c r="GOG6" s="105"/>
      <c r="GOH6" s="105"/>
      <c r="GOI6" s="105"/>
      <c r="GOJ6" s="105"/>
      <c r="GOK6" s="105"/>
      <c r="GOL6" s="105"/>
      <c r="GOM6" s="105"/>
      <c r="GON6" s="105"/>
      <c r="GOO6" s="105"/>
      <c r="GOP6" s="105"/>
      <c r="GOQ6" s="105"/>
      <c r="GOR6" s="105"/>
      <c r="GOS6" s="105"/>
      <c r="GOT6" s="105"/>
      <c r="GOU6" s="105"/>
      <c r="GOV6" s="105"/>
      <c r="GOW6" s="105"/>
      <c r="GOX6" s="105"/>
      <c r="GOY6" s="105"/>
      <c r="GOZ6" s="105"/>
      <c r="GPA6" s="105"/>
      <c r="GPB6" s="105"/>
      <c r="GPC6" s="105"/>
      <c r="GPD6" s="105"/>
      <c r="GPE6" s="105"/>
      <c r="GPF6" s="105"/>
      <c r="GPG6" s="105"/>
      <c r="GPH6" s="105"/>
      <c r="GPI6" s="105"/>
      <c r="GPJ6" s="105"/>
      <c r="GPK6" s="105"/>
      <c r="GPL6" s="105"/>
      <c r="GPM6" s="105"/>
      <c r="GPN6" s="105"/>
      <c r="GPO6" s="105"/>
      <c r="GPP6" s="105"/>
      <c r="GPQ6" s="105"/>
      <c r="GPR6" s="105"/>
      <c r="GPS6" s="105"/>
      <c r="GPT6" s="105"/>
      <c r="GPU6" s="105"/>
      <c r="GPV6" s="105"/>
      <c r="GPW6" s="105"/>
      <c r="GPX6" s="105"/>
      <c r="GPY6" s="105"/>
      <c r="GPZ6" s="105"/>
      <c r="GQA6" s="105"/>
      <c r="GQB6" s="105"/>
      <c r="GQC6" s="105"/>
      <c r="GQD6" s="105"/>
      <c r="GQE6" s="105"/>
      <c r="GQF6" s="105"/>
      <c r="GQG6" s="105"/>
      <c r="GQH6" s="105"/>
      <c r="GQI6" s="105"/>
      <c r="GQJ6" s="105"/>
      <c r="GQK6" s="105"/>
      <c r="GQL6" s="105"/>
      <c r="GQM6" s="105"/>
      <c r="GQN6" s="105"/>
      <c r="GQO6" s="105"/>
      <c r="GQP6" s="105"/>
      <c r="GQQ6" s="105"/>
      <c r="GQR6" s="105"/>
      <c r="GQS6" s="105"/>
      <c r="GQT6" s="105"/>
      <c r="GQU6" s="105"/>
      <c r="GQV6" s="105"/>
      <c r="GQW6" s="105"/>
      <c r="GQX6" s="105"/>
      <c r="GQY6" s="105"/>
      <c r="GQZ6" s="105"/>
      <c r="GRA6" s="105"/>
      <c r="GRB6" s="105"/>
      <c r="GRC6" s="105"/>
      <c r="GRD6" s="105"/>
      <c r="GRE6" s="105"/>
      <c r="GRF6" s="105"/>
      <c r="GRG6" s="105"/>
      <c r="GRH6" s="105"/>
      <c r="GRI6" s="105"/>
      <c r="GRJ6" s="105"/>
      <c r="GRK6" s="105"/>
      <c r="GRL6" s="105"/>
      <c r="GRM6" s="105"/>
      <c r="GRN6" s="105"/>
      <c r="GRO6" s="105"/>
      <c r="GRP6" s="105"/>
      <c r="GRQ6" s="105"/>
      <c r="GRR6" s="105"/>
      <c r="GRS6" s="105"/>
      <c r="GRT6" s="105"/>
      <c r="GRU6" s="105"/>
      <c r="GRV6" s="105"/>
      <c r="GRW6" s="105"/>
      <c r="GRX6" s="105"/>
      <c r="GRY6" s="105"/>
      <c r="GRZ6" s="105"/>
      <c r="GSA6" s="105"/>
      <c r="GSB6" s="105"/>
      <c r="GSC6" s="105"/>
      <c r="GSD6" s="105"/>
      <c r="GSE6" s="105"/>
      <c r="GSF6" s="105"/>
      <c r="GSG6" s="105"/>
      <c r="GSH6" s="105"/>
      <c r="GSI6" s="105"/>
      <c r="GSJ6" s="105"/>
      <c r="GSK6" s="105"/>
      <c r="GSL6" s="105"/>
      <c r="GSM6" s="105"/>
      <c r="GSN6" s="105"/>
      <c r="GSO6" s="105"/>
      <c r="GSP6" s="105"/>
      <c r="GSQ6" s="105"/>
      <c r="GSR6" s="105"/>
      <c r="GSS6" s="105"/>
      <c r="GST6" s="105"/>
      <c r="GSU6" s="105"/>
      <c r="GSV6" s="105"/>
      <c r="GSW6" s="105"/>
      <c r="GSX6" s="105"/>
      <c r="GSY6" s="105"/>
      <c r="GSZ6" s="105"/>
      <c r="GTA6" s="105"/>
      <c r="GTB6" s="105"/>
      <c r="GTC6" s="105"/>
      <c r="GTD6" s="105"/>
      <c r="GTE6" s="105"/>
      <c r="GTF6" s="105"/>
      <c r="GTG6" s="105"/>
      <c r="GTH6" s="105"/>
      <c r="GTI6" s="105"/>
      <c r="GTJ6" s="105"/>
      <c r="GTK6" s="105"/>
      <c r="GTL6" s="105"/>
      <c r="GTM6" s="105"/>
      <c r="GTN6" s="105"/>
      <c r="GTO6" s="105"/>
      <c r="GTP6" s="105"/>
      <c r="GTQ6" s="105"/>
      <c r="GTR6" s="105"/>
      <c r="GTS6" s="105"/>
      <c r="GTT6" s="105"/>
      <c r="GTU6" s="105"/>
      <c r="GTV6" s="105"/>
      <c r="GTW6" s="105"/>
      <c r="GTX6" s="105"/>
      <c r="GTY6" s="105"/>
      <c r="GTZ6" s="105"/>
      <c r="GUA6" s="105"/>
      <c r="GUB6" s="105"/>
      <c r="GUC6" s="105"/>
      <c r="GUD6" s="105"/>
      <c r="GUE6" s="105"/>
      <c r="GUF6" s="105"/>
      <c r="GUG6" s="105"/>
      <c r="GUH6" s="105"/>
      <c r="GUI6" s="105"/>
      <c r="GUJ6" s="105"/>
      <c r="GUK6" s="105"/>
      <c r="GUL6" s="105"/>
      <c r="GUM6" s="105"/>
      <c r="GUN6" s="105"/>
      <c r="GUO6" s="105"/>
      <c r="GUP6" s="105"/>
      <c r="GUQ6" s="105"/>
      <c r="GUR6" s="105"/>
      <c r="GUS6" s="105"/>
      <c r="GUT6" s="105"/>
      <c r="GUU6" s="105"/>
      <c r="GUV6" s="105"/>
      <c r="GUW6" s="105"/>
      <c r="GUX6" s="105"/>
      <c r="GUY6" s="105"/>
      <c r="GUZ6" s="105"/>
      <c r="GVA6" s="105"/>
      <c r="GVB6" s="105"/>
      <c r="GVC6" s="105"/>
      <c r="GVD6" s="105"/>
      <c r="GVE6" s="105"/>
      <c r="GVF6" s="105"/>
      <c r="GVG6" s="105"/>
      <c r="GVH6" s="105"/>
      <c r="GVI6" s="105"/>
      <c r="GVJ6" s="105"/>
      <c r="GVK6" s="105"/>
      <c r="GVL6" s="105"/>
      <c r="GVM6" s="105"/>
      <c r="GVN6" s="105"/>
      <c r="GVO6" s="105"/>
      <c r="GVP6" s="105"/>
      <c r="GVQ6" s="105"/>
      <c r="GVR6" s="105"/>
      <c r="GVS6" s="105"/>
      <c r="GVT6" s="105"/>
      <c r="GVU6" s="105"/>
      <c r="GVV6" s="105"/>
      <c r="GVW6" s="105"/>
      <c r="GVX6" s="105"/>
      <c r="GVY6" s="105"/>
      <c r="GVZ6" s="105"/>
      <c r="GWA6" s="105"/>
      <c r="GWB6" s="105"/>
      <c r="GWC6" s="105"/>
      <c r="GWD6" s="105"/>
      <c r="GWE6" s="105"/>
      <c r="GWF6" s="105"/>
      <c r="GWG6" s="105"/>
      <c r="GWH6" s="105"/>
      <c r="GWI6" s="105"/>
      <c r="GWJ6" s="105"/>
      <c r="GWK6" s="105"/>
      <c r="GWL6" s="105"/>
      <c r="GWM6" s="105"/>
      <c r="GWN6" s="105"/>
      <c r="GWO6" s="105"/>
      <c r="GWP6" s="105"/>
      <c r="GWQ6" s="105"/>
      <c r="GWR6" s="105"/>
      <c r="GWS6" s="105"/>
      <c r="GWT6" s="105"/>
      <c r="GWU6" s="105"/>
      <c r="GWV6" s="105"/>
      <c r="GWW6" s="105"/>
      <c r="GWX6" s="105"/>
      <c r="GWY6" s="105"/>
      <c r="GWZ6" s="105"/>
      <c r="GXA6" s="105"/>
      <c r="GXB6" s="105"/>
      <c r="GXC6" s="105"/>
      <c r="GXD6" s="105"/>
      <c r="GXE6" s="105"/>
      <c r="GXF6" s="105"/>
      <c r="GXG6" s="105"/>
      <c r="GXH6" s="105"/>
      <c r="GXI6" s="105"/>
      <c r="GXJ6" s="105"/>
      <c r="GXK6" s="105"/>
      <c r="GXL6" s="105"/>
      <c r="GXM6" s="105"/>
      <c r="GXN6" s="105"/>
      <c r="GXO6" s="105"/>
      <c r="GXP6" s="105"/>
      <c r="GXQ6" s="105"/>
      <c r="GXR6" s="105"/>
      <c r="GXS6" s="105"/>
      <c r="GXT6" s="105"/>
      <c r="GXU6" s="105"/>
      <c r="GXV6" s="105"/>
      <c r="GXW6" s="105"/>
      <c r="GXX6" s="105"/>
      <c r="GXY6" s="105"/>
      <c r="GXZ6" s="105"/>
      <c r="GYA6" s="105"/>
      <c r="GYB6" s="105"/>
      <c r="GYC6" s="105"/>
      <c r="GYD6" s="105"/>
      <c r="GYE6" s="105"/>
      <c r="GYF6" s="105"/>
      <c r="GYG6" s="105"/>
      <c r="GYH6" s="105"/>
      <c r="GYI6" s="105"/>
      <c r="GYJ6" s="105"/>
      <c r="GYK6" s="105"/>
      <c r="GYL6" s="105"/>
      <c r="GYM6" s="105"/>
      <c r="GYN6" s="105"/>
      <c r="GYO6" s="105"/>
      <c r="GYP6" s="105"/>
      <c r="GYQ6" s="105"/>
      <c r="GYR6" s="105"/>
      <c r="GYS6" s="105"/>
      <c r="GYT6" s="105"/>
      <c r="GYU6" s="105"/>
      <c r="GYV6" s="105"/>
      <c r="GYW6" s="105"/>
      <c r="GYX6" s="105"/>
      <c r="GYY6" s="105"/>
      <c r="GYZ6" s="105"/>
      <c r="GZA6" s="105"/>
      <c r="GZB6" s="105"/>
      <c r="GZC6" s="105"/>
      <c r="GZD6" s="105"/>
      <c r="GZE6" s="105"/>
      <c r="GZF6" s="105"/>
      <c r="GZG6" s="105"/>
      <c r="GZH6" s="105"/>
      <c r="GZI6" s="105"/>
      <c r="GZJ6" s="105"/>
      <c r="GZK6" s="105"/>
      <c r="GZL6" s="105"/>
      <c r="GZM6" s="105"/>
      <c r="GZN6" s="105"/>
      <c r="GZO6" s="105"/>
      <c r="GZP6" s="105"/>
      <c r="GZQ6" s="105"/>
      <c r="GZR6" s="105"/>
      <c r="GZS6" s="105"/>
      <c r="GZT6" s="105"/>
      <c r="GZU6" s="105"/>
      <c r="GZV6" s="105"/>
      <c r="GZW6" s="105"/>
      <c r="GZX6" s="105"/>
      <c r="GZY6" s="105"/>
      <c r="GZZ6" s="105"/>
      <c r="HAA6" s="105"/>
      <c r="HAB6" s="105"/>
      <c r="HAC6" s="105"/>
      <c r="HAD6" s="105"/>
      <c r="HAE6" s="105"/>
      <c r="HAF6" s="105"/>
      <c r="HAG6" s="105"/>
      <c r="HAH6" s="105"/>
      <c r="HAI6" s="105"/>
      <c r="HAJ6" s="105"/>
      <c r="HAK6" s="105"/>
      <c r="HAL6" s="105"/>
      <c r="HAM6" s="105"/>
      <c r="HAN6" s="105"/>
      <c r="HAO6" s="105"/>
      <c r="HAP6" s="105"/>
      <c r="HAQ6" s="105"/>
      <c r="HAR6" s="105"/>
      <c r="HAS6" s="105"/>
      <c r="HAT6" s="105"/>
      <c r="HAU6" s="105"/>
      <c r="HAV6" s="105"/>
      <c r="HAW6" s="105"/>
      <c r="HAX6" s="105"/>
      <c r="HAY6" s="105"/>
      <c r="HAZ6" s="105"/>
      <c r="HBA6" s="105"/>
      <c r="HBB6" s="105"/>
      <c r="HBC6" s="105"/>
      <c r="HBD6" s="105"/>
      <c r="HBE6" s="105"/>
      <c r="HBF6" s="105"/>
      <c r="HBG6" s="105"/>
      <c r="HBH6" s="105"/>
      <c r="HBI6" s="105"/>
      <c r="HBJ6" s="105"/>
      <c r="HBK6" s="105"/>
      <c r="HBL6" s="105"/>
      <c r="HBM6" s="105"/>
      <c r="HBN6" s="105"/>
      <c r="HBO6" s="105"/>
      <c r="HBP6" s="105"/>
      <c r="HBQ6" s="105"/>
      <c r="HBR6" s="105"/>
      <c r="HBS6" s="105"/>
      <c r="HBT6" s="105"/>
      <c r="HBU6" s="105"/>
      <c r="HBV6" s="105"/>
      <c r="HBW6" s="105"/>
      <c r="HBX6" s="105"/>
      <c r="HBY6" s="105"/>
      <c r="HBZ6" s="105"/>
      <c r="HCA6" s="105"/>
      <c r="HCB6" s="105"/>
      <c r="HCC6" s="105"/>
      <c r="HCD6" s="105"/>
      <c r="HCE6" s="105"/>
      <c r="HCF6" s="105"/>
      <c r="HCG6" s="105"/>
      <c r="HCH6" s="105"/>
      <c r="HCI6" s="105"/>
      <c r="HCJ6" s="105"/>
      <c r="HCK6" s="105"/>
      <c r="HCL6" s="105"/>
      <c r="HCM6" s="105"/>
      <c r="HCN6" s="105"/>
      <c r="HCO6" s="105"/>
      <c r="HCP6" s="105"/>
      <c r="HCQ6" s="105"/>
      <c r="HCR6" s="105"/>
      <c r="HCS6" s="105"/>
      <c r="HCT6" s="105"/>
      <c r="HCU6" s="105"/>
      <c r="HCV6" s="105"/>
      <c r="HCW6" s="105"/>
      <c r="HCX6" s="105"/>
      <c r="HCY6" s="105"/>
      <c r="HCZ6" s="105"/>
      <c r="HDA6" s="105"/>
      <c r="HDB6" s="105"/>
      <c r="HDC6" s="105"/>
      <c r="HDD6" s="105"/>
      <c r="HDE6" s="105"/>
      <c r="HDF6" s="105"/>
      <c r="HDG6" s="105"/>
      <c r="HDH6" s="105"/>
      <c r="HDI6" s="105"/>
      <c r="HDJ6" s="105"/>
      <c r="HDK6" s="105"/>
      <c r="HDL6" s="105"/>
      <c r="HDM6" s="105"/>
      <c r="HDN6" s="105"/>
      <c r="HDO6" s="105"/>
      <c r="HDP6" s="105"/>
      <c r="HDQ6" s="105"/>
      <c r="HDR6" s="105"/>
      <c r="HDS6" s="105"/>
      <c r="HDT6" s="105"/>
      <c r="HDU6" s="105"/>
      <c r="HDV6" s="105"/>
      <c r="HDW6" s="105"/>
      <c r="HDX6" s="105"/>
      <c r="HDY6" s="105"/>
      <c r="HDZ6" s="105"/>
      <c r="HEA6" s="105"/>
      <c r="HEB6" s="105"/>
      <c r="HEC6" s="105"/>
      <c r="HED6" s="105"/>
      <c r="HEE6" s="105"/>
      <c r="HEF6" s="105"/>
      <c r="HEG6" s="105"/>
      <c r="HEH6" s="105"/>
      <c r="HEI6" s="105"/>
      <c r="HEJ6" s="105"/>
      <c r="HEK6" s="105"/>
      <c r="HEL6" s="105"/>
      <c r="HEM6" s="105"/>
      <c r="HEN6" s="105"/>
      <c r="HEO6" s="105"/>
      <c r="HEP6" s="105"/>
      <c r="HEQ6" s="105"/>
      <c r="HER6" s="105"/>
      <c r="HES6" s="105"/>
      <c r="HET6" s="105"/>
      <c r="HEU6" s="105"/>
      <c r="HEV6" s="105"/>
      <c r="HEW6" s="105"/>
      <c r="HEX6" s="105"/>
      <c r="HEY6" s="105"/>
      <c r="HEZ6" s="105"/>
      <c r="HFA6" s="105"/>
      <c r="HFB6" s="105"/>
      <c r="HFC6" s="105"/>
      <c r="HFD6" s="105"/>
      <c r="HFE6" s="105"/>
      <c r="HFF6" s="105"/>
      <c r="HFG6" s="105"/>
      <c r="HFH6" s="105"/>
      <c r="HFI6" s="105"/>
      <c r="HFJ6" s="105"/>
      <c r="HFK6" s="105"/>
      <c r="HFL6" s="105"/>
      <c r="HFM6" s="105"/>
      <c r="HFN6" s="105"/>
      <c r="HFO6" s="105"/>
      <c r="HFP6" s="105"/>
      <c r="HFQ6" s="105"/>
      <c r="HFR6" s="105"/>
      <c r="HFS6" s="105"/>
      <c r="HFT6" s="105"/>
      <c r="HFU6" s="105"/>
      <c r="HFV6" s="105"/>
      <c r="HFW6" s="105"/>
      <c r="HFX6" s="105"/>
      <c r="HFY6" s="105"/>
      <c r="HFZ6" s="105"/>
      <c r="HGA6" s="105"/>
      <c r="HGB6" s="105"/>
      <c r="HGC6" s="105"/>
      <c r="HGD6" s="105"/>
      <c r="HGE6" s="105"/>
      <c r="HGF6" s="105"/>
      <c r="HGG6" s="105"/>
      <c r="HGH6" s="105"/>
      <c r="HGI6" s="105"/>
      <c r="HGJ6" s="105"/>
      <c r="HGK6" s="105"/>
      <c r="HGL6" s="105"/>
      <c r="HGM6" s="105"/>
      <c r="HGN6" s="105"/>
      <c r="HGO6" s="105"/>
      <c r="HGP6" s="105"/>
      <c r="HGQ6" s="105"/>
      <c r="HGR6" s="105"/>
      <c r="HGS6" s="105"/>
      <c r="HGT6" s="105"/>
      <c r="HGU6" s="105"/>
      <c r="HGV6" s="105"/>
      <c r="HGW6" s="105"/>
      <c r="HGX6" s="105"/>
      <c r="HGY6" s="105"/>
      <c r="HGZ6" s="105"/>
      <c r="HHA6" s="105"/>
      <c r="HHB6" s="105"/>
      <c r="HHC6" s="105"/>
      <c r="HHD6" s="105"/>
      <c r="HHE6" s="105"/>
      <c r="HHF6" s="105"/>
      <c r="HHG6" s="105"/>
      <c r="HHH6" s="105"/>
      <c r="HHI6" s="105"/>
      <c r="HHJ6" s="105"/>
      <c r="HHK6" s="105"/>
      <c r="HHL6" s="105"/>
      <c r="HHM6" s="105"/>
      <c r="HHN6" s="105"/>
      <c r="HHO6" s="105"/>
      <c r="HHP6" s="105"/>
      <c r="HHQ6" s="105"/>
      <c r="HHR6" s="105"/>
      <c r="HHS6" s="105"/>
      <c r="HHT6" s="105"/>
      <c r="HHU6" s="105"/>
      <c r="HHV6" s="105"/>
      <c r="HHW6" s="105"/>
      <c r="HHX6" s="105"/>
      <c r="HHY6" s="105"/>
      <c r="HHZ6" s="105"/>
      <c r="HIA6" s="105"/>
      <c r="HIB6" s="105"/>
      <c r="HIC6" s="105"/>
      <c r="HID6" s="105"/>
      <c r="HIE6" s="105"/>
      <c r="HIF6" s="105"/>
      <c r="HIG6" s="105"/>
      <c r="HIH6" s="105"/>
      <c r="HII6" s="105"/>
      <c r="HIJ6" s="105"/>
      <c r="HIK6" s="105"/>
      <c r="HIL6" s="105"/>
      <c r="HIM6" s="105"/>
      <c r="HIN6" s="105"/>
      <c r="HIO6" s="105"/>
      <c r="HIP6" s="105"/>
      <c r="HIQ6" s="105"/>
      <c r="HIR6" s="105"/>
      <c r="HIS6" s="105"/>
      <c r="HIT6" s="105"/>
      <c r="HIU6" s="105"/>
      <c r="HIV6" s="105"/>
      <c r="HIW6" s="105"/>
      <c r="HIX6" s="105"/>
      <c r="HIY6" s="105"/>
      <c r="HIZ6" s="105"/>
      <c r="HJA6" s="105"/>
      <c r="HJB6" s="105"/>
      <c r="HJC6" s="105"/>
      <c r="HJD6" s="105"/>
      <c r="HJE6" s="105"/>
      <c r="HJF6" s="105"/>
      <c r="HJG6" s="105"/>
      <c r="HJH6" s="105"/>
      <c r="HJI6" s="105"/>
      <c r="HJJ6" s="105"/>
      <c r="HJK6" s="105"/>
      <c r="HJL6" s="105"/>
      <c r="HJM6" s="105"/>
      <c r="HJN6" s="105"/>
      <c r="HJO6" s="105"/>
      <c r="HJP6" s="105"/>
      <c r="HJQ6" s="105"/>
      <c r="HJR6" s="105"/>
      <c r="HJS6" s="105"/>
      <c r="HJT6" s="105"/>
      <c r="HJU6" s="105"/>
      <c r="HJV6" s="105"/>
      <c r="HJW6" s="105"/>
      <c r="HJX6" s="105"/>
      <c r="HJY6" s="105"/>
      <c r="HJZ6" s="105"/>
      <c r="HKA6" s="105"/>
      <c r="HKB6" s="105"/>
      <c r="HKC6" s="105"/>
      <c r="HKD6" s="105"/>
      <c r="HKE6" s="105"/>
      <c r="HKF6" s="105"/>
      <c r="HKG6" s="105"/>
      <c r="HKH6" s="105"/>
      <c r="HKI6" s="105"/>
      <c r="HKJ6" s="105"/>
      <c r="HKK6" s="105"/>
      <c r="HKL6" s="105"/>
      <c r="HKM6" s="105"/>
      <c r="HKN6" s="105"/>
      <c r="HKO6" s="105"/>
      <c r="HKP6" s="105"/>
      <c r="HKQ6" s="105"/>
      <c r="HKR6" s="105"/>
      <c r="HKS6" s="105"/>
      <c r="HKT6" s="105"/>
      <c r="HKU6" s="105"/>
      <c r="HKV6" s="105"/>
      <c r="HKW6" s="105"/>
      <c r="HKX6" s="105"/>
      <c r="HKY6" s="105"/>
      <c r="HKZ6" s="105"/>
      <c r="HLA6" s="105"/>
      <c r="HLB6" s="105"/>
      <c r="HLC6" s="105"/>
      <c r="HLD6" s="105"/>
      <c r="HLE6" s="105"/>
      <c r="HLF6" s="105"/>
      <c r="HLG6" s="105"/>
      <c r="HLH6" s="105"/>
      <c r="HLI6" s="105"/>
      <c r="HLJ6" s="105"/>
      <c r="HLK6" s="105"/>
      <c r="HLL6" s="105"/>
      <c r="HLM6" s="105"/>
      <c r="HLN6" s="105"/>
      <c r="HLO6" s="105"/>
      <c r="HLP6" s="105"/>
      <c r="HLQ6" s="105"/>
      <c r="HLR6" s="105"/>
      <c r="HLS6" s="105"/>
      <c r="HLT6" s="105"/>
      <c r="HLU6" s="105"/>
      <c r="HLV6" s="105"/>
      <c r="HLW6" s="105"/>
      <c r="HLX6" s="105"/>
      <c r="HLY6" s="105"/>
      <c r="HLZ6" s="105"/>
      <c r="HMA6" s="105"/>
      <c r="HMB6" s="105"/>
      <c r="HMC6" s="105"/>
      <c r="HMD6" s="105"/>
      <c r="HME6" s="105"/>
      <c r="HMF6" s="105"/>
      <c r="HMG6" s="105"/>
      <c r="HMH6" s="105"/>
      <c r="HMI6" s="105"/>
      <c r="HMJ6" s="105"/>
      <c r="HMK6" s="105"/>
      <c r="HML6" s="105"/>
      <c r="HMM6" s="105"/>
      <c r="HMN6" s="105"/>
      <c r="HMO6" s="105"/>
      <c r="HMP6" s="105"/>
      <c r="HMQ6" s="105"/>
      <c r="HMR6" s="105"/>
      <c r="HMS6" s="105"/>
      <c r="HMT6" s="105"/>
      <c r="HMU6" s="105"/>
      <c r="HMV6" s="105"/>
      <c r="HMW6" s="105"/>
      <c r="HMX6" s="105"/>
      <c r="HMY6" s="105"/>
      <c r="HMZ6" s="105"/>
      <c r="HNA6" s="105"/>
      <c r="HNB6" s="105"/>
      <c r="HNC6" s="105"/>
      <c r="HND6" s="105"/>
      <c r="HNE6" s="105"/>
      <c r="HNF6" s="105"/>
      <c r="HNG6" s="105"/>
      <c r="HNH6" s="105"/>
      <c r="HNI6" s="105"/>
      <c r="HNJ6" s="105"/>
      <c r="HNK6" s="105"/>
      <c r="HNL6" s="105"/>
      <c r="HNM6" s="105"/>
      <c r="HNN6" s="105"/>
      <c r="HNO6" s="105"/>
      <c r="HNP6" s="105"/>
      <c r="HNQ6" s="105"/>
      <c r="HNR6" s="105"/>
      <c r="HNS6" s="105"/>
      <c r="HNT6" s="105"/>
      <c r="HNU6" s="105"/>
      <c r="HNV6" s="105"/>
      <c r="HNW6" s="105"/>
      <c r="HNX6" s="105"/>
      <c r="HNY6" s="105"/>
      <c r="HNZ6" s="105"/>
      <c r="HOA6" s="105"/>
      <c r="HOB6" s="105"/>
      <c r="HOC6" s="105"/>
      <c r="HOD6" s="105"/>
      <c r="HOE6" s="105"/>
      <c r="HOF6" s="105"/>
      <c r="HOG6" s="105"/>
      <c r="HOH6" s="105"/>
      <c r="HOI6" s="105"/>
      <c r="HOJ6" s="105"/>
      <c r="HOK6" s="105"/>
      <c r="HOL6" s="105"/>
      <c r="HOM6" s="105"/>
      <c r="HON6" s="105"/>
      <c r="HOO6" s="105"/>
      <c r="HOP6" s="105"/>
      <c r="HOQ6" s="105"/>
      <c r="HOR6" s="105"/>
      <c r="HOS6" s="105"/>
      <c r="HOT6" s="105"/>
      <c r="HOU6" s="105"/>
      <c r="HOV6" s="105"/>
      <c r="HOW6" s="105"/>
      <c r="HOX6" s="105"/>
      <c r="HOY6" s="105"/>
      <c r="HOZ6" s="105"/>
      <c r="HPA6" s="105"/>
      <c r="HPB6" s="105"/>
      <c r="HPC6" s="105"/>
      <c r="HPD6" s="105"/>
      <c r="HPE6" s="105"/>
      <c r="HPF6" s="105"/>
      <c r="HPG6" s="105"/>
      <c r="HPH6" s="105"/>
      <c r="HPI6" s="105"/>
      <c r="HPJ6" s="105"/>
      <c r="HPK6" s="105"/>
      <c r="HPL6" s="105"/>
      <c r="HPM6" s="105"/>
      <c r="HPN6" s="105"/>
      <c r="HPO6" s="105"/>
      <c r="HPP6" s="105"/>
      <c r="HPQ6" s="105"/>
      <c r="HPR6" s="105"/>
      <c r="HPS6" s="105"/>
      <c r="HPT6" s="105"/>
      <c r="HPU6" s="105"/>
      <c r="HPV6" s="105"/>
      <c r="HPW6" s="105"/>
      <c r="HPX6" s="105"/>
      <c r="HPY6" s="105"/>
      <c r="HPZ6" s="105"/>
      <c r="HQA6" s="105"/>
      <c r="HQB6" s="105"/>
      <c r="HQC6" s="105"/>
      <c r="HQD6" s="105"/>
      <c r="HQE6" s="105"/>
      <c r="HQF6" s="105"/>
      <c r="HQG6" s="105"/>
      <c r="HQH6" s="105"/>
      <c r="HQI6" s="105"/>
      <c r="HQJ6" s="105"/>
      <c r="HQK6" s="105"/>
      <c r="HQL6" s="105"/>
      <c r="HQM6" s="105"/>
      <c r="HQN6" s="105"/>
      <c r="HQO6" s="105"/>
      <c r="HQP6" s="105"/>
      <c r="HQQ6" s="105"/>
      <c r="HQR6" s="105"/>
      <c r="HQS6" s="105"/>
      <c r="HQT6" s="105"/>
      <c r="HQU6" s="105"/>
      <c r="HQV6" s="105"/>
      <c r="HQW6" s="105"/>
      <c r="HQX6" s="105"/>
      <c r="HQY6" s="105"/>
      <c r="HQZ6" s="105"/>
      <c r="HRA6" s="105"/>
      <c r="HRB6" s="105"/>
      <c r="HRC6" s="105"/>
      <c r="HRD6" s="105"/>
      <c r="HRE6" s="105"/>
      <c r="HRF6" s="105"/>
      <c r="HRG6" s="105"/>
      <c r="HRH6" s="105"/>
      <c r="HRI6" s="105"/>
      <c r="HRJ6" s="105"/>
      <c r="HRK6" s="105"/>
      <c r="HRL6" s="105"/>
      <c r="HRM6" s="105"/>
      <c r="HRN6" s="105"/>
      <c r="HRO6" s="105"/>
      <c r="HRP6" s="105"/>
      <c r="HRQ6" s="105"/>
      <c r="HRR6" s="105"/>
      <c r="HRS6" s="105"/>
      <c r="HRT6" s="105"/>
      <c r="HRU6" s="105"/>
      <c r="HRV6" s="105"/>
      <c r="HRW6" s="105"/>
      <c r="HRX6" s="105"/>
      <c r="HRY6" s="105"/>
      <c r="HRZ6" s="105"/>
      <c r="HSA6" s="105"/>
      <c r="HSB6" s="105"/>
      <c r="HSC6" s="105"/>
      <c r="HSD6" s="105"/>
      <c r="HSE6" s="105"/>
      <c r="HSF6" s="105"/>
      <c r="HSG6" s="105"/>
      <c r="HSH6" s="105"/>
      <c r="HSI6" s="105"/>
      <c r="HSJ6" s="105"/>
      <c r="HSK6" s="105"/>
      <c r="HSL6" s="105"/>
      <c r="HSM6" s="105"/>
      <c r="HSN6" s="105"/>
      <c r="HSO6" s="105"/>
      <c r="HSP6" s="105"/>
      <c r="HSQ6" s="105"/>
      <c r="HSR6" s="105"/>
      <c r="HSS6" s="105"/>
      <c r="HST6" s="105"/>
      <c r="HSU6" s="105"/>
      <c r="HSV6" s="105"/>
      <c r="HSW6" s="105"/>
      <c r="HSX6" s="105"/>
      <c r="HSY6" s="105"/>
      <c r="HSZ6" s="105"/>
      <c r="HTA6" s="105"/>
      <c r="HTB6" s="105"/>
      <c r="HTC6" s="105"/>
      <c r="HTD6" s="105"/>
      <c r="HTE6" s="105"/>
      <c r="HTF6" s="105"/>
      <c r="HTG6" s="105"/>
      <c r="HTH6" s="105"/>
      <c r="HTI6" s="105"/>
      <c r="HTJ6" s="105"/>
      <c r="HTK6" s="105"/>
      <c r="HTL6" s="105"/>
      <c r="HTM6" s="105"/>
      <c r="HTN6" s="105"/>
      <c r="HTO6" s="105"/>
      <c r="HTP6" s="105"/>
      <c r="HTQ6" s="105"/>
      <c r="HTR6" s="105"/>
      <c r="HTS6" s="105"/>
      <c r="HTT6" s="105"/>
      <c r="HTU6" s="105"/>
      <c r="HTV6" s="105"/>
      <c r="HTW6" s="105"/>
      <c r="HTX6" s="105"/>
      <c r="HTY6" s="105"/>
      <c r="HTZ6" s="105"/>
      <c r="HUA6" s="105"/>
      <c r="HUB6" s="105"/>
      <c r="HUC6" s="105"/>
      <c r="HUD6" s="105"/>
      <c r="HUE6" s="105"/>
      <c r="HUF6" s="105"/>
      <c r="HUG6" s="105"/>
      <c r="HUH6" s="105"/>
      <c r="HUI6" s="105"/>
      <c r="HUJ6" s="105"/>
      <c r="HUK6" s="105"/>
      <c r="HUL6" s="105"/>
      <c r="HUM6" s="105"/>
      <c r="HUN6" s="105"/>
      <c r="HUO6" s="105"/>
      <c r="HUP6" s="105"/>
      <c r="HUQ6" s="105"/>
      <c r="HUR6" s="105"/>
      <c r="HUS6" s="105"/>
      <c r="HUT6" s="105"/>
      <c r="HUU6" s="105"/>
      <c r="HUV6" s="105"/>
      <c r="HUW6" s="105"/>
      <c r="HUX6" s="105"/>
      <c r="HUY6" s="105"/>
      <c r="HUZ6" s="105"/>
      <c r="HVA6" s="105"/>
      <c r="HVB6" s="105"/>
      <c r="HVC6" s="105"/>
      <c r="HVD6" s="105"/>
      <c r="HVE6" s="105"/>
      <c r="HVF6" s="105"/>
      <c r="HVG6" s="105"/>
      <c r="HVH6" s="105"/>
      <c r="HVI6" s="105"/>
      <c r="HVJ6" s="105"/>
      <c r="HVK6" s="105"/>
      <c r="HVL6" s="105"/>
      <c r="HVM6" s="105"/>
      <c r="HVN6" s="105"/>
      <c r="HVO6" s="105"/>
      <c r="HVP6" s="105"/>
      <c r="HVQ6" s="105"/>
      <c r="HVR6" s="105"/>
      <c r="HVS6" s="105"/>
      <c r="HVT6" s="105"/>
      <c r="HVU6" s="105"/>
      <c r="HVV6" s="105"/>
      <c r="HVW6" s="105"/>
      <c r="HVX6" s="105"/>
      <c r="HVY6" s="105"/>
      <c r="HVZ6" s="105"/>
      <c r="HWA6" s="105"/>
      <c r="HWB6" s="105"/>
      <c r="HWC6" s="105"/>
      <c r="HWD6" s="105"/>
      <c r="HWE6" s="105"/>
      <c r="HWF6" s="105"/>
      <c r="HWG6" s="105"/>
      <c r="HWH6" s="105"/>
      <c r="HWI6" s="105"/>
      <c r="HWJ6" s="105"/>
      <c r="HWK6" s="105"/>
      <c r="HWL6" s="105"/>
      <c r="HWM6" s="105"/>
      <c r="HWN6" s="105"/>
      <c r="HWO6" s="105"/>
      <c r="HWP6" s="105"/>
      <c r="HWQ6" s="105"/>
      <c r="HWR6" s="105"/>
      <c r="HWS6" s="105"/>
      <c r="HWT6" s="105"/>
      <c r="HWU6" s="105"/>
      <c r="HWV6" s="105"/>
      <c r="HWW6" s="105"/>
      <c r="HWX6" s="105"/>
      <c r="HWY6" s="105"/>
      <c r="HWZ6" s="105"/>
      <c r="HXA6" s="105"/>
      <c r="HXB6" s="105"/>
      <c r="HXC6" s="105"/>
      <c r="HXD6" s="105"/>
      <c r="HXE6" s="105"/>
      <c r="HXF6" s="105"/>
      <c r="HXG6" s="105"/>
      <c r="HXH6" s="105"/>
      <c r="HXI6" s="105"/>
      <c r="HXJ6" s="105"/>
      <c r="HXK6" s="105"/>
      <c r="HXL6" s="105"/>
      <c r="HXM6" s="105"/>
      <c r="HXN6" s="105"/>
      <c r="HXO6" s="105"/>
      <c r="HXP6" s="105"/>
      <c r="HXQ6" s="105"/>
      <c r="HXR6" s="105"/>
      <c r="HXS6" s="105"/>
      <c r="HXT6" s="105"/>
      <c r="HXU6" s="105"/>
      <c r="HXV6" s="105"/>
      <c r="HXW6" s="105"/>
      <c r="HXX6" s="105"/>
      <c r="HXY6" s="105"/>
      <c r="HXZ6" s="105"/>
      <c r="HYA6" s="105"/>
      <c r="HYB6" s="105"/>
      <c r="HYC6" s="105"/>
      <c r="HYD6" s="105"/>
      <c r="HYE6" s="105"/>
      <c r="HYF6" s="105"/>
      <c r="HYG6" s="105"/>
      <c r="HYH6" s="105"/>
      <c r="HYI6" s="105"/>
      <c r="HYJ6" s="105"/>
      <c r="HYK6" s="105"/>
      <c r="HYL6" s="105"/>
      <c r="HYM6" s="105"/>
      <c r="HYN6" s="105"/>
      <c r="HYO6" s="105"/>
      <c r="HYP6" s="105"/>
      <c r="HYQ6" s="105"/>
      <c r="HYR6" s="105"/>
      <c r="HYS6" s="105"/>
      <c r="HYT6" s="105"/>
      <c r="HYU6" s="105"/>
      <c r="HYV6" s="105"/>
      <c r="HYW6" s="105"/>
      <c r="HYX6" s="105"/>
      <c r="HYY6" s="105"/>
      <c r="HYZ6" s="105"/>
      <c r="HZA6" s="105"/>
      <c r="HZB6" s="105"/>
      <c r="HZC6" s="105"/>
      <c r="HZD6" s="105"/>
      <c r="HZE6" s="105"/>
      <c r="HZF6" s="105"/>
      <c r="HZG6" s="105"/>
      <c r="HZH6" s="105"/>
      <c r="HZI6" s="105"/>
      <c r="HZJ6" s="105"/>
      <c r="HZK6" s="105"/>
      <c r="HZL6" s="105"/>
      <c r="HZM6" s="105"/>
      <c r="HZN6" s="105"/>
      <c r="HZO6" s="105"/>
      <c r="HZP6" s="105"/>
      <c r="HZQ6" s="105"/>
      <c r="HZR6" s="105"/>
      <c r="HZS6" s="105"/>
      <c r="HZT6" s="105"/>
      <c r="HZU6" s="105"/>
      <c r="HZV6" s="105"/>
      <c r="HZW6" s="105"/>
      <c r="HZX6" s="105"/>
      <c r="HZY6" s="105"/>
      <c r="HZZ6" s="105"/>
      <c r="IAA6" s="105"/>
      <c r="IAB6" s="105"/>
      <c r="IAC6" s="105"/>
      <c r="IAD6" s="105"/>
      <c r="IAE6" s="105"/>
      <c r="IAF6" s="105"/>
      <c r="IAG6" s="105"/>
      <c r="IAH6" s="105"/>
      <c r="IAI6" s="105"/>
      <c r="IAJ6" s="105"/>
      <c r="IAK6" s="105"/>
      <c r="IAL6" s="105"/>
      <c r="IAM6" s="105"/>
      <c r="IAN6" s="105"/>
      <c r="IAO6" s="105"/>
      <c r="IAP6" s="105"/>
      <c r="IAQ6" s="105"/>
      <c r="IAR6" s="105"/>
      <c r="IAS6" s="105"/>
      <c r="IAT6" s="105"/>
      <c r="IAU6" s="105"/>
      <c r="IAV6" s="105"/>
      <c r="IAW6" s="105"/>
      <c r="IAX6" s="105"/>
      <c r="IAY6" s="105"/>
      <c r="IAZ6" s="105"/>
      <c r="IBA6" s="105"/>
      <c r="IBB6" s="105"/>
      <c r="IBC6" s="105"/>
      <c r="IBD6" s="105"/>
      <c r="IBE6" s="105"/>
      <c r="IBF6" s="105"/>
      <c r="IBG6" s="105"/>
      <c r="IBH6" s="105"/>
      <c r="IBI6" s="105"/>
      <c r="IBJ6" s="105"/>
      <c r="IBK6" s="105"/>
      <c r="IBL6" s="105"/>
      <c r="IBM6" s="105"/>
      <c r="IBN6" s="105"/>
      <c r="IBO6" s="105"/>
      <c r="IBP6" s="105"/>
      <c r="IBQ6" s="105"/>
      <c r="IBR6" s="105"/>
      <c r="IBS6" s="105"/>
      <c r="IBT6" s="105"/>
      <c r="IBU6" s="105"/>
      <c r="IBV6" s="105"/>
      <c r="IBW6" s="105"/>
      <c r="IBX6" s="105"/>
      <c r="IBY6" s="105"/>
      <c r="IBZ6" s="105"/>
      <c r="ICA6" s="105"/>
      <c r="ICB6" s="105"/>
      <c r="ICC6" s="105"/>
      <c r="ICD6" s="105"/>
      <c r="ICE6" s="105"/>
      <c r="ICF6" s="105"/>
      <c r="ICG6" s="105"/>
      <c r="ICH6" s="105"/>
      <c r="ICI6" s="105"/>
      <c r="ICJ6" s="105"/>
      <c r="ICK6" s="105"/>
      <c r="ICL6" s="105"/>
      <c r="ICM6" s="105"/>
      <c r="ICN6" s="105"/>
      <c r="ICO6" s="105"/>
      <c r="ICP6" s="105"/>
      <c r="ICQ6" s="105"/>
      <c r="ICR6" s="105"/>
      <c r="ICS6" s="105"/>
      <c r="ICT6" s="105"/>
      <c r="ICU6" s="105"/>
      <c r="ICV6" s="105"/>
      <c r="ICW6" s="105"/>
      <c r="ICX6" s="105"/>
      <c r="ICY6" s="105"/>
      <c r="ICZ6" s="105"/>
      <c r="IDA6" s="105"/>
      <c r="IDB6" s="105"/>
      <c r="IDC6" s="105"/>
      <c r="IDD6" s="105"/>
      <c r="IDE6" s="105"/>
      <c r="IDF6" s="105"/>
      <c r="IDG6" s="105"/>
      <c r="IDH6" s="105"/>
      <c r="IDI6" s="105"/>
      <c r="IDJ6" s="105"/>
      <c r="IDK6" s="105"/>
      <c r="IDL6" s="105"/>
      <c r="IDM6" s="105"/>
      <c r="IDN6" s="105"/>
      <c r="IDO6" s="105"/>
      <c r="IDP6" s="105"/>
      <c r="IDQ6" s="105"/>
      <c r="IDR6" s="105"/>
      <c r="IDS6" s="105"/>
      <c r="IDT6" s="105"/>
      <c r="IDU6" s="105"/>
      <c r="IDV6" s="105"/>
      <c r="IDW6" s="105"/>
      <c r="IDX6" s="105"/>
      <c r="IDY6" s="105"/>
      <c r="IDZ6" s="105"/>
      <c r="IEA6" s="105"/>
      <c r="IEB6" s="105"/>
      <c r="IEC6" s="105"/>
      <c r="IED6" s="105"/>
      <c r="IEE6" s="105"/>
      <c r="IEF6" s="105"/>
      <c r="IEG6" s="105"/>
      <c r="IEH6" s="105"/>
      <c r="IEI6" s="105"/>
      <c r="IEJ6" s="105"/>
      <c r="IEK6" s="105"/>
      <c r="IEL6" s="105"/>
      <c r="IEM6" s="105"/>
      <c r="IEN6" s="105"/>
      <c r="IEO6" s="105"/>
      <c r="IEP6" s="105"/>
      <c r="IEQ6" s="105"/>
      <c r="IER6" s="105"/>
      <c r="IES6" s="105"/>
      <c r="IET6" s="105"/>
      <c r="IEU6" s="105"/>
      <c r="IEV6" s="105"/>
      <c r="IEW6" s="105"/>
      <c r="IEX6" s="105"/>
      <c r="IEY6" s="105"/>
      <c r="IEZ6" s="105"/>
      <c r="IFA6" s="105"/>
      <c r="IFB6" s="105"/>
      <c r="IFC6" s="105"/>
      <c r="IFD6" s="105"/>
      <c r="IFE6" s="105"/>
      <c r="IFF6" s="105"/>
      <c r="IFG6" s="105"/>
      <c r="IFH6" s="105"/>
      <c r="IFI6" s="105"/>
      <c r="IFJ6" s="105"/>
      <c r="IFK6" s="105"/>
      <c r="IFL6" s="105"/>
      <c r="IFM6" s="105"/>
      <c r="IFN6" s="105"/>
      <c r="IFO6" s="105"/>
      <c r="IFP6" s="105"/>
      <c r="IFQ6" s="105"/>
      <c r="IFR6" s="105"/>
      <c r="IFS6" s="105"/>
      <c r="IFT6" s="105"/>
      <c r="IFU6" s="105"/>
      <c r="IFV6" s="105"/>
      <c r="IFW6" s="105"/>
      <c r="IFX6" s="105"/>
      <c r="IFY6" s="105"/>
      <c r="IFZ6" s="105"/>
      <c r="IGA6" s="105"/>
      <c r="IGB6" s="105"/>
      <c r="IGC6" s="105"/>
      <c r="IGD6" s="105"/>
      <c r="IGE6" s="105"/>
      <c r="IGF6" s="105"/>
      <c r="IGG6" s="105"/>
      <c r="IGH6" s="105"/>
      <c r="IGI6" s="105"/>
      <c r="IGJ6" s="105"/>
      <c r="IGK6" s="105"/>
      <c r="IGL6" s="105"/>
      <c r="IGM6" s="105"/>
      <c r="IGN6" s="105"/>
      <c r="IGO6" s="105"/>
      <c r="IGP6" s="105"/>
      <c r="IGQ6" s="105"/>
      <c r="IGR6" s="105"/>
      <c r="IGS6" s="105"/>
      <c r="IGT6" s="105"/>
      <c r="IGU6" s="105"/>
      <c r="IGV6" s="105"/>
      <c r="IGW6" s="105"/>
      <c r="IGX6" s="105"/>
      <c r="IGY6" s="105"/>
      <c r="IGZ6" s="105"/>
      <c r="IHA6" s="105"/>
      <c r="IHB6" s="105"/>
      <c r="IHC6" s="105"/>
      <c r="IHD6" s="105"/>
      <c r="IHE6" s="105"/>
      <c r="IHF6" s="105"/>
      <c r="IHG6" s="105"/>
      <c r="IHH6" s="105"/>
      <c r="IHI6" s="105"/>
      <c r="IHJ6" s="105"/>
      <c r="IHK6" s="105"/>
      <c r="IHL6" s="105"/>
      <c r="IHM6" s="105"/>
      <c r="IHN6" s="105"/>
      <c r="IHO6" s="105"/>
      <c r="IHP6" s="105"/>
      <c r="IHQ6" s="105"/>
      <c r="IHR6" s="105"/>
      <c r="IHS6" s="105"/>
      <c r="IHT6" s="105"/>
      <c r="IHU6" s="105"/>
      <c r="IHV6" s="105"/>
      <c r="IHW6" s="105"/>
      <c r="IHX6" s="105"/>
      <c r="IHY6" s="105"/>
      <c r="IHZ6" s="105"/>
      <c r="IIA6" s="105"/>
      <c r="IIB6" s="105"/>
      <c r="IIC6" s="105"/>
      <c r="IID6" s="105"/>
      <c r="IIE6" s="105"/>
      <c r="IIF6" s="105"/>
      <c r="IIG6" s="105"/>
      <c r="IIH6" s="105"/>
      <c r="III6" s="105"/>
      <c r="IIJ6" s="105"/>
      <c r="IIK6" s="105"/>
      <c r="IIL6" s="105"/>
      <c r="IIM6" s="105"/>
      <c r="IIN6" s="105"/>
      <c r="IIO6" s="105"/>
      <c r="IIP6" s="105"/>
      <c r="IIQ6" s="105"/>
      <c r="IIR6" s="105"/>
      <c r="IIS6" s="105"/>
      <c r="IIT6" s="105"/>
      <c r="IIU6" s="105"/>
      <c r="IIV6" s="105"/>
      <c r="IIW6" s="105"/>
      <c r="IIX6" s="105"/>
      <c r="IIY6" s="105"/>
      <c r="IIZ6" s="105"/>
      <c r="IJA6" s="105"/>
      <c r="IJB6" s="105"/>
      <c r="IJC6" s="105"/>
      <c r="IJD6" s="105"/>
      <c r="IJE6" s="105"/>
      <c r="IJF6" s="105"/>
      <c r="IJG6" s="105"/>
      <c r="IJH6" s="105"/>
      <c r="IJI6" s="105"/>
      <c r="IJJ6" s="105"/>
      <c r="IJK6" s="105"/>
      <c r="IJL6" s="105"/>
      <c r="IJM6" s="105"/>
      <c r="IJN6" s="105"/>
      <c r="IJO6" s="105"/>
      <c r="IJP6" s="105"/>
      <c r="IJQ6" s="105"/>
      <c r="IJR6" s="105"/>
      <c r="IJS6" s="105"/>
      <c r="IJT6" s="105"/>
      <c r="IJU6" s="105"/>
      <c r="IJV6" s="105"/>
      <c r="IJW6" s="105"/>
      <c r="IJX6" s="105"/>
      <c r="IJY6" s="105"/>
      <c r="IJZ6" s="105"/>
      <c r="IKA6" s="105"/>
      <c r="IKB6" s="105"/>
      <c r="IKC6" s="105"/>
      <c r="IKD6" s="105"/>
      <c r="IKE6" s="105"/>
      <c r="IKF6" s="105"/>
      <c r="IKG6" s="105"/>
      <c r="IKH6" s="105"/>
      <c r="IKI6" s="105"/>
      <c r="IKJ6" s="105"/>
      <c r="IKK6" s="105"/>
      <c r="IKL6" s="105"/>
      <c r="IKM6" s="105"/>
      <c r="IKN6" s="105"/>
      <c r="IKO6" s="105"/>
      <c r="IKP6" s="105"/>
      <c r="IKQ6" s="105"/>
      <c r="IKR6" s="105"/>
      <c r="IKS6" s="105"/>
      <c r="IKT6" s="105"/>
      <c r="IKU6" s="105"/>
      <c r="IKV6" s="105"/>
      <c r="IKW6" s="105"/>
      <c r="IKX6" s="105"/>
      <c r="IKY6" s="105"/>
      <c r="IKZ6" s="105"/>
      <c r="ILA6" s="105"/>
      <c r="ILB6" s="105"/>
      <c r="ILC6" s="105"/>
      <c r="ILD6" s="105"/>
      <c r="ILE6" s="105"/>
      <c r="ILF6" s="105"/>
      <c r="ILG6" s="105"/>
      <c r="ILH6" s="105"/>
      <c r="ILI6" s="105"/>
      <c r="ILJ6" s="105"/>
      <c r="ILK6" s="105"/>
      <c r="ILL6" s="105"/>
      <c r="ILM6" s="105"/>
      <c r="ILN6" s="105"/>
      <c r="ILO6" s="105"/>
      <c r="ILP6" s="105"/>
      <c r="ILQ6" s="105"/>
      <c r="ILR6" s="105"/>
      <c r="ILS6" s="105"/>
      <c r="ILT6" s="105"/>
      <c r="ILU6" s="105"/>
      <c r="ILV6" s="105"/>
      <c r="ILW6" s="105"/>
      <c r="ILX6" s="105"/>
      <c r="ILY6" s="105"/>
      <c r="ILZ6" s="105"/>
      <c r="IMA6" s="105"/>
      <c r="IMB6" s="105"/>
      <c r="IMC6" s="105"/>
      <c r="IMD6" s="105"/>
      <c r="IME6" s="105"/>
      <c r="IMF6" s="105"/>
      <c r="IMG6" s="105"/>
      <c r="IMH6" s="105"/>
      <c r="IMI6" s="105"/>
      <c r="IMJ6" s="105"/>
      <c r="IMK6" s="105"/>
      <c r="IML6" s="105"/>
      <c r="IMM6" s="105"/>
      <c r="IMN6" s="105"/>
      <c r="IMO6" s="105"/>
      <c r="IMP6" s="105"/>
      <c r="IMQ6" s="105"/>
      <c r="IMR6" s="105"/>
      <c r="IMS6" s="105"/>
      <c r="IMT6" s="105"/>
      <c r="IMU6" s="105"/>
      <c r="IMV6" s="105"/>
      <c r="IMW6" s="105"/>
      <c r="IMX6" s="105"/>
      <c r="IMY6" s="105"/>
      <c r="IMZ6" s="105"/>
      <c r="INA6" s="105"/>
      <c r="INB6" s="105"/>
      <c r="INC6" s="105"/>
      <c r="IND6" s="105"/>
      <c r="INE6" s="105"/>
      <c r="INF6" s="105"/>
      <c r="ING6" s="105"/>
      <c r="INH6" s="105"/>
      <c r="INI6" s="105"/>
      <c r="INJ6" s="105"/>
      <c r="INK6" s="105"/>
      <c r="INL6" s="105"/>
      <c r="INM6" s="105"/>
      <c r="INN6" s="105"/>
      <c r="INO6" s="105"/>
      <c r="INP6" s="105"/>
      <c r="INQ6" s="105"/>
      <c r="INR6" s="105"/>
      <c r="INS6" s="105"/>
      <c r="INT6" s="105"/>
      <c r="INU6" s="105"/>
      <c r="INV6" s="105"/>
      <c r="INW6" s="105"/>
      <c r="INX6" s="105"/>
      <c r="INY6" s="105"/>
      <c r="INZ6" s="105"/>
      <c r="IOA6" s="105"/>
      <c r="IOB6" s="105"/>
      <c r="IOC6" s="105"/>
      <c r="IOD6" s="105"/>
      <c r="IOE6" s="105"/>
      <c r="IOF6" s="105"/>
      <c r="IOG6" s="105"/>
      <c r="IOH6" s="105"/>
      <c r="IOI6" s="105"/>
      <c r="IOJ6" s="105"/>
      <c r="IOK6" s="105"/>
      <c r="IOL6" s="105"/>
      <c r="IOM6" s="105"/>
      <c r="ION6" s="105"/>
      <c r="IOO6" s="105"/>
      <c r="IOP6" s="105"/>
      <c r="IOQ6" s="105"/>
      <c r="IOR6" s="105"/>
      <c r="IOS6" s="105"/>
      <c r="IOT6" s="105"/>
      <c r="IOU6" s="105"/>
      <c r="IOV6" s="105"/>
      <c r="IOW6" s="105"/>
      <c r="IOX6" s="105"/>
      <c r="IOY6" s="105"/>
      <c r="IOZ6" s="105"/>
      <c r="IPA6" s="105"/>
      <c r="IPB6" s="105"/>
      <c r="IPC6" s="105"/>
      <c r="IPD6" s="105"/>
      <c r="IPE6" s="105"/>
      <c r="IPF6" s="105"/>
      <c r="IPG6" s="105"/>
      <c r="IPH6" s="105"/>
      <c r="IPI6" s="105"/>
      <c r="IPJ6" s="105"/>
      <c r="IPK6" s="105"/>
      <c r="IPL6" s="105"/>
      <c r="IPM6" s="105"/>
      <c r="IPN6" s="105"/>
      <c r="IPO6" s="105"/>
      <c r="IPP6" s="105"/>
      <c r="IPQ6" s="105"/>
      <c r="IPR6" s="105"/>
      <c r="IPS6" s="105"/>
      <c r="IPT6" s="105"/>
      <c r="IPU6" s="105"/>
      <c r="IPV6" s="105"/>
      <c r="IPW6" s="105"/>
      <c r="IPX6" s="105"/>
      <c r="IPY6" s="105"/>
      <c r="IPZ6" s="105"/>
      <c r="IQA6" s="105"/>
      <c r="IQB6" s="105"/>
      <c r="IQC6" s="105"/>
      <c r="IQD6" s="105"/>
      <c r="IQE6" s="105"/>
      <c r="IQF6" s="105"/>
      <c r="IQG6" s="105"/>
      <c r="IQH6" s="105"/>
      <c r="IQI6" s="105"/>
      <c r="IQJ6" s="105"/>
      <c r="IQK6" s="105"/>
      <c r="IQL6" s="105"/>
      <c r="IQM6" s="105"/>
      <c r="IQN6" s="105"/>
      <c r="IQO6" s="105"/>
      <c r="IQP6" s="105"/>
      <c r="IQQ6" s="105"/>
      <c r="IQR6" s="105"/>
      <c r="IQS6" s="105"/>
      <c r="IQT6" s="105"/>
      <c r="IQU6" s="105"/>
      <c r="IQV6" s="105"/>
      <c r="IQW6" s="105"/>
      <c r="IQX6" s="105"/>
      <c r="IQY6" s="105"/>
      <c r="IQZ6" s="105"/>
      <c r="IRA6" s="105"/>
      <c r="IRB6" s="105"/>
      <c r="IRC6" s="105"/>
      <c r="IRD6" s="105"/>
      <c r="IRE6" s="105"/>
      <c r="IRF6" s="105"/>
      <c r="IRG6" s="105"/>
      <c r="IRH6" s="105"/>
      <c r="IRI6" s="105"/>
      <c r="IRJ6" s="105"/>
      <c r="IRK6" s="105"/>
      <c r="IRL6" s="105"/>
      <c r="IRM6" s="105"/>
      <c r="IRN6" s="105"/>
      <c r="IRO6" s="105"/>
      <c r="IRP6" s="105"/>
      <c r="IRQ6" s="105"/>
      <c r="IRR6" s="105"/>
      <c r="IRS6" s="105"/>
      <c r="IRT6" s="105"/>
      <c r="IRU6" s="105"/>
      <c r="IRV6" s="105"/>
      <c r="IRW6" s="105"/>
      <c r="IRX6" s="105"/>
      <c r="IRY6" s="105"/>
      <c r="IRZ6" s="105"/>
      <c r="ISA6" s="105"/>
      <c r="ISB6" s="105"/>
      <c r="ISC6" s="105"/>
      <c r="ISD6" s="105"/>
      <c r="ISE6" s="105"/>
      <c r="ISF6" s="105"/>
      <c r="ISG6" s="105"/>
      <c r="ISH6" s="105"/>
      <c r="ISI6" s="105"/>
      <c r="ISJ6" s="105"/>
      <c r="ISK6" s="105"/>
      <c r="ISL6" s="105"/>
      <c r="ISM6" s="105"/>
      <c r="ISN6" s="105"/>
      <c r="ISO6" s="105"/>
      <c r="ISP6" s="105"/>
      <c r="ISQ6" s="105"/>
      <c r="ISR6" s="105"/>
      <c r="ISS6" s="105"/>
      <c r="IST6" s="105"/>
      <c r="ISU6" s="105"/>
      <c r="ISV6" s="105"/>
      <c r="ISW6" s="105"/>
      <c r="ISX6" s="105"/>
      <c r="ISY6" s="105"/>
      <c r="ISZ6" s="105"/>
      <c r="ITA6" s="105"/>
      <c r="ITB6" s="105"/>
      <c r="ITC6" s="105"/>
      <c r="ITD6" s="105"/>
      <c r="ITE6" s="105"/>
      <c r="ITF6" s="105"/>
      <c r="ITG6" s="105"/>
      <c r="ITH6" s="105"/>
      <c r="ITI6" s="105"/>
      <c r="ITJ6" s="105"/>
      <c r="ITK6" s="105"/>
      <c r="ITL6" s="105"/>
      <c r="ITM6" s="105"/>
      <c r="ITN6" s="105"/>
      <c r="ITO6" s="105"/>
      <c r="ITP6" s="105"/>
      <c r="ITQ6" s="105"/>
      <c r="ITR6" s="105"/>
      <c r="ITS6" s="105"/>
      <c r="ITT6" s="105"/>
      <c r="ITU6" s="105"/>
      <c r="ITV6" s="105"/>
      <c r="ITW6" s="105"/>
      <c r="ITX6" s="105"/>
      <c r="ITY6" s="105"/>
      <c r="ITZ6" s="105"/>
      <c r="IUA6" s="105"/>
      <c r="IUB6" s="105"/>
      <c r="IUC6" s="105"/>
      <c r="IUD6" s="105"/>
      <c r="IUE6" s="105"/>
      <c r="IUF6" s="105"/>
      <c r="IUG6" s="105"/>
      <c r="IUH6" s="105"/>
      <c r="IUI6" s="105"/>
      <c r="IUJ6" s="105"/>
      <c r="IUK6" s="105"/>
      <c r="IUL6" s="105"/>
      <c r="IUM6" s="105"/>
      <c r="IUN6" s="105"/>
      <c r="IUO6" s="105"/>
      <c r="IUP6" s="105"/>
      <c r="IUQ6" s="105"/>
      <c r="IUR6" s="105"/>
      <c r="IUS6" s="105"/>
      <c r="IUT6" s="105"/>
      <c r="IUU6" s="105"/>
      <c r="IUV6" s="105"/>
      <c r="IUW6" s="105"/>
      <c r="IUX6" s="105"/>
      <c r="IUY6" s="105"/>
      <c r="IUZ6" s="105"/>
      <c r="IVA6" s="105"/>
      <c r="IVB6" s="105"/>
      <c r="IVC6" s="105"/>
      <c r="IVD6" s="105"/>
      <c r="IVE6" s="105"/>
      <c r="IVF6" s="105"/>
      <c r="IVG6" s="105"/>
      <c r="IVH6" s="105"/>
      <c r="IVI6" s="105"/>
      <c r="IVJ6" s="105"/>
      <c r="IVK6" s="105"/>
      <c r="IVL6" s="105"/>
      <c r="IVM6" s="105"/>
      <c r="IVN6" s="105"/>
      <c r="IVO6" s="105"/>
      <c r="IVP6" s="105"/>
      <c r="IVQ6" s="105"/>
      <c r="IVR6" s="105"/>
      <c r="IVS6" s="105"/>
      <c r="IVT6" s="105"/>
      <c r="IVU6" s="105"/>
      <c r="IVV6" s="105"/>
      <c r="IVW6" s="105"/>
      <c r="IVX6" s="105"/>
      <c r="IVY6" s="105"/>
      <c r="IVZ6" s="105"/>
      <c r="IWA6" s="105"/>
      <c r="IWB6" s="105"/>
      <c r="IWC6" s="105"/>
      <c r="IWD6" s="105"/>
      <c r="IWE6" s="105"/>
      <c r="IWF6" s="105"/>
      <c r="IWG6" s="105"/>
      <c r="IWH6" s="105"/>
      <c r="IWI6" s="105"/>
      <c r="IWJ6" s="105"/>
      <c r="IWK6" s="105"/>
      <c r="IWL6" s="105"/>
      <c r="IWM6" s="105"/>
      <c r="IWN6" s="105"/>
      <c r="IWO6" s="105"/>
      <c r="IWP6" s="105"/>
      <c r="IWQ6" s="105"/>
      <c r="IWR6" s="105"/>
      <c r="IWS6" s="105"/>
      <c r="IWT6" s="105"/>
      <c r="IWU6" s="105"/>
      <c r="IWV6" s="105"/>
      <c r="IWW6" s="105"/>
      <c r="IWX6" s="105"/>
      <c r="IWY6" s="105"/>
      <c r="IWZ6" s="105"/>
      <c r="IXA6" s="105"/>
      <c r="IXB6" s="105"/>
      <c r="IXC6" s="105"/>
      <c r="IXD6" s="105"/>
      <c r="IXE6" s="105"/>
      <c r="IXF6" s="105"/>
      <c r="IXG6" s="105"/>
      <c r="IXH6" s="105"/>
      <c r="IXI6" s="105"/>
      <c r="IXJ6" s="105"/>
      <c r="IXK6" s="105"/>
      <c r="IXL6" s="105"/>
      <c r="IXM6" s="105"/>
      <c r="IXN6" s="105"/>
      <c r="IXO6" s="105"/>
      <c r="IXP6" s="105"/>
      <c r="IXQ6" s="105"/>
      <c r="IXR6" s="105"/>
      <c r="IXS6" s="105"/>
      <c r="IXT6" s="105"/>
      <c r="IXU6" s="105"/>
      <c r="IXV6" s="105"/>
      <c r="IXW6" s="105"/>
      <c r="IXX6" s="105"/>
      <c r="IXY6" s="105"/>
      <c r="IXZ6" s="105"/>
      <c r="IYA6" s="105"/>
      <c r="IYB6" s="105"/>
      <c r="IYC6" s="105"/>
      <c r="IYD6" s="105"/>
      <c r="IYE6" s="105"/>
      <c r="IYF6" s="105"/>
      <c r="IYG6" s="105"/>
      <c r="IYH6" s="105"/>
      <c r="IYI6" s="105"/>
      <c r="IYJ6" s="105"/>
      <c r="IYK6" s="105"/>
      <c r="IYL6" s="105"/>
      <c r="IYM6" s="105"/>
      <c r="IYN6" s="105"/>
      <c r="IYO6" s="105"/>
      <c r="IYP6" s="105"/>
      <c r="IYQ6" s="105"/>
      <c r="IYR6" s="105"/>
      <c r="IYS6" s="105"/>
      <c r="IYT6" s="105"/>
      <c r="IYU6" s="105"/>
      <c r="IYV6" s="105"/>
      <c r="IYW6" s="105"/>
      <c r="IYX6" s="105"/>
      <c r="IYY6" s="105"/>
      <c r="IYZ6" s="105"/>
      <c r="IZA6" s="105"/>
      <c r="IZB6" s="105"/>
      <c r="IZC6" s="105"/>
      <c r="IZD6" s="105"/>
      <c r="IZE6" s="105"/>
      <c r="IZF6" s="105"/>
      <c r="IZG6" s="105"/>
      <c r="IZH6" s="105"/>
      <c r="IZI6" s="105"/>
      <c r="IZJ6" s="105"/>
      <c r="IZK6" s="105"/>
      <c r="IZL6" s="105"/>
      <c r="IZM6" s="105"/>
      <c r="IZN6" s="105"/>
      <c r="IZO6" s="105"/>
      <c r="IZP6" s="105"/>
      <c r="IZQ6" s="105"/>
      <c r="IZR6" s="105"/>
      <c r="IZS6" s="105"/>
      <c r="IZT6" s="105"/>
      <c r="IZU6" s="105"/>
      <c r="IZV6" s="105"/>
      <c r="IZW6" s="105"/>
      <c r="IZX6" s="105"/>
      <c r="IZY6" s="105"/>
      <c r="IZZ6" s="105"/>
      <c r="JAA6" s="105"/>
      <c r="JAB6" s="105"/>
      <c r="JAC6" s="105"/>
      <c r="JAD6" s="105"/>
      <c r="JAE6" s="105"/>
      <c r="JAF6" s="105"/>
      <c r="JAG6" s="105"/>
      <c r="JAH6" s="105"/>
      <c r="JAI6" s="105"/>
      <c r="JAJ6" s="105"/>
      <c r="JAK6" s="105"/>
      <c r="JAL6" s="105"/>
      <c r="JAM6" s="105"/>
      <c r="JAN6" s="105"/>
      <c r="JAO6" s="105"/>
      <c r="JAP6" s="105"/>
      <c r="JAQ6" s="105"/>
      <c r="JAR6" s="105"/>
      <c r="JAS6" s="105"/>
      <c r="JAT6" s="105"/>
      <c r="JAU6" s="105"/>
      <c r="JAV6" s="105"/>
      <c r="JAW6" s="105"/>
      <c r="JAX6" s="105"/>
      <c r="JAY6" s="105"/>
      <c r="JAZ6" s="105"/>
      <c r="JBA6" s="105"/>
      <c r="JBB6" s="105"/>
      <c r="JBC6" s="105"/>
      <c r="JBD6" s="105"/>
      <c r="JBE6" s="105"/>
      <c r="JBF6" s="105"/>
      <c r="JBG6" s="105"/>
      <c r="JBH6" s="105"/>
      <c r="JBI6" s="105"/>
      <c r="JBJ6" s="105"/>
      <c r="JBK6" s="105"/>
      <c r="JBL6" s="105"/>
      <c r="JBM6" s="105"/>
      <c r="JBN6" s="105"/>
      <c r="JBO6" s="105"/>
      <c r="JBP6" s="105"/>
      <c r="JBQ6" s="105"/>
      <c r="JBR6" s="105"/>
      <c r="JBS6" s="105"/>
      <c r="JBT6" s="105"/>
      <c r="JBU6" s="105"/>
      <c r="JBV6" s="105"/>
      <c r="JBW6" s="105"/>
      <c r="JBX6" s="105"/>
      <c r="JBY6" s="105"/>
      <c r="JBZ6" s="105"/>
      <c r="JCA6" s="105"/>
      <c r="JCB6" s="105"/>
      <c r="JCC6" s="105"/>
      <c r="JCD6" s="105"/>
      <c r="JCE6" s="105"/>
      <c r="JCF6" s="105"/>
      <c r="JCG6" s="105"/>
      <c r="JCH6" s="105"/>
      <c r="JCI6" s="105"/>
      <c r="JCJ6" s="105"/>
      <c r="JCK6" s="105"/>
      <c r="JCL6" s="105"/>
      <c r="JCM6" s="105"/>
      <c r="JCN6" s="105"/>
      <c r="JCO6" s="105"/>
      <c r="JCP6" s="105"/>
      <c r="JCQ6" s="105"/>
      <c r="JCR6" s="105"/>
      <c r="JCS6" s="105"/>
      <c r="JCT6" s="105"/>
      <c r="JCU6" s="105"/>
      <c r="JCV6" s="105"/>
      <c r="JCW6" s="105"/>
      <c r="JCX6" s="105"/>
      <c r="JCY6" s="105"/>
      <c r="JCZ6" s="105"/>
      <c r="JDA6" s="105"/>
      <c r="JDB6" s="105"/>
      <c r="JDC6" s="105"/>
      <c r="JDD6" s="105"/>
      <c r="JDE6" s="105"/>
      <c r="JDF6" s="105"/>
      <c r="JDG6" s="105"/>
      <c r="JDH6" s="105"/>
      <c r="JDI6" s="105"/>
      <c r="JDJ6" s="105"/>
      <c r="JDK6" s="105"/>
      <c r="JDL6" s="105"/>
      <c r="JDM6" s="105"/>
      <c r="JDN6" s="105"/>
      <c r="JDO6" s="105"/>
      <c r="JDP6" s="105"/>
      <c r="JDQ6" s="105"/>
      <c r="JDR6" s="105"/>
      <c r="JDS6" s="105"/>
      <c r="JDT6" s="105"/>
      <c r="JDU6" s="105"/>
      <c r="JDV6" s="105"/>
      <c r="JDW6" s="105"/>
      <c r="JDX6" s="105"/>
      <c r="JDY6" s="105"/>
      <c r="JDZ6" s="105"/>
      <c r="JEA6" s="105"/>
      <c r="JEB6" s="105"/>
      <c r="JEC6" s="105"/>
      <c r="JED6" s="105"/>
      <c r="JEE6" s="105"/>
      <c r="JEF6" s="105"/>
      <c r="JEG6" s="105"/>
      <c r="JEH6" s="105"/>
      <c r="JEI6" s="105"/>
      <c r="JEJ6" s="105"/>
      <c r="JEK6" s="105"/>
      <c r="JEL6" s="105"/>
      <c r="JEM6" s="105"/>
      <c r="JEN6" s="105"/>
      <c r="JEO6" s="105"/>
      <c r="JEP6" s="105"/>
      <c r="JEQ6" s="105"/>
      <c r="JER6" s="105"/>
      <c r="JES6" s="105"/>
      <c r="JET6" s="105"/>
      <c r="JEU6" s="105"/>
      <c r="JEV6" s="105"/>
      <c r="JEW6" s="105"/>
      <c r="JEX6" s="105"/>
      <c r="JEY6" s="105"/>
      <c r="JEZ6" s="105"/>
      <c r="JFA6" s="105"/>
      <c r="JFB6" s="105"/>
      <c r="JFC6" s="105"/>
      <c r="JFD6" s="105"/>
      <c r="JFE6" s="105"/>
      <c r="JFF6" s="105"/>
      <c r="JFG6" s="105"/>
      <c r="JFH6" s="105"/>
      <c r="JFI6" s="105"/>
      <c r="JFJ6" s="105"/>
      <c r="JFK6" s="105"/>
      <c r="JFL6" s="105"/>
      <c r="JFM6" s="105"/>
      <c r="JFN6" s="105"/>
      <c r="JFO6" s="105"/>
      <c r="JFP6" s="105"/>
      <c r="JFQ6" s="105"/>
      <c r="JFR6" s="105"/>
      <c r="JFS6" s="105"/>
      <c r="JFT6" s="105"/>
      <c r="JFU6" s="105"/>
      <c r="JFV6" s="105"/>
      <c r="JFW6" s="105"/>
      <c r="JFX6" s="105"/>
      <c r="JFY6" s="105"/>
      <c r="JFZ6" s="105"/>
      <c r="JGA6" s="105"/>
      <c r="JGB6" s="105"/>
      <c r="JGC6" s="105"/>
      <c r="JGD6" s="105"/>
      <c r="JGE6" s="105"/>
      <c r="JGF6" s="105"/>
      <c r="JGG6" s="105"/>
      <c r="JGH6" s="105"/>
      <c r="JGI6" s="105"/>
      <c r="JGJ6" s="105"/>
      <c r="JGK6" s="105"/>
      <c r="JGL6" s="105"/>
      <c r="JGM6" s="105"/>
      <c r="JGN6" s="105"/>
      <c r="JGO6" s="105"/>
      <c r="JGP6" s="105"/>
      <c r="JGQ6" s="105"/>
      <c r="JGR6" s="105"/>
      <c r="JGS6" s="105"/>
      <c r="JGT6" s="105"/>
      <c r="JGU6" s="105"/>
      <c r="JGV6" s="105"/>
      <c r="JGW6" s="105"/>
      <c r="JGX6" s="105"/>
      <c r="JGY6" s="105"/>
      <c r="JGZ6" s="105"/>
      <c r="JHA6" s="105"/>
      <c r="JHB6" s="105"/>
      <c r="JHC6" s="105"/>
      <c r="JHD6" s="105"/>
      <c r="JHE6" s="105"/>
      <c r="JHF6" s="105"/>
      <c r="JHG6" s="105"/>
      <c r="JHH6" s="105"/>
      <c r="JHI6" s="105"/>
      <c r="JHJ6" s="105"/>
      <c r="JHK6" s="105"/>
      <c r="JHL6" s="105"/>
      <c r="JHM6" s="105"/>
      <c r="JHN6" s="105"/>
      <c r="JHO6" s="105"/>
      <c r="JHP6" s="105"/>
      <c r="JHQ6" s="105"/>
      <c r="JHR6" s="105"/>
      <c r="JHS6" s="105"/>
      <c r="JHT6" s="105"/>
      <c r="JHU6" s="105"/>
      <c r="JHV6" s="105"/>
      <c r="JHW6" s="105"/>
      <c r="JHX6" s="105"/>
      <c r="JHY6" s="105"/>
      <c r="JHZ6" s="105"/>
      <c r="JIA6" s="105"/>
      <c r="JIB6" s="105"/>
      <c r="JIC6" s="105"/>
      <c r="JID6" s="105"/>
      <c r="JIE6" s="105"/>
      <c r="JIF6" s="105"/>
      <c r="JIG6" s="105"/>
      <c r="JIH6" s="105"/>
      <c r="JII6" s="105"/>
      <c r="JIJ6" s="105"/>
      <c r="JIK6" s="105"/>
      <c r="JIL6" s="105"/>
      <c r="JIM6" s="105"/>
      <c r="JIN6" s="105"/>
      <c r="JIO6" s="105"/>
      <c r="JIP6" s="105"/>
      <c r="JIQ6" s="105"/>
      <c r="JIR6" s="105"/>
      <c r="JIS6" s="105"/>
      <c r="JIT6" s="105"/>
      <c r="JIU6" s="105"/>
      <c r="JIV6" s="105"/>
      <c r="JIW6" s="105"/>
      <c r="JIX6" s="105"/>
      <c r="JIY6" s="105"/>
      <c r="JIZ6" s="105"/>
      <c r="JJA6" s="105"/>
      <c r="JJB6" s="105"/>
      <c r="JJC6" s="105"/>
      <c r="JJD6" s="105"/>
      <c r="JJE6" s="105"/>
      <c r="JJF6" s="105"/>
      <c r="JJG6" s="105"/>
      <c r="JJH6" s="105"/>
      <c r="JJI6" s="105"/>
      <c r="JJJ6" s="105"/>
      <c r="JJK6" s="105"/>
      <c r="JJL6" s="105"/>
      <c r="JJM6" s="105"/>
      <c r="JJN6" s="105"/>
      <c r="JJO6" s="105"/>
      <c r="JJP6" s="105"/>
      <c r="JJQ6" s="105"/>
      <c r="JJR6" s="105"/>
      <c r="JJS6" s="105"/>
      <c r="JJT6" s="105"/>
      <c r="JJU6" s="105"/>
      <c r="JJV6" s="105"/>
      <c r="JJW6" s="105"/>
      <c r="JJX6" s="105"/>
      <c r="JJY6" s="105"/>
      <c r="JJZ6" s="105"/>
      <c r="JKA6" s="105"/>
      <c r="JKB6" s="105"/>
      <c r="JKC6" s="105"/>
      <c r="JKD6" s="105"/>
      <c r="JKE6" s="105"/>
      <c r="JKF6" s="105"/>
      <c r="JKG6" s="105"/>
      <c r="JKH6" s="105"/>
      <c r="JKI6" s="105"/>
      <c r="JKJ6" s="105"/>
      <c r="JKK6" s="105"/>
      <c r="JKL6" s="105"/>
      <c r="JKM6" s="105"/>
      <c r="JKN6" s="105"/>
      <c r="JKO6" s="105"/>
      <c r="JKP6" s="105"/>
      <c r="JKQ6" s="105"/>
      <c r="JKR6" s="105"/>
      <c r="JKS6" s="105"/>
      <c r="JKT6" s="105"/>
      <c r="JKU6" s="105"/>
      <c r="JKV6" s="105"/>
      <c r="JKW6" s="105"/>
      <c r="JKX6" s="105"/>
      <c r="JKY6" s="105"/>
      <c r="JKZ6" s="105"/>
      <c r="JLA6" s="105"/>
      <c r="JLB6" s="105"/>
      <c r="JLC6" s="105"/>
      <c r="JLD6" s="105"/>
      <c r="JLE6" s="105"/>
      <c r="JLF6" s="105"/>
      <c r="JLG6" s="105"/>
      <c r="JLH6" s="105"/>
      <c r="JLI6" s="105"/>
      <c r="JLJ6" s="105"/>
      <c r="JLK6" s="105"/>
      <c r="JLL6" s="105"/>
      <c r="JLM6" s="105"/>
      <c r="JLN6" s="105"/>
      <c r="JLO6" s="105"/>
      <c r="JLP6" s="105"/>
      <c r="JLQ6" s="105"/>
      <c r="JLR6" s="105"/>
      <c r="JLS6" s="105"/>
      <c r="JLT6" s="105"/>
      <c r="JLU6" s="105"/>
      <c r="JLV6" s="105"/>
      <c r="JLW6" s="105"/>
      <c r="JLX6" s="105"/>
      <c r="JLY6" s="105"/>
      <c r="JLZ6" s="105"/>
      <c r="JMA6" s="105"/>
      <c r="JMB6" s="105"/>
      <c r="JMC6" s="105"/>
      <c r="JMD6" s="105"/>
      <c r="JME6" s="105"/>
      <c r="JMF6" s="105"/>
      <c r="JMG6" s="105"/>
      <c r="JMH6" s="105"/>
      <c r="JMI6" s="105"/>
      <c r="JMJ6" s="105"/>
      <c r="JMK6" s="105"/>
      <c r="JML6" s="105"/>
      <c r="JMM6" s="105"/>
      <c r="JMN6" s="105"/>
      <c r="JMO6" s="105"/>
      <c r="JMP6" s="105"/>
      <c r="JMQ6" s="105"/>
      <c r="JMR6" s="105"/>
      <c r="JMS6" s="105"/>
      <c r="JMT6" s="105"/>
      <c r="JMU6" s="105"/>
      <c r="JMV6" s="105"/>
      <c r="JMW6" s="105"/>
      <c r="JMX6" s="105"/>
      <c r="JMY6" s="105"/>
      <c r="JMZ6" s="105"/>
      <c r="JNA6" s="105"/>
      <c r="JNB6" s="105"/>
      <c r="JNC6" s="105"/>
      <c r="JND6" s="105"/>
      <c r="JNE6" s="105"/>
      <c r="JNF6" s="105"/>
      <c r="JNG6" s="105"/>
      <c r="JNH6" s="105"/>
      <c r="JNI6" s="105"/>
      <c r="JNJ6" s="105"/>
      <c r="JNK6" s="105"/>
      <c r="JNL6" s="105"/>
      <c r="JNM6" s="105"/>
      <c r="JNN6" s="105"/>
      <c r="JNO6" s="105"/>
      <c r="JNP6" s="105"/>
      <c r="JNQ6" s="105"/>
      <c r="JNR6" s="105"/>
      <c r="JNS6" s="105"/>
      <c r="JNT6" s="105"/>
      <c r="JNU6" s="105"/>
      <c r="JNV6" s="105"/>
      <c r="JNW6" s="105"/>
      <c r="JNX6" s="105"/>
      <c r="JNY6" s="105"/>
      <c r="JNZ6" s="105"/>
      <c r="JOA6" s="105"/>
      <c r="JOB6" s="105"/>
      <c r="JOC6" s="105"/>
      <c r="JOD6" s="105"/>
      <c r="JOE6" s="105"/>
      <c r="JOF6" s="105"/>
      <c r="JOG6" s="105"/>
      <c r="JOH6" s="105"/>
      <c r="JOI6" s="105"/>
      <c r="JOJ6" s="105"/>
      <c r="JOK6" s="105"/>
      <c r="JOL6" s="105"/>
      <c r="JOM6" s="105"/>
      <c r="JON6" s="105"/>
      <c r="JOO6" s="105"/>
      <c r="JOP6" s="105"/>
      <c r="JOQ6" s="105"/>
      <c r="JOR6" s="105"/>
      <c r="JOS6" s="105"/>
      <c r="JOT6" s="105"/>
      <c r="JOU6" s="105"/>
      <c r="JOV6" s="105"/>
      <c r="JOW6" s="105"/>
      <c r="JOX6" s="105"/>
      <c r="JOY6" s="105"/>
      <c r="JOZ6" s="105"/>
      <c r="JPA6" s="105"/>
      <c r="JPB6" s="105"/>
      <c r="JPC6" s="105"/>
      <c r="JPD6" s="105"/>
      <c r="JPE6" s="105"/>
      <c r="JPF6" s="105"/>
      <c r="JPG6" s="105"/>
      <c r="JPH6" s="105"/>
      <c r="JPI6" s="105"/>
      <c r="JPJ6" s="105"/>
      <c r="JPK6" s="105"/>
      <c r="JPL6" s="105"/>
      <c r="JPM6" s="105"/>
      <c r="JPN6" s="105"/>
      <c r="JPO6" s="105"/>
      <c r="JPP6" s="105"/>
      <c r="JPQ6" s="105"/>
      <c r="JPR6" s="105"/>
      <c r="JPS6" s="105"/>
      <c r="JPT6" s="105"/>
      <c r="JPU6" s="105"/>
      <c r="JPV6" s="105"/>
      <c r="JPW6" s="105"/>
      <c r="JPX6" s="105"/>
      <c r="JPY6" s="105"/>
      <c r="JPZ6" s="105"/>
      <c r="JQA6" s="105"/>
      <c r="JQB6" s="105"/>
      <c r="JQC6" s="105"/>
      <c r="JQD6" s="105"/>
      <c r="JQE6" s="105"/>
      <c r="JQF6" s="105"/>
      <c r="JQG6" s="105"/>
      <c r="JQH6" s="105"/>
      <c r="JQI6" s="105"/>
      <c r="JQJ6" s="105"/>
      <c r="JQK6" s="105"/>
      <c r="JQL6" s="105"/>
      <c r="JQM6" s="105"/>
      <c r="JQN6" s="105"/>
      <c r="JQO6" s="105"/>
      <c r="JQP6" s="105"/>
      <c r="JQQ6" s="105"/>
      <c r="JQR6" s="105"/>
      <c r="JQS6" s="105"/>
      <c r="JQT6" s="105"/>
      <c r="JQU6" s="105"/>
      <c r="JQV6" s="105"/>
      <c r="JQW6" s="105"/>
      <c r="JQX6" s="105"/>
      <c r="JQY6" s="105"/>
      <c r="JQZ6" s="105"/>
      <c r="JRA6" s="105"/>
      <c r="JRB6" s="105"/>
      <c r="JRC6" s="105"/>
      <c r="JRD6" s="105"/>
      <c r="JRE6" s="105"/>
      <c r="JRF6" s="105"/>
      <c r="JRG6" s="105"/>
      <c r="JRH6" s="105"/>
      <c r="JRI6" s="105"/>
      <c r="JRJ6" s="105"/>
      <c r="JRK6" s="105"/>
      <c r="JRL6" s="105"/>
      <c r="JRM6" s="105"/>
      <c r="JRN6" s="105"/>
      <c r="JRO6" s="105"/>
      <c r="JRP6" s="105"/>
      <c r="JRQ6" s="105"/>
      <c r="JRR6" s="105"/>
      <c r="JRS6" s="105"/>
      <c r="JRT6" s="105"/>
      <c r="JRU6" s="105"/>
      <c r="JRV6" s="105"/>
      <c r="JRW6" s="105"/>
      <c r="JRX6" s="105"/>
      <c r="JRY6" s="105"/>
      <c r="JRZ6" s="105"/>
      <c r="JSA6" s="105"/>
      <c r="JSB6" s="105"/>
      <c r="JSC6" s="105"/>
      <c r="JSD6" s="105"/>
      <c r="JSE6" s="105"/>
      <c r="JSF6" s="105"/>
      <c r="JSG6" s="105"/>
      <c r="JSH6" s="105"/>
      <c r="JSI6" s="105"/>
      <c r="JSJ6" s="105"/>
      <c r="JSK6" s="105"/>
      <c r="JSL6" s="105"/>
      <c r="JSM6" s="105"/>
      <c r="JSN6" s="105"/>
      <c r="JSO6" s="105"/>
      <c r="JSP6" s="105"/>
      <c r="JSQ6" s="105"/>
      <c r="JSR6" s="105"/>
      <c r="JSS6" s="105"/>
      <c r="JST6" s="105"/>
      <c r="JSU6" s="105"/>
      <c r="JSV6" s="105"/>
      <c r="JSW6" s="105"/>
      <c r="JSX6" s="105"/>
      <c r="JSY6" s="105"/>
      <c r="JSZ6" s="105"/>
      <c r="JTA6" s="105"/>
      <c r="JTB6" s="105"/>
      <c r="JTC6" s="105"/>
      <c r="JTD6" s="105"/>
      <c r="JTE6" s="105"/>
      <c r="JTF6" s="105"/>
      <c r="JTG6" s="105"/>
      <c r="JTH6" s="105"/>
      <c r="JTI6" s="105"/>
      <c r="JTJ6" s="105"/>
      <c r="JTK6" s="105"/>
      <c r="JTL6" s="105"/>
      <c r="JTM6" s="105"/>
      <c r="JTN6" s="105"/>
      <c r="JTO6" s="105"/>
      <c r="JTP6" s="105"/>
      <c r="JTQ6" s="105"/>
      <c r="JTR6" s="105"/>
      <c r="JTS6" s="105"/>
      <c r="JTT6" s="105"/>
      <c r="JTU6" s="105"/>
      <c r="JTV6" s="105"/>
      <c r="JTW6" s="105"/>
      <c r="JTX6" s="105"/>
      <c r="JTY6" s="105"/>
      <c r="JTZ6" s="105"/>
      <c r="JUA6" s="105"/>
      <c r="JUB6" s="105"/>
      <c r="JUC6" s="105"/>
      <c r="JUD6" s="105"/>
      <c r="JUE6" s="105"/>
      <c r="JUF6" s="105"/>
      <c r="JUG6" s="105"/>
      <c r="JUH6" s="105"/>
      <c r="JUI6" s="105"/>
      <c r="JUJ6" s="105"/>
      <c r="JUK6" s="105"/>
      <c r="JUL6" s="105"/>
      <c r="JUM6" s="105"/>
      <c r="JUN6" s="105"/>
      <c r="JUO6" s="105"/>
      <c r="JUP6" s="105"/>
      <c r="JUQ6" s="105"/>
      <c r="JUR6" s="105"/>
      <c r="JUS6" s="105"/>
      <c r="JUT6" s="105"/>
      <c r="JUU6" s="105"/>
      <c r="JUV6" s="105"/>
      <c r="JUW6" s="105"/>
      <c r="JUX6" s="105"/>
      <c r="JUY6" s="105"/>
      <c r="JUZ6" s="105"/>
      <c r="JVA6" s="105"/>
      <c r="JVB6" s="105"/>
      <c r="JVC6" s="105"/>
      <c r="JVD6" s="105"/>
      <c r="JVE6" s="105"/>
      <c r="JVF6" s="105"/>
      <c r="JVG6" s="105"/>
      <c r="JVH6" s="105"/>
      <c r="JVI6" s="105"/>
      <c r="JVJ6" s="105"/>
      <c r="JVK6" s="105"/>
      <c r="JVL6" s="105"/>
      <c r="JVM6" s="105"/>
      <c r="JVN6" s="105"/>
      <c r="JVO6" s="105"/>
      <c r="JVP6" s="105"/>
      <c r="JVQ6" s="105"/>
      <c r="JVR6" s="105"/>
      <c r="JVS6" s="105"/>
      <c r="JVT6" s="105"/>
      <c r="JVU6" s="105"/>
      <c r="JVV6" s="105"/>
      <c r="JVW6" s="105"/>
      <c r="JVX6" s="105"/>
      <c r="JVY6" s="105"/>
      <c r="JVZ6" s="105"/>
      <c r="JWA6" s="105"/>
      <c r="JWB6" s="105"/>
      <c r="JWC6" s="105"/>
      <c r="JWD6" s="105"/>
      <c r="JWE6" s="105"/>
      <c r="JWF6" s="105"/>
      <c r="JWG6" s="105"/>
      <c r="JWH6" s="105"/>
      <c r="JWI6" s="105"/>
      <c r="JWJ6" s="105"/>
      <c r="JWK6" s="105"/>
      <c r="JWL6" s="105"/>
      <c r="JWM6" s="105"/>
      <c r="JWN6" s="105"/>
      <c r="JWO6" s="105"/>
      <c r="JWP6" s="105"/>
      <c r="JWQ6" s="105"/>
      <c r="JWR6" s="105"/>
      <c r="JWS6" s="105"/>
      <c r="JWT6" s="105"/>
      <c r="JWU6" s="105"/>
      <c r="JWV6" s="105"/>
      <c r="JWW6" s="105"/>
      <c r="JWX6" s="105"/>
      <c r="JWY6" s="105"/>
      <c r="JWZ6" s="105"/>
      <c r="JXA6" s="105"/>
      <c r="JXB6" s="105"/>
      <c r="JXC6" s="105"/>
      <c r="JXD6" s="105"/>
      <c r="JXE6" s="105"/>
      <c r="JXF6" s="105"/>
      <c r="JXG6" s="105"/>
      <c r="JXH6" s="105"/>
      <c r="JXI6" s="105"/>
      <c r="JXJ6" s="105"/>
      <c r="JXK6" s="105"/>
      <c r="JXL6" s="105"/>
      <c r="JXM6" s="105"/>
      <c r="JXN6" s="105"/>
      <c r="JXO6" s="105"/>
      <c r="JXP6" s="105"/>
      <c r="JXQ6" s="105"/>
      <c r="JXR6" s="105"/>
      <c r="JXS6" s="105"/>
      <c r="JXT6" s="105"/>
      <c r="JXU6" s="105"/>
      <c r="JXV6" s="105"/>
      <c r="JXW6" s="105"/>
      <c r="JXX6" s="105"/>
      <c r="JXY6" s="105"/>
      <c r="JXZ6" s="105"/>
      <c r="JYA6" s="105"/>
      <c r="JYB6" s="105"/>
      <c r="JYC6" s="105"/>
      <c r="JYD6" s="105"/>
      <c r="JYE6" s="105"/>
      <c r="JYF6" s="105"/>
      <c r="JYG6" s="105"/>
      <c r="JYH6" s="105"/>
      <c r="JYI6" s="105"/>
      <c r="JYJ6" s="105"/>
      <c r="JYK6" s="105"/>
      <c r="JYL6" s="105"/>
      <c r="JYM6" s="105"/>
      <c r="JYN6" s="105"/>
      <c r="JYO6" s="105"/>
      <c r="JYP6" s="105"/>
      <c r="JYQ6" s="105"/>
      <c r="JYR6" s="105"/>
      <c r="JYS6" s="105"/>
      <c r="JYT6" s="105"/>
      <c r="JYU6" s="105"/>
      <c r="JYV6" s="105"/>
      <c r="JYW6" s="105"/>
      <c r="JYX6" s="105"/>
      <c r="JYY6" s="105"/>
      <c r="JYZ6" s="105"/>
      <c r="JZA6" s="105"/>
      <c r="JZB6" s="105"/>
      <c r="JZC6" s="105"/>
      <c r="JZD6" s="105"/>
      <c r="JZE6" s="105"/>
      <c r="JZF6" s="105"/>
      <c r="JZG6" s="105"/>
      <c r="JZH6" s="105"/>
      <c r="JZI6" s="105"/>
      <c r="JZJ6" s="105"/>
      <c r="JZK6" s="105"/>
      <c r="JZL6" s="105"/>
      <c r="JZM6" s="105"/>
      <c r="JZN6" s="105"/>
      <c r="JZO6" s="105"/>
      <c r="JZP6" s="105"/>
      <c r="JZQ6" s="105"/>
      <c r="JZR6" s="105"/>
      <c r="JZS6" s="105"/>
      <c r="JZT6" s="105"/>
      <c r="JZU6" s="105"/>
      <c r="JZV6" s="105"/>
      <c r="JZW6" s="105"/>
      <c r="JZX6" s="105"/>
      <c r="JZY6" s="105"/>
      <c r="JZZ6" s="105"/>
      <c r="KAA6" s="105"/>
      <c r="KAB6" s="105"/>
      <c r="KAC6" s="105"/>
      <c r="KAD6" s="105"/>
      <c r="KAE6" s="105"/>
      <c r="KAF6" s="105"/>
      <c r="KAG6" s="105"/>
      <c r="KAH6" s="105"/>
      <c r="KAI6" s="105"/>
      <c r="KAJ6" s="105"/>
      <c r="KAK6" s="105"/>
      <c r="KAL6" s="105"/>
      <c r="KAM6" s="105"/>
      <c r="KAN6" s="105"/>
      <c r="KAO6" s="105"/>
      <c r="KAP6" s="105"/>
      <c r="KAQ6" s="105"/>
      <c r="KAR6" s="105"/>
      <c r="KAS6" s="105"/>
      <c r="KAT6" s="105"/>
      <c r="KAU6" s="105"/>
      <c r="KAV6" s="105"/>
      <c r="KAW6" s="105"/>
      <c r="KAX6" s="105"/>
      <c r="KAY6" s="105"/>
      <c r="KAZ6" s="105"/>
      <c r="KBA6" s="105"/>
      <c r="KBB6" s="105"/>
      <c r="KBC6" s="105"/>
      <c r="KBD6" s="105"/>
      <c r="KBE6" s="105"/>
      <c r="KBF6" s="105"/>
      <c r="KBG6" s="105"/>
      <c r="KBH6" s="105"/>
      <c r="KBI6" s="105"/>
      <c r="KBJ6" s="105"/>
      <c r="KBK6" s="105"/>
      <c r="KBL6" s="105"/>
      <c r="KBM6" s="105"/>
      <c r="KBN6" s="105"/>
      <c r="KBO6" s="105"/>
      <c r="KBP6" s="105"/>
      <c r="KBQ6" s="105"/>
      <c r="KBR6" s="105"/>
      <c r="KBS6" s="105"/>
      <c r="KBT6" s="105"/>
      <c r="KBU6" s="105"/>
      <c r="KBV6" s="105"/>
      <c r="KBW6" s="105"/>
      <c r="KBX6" s="105"/>
      <c r="KBY6" s="105"/>
      <c r="KBZ6" s="105"/>
      <c r="KCA6" s="105"/>
      <c r="KCB6" s="105"/>
      <c r="KCC6" s="105"/>
      <c r="KCD6" s="105"/>
      <c r="KCE6" s="105"/>
      <c r="KCF6" s="105"/>
      <c r="KCG6" s="105"/>
      <c r="KCH6" s="105"/>
      <c r="KCI6" s="105"/>
      <c r="KCJ6" s="105"/>
      <c r="KCK6" s="105"/>
      <c r="KCL6" s="105"/>
      <c r="KCM6" s="105"/>
      <c r="KCN6" s="105"/>
      <c r="KCO6" s="105"/>
      <c r="KCP6" s="105"/>
      <c r="KCQ6" s="105"/>
      <c r="KCR6" s="105"/>
      <c r="KCS6" s="105"/>
      <c r="KCT6" s="105"/>
      <c r="KCU6" s="105"/>
      <c r="KCV6" s="105"/>
      <c r="KCW6" s="105"/>
      <c r="KCX6" s="105"/>
      <c r="KCY6" s="105"/>
      <c r="KCZ6" s="105"/>
      <c r="KDA6" s="105"/>
      <c r="KDB6" s="105"/>
      <c r="KDC6" s="105"/>
      <c r="KDD6" s="105"/>
      <c r="KDE6" s="105"/>
      <c r="KDF6" s="105"/>
      <c r="KDG6" s="105"/>
      <c r="KDH6" s="105"/>
      <c r="KDI6" s="105"/>
      <c r="KDJ6" s="105"/>
      <c r="KDK6" s="105"/>
      <c r="KDL6" s="105"/>
      <c r="KDM6" s="105"/>
      <c r="KDN6" s="105"/>
      <c r="KDO6" s="105"/>
      <c r="KDP6" s="105"/>
      <c r="KDQ6" s="105"/>
      <c r="KDR6" s="105"/>
      <c r="KDS6" s="105"/>
      <c r="KDT6" s="105"/>
      <c r="KDU6" s="105"/>
      <c r="KDV6" s="105"/>
      <c r="KDW6" s="105"/>
      <c r="KDX6" s="105"/>
      <c r="KDY6" s="105"/>
      <c r="KDZ6" s="105"/>
      <c r="KEA6" s="105"/>
      <c r="KEB6" s="105"/>
      <c r="KEC6" s="105"/>
      <c r="KED6" s="105"/>
      <c r="KEE6" s="105"/>
      <c r="KEF6" s="105"/>
      <c r="KEG6" s="105"/>
      <c r="KEH6" s="105"/>
      <c r="KEI6" s="105"/>
      <c r="KEJ6" s="105"/>
      <c r="KEK6" s="105"/>
      <c r="KEL6" s="105"/>
      <c r="KEM6" s="105"/>
      <c r="KEN6" s="105"/>
      <c r="KEO6" s="105"/>
      <c r="KEP6" s="105"/>
      <c r="KEQ6" s="105"/>
      <c r="KER6" s="105"/>
      <c r="KES6" s="105"/>
      <c r="KET6" s="105"/>
      <c r="KEU6" s="105"/>
      <c r="KEV6" s="105"/>
      <c r="KEW6" s="105"/>
      <c r="KEX6" s="105"/>
      <c r="KEY6" s="105"/>
      <c r="KEZ6" s="105"/>
      <c r="KFA6" s="105"/>
      <c r="KFB6" s="105"/>
      <c r="KFC6" s="105"/>
      <c r="KFD6" s="105"/>
      <c r="KFE6" s="105"/>
      <c r="KFF6" s="105"/>
      <c r="KFG6" s="105"/>
      <c r="KFH6" s="105"/>
      <c r="KFI6" s="105"/>
      <c r="KFJ6" s="105"/>
      <c r="KFK6" s="105"/>
      <c r="KFL6" s="105"/>
      <c r="KFM6" s="105"/>
      <c r="KFN6" s="105"/>
      <c r="KFO6" s="105"/>
      <c r="KFP6" s="105"/>
      <c r="KFQ6" s="105"/>
      <c r="KFR6" s="105"/>
      <c r="KFS6" s="105"/>
      <c r="KFT6" s="105"/>
      <c r="KFU6" s="105"/>
      <c r="KFV6" s="105"/>
      <c r="KFW6" s="105"/>
      <c r="KFX6" s="105"/>
      <c r="KFY6" s="105"/>
      <c r="KFZ6" s="105"/>
      <c r="KGA6" s="105"/>
      <c r="KGB6" s="105"/>
      <c r="KGC6" s="105"/>
      <c r="KGD6" s="105"/>
      <c r="KGE6" s="105"/>
      <c r="KGF6" s="105"/>
      <c r="KGG6" s="105"/>
      <c r="KGH6" s="105"/>
      <c r="KGI6" s="105"/>
      <c r="KGJ6" s="105"/>
      <c r="KGK6" s="105"/>
      <c r="KGL6" s="105"/>
      <c r="KGM6" s="105"/>
      <c r="KGN6" s="105"/>
      <c r="KGO6" s="105"/>
      <c r="KGP6" s="105"/>
      <c r="KGQ6" s="105"/>
      <c r="KGR6" s="105"/>
      <c r="KGS6" s="105"/>
      <c r="KGT6" s="105"/>
      <c r="KGU6" s="105"/>
      <c r="KGV6" s="105"/>
      <c r="KGW6" s="105"/>
      <c r="KGX6" s="105"/>
      <c r="KGY6" s="105"/>
      <c r="KGZ6" s="105"/>
      <c r="KHA6" s="105"/>
      <c r="KHB6" s="105"/>
      <c r="KHC6" s="105"/>
      <c r="KHD6" s="105"/>
      <c r="KHE6" s="105"/>
      <c r="KHF6" s="105"/>
      <c r="KHG6" s="105"/>
      <c r="KHH6" s="105"/>
      <c r="KHI6" s="105"/>
      <c r="KHJ6" s="105"/>
      <c r="KHK6" s="105"/>
      <c r="KHL6" s="105"/>
      <c r="KHM6" s="105"/>
      <c r="KHN6" s="105"/>
      <c r="KHO6" s="105"/>
      <c r="KHP6" s="105"/>
      <c r="KHQ6" s="105"/>
      <c r="KHR6" s="105"/>
      <c r="KHS6" s="105"/>
      <c r="KHT6" s="105"/>
      <c r="KHU6" s="105"/>
      <c r="KHV6" s="105"/>
      <c r="KHW6" s="105"/>
      <c r="KHX6" s="105"/>
      <c r="KHY6" s="105"/>
      <c r="KHZ6" s="105"/>
      <c r="KIA6" s="105"/>
      <c r="KIB6" s="105"/>
      <c r="KIC6" s="105"/>
      <c r="KID6" s="105"/>
      <c r="KIE6" s="105"/>
      <c r="KIF6" s="105"/>
      <c r="KIG6" s="105"/>
      <c r="KIH6" s="105"/>
      <c r="KII6" s="105"/>
      <c r="KIJ6" s="105"/>
      <c r="KIK6" s="105"/>
      <c r="KIL6" s="105"/>
      <c r="KIM6" s="105"/>
      <c r="KIN6" s="105"/>
      <c r="KIO6" s="105"/>
      <c r="KIP6" s="105"/>
      <c r="KIQ6" s="105"/>
      <c r="KIR6" s="105"/>
      <c r="KIS6" s="105"/>
      <c r="KIT6" s="105"/>
      <c r="KIU6" s="105"/>
      <c r="KIV6" s="105"/>
      <c r="KIW6" s="105"/>
      <c r="KIX6" s="105"/>
      <c r="KIY6" s="105"/>
      <c r="KIZ6" s="105"/>
      <c r="KJA6" s="105"/>
      <c r="KJB6" s="105"/>
      <c r="KJC6" s="105"/>
      <c r="KJD6" s="105"/>
      <c r="KJE6" s="105"/>
      <c r="KJF6" s="105"/>
      <c r="KJG6" s="105"/>
      <c r="KJH6" s="105"/>
      <c r="KJI6" s="105"/>
      <c r="KJJ6" s="105"/>
      <c r="KJK6" s="105"/>
      <c r="KJL6" s="105"/>
      <c r="KJM6" s="105"/>
      <c r="KJN6" s="105"/>
      <c r="KJO6" s="105"/>
      <c r="KJP6" s="105"/>
      <c r="KJQ6" s="105"/>
      <c r="KJR6" s="105"/>
      <c r="KJS6" s="105"/>
      <c r="KJT6" s="105"/>
      <c r="KJU6" s="105"/>
      <c r="KJV6" s="105"/>
      <c r="KJW6" s="105"/>
      <c r="KJX6" s="105"/>
      <c r="KJY6" s="105"/>
      <c r="KJZ6" s="105"/>
      <c r="KKA6" s="105"/>
      <c r="KKB6" s="105"/>
      <c r="KKC6" s="105"/>
      <c r="KKD6" s="105"/>
      <c r="KKE6" s="105"/>
      <c r="KKF6" s="105"/>
      <c r="KKG6" s="105"/>
      <c r="KKH6" s="105"/>
      <c r="KKI6" s="105"/>
      <c r="KKJ6" s="105"/>
      <c r="KKK6" s="105"/>
      <c r="KKL6" s="105"/>
      <c r="KKM6" s="105"/>
      <c r="KKN6" s="105"/>
      <c r="KKO6" s="105"/>
      <c r="KKP6" s="105"/>
      <c r="KKQ6" s="105"/>
      <c r="KKR6" s="105"/>
      <c r="KKS6" s="105"/>
      <c r="KKT6" s="105"/>
      <c r="KKU6" s="105"/>
      <c r="KKV6" s="105"/>
      <c r="KKW6" s="105"/>
      <c r="KKX6" s="105"/>
      <c r="KKY6" s="105"/>
      <c r="KKZ6" s="105"/>
      <c r="KLA6" s="105"/>
      <c r="KLB6" s="105"/>
      <c r="KLC6" s="105"/>
      <c r="KLD6" s="105"/>
      <c r="KLE6" s="105"/>
      <c r="KLF6" s="105"/>
      <c r="KLG6" s="105"/>
      <c r="KLH6" s="105"/>
      <c r="KLI6" s="105"/>
      <c r="KLJ6" s="105"/>
      <c r="KLK6" s="105"/>
      <c r="KLL6" s="105"/>
      <c r="KLM6" s="105"/>
      <c r="KLN6" s="105"/>
      <c r="KLO6" s="105"/>
      <c r="KLP6" s="105"/>
      <c r="KLQ6" s="105"/>
      <c r="KLR6" s="105"/>
      <c r="KLS6" s="105"/>
      <c r="KLT6" s="105"/>
      <c r="KLU6" s="105"/>
      <c r="KLV6" s="105"/>
      <c r="KLW6" s="105"/>
      <c r="KLX6" s="105"/>
      <c r="KLY6" s="105"/>
      <c r="KLZ6" s="105"/>
      <c r="KMA6" s="105"/>
      <c r="KMB6" s="105"/>
      <c r="KMC6" s="105"/>
      <c r="KMD6" s="105"/>
      <c r="KME6" s="105"/>
      <c r="KMF6" s="105"/>
      <c r="KMG6" s="105"/>
      <c r="KMH6" s="105"/>
      <c r="KMI6" s="105"/>
      <c r="KMJ6" s="105"/>
      <c r="KMK6" s="105"/>
      <c r="KML6" s="105"/>
      <c r="KMM6" s="105"/>
      <c r="KMN6" s="105"/>
      <c r="KMO6" s="105"/>
      <c r="KMP6" s="105"/>
      <c r="KMQ6" s="105"/>
      <c r="KMR6" s="105"/>
      <c r="KMS6" s="105"/>
      <c r="KMT6" s="105"/>
      <c r="KMU6" s="105"/>
      <c r="KMV6" s="105"/>
      <c r="KMW6" s="105"/>
      <c r="KMX6" s="105"/>
      <c r="KMY6" s="105"/>
      <c r="KMZ6" s="105"/>
      <c r="KNA6" s="105"/>
      <c r="KNB6" s="105"/>
      <c r="KNC6" s="105"/>
      <c r="KND6" s="105"/>
      <c r="KNE6" s="105"/>
      <c r="KNF6" s="105"/>
      <c r="KNG6" s="105"/>
      <c r="KNH6" s="105"/>
      <c r="KNI6" s="105"/>
      <c r="KNJ6" s="105"/>
      <c r="KNK6" s="105"/>
      <c r="KNL6" s="105"/>
      <c r="KNM6" s="105"/>
      <c r="KNN6" s="105"/>
      <c r="KNO6" s="105"/>
      <c r="KNP6" s="105"/>
      <c r="KNQ6" s="105"/>
      <c r="KNR6" s="105"/>
      <c r="KNS6" s="105"/>
      <c r="KNT6" s="105"/>
      <c r="KNU6" s="105"/>
      <c r="KNV6" s="105"/>
      <c r="KNW6" s="105"/>
      <c r="KNX6" s="105"/>
      <c r="KNY6" s="105"/>
      <c r="KNZ6" s="105"/>
      <c r="KOA6" s="105"/>
      <c r="KOB6" s="105"/>
      <c r="KOC6" s="105"/>
      <c r="KOD6" s="105"/>
      <c r="KOE6" s="105"/>
      <c r="KOF6" s="105"/>
      <c r="KOG6" s="105"/>
      <c r="KOH6" s="105"/>
      <c r="KOI6" s="105"/>
      <c r="KOJ6" s="105"/>
      <c r="KOK6" s="105"/>
      <c r="KOL6" s="105"/>
      <c r="KOM6" s="105"/>
      <c r="KON6" s="105"/>
      <c r="KOO6" s="105"/>
      <c r="KOP6" s="105"/>
      <c r="KOQ6" s="105"/>
      <c r="KOR6" s="105"/>
      <c r="KOS6" s="105"/>
      <c r="KOT6" s="105"/>
      <c r="KOU6" s="105"/>
      <c r="KOV6" s="105"/>
      <c r="KOW6" s="105"/>
      <c r="KOX6" s="105"/>
      <c r="KOY6" s="105"/>
      <c r="KOZ6" s="105"/>
      <c r="KPA6" s="105"/>
      <c r="KPB6" s="105"/>
      <c r="KPC6" s="105"/>
      <c r="KPD6" s="105"/>
      <c r="KPE6" s="105"/>
      <c r="KPF6" s="105"/>
      <c r="KPG6" s="105"/>
      <c r="KPH6" s="105"/>
      <c r="KPI6" s="105"/>
      <c r="KPJ6" s="105"/>
      <c r="KPK6" s="105"/>
      <c r="KPL6" s="105"/>
      <c r="KPM6" s="105"/>
      <c r="KPN6" s="105"/>
      <c r="KPO6" s="105"/>
      <c r="KPP6" s="105"/>
      <c r="KPQ6" s="105"/>
      <c r="KPR6" s="105"/>
      <c r="KPS6" s="105"/>
      <c r="KPT6" s="105"/>
      <c r="KPU6" s="105"/>
      <c r="KPV6" s="105"/>
      <c r="KPW6" s="105"/>
      <c r="KPX6" s="105"/>
      <c r="KPY6" s="105"/>
      <c r="KPZ6" s="105"/>
      <c r="KQA6" s="105"/>
      <c r="KQB6" s="105"/>
      <c r="KQC6" s="105"/>
      <c r="KQD6" s="105"/>
      <c r="KQE6" s="105"/>
      <c r="KQF6" s="105"/>
      <c r="KQG6" s="105"/>
      <c r="KQH6" s="105"/>
      <c r="KQI6" s="105"/>
      <c r="KQJ6" s="105"/>
      <c r="KQK6" s="105"/>
      <c r="KQL6" s="105"/>
      <c r="KQM6" s="105"/>
      <c r="KQN6" s="105"/>
      <c r="KQO6" s="105"/>
      <c r="KQP6" s="105"/>
      <c r="KQQ6" s="105"/>
      <c r="KQR6" s="105"/>
      <c r="KQS6" s="105"/>
      <c r="KQT6" s="105"/>
      <c r="KQU6" s="105"/>
      <c r="KQV6" s="105"/>
      <c r="KQW6" s="105"/>
      <c r="KQX6" s="105"/>
      <c r="KQY6" s="105"/>
      <c r="KQZ6" s="105"/>
      <c r="KRA6" s="105"/>
      <c r="KRB6" s="105"/>
      <c r="KRC6" s="105"/>
      <c r="KRD6" s="105"/>
      <c r="KRE6" s="105"/>
      <c r="KRF6" s="105"/>
      <c r="KRG6" s="105"/>
      <c r="KRH6" s="105"/>
      <c r="KRI6" s="105"/>
      <c r="KRJ6" s="105"/>
      <c r="KRK6" s="105"/>
      <c r="KRL6" s="105"/>
      <c r="KRM6" s="105"/>
      <c r="KRN6" s="105"/>
      <c r="KRO6" s="105"/>
      <c r="KRP6" s="105"/>
      <c r="KRQ6" s="105"/>
      <c r="KRR6" s="105"/>
      <c r="KRS6" s="105"/>
      <c r="KRT6" s="105"/>
      <c r="KRU6" s="105"/>
      <c r="KRV6" s="105"/>
      <c r="KRW6" s="105"/>
      <c r="KRX6" s="105"/>
      <c r="KRY6" s="105"/>
      <c r="KRZ6" s="105"/>
      <c r="KSA6" s="105"/>
      <c r="KSB6" s="105"/>
      <c r="KSC6" s="105"/>
      <c r="KSD6" s="105"/>
      <c r="KSE6" s="105"/>
      <c r="KSF6" s="105"/>
      <c r="KSG6" s="105"/>
      <c r="KSH6" s="105"/>
      <c r="KSI6" s="105"/>
      <c r="KSJ6" s="105"/>
      <c r="KSK6" s="105"/>
      <c r="KSL6" s="105"/>
      <c r="KSM6" s="105"/>
      <c r="KSN6" s="105"/>
      <c r="KSO6" s="105"/>
      <c r="KSP6" s="105"/>
      <c r="KSQ6" s="105"/>
      <c r="KSR6" s="105"/>
      <c r="KSS6" s="105"/>
      <c r="KST6" s="105"/>
      <c r="KSU6" s="105"/>
      <c r="KSV6" s="105"/>
      <c r="KSW6" s="105"/>
      <c r="KSX6" s="105"/>
      <c r="KSY6" s="105"/>
      <c r="KSZ6" s="105"/>
      <c r="KTA6" s="105"/>
      <c r="KTB6" s="105"/>
      <c r="KTC6" s="105"/>
      <c r="KTD6" s="105"/>
      <c r="KTE6" s="105"/>
      <c r="KTF6" s="105"/>
      <c r="KTG6" s="105"/>
      <c r="KTH6" s="105"/>
      <c r="KTI6" s="105"/>
      <c r="KTJ6" s="105"/>
      <c r="KTK6" s="105"/>
      <c r="KTL6" s="105"/>
      <c r="KTM6" s="105"/>
      <c r="KTN6" s="105"/>
      <c r="KTO6" s="105"/>
      <c r="KTP6" s="105"/>
      <c r="KTQ6" s="105"/>
      <c r="KTR6" s="105"/>
      <c r="KTS6" s="105"/>
      <c r="KTT6" s="105"/>
      <c r="KTU6" s="105"/>
      <c r="KTV6" s="105"/>
      <c r="KTW6" s="105"/>
      <c r="KTX6" s="105"/>
      <c r="KTY6" s="105"/>
      <c r="KTZ6" s="105"/>
      <c r="KUA6" s="105"/>
      <c r="KUB6" s="105"/>
      <c r="KUC6" s="105"/>
      <c r="KUD6" s="105"/>
      <c r="KUE6" s="105"/>
      <c r="KUF6" s="105"/>
      <c r="KUG6" s="105"/>
      <c r="KUH6" s="105"/>
      <c r="KUI6" s="105"/>
      <c r="KUJ6" s="105"/>
      <c r="KUK6" s="105"/>
      <c r="KUL6" s="105"/>
      <c r="KUM6" s="105"/>
      <c r="KUN6" s="105"/>
      <c r="KUO6" s="105"/>
      <c r="KUP6" s="105"/>
      <c r="KUQ6" s="105"/>
      <c r="KUR6" s="105"/>
      <c r="KUS6" s="105"/>
      <c r="KUT6" s="105"/>
      <c r="KUU6" s="105"/>
      <c r="KUV6" s="105"/>
      <c r="KUW6" s="105"/>
      <c r="KUX6" s="105"/>
      <c r="KUY6" s="105"/>
      <c r="KUZ6" s="105"/>
      <c r="KVA6" s="105"/>
      <c r="KVB6" s="105"/>
      <c r="KVC6" s="105"/>
      <c r="KVD6" s="105"/>
      <c r="KVE6" s="105"/>
      <c r="KVF6" s="105"/>
      <c r="KVG6" s="105"/>
      <c r="KVH6" s="105"/>
      <c r="KVI6" s="105"/>
      <c r="KVJ6" s="105"/>
      <c r="KVK6" s="105"/>
      <c r="KVL6" s="105"/>
      <c r="KVM6" s="105"/>
      <c r="KVN6" s="105"/>
      <c r="KVO6" s="105"/>
      <c r="KVP6" s="105"/>
      <c r="KVQ6" s="105"/>
      <c r="KVR6" s="105"/>
      <c r="KVS6" s="105"/>
      <c r="KVT6" s="105"/>
      <c r="KVU6" s="105"/>
      <c r="KVV6" s="105"/>
      <c r="KVW6" s="105"/>
      <c r="KVX6" s="105"/>
      <c r="KVY6" s="105"/>
      <c r="KVZ6" s="105"/>
      <c r="KWA6" s="105"/>
      <c r="KWB6" s="105"/>
      <c r="KWC6" s="105"/>
      <c r="KWD6" s="105"/>
      <c r="KWE6" s="105"/>
      <c r="KWF6" s="105"/>
      <c r="KWG6" s="105"/>
      <c r="KWH6" s="105"/>
      <c r="KWI6" s="105"/>
      <c r="KWJ6" s="105"/>
      <c r="KWK6" s="105"/>
      <c r="KWL6" s="105"/>
      <c r="KWM6" s="105"/>
      <c r="KWN6" s="105"/>
      <c r="KWO6" s="105"/>
      <c r="KWP6" s="105"/>
      <c r="KWQ6" s="105"/>
      <c r="KWR6" s="105"/>
      <c r="KWS6" s="105"/>
      <c r="KWT6" s="105"/>
      <c r="KWU6" s="105"/>
      <c r="KWV6" s="105"/>
      <c r="KWW6" s="105"/>
      <c r="KWX6" s="105"/>
      <c r="KWY6" s="105"/>
      <c r="KWZ6" s="105"/>
      <c r="KXA6" s="105"/>
      <c r="KXB6" s="105"/>
      <c r="KXC6" s="105"/>
      <c r="KXD6" s="105"/>
      <c r="KXE6" s="105"/>
      <c r="KXF6" s="105"/>
      <c r="KXG6" s="105"/>
      <c r="KXH6" s="105"/>
      <c r="KXI6" s="105"/>
      <c r="KXJ6" s="105"/>
      <c r="KXK6" s="105"/>
      <c r="KXL6" s="105"/>
      <c r="KXM6" s="105"/>
      <c r="KXN6" s="105"/>
      <c r="KXO6" s="105"/>
      <c r="KXP6" s="105"/>
      <c r="KXQ6" s="105"/>
      <c r="KXR6" s="105"/>
      <c r="KXS6" s="105"/>
      <c r="KXT6" s="105"/>
      <c r="KXU6" s="105"/>
      <c r="KXV6" s="105"/>
      <c r="KXW6" s="105"/>
      <c r="KXX6" s="105"/>
      <c r="KXY6" s="105"/>
      <c r="KXZ6" s="105"/>
      <c r="KYA6" s="105"/>
      <c r="KYB6" s="105"/>
      <c r="KYC6" s="105"/>
      <c r="KYD6" s="105"/>
      <c r="KYE6" s="105"/>
      <c r="KYF6" s="105"/>
      <c r="KYG6" s="105"/>
      <c r="KYH6" s="105"/>
      <c r="KYI6" s="105"/>
      <c r="KYJ6" s="105"/>
      <c r="KYK6" s="105"/>
      <c r="KYL6" s="105"/>
      <c r="KYM6" s="105"/>
      <c r="KYN6" s="105"/>
      <c r="KYO6" s="105"/>
      <c r="KYP6" s="105"/>
      <c r="KYQ6" s="105"/>
      <c r="KYR6" s="105"/>
      <c r="KYS6" s="105"/>
      <c r="KYT6" s="105"/>
      <c r="KYU6" s="105"/>
      <c r="KYV6" s="105"/>
      <c r="KYW6" s="105"/>
      <c r="KYX6" s="105"/>
      <c r="KYY6" s="105"/>
      <c r="KYZ6" s="105"/>
      <c r="KZA6" s="105"/>
      <c r="KZB6" s="105"/>
      <c r="KZC6" s="105"/>
      <c r="KZD6" s="105"/>
      <c r="KZE6" s="105"/>
      <c r="KZF6" s="105"/>
      <c r="KZG6" s="105"/>
      <c r="KZH6" s="105"/>
      <c r="KZI6" s="105"/>
      <c r="KZJ6" s="105"/>
      <c r="KZK6" s="105"/>
      <c r="KZL6" s="105"/>
      <c r="KZM6" s="105"/>
      <c r="KZN6" s="105"/>
      <c r="KZO6" s="105"/>
      <c r="KZP6" s="105"/>
      <c r="KZQ6" s="105"/>
      <c r="KZR6" s="105"/>
      <c r="KZS6" s="105"/>
      <c r="KZT6" s="105"/>
      <c r="KZU6" s="105"/>
      <c r="KZV6" s="105"/>
      <c r="KZW6" s="105"/>
      <c r="KZX6" s="105"/>
      <c r="KZY6" s="105"/>
      <c r="KZZ6" s="105"/>
      <c r="LAA6" s="105"/>
      <c r="LAB6" s="105"/>
      <c r="LAC6" s="105"/>
      <c r="LAD6" s="105"/>
      <c r="LAE6" s="105"/>
      <c r="LAF6" s="105"/>
      <c r="LAG6" s="105"/>
      <c r="LAH6" s="105"/>
      <c r="LAI6" s="105"/>
      <c r="LAJ6" s="105"/>
      <c r="LAK6" s="105"/>
      <c r="LAL6" s="105"/>
      <c r="LAM6" s="105"/>
      <c r="LAN6" s="105"/>
      <c r="LAO6" s="105"/>
      <c r="LAP6" s="105"/>
      <c r="LAQ6" s="105"/>
      <c r="LAR6" s="105"/>
      <c r="LAS6" s="105"/>
      <c r="LAT6" s="105"/>
      <c r="LAU6" s="105"/>
      <c r="LAV6" s="105"/>
      <c r="LAW6" s="105"/>
      <c r="LAX6" s="105"/>
      <c r="LAY6" s="105"/>
      <c r="LAZ6" s="105"/>
      <c r="LBA6" s="105"/>
      <c r="LBB6" s="105"/>
      <c r="LBC6" s="105"/>
      <c r="LBD6" s="105"/>
      <c r="LBE6" s="105"/>
      <c r="LBF6" s="105"/>
      <c r="LBG6" s="105"/>
      <c r="LBH6" s="105"/>
      <c r="LBI6" s="105"/>
      <c r="LBJ6" s="105"/>
      <c r="LBK6" s="105"/>
      <c r="LBL6" s="105"/>
      <c r="LBM6" s="105"/>
      <c r="LBN6" s="105"/>
      <c r="LBO6" s="105"/>
      <c r="LBP6" s="105"/>
      <c r="LBQ6" s="105"/>
      <c r="LBR6" s="105"/>
      <c r="LBS6" s="105"/>
      <c r="LBT6" s="105"/>
      <c r="LBU6" s="105"/>
      <c r="LBV6" s="105"/>
      <c r="LBW6" s="105"/>
      <c r="LBX6" s="105"/>
      <c r="LBY6" s="105"/>
      <c r="LBZ6" s="105"/>
      <c r="LCA6" s="105"/>
      <c r="LCB6" s="105"/>
      <c r="LCC6" s="105"/>
      <c r="LCD6" s="105"/>
      <c r="LCE6" s="105"/>
      <c r="LCF6" s="105"/>
      <c r="LCG6" s="105"/>
      <c r="LCH6" s="105"/>
      <c r="LCI6" s="105"/>
      <c r="LCJ6" s="105"/>
      <c r="LCK6" s="105"/>
      <c r="LCL6" s="105"/>
      <c r="LCM6" s="105"/>
      <c r="LCN6" s="105"/>
      <c r="LCO6" s="105"/>
      <c r="LCP6" s="105"/>
      <c r="LCQ6" s="105"/>
      <c r="LCR6" s="105"/>
      <c r="LCS6" s="105"/>
      <c r="LCT6" s="105"/>
      <c r="LCU6" s="105"/>
      <c r="LCV6" s="105"/>
      <c r="LCW6" s="105"/>
      <c r="LCX6" s="105"/>
      <c r="LCY6" s="105"/>
      <c r="LCZ6" s="105"/>
      <c r="LDA6" s="105"/>
      <c r="LDB6" s="105"/>
      <c r="LDC6" s="105"/>
      <c r="LDD6" s="105"/>
      <c r="LDE6" s="105"/>
      <c r="LDF6" s="105"/>
      <c r="LDG6" s="105"/>
      <c r="LDH6" s="105"/>
      <c r="LDI6" s="105"/>
      <c r="LDJ6" s="105"/>
      <c r="LDK6" s="105"/>
      <c r="LDL6" s="105"/>
      <c r="LDM6" s="105"/>
      <c r="LDN6" s="105"/>
      <c r="LDO6" s="105"/>
      <c r="LDP6" s="105"/>
      <c r="LDQ6" s="105"/>
      <c r="LDR6" s="105"/>
      <c r="LDS6" s="105"/>
      <c r="LDT6" s="105"/>
      <c r="LDU6" s="105"/>
      <c r="LDV6" s="105"/>
      <c r="LDW6" s="105"/>
      <c r="LDX6" s="105"/>
      <c r="LDY6" s="105"/>
      <c r="LDZ6" s="105"/>
      <c r="LEA6" s="105"/>
      <c r="LEB6" s="105"/>
      <c r="LEC6" s="105"/>
      <c r="LED6" s="105"/>
      <c r="LEE6" s="105"/>
      <c r="LEF6" s="105"/>
      <c r="LEG6" s="105"/>
      <c r="LEH6" s="105"/>
      <c r="LEI6" s="105"/>
      <c r="LEJ6" s="105"/>
      <c r="LEK6" s="105"/>
      <c r="LEL6" s="105"/>
      <c r="LEM6" s="105"/>
      <c r="LEN6" s="105"/>
      <c r="LEO6" s="105"/>
      <c r="LEP6" s="105"/>
      <c r="LEQ6" s="105"/>
      <c r="LER6" s="105"/>
      <c r="LES6" s="105"/>
      <c r="LET6" s="105"/>
      <c r="LEU6" s="105"/>
      <c r="LEV6" s="105"/>
      <c r="LEW6" s="105"/>
      <c r="LEX6" s="105"/>
      <c r="LEY6" s="105"/>
      <c r="LEZ6" s="105"/>
      <c r="LFA6" s="105"/>
      <c r="LFB6" s="105"/>
      <c r="LFC6" s="105"/>
      <c r="LFD6" s="105"/>
      <c r="LFE6" s="105"/>
      <c r="LFF6" s="105"/>
      <c r="LFG6" s="105"/>
      <c r="LFH6" s="105"/>
      <c r="LFI6" s="105"/>
      <c r="LFJ6" s="105"/>
      <c r="LFK6" s="105"/>
      <c r="LFL6" s="105"/>
      <c r="LFM6" s="105"/>
      <c r="LFN6" s="105"/>
      <c r="LFO6" s="105"/>
      <c r="LFP6" s="105"/>
      <c r="LFQ6" s="105"/>
      <c r="LFR6" s="105"/>
      <c r="LFS6" s="105"/>
      <c r="LFT6" s="105"/>
      <c r="LFU6" s="105"/>
      <c r="LFV6" s="105"/>
      <c r="LFW6" s="105"/>
      <c r="LFX6" s="105"/>
      <c r="LFY6" s="105"/>
      <c r="LFZ6" s="105"/>
      <c r="LGA6" s="105"/>
      <c r="LGB6" s="105"/>
      <c r="LGC6" s="105"/>
      <c r="LGD6" s="105"/>
      <c r="LGE6" s="105"/>
      <c r="LGF6" s="105"/>
      <c r="LGG6" s="105"/>
      <c r="LGH6" s="105"/>
      <c r="LGI6" s="105"/>
      <c r="LGJ6" s="105"/>
      <c r="LGK6" s="105"/>
      <c r="LGL6" s="105"/>
      <c r="LGM6" s="105"/>
      <c r="LGN6" s="105"/>
      <c r="LGO6" s="105"/>
      <c r="LGP6" s="105"/>
      <c r="LGQ6" s="105"/>
      <c r="LGR6" s="105"/>
      <c r="LGS6" s="105"/>
      <c r="LGT6" s="105"/>
      <c r="LGU6" s="105"/>
      <c r="LGV6" s="105"/>
      <c r="LGW6" s="105"/>
      <c r="LGX6" s="105"/>
      <c r="LGY6" s="105"/>
      <c r="LGZ6" s="105"/>
      <c r="LHA6" s="105"/>
      <c r="LHB6" s="105"/>
      <c r="LHC6" s="105"/>
      <c r="LHD6" s="105"/>
      <c r="LHE6" s="105"/>
      <c r="LHF6" s="105"/>
      <c r="LHG6" s="105"/>
      <c r="LHH6" s="105"/>
      <c r="LHI6" s="105"/>
      <c r="LHJ6" s="105"/>
      <c r="LHK6" s="105"/>
      <c r="LHL6" s="105"/>
      <c r="LHM6" s="105"/>
      <c r="LHN6" s="105"/>
      <c r="LHO6" s="105"/>
      <c r="LHP6" s="105"/>
      <c r="LHQ6" s="105"/>
      <c r="LHR6" s="105"/>
      <c r="LHS6" s="105"/>
      <c r="LHT6" s="105"/>
      <c r="LHU6" s="105"/>
      <c r="LHV6" s="105"/>
      <c r="LHW6" s="105"/>
      <c r="LHX6" s="105"/>
      <c r="LHY6" s="105"/>
      <c r="LHZ6" s="105"/>
      <c r="LIA6" s="105"/>
      <c r="LIB6" s="105"/>
      <c r="LIC6" s="105"/>
      <c r="LID6" s="105"/>
      <c r="LIE6" s="105"/>
      <c r="LIF6" s="105"/>
      <c r="LIG6" s="105"/>
      <c r="LIH6" s="105"/>
      <c r="LII6" s="105"/>
      <c r="LIJ6" s="105"/>
      <c r="LIK6" s="105"/>
      <c r="LIL6" s="105"/>
      <c r="LIM6" s="105"/>
      <c r="LIN6" s="105"/>
      <c r="LIO6" s="105"/>
      <c r="LIP6" s="105"/>
      <c r="LIQ6" s="105"/>
      <c r="LIR6" s="105"/>
      <c r="LIS6" s="105"/>
      <c r="LIT6" s="105"/>
      <c r="LIU6" s="105"/>
      <c r="LIV6" s="105"/>
      <c r="LIW6" s="105"/>
      <c r="LIX6" s="105"/>
      <c r="LIY6" s="105"/>
      <c r="LIZ6" s="105"/>
      <c r="LJA6" s="105"/>
      <c r="LJB6" s="105"/>
      <c r="LJC6" s="105"/>
      <c r="LJD6" s="105"/>
      <c r="LJE6" s="105"/>
      <c r="LJF6" s="105"/>
      <c r="LJG6" s="105"/>
      <c r="LJH6" s="105"/>
      <c r="LJI6" s="105"/>
      <c r="LJJ6" s="105"/>
      <c r="LJK6" s="105"/>
      <c r="LJL6" s="105"/>
      <c r="LJM6" s="105"/>
      <c r="LJN6" s="105"/>
      <c r="LJO6" s="105"/>
      <c r="LJP6" s="105"/>
      <c r="LJQ6" s="105"/>
      <c r="LJR6" s="105"/>
      <c r="LJS6" s="105"/>
      <c r="LJT6" s="105"/>
      <c r="LJU6" s="105"/>
      <c r="LJV6" s="105"/>
      <c r="LJW6" s="105"/>
      <c r="LJX6" s="105"/>
      <c r="LJY6" s="105"/>
      <c r="LJZ6" s="105"/>
      <c r="LKA6" s="105"/>
      <c r="LKB6" s="105"/>
      <c r="LKC6" s="105"/>
      <c r="LKD6" s="105"/>
      <c r="LKE6" s="105"/>
      <c r="LKF6" s="105"/>
      <c r="LKG6" s="105"/>
      <c r="LKH6" s="105"/>
      <c r="LKI6" s="105"/>
      <c r="LKJ6" s="105"/>
      <c r="LKK6" s="105"/>
      <c r="LKL6" s="105"/>
      <c r="LKM6" s="105"/>
      <c r="LKN6" s="105"/>
      <c r="LKO6" s="105"/>
      <c r="LKP6" s="105"/>
      <c r="LKQ6" s="105"/>
      <c r="LKR6" s="105"/>
      <c r="LKS6" s="105"/>
      <c r="LKT6" s="105"/>
      <c r="LKU6" s="105"/>
      <c r="LKV6" s="105"/>
      <c r="LKW6" s="105"/>
      <c r="LKX6" s="105"/>
      <c r="LKY6" s="105"/>
      <c r="LKZ6" s="105"/>
      <c r="LLA6" s="105"/>
      <c r="LLB6" s="105"/>
      <c r="LLC6" s="105"/>
      <c r="LLD6" s="105"/>
      <c r="LLE6" s="105"/>
      <c r="LLF6" s="105"/>
      <c r="LLG6" s="105"/>
      <c r="LLH6" s="105"/>
      <c r="LLI6" s="105"/>
      <c r="LLJ6" s="105"/>
      <c r="LLK6" s="105"/>
      <c r="LLL6" s="105"/>
      <c r="LLM6" s="105"/>
      <c r="LLN6" s="105"/>
      <c r="LLO6" s="105"/>
      <c r="LLP6" s="105"/>
      <c r="LLQ6" s="105"/>
      <c r="LLR6" s="105"/>
      <c r="LLS6" s="105"/>
      <c r="LLT6" s="105"/>
      <c r="LLU6" s="105"/>
      <c r="LLV6" s="105"/>
      <c r="LLW6" s="105"/>
      <c r="LLX6" s="105"/>
      <c r="LLY6" s="105"/>
      <c r="LLZ6" s="105"/>
      <c r="LMA6" s="105"/>
      <c r="LMB6" s="105"/>
      <c r="LMC6" s="105"/>
      <c r="LMD6" s="105"/>
      <c r="LME6" s="105"/>
      <c r="LMF6" s="105"/>
      <c r="LMG6" s="105"/>
      <c r="LMH6" s="105"/>
      <c r="LMI6" s="105"/>
      <c r="LMJ6" s="105"/>
      <c r="LMK6" s="105"/>
      <c r="LML6" s="105"/>
      <c r="LMM6" s="105"/>
      <c r="LMN6" s="105"/>
      <c r="LMO6" s="105"/>
      <c r="LMP6" s="105"/>
      <c r="LMQ6" s="105"/>
      <c r="LMR6" s="105"/>
      <c r="LMS6" s="105"/>
      <c r="LMT6" s="105"/>
      <c r="LMU6" s="105"/>
      <c r="LMV6" s="105"/>
      <c r="LMW6" s="105"/>
      <c r="LMX6" s="105"/>
      <c r="LMY6" s="105"/>
      <c r="LMZ6" s="105"/>
      <c r="LNA6" s="105"/>
      <c r="LNB6" s="105"/>
      <c r="LNC6" s="105"/>
      <c r="LND6" s="105"/>
      <c r="LNE6" s="105"/>
      <c r="LNF6" s="105"/>
      <c r="LNG6" s="105"/>
      <c r="LNH6" s="105"/>
      <c r="LNI6" s="105"/>
      <c r="LNJ6" s="105"/>
      <c r="LNK6" s="105"/>
      <c r="LNL6" s="105"/>
      <c r="LNM6" s="105"/>
      <c r="LNN6" s="105"/>
      <c r="LNO6" s="105"/>
      <c r="LNP6" s="105"/>
      <c r="LNQ6" s="105"/>
      <c r="LNR6" s="105"/>
      <c r="LNS6" s="105"/>
      <c r="LNT6" s="105"/>
      <c r="LNU6" s="105"/>
      <c r="LNV6" s="105"/>
      <c r="LNW6" s="105"/>
      <c r="LNX6" s="105"/>
      <c r="LNY6" s="105"/>
      <c r="LNZ6" s="105"/>
      <c r="LOA6" s="105"/>
      <c r="LOB6" s="105"/>
      <c r="LOC6" s="105"/>
      <c r="LOD6" s="105"/>
      <c r="LOE6" s="105"/>
      <c r="LOF6" s="105"/>
      <c r="LOG6" s="105"/>
      <c r="LOH6" s="105"/>
      <c r="LOI6" s="105"/>
      <c r="LOJ6" s="105"/>
      <c r="LOK6" s="105"/>
      <c r="LOL6" s="105"/>
      <c r="LOM6" s="105"/>
      <c r="LON6" s="105"/>
      <c r="LOO6" s="105"/>
      <c r="LOP6" s="105"/>
      <c r="LOQ6" s="105"/>
      <c r="LOR6" s="105"/>
      <c r="LOS6" s="105"/>
      <c r="LOT6" s="105"/>
      <c r="LOU6" s="105"/>
      <c r="LOV6" s="105"/>
      <c r="LOW6" s="105"/>
      <c r="LOX6" s="105"/>
      <c r="LOY6" s="105"/>
      <c r="LOZ6" s="105"/>
      <c r="LPA6" s="105"/>
      <c r="LPB6" s="105"/>
      <c r="LPC6" s="105"/>
      <c r="LPD6" s="105"/>
      <c r="LPE6" s="105"/>
      <c r="LPF6" s="105"/>
      <c r="LPG6" s="105"/>
      <c r="LPH6" s="105"/>
      <c r="LPI6" s="105"/>
      <c r="LPJ6" s="105"/>
      <c r="LPK6" s="105"/>
      <c r="LPL6" s="105"/>
      <c r="LPM6" s="105"/>
      <c r="LPN6" s="105"/>
      <c r="LPO6" s="105"/>
      <c r="LPP6" s="105"/>
      <c r="LPQ6" s="105"/>
      <c r="LPR6" s="105"/>
      <c r="LPS6" s="105"/>
      <c r="LPT6" s="105"/>
      <c r="LPU6" s="105"/>
      <c r="LPV6" s="105"/>
      <c r="LPW6" s="105"/>
      <c r="LPX6" s="105"/>
      <c r="LPY6" s="105"/>
      <c r="LPZ6" s="105"/>
      <c r="LQA6" s="105"/>
      <c r="LQB6" s="105"/>
      <c r="LQC6" s="105"/>
      <c r="LQD6" s="105"/>
      <c r="LQE6" s="105"/>
      <c r="LQF6" s="105"/>
      <c r="LQG6" s="105"/>
      <c r="LQH6" s="105"/>
      <c r="LQI6" s="105"/>
      <c r="LQJ6" s="105"/>
      <c r="LQK6" s="105"/>
      <c r="LQL6" s="105"/>
      <c r="LQM6" s="105"/>
      <c r="LQN6" s="105"/>
      <c r="LQO6" s="105"/>
      <c r="LQP6" s="105"/>
      <c r="LQQ6" s="105"/>
      <c r="LQR6" s="105"/>
      <c r="LQS6" s="105"/>
      <c r="LQT6" s="105"/>
      <c r="LQU6" s="105"/>
      <c r="LQV6" s="105"/>
      <c r="LQW6" s="105"/>
      <c r="LQX6" s="105"/>
      <c r="LQY6" s="105"/>
      <c r="LQZ6" s="105"/>
      <c r="LRA6" s="105"/>
      <c r="LRB6" s="105"/>
      <c r="LRC6" s="105"/>
      <c r="LRD6" s="105"/>
      <c r="LRE6" s="105"/>
      <c r="LRF6" s="105"/>
      <c r="LRG6" s="105"/>
      <c r="LRH6" s="105"/>
      <c r="LRI6" s="105"/>
      <c r="LRJ6" s="105"/>
      <c r="LRK6" s="105"/>
      <c r="LRL6" s="105"/>
      <c r="LRM6" s="105"/>
      <c r="LRN6" s="105"/>
      <c r="LRO6" s="105"/>
      <c r="LRP6" s="105"/>
      <c r="LRQ6" s="105"/>
      <c r="LRR6" s="105"/>
      <c r="LRS6" s="105"/>
      <c r="LRT6" s="105"/>
      <c r="LRU6" s="105"/>
      <c r="LRV6" s="105"/>
      <c r="LRW6" s="105"/>
      <c r="LRX6" s="105"/>
      <c r="LRY6" s="105"/>
      <c r="LRZ6" s="105"/>
      <c r="LSA6" s="105"/>
      <c r="LSB6" s="105"/>
      <c r="LSC6" s="105"/>
      <c r="LSD6" s="105"/>
      <c r="LSE6" s="105"/>
      <c r="LSF6" s="105"/>
      <c r="LSG6" s="105"/>
      <c r="LSH6" s="105"/>
      <c r="LSI6" s="105"/>
      <c r="LSJ6" s="105"/>
      <c r="LSK6" s="105"/>
      <c r="LSL6" s="105"/>
      <c r="LSM6" s="105"/>
      <c r="LSN6" s="105"/>
      <c r="LSO6" s="105"/>
      <c r="LSP6" s="105"/>
      <c r="LSQ6" s="105"/>
      <c r="LSR6" s="105"/>
      <c r="LSS6" s="105"/>
      <c r="LST6" s="105"/>
      <c r="LSU6" s="105"/>
      <c r="LSV6" s="105"/>
      <c r="LSW6" s="105"/>
      <c r="LSX6" s="105"/>
      <c r="LSY6" s="105"/>
      <c r="LSZ6" s="105"/>
      <c r="LTA6" s="105"/>
      <c r="LTB6" s="105"/>
      <c r="LTC6" s="105"/>
      <c r="LTD6" s="105"/>
      <c r="LTE6" s="105"/>
      <c r="LTF6" s="105"/>
      <c r="LTG6" s="105"/>
      <c r="LTH6" s="105"/>
      <c r="LTI6" s="105"/>
      <c r="LTJ6" s="105"/>
      <c r="LTK6" s="105"/>
      <c r="LTL6" s="105"/>
      <c r="LTM6" s="105"/>
      <c r="LTN6" s="105"/>
      <c r="LTO6" s="105"/>
      <c r="LTP6" s="105"/>
      <c r="LTQ6" s="105"/>
      <c r="LTR6" s="105"/>
      <c r="LTS6" s="105"/>
      <c r="LTT6" s="105"/>
      <c r="LTU6" s="105"/>
      <c r="LTV6" s="105"/>
      <c r="LTW6" s="105"/>
      <c r="LTX6" s="105"/>
      <c r="LTY6" s="105"/>
      <c r="LTZ6" s="105"/>
      <c r="LUA6" s="105"/>
      <c r="LUB6" s="105"/>
      <c r="LUC6" s="105"/>
      <c r="LUD6" s="105"/>
      <c r="LUE6" s="105"/>
      <c r="LUF6" s="105"/>
      <c r="LUG6" s="105"/>
      <c r="LUH6" s="105"/>
      <c r="LUI6" s="105"/>
      <c r="LUJ6" s="105"/>
      <c r="LUK6" s="105"/>
      <c r="LUL6" s="105"/>
      <c r="LUM6" s="105"/>
      <c r="LUN6" s="105"/>
      <c r="LUO6" s="105"/>
      <c r="LUP6" s="105"/>
      <c r="LUQ6" s="105"/>
      <c r="LUR6" s="105"/>
      <c r="LUS6" s="105"/>
      <c r="LUT6" s="105"/>
      <c r="LUU6" s="105"/>
      <c r="LUV6" s="105"/>
      <c r="LUW6" s="105"/>
      <c r="LUX6" s="105"/>
      <c r="LUY6" s="105"/>
      <c r="LUZ6" s="105"/>
      <c r="LVA6" s="105"/>
      <c r="LVB6" s="105"/>
      <c r="LVC6" s="105"/>
      <c r="LVD6" s="105"/>
      <c r="LVE6" s="105"/>
      <c r="LVF6" s="105"/>
      <c r="LVG6" s="105"/>
      <c r="LVH6" s="105"/>
      <c r="LVI6" s="105"/>
      <c r="LVJ6" s="105"/>
      <c r="LVK6" s="105"/>
      <c r="LVL6" s="105"/>
      <c r="LVM6" s="105"/>
      <c r="LVN6" s="105"/>
      <c r="LVO6" s="105"/>
      <c r="LVP6" s="105"/>
      <c r="LVQ6" s="105"/>
      <c r="LVR6" s="105"/>
      <c r="LVS6" s="105"/>
      <c r="LVT6" s="105"/>
      <c r="LVU6" s="105"/>
      <c r="LVV6" s="105"/>
      <c r="LVW6" s="105"/>
      <c r="LVX6" s="105"/>
      <c r="LVY6" s="105"/>
      <c r="LVZ6" s="105"/>
      <c r="LWA6" s="105"/>
      <c r="LWB6" s="105"/>
      <c r="LWC6" s="105"/>
      <c r="LWD6" s="105"/>
      <c r="LWE6" s="105"/>
      <c r="LWF6" s="105"/>
      <c r="LWG6" s="105"/>
      <c r="LWH6" s="105"/>
      <c r="LWI6" s="105"/>
      <c r="LWJ6" s="105"/>
      <c r="LWK6" s="105"/>
      <c r="LWL6" s="105"/>
      <c r="LWM6" s="105"/>
      <c r="LWN6" s="105"/>
      <c r="LWO6" s="105"/>
      <c r="LWP6" s="105"/>
      <c r="LWQ6" s="105"/>
      <c r="LWR6" s="105"/>
      <c r="LWS6" s="105"/>
      <c r="LWT6" s="105"/>
      <c r="LWU6" s="105"/>
      <c r="LWV6" s="105"/>
      <c r="LWW6" s="105"/>
      <c r="LWX6" s="105"/>
      <c r="LWY6" s="105"/>
      <c r="LWZ6" s="105"/>
      <c r="LXA6" s="105"/>
      <c r="LXB6" s="105"/>
      <c r="LXC6" s="105"/>
      <c r="LXD6" s="105"/>
      <c r="LXE6" s="105"/>
      <c r="LXF6" s="105"/>
      <c r="LXG6" s="105"/>
      <c r="LXH6" s="105"/>
      <c r="LXI6" s="105"/>
      <c r="LXJ6" s="105"/>
      <c r="LXK6" s="105"/>
      <c r="LXL6" s="105"/>
      <c r="LXM6" s="105"/>
      <c r="LXN6" s="105"/>
      <c r="LXO6" s="105"/>
      <c r="LXP6" s="105"/>
      <c r="LXQ6" s="105"/>
      <c r="LXR6" s="105"/>
      <c r="LXS6" s="105"/>
      <c r="LXT6" s="105"/>
      <c r="LXU6" s="105"/>
      <c r="LXV6" s="105"/>
      <c r="LXW6" s="105"/>
      <c r="LXX6" s="105"/>
      <c r="LXY6" s="105"/>
      <c r="LXZ6" s="105"/>
      <c r="LYA6" s="105"/>
      <c r="LYB6" s="105"/>
      <c r="LYC6" s="105"/>
      <c r="LYD6" s="105"/>
      <c r="LYE6" s="105"/>
      <c r="LYF6" s="105"/>
      <c r="LYG6" s="105"/>
      <c r="LYH6" s="105"/>
      <c r="LYI6" s="105"/>
      <c r="LYJ6" s="105"/>
      <c r="LYK6" s="105"/>
      <c r="LYL6" s="105"/>
      <c r="LYM6" s="105"/>
      <c r="LYN6" s="105"/>
      <c r="LYO6" s="105"/>
      <c r="LYP6" s="105"/>
      <c r="LYQ6" s="105"/>
      <c r="LYR6" s="105"/>
      <c r="LYS6" s="105"/>
      <c r="LYT6" s="105"/>
      <c r="LYU6" s="105"/>
      <c r="LYV6" s="105"/>
      <c r="LYW6" s="105"/>
      <c r="LYX6" s="105"/>
      <c r="LYY6" s="105"/>
      <c r="LYZ6" s="105"/>
      <c r="LZA6" s="105"/>
      <c r="LZB6" s="105"/>
      <c r="LZC6" s="105"/>
      <c r="LZD6" s="105"/>
      <c r="LZE6" s="105"/>
      <c r="LZF6" s="105"/>
      <c r="LZG6" s="105"/>
      <c r="LZH6" s="105"/>
      <c r="LZI6" s="105"/>
      <c r="LZJ6" s="105"/>
      <c r="LZK6" s="105"/>
      <c r="LZL6" s="105"/>
      <c r="LZM6" s="105"/>
      <c r="LZN6" s="105"/>
      <c r="LZO6" s="105"/>
      <c r="LZP6" s="105"/>
      <c r="LZQ6" s="105"/>
      <c r="LZR6" s="105"/>
      <c r="LZS6" s="105"/>
      <c r="LZT6" s="105"/>
      <c r="LZU6" s="105"/>
      <c r="LZV6" s="105"/>
      <c r="LZW6" s="105"/>
      <c r="LZX6" s="105"/>
      <c r="LZY6" s="105"/>
      <c r="LZZ6" s="105"/>
      <c r="MAA6" s="105"/>
      <c r="MAB6" s="105"/>
      <c r="MAC6" s="105"/>
      <c r="MAD6" s="105"/>
      <c r="MAE6" s="105"/>
      <c r="MAF6" s="105"/>
      <c r="MAG6" s="105"/>
      <c r="MAH6" s="105"/>
      <c r="MAI6" s="105"/>
      <c r="MAJ6" s="105"/>
      <c r="MAK6" s="105"/>
      <c r="MAL6" s="105"/>
      <c r="MAM6" s="105"/>
      <c r="MAN6" s="105"/>
      <c r="MAO6" s="105"/>
      <c r="MAP6" s="105"/>
      <c r="MAQ6" s="105"/>
      <c r="MAR6" s="105"/>
      <c r="MAS6" s="105"/>
      <c r="MAT6" s="105"/>
      <c r="MAU6" s="105"/>
      <c r="MAV6" s="105"/>
      <c r="MAW6" s="105"/>
      <c r="MAX6" s="105"/>
      <c r="MAY6" s="105"/>
      <c r="MAZ6" s="105"/>
      <c r="MBA6" s="105"/>
      <c r="MBB6" s="105"/>
      <c r="MBC6" s="105"/>
      <c r="MBD6" s="105"/>
      <c r="MBE6" s="105"/>
      <c r="MBF6" s="105"/>
      <c r="MBG6" s="105"/>
      <c r="MBH6" s="105"/>
      <c r="MBI6" s="105"/>
      <c r="MBJ6" s="105"/>
      <c r="MBK6" s="105"/>
      <c r="MBL6" s="105"/>
      <c r="MBM6" s="105"/>
      <c r="MBN6" s="105"/>
      <c r="MBO6" s="105"/>
      <c r="MBP6" s="105"/>
      <c r="MBQ6" s="105"/>
      <c r="MBR6" s="105"/>
      <c r="MBS6" s="105"/>
      <c r="MBT6" s="105"/>
      <c r="MBU6" s="105"/>
      <c r="MBV6" s="105"/>
      <c r="MBW6" s="105"/>
      <c r="MBX6" s="105"/>
      <c r="MBY6" s="105"/>
      <c r="MBZ6" s="105"/>
      <c r="MCA6" s="105"/>
      <c r="MCB6" s="105"/>
      <c r="MCC6" s="105"/>
      <c r="MCD6" s="105"/>
      <c r="MCE6" s="105"/>
      <c r="MCF6" s="105"/>
      <c r="MCG6" s="105"/>
      <c r="MCH6" s="105"/>
      <c r="MCI6" s="105"/>
      <c r="MCJ6" s="105"/>
      <c r="MCK6" s="105"/>
      <c r="MCL6" s="105"/>
      <c r="MCM6" s="105"/>
      <c r="MCN6" s="105"/>
      <c r="MCO6" s="105"/>
      <c r="MCP6" s="105"/>
      <c r="MCQ6" s="105"/>
      <c r="MCR6" s="105"/>
      <c r="MCS6" s="105"/>
      <c r="MCT6" s="105"/>
      <c r="MCU6" s="105"/>
      <c r="MCV6" s="105"/>
      <c r="MCW6" s="105"/>
      <c r="MCX6" s="105"/>
      <c r="MCY6" s="105"/>
      <c r="MCZ6" s="105"/>
      <c r="MDA6" s="105"/>
      <c r="MDB6" s="105"/>
      <c r="MDC6" s="105"/>
      <c r="MDD6" s="105"/>
      <c r="MDE6" s="105"/>
      <c r="MDF6" s="105"/>
      <c r="MDG6" s="105"/>
      <c r="MDH6" s="105"/>
      <c r="MDI6" s="105"/>
      <c r="MDJ6" s="105"/>
      <c r="MDK6" s="105"/>
      <c r="MDL6" s="105"/>
      <c r="MDM6" s="105"/>
      <c r="MDN6" s="105"/>
      <c r="MDO6" s="105"/>
      <c r="MDP6" s="105"/>
      <c r="MDQ6" s="105"/>
      <c r="MDR6" s="105"/>
      <c r="MDS6" s="105"/>
      <c r="MDT6" s="105"/>
      <c r="MDU6" s="105"/>
      <c r="MDV6" s="105"/>
      <c r="MDW6" s="105"/>
      <c r="MDX6" s="105"/>
      <c r="MDY6" s="105"/>
      <c r="MDZ6" s="105"/>
      <c r="MEA6" s="105"/>
      <c r="MEB6" s="105"/>
      <c r="MEC6" s="105"/>
      <c r="MED6" s="105"/>
      <c r="MEE6" s="105"/>
      <c r="MEF6" s="105"/>
      <c r="MEG6" s="105"/>
      <c r="MEH6" s="105"/>
      <c r="MEI6" s="105"/>
      <c r="MEJ6" s="105"/>
      <c r="MEK6" s="105"/>
      <c r="MEL6" s="105"/>
      <c r="MEM6" s="105"/>
      <c r="MEN6" s="105"/>
      <c r="MEO6" s="105"/>
      <c r="MEP6" s="105"/>
      <c r="MEQ6" s="105"/>
      <c r="MER6" s="105"/>
      <c r="MES6" s="105"/>
      <c r="MET6" s="105"/>
      <c r="MEU6" s="105"/>
      <c r="MEV6" s="105"/>
      <c r="MEW6" s="105"/>
      <c r="MEX6" s="105"/>
      <c r="MEY6" s="105"/>
      <c r="MEZ6" s="105"/>
      <c r="MFA6" s="105"/>
      <c r="MFB6" s="105"/>
      <c r="MFC6" s="105"/>
      <c r="MFD6" s="105"/>
      <c r="MFE6" s="105"/>
      <c r="MFF6" s="105"/>
      <c r="MFG6" s="105"/>
      <c r="MFH6" s="105"/>
      <c r="MFI6" s="105"/>
      <c r="MFJ6" s="105"/>
      <c r="MFK6" s="105"/>
      <c r="MFL6" s="105"/>
      <c r="MFM6" s="105"/>
      <c r="MFN6" s="105"/>
      <c r="MFO6" s="105"/>
      <c r="MFP6" s="105"/>
      <c r="MFQ6" s="105"/>
      <c r="MFR6" s="105"/>
      <c r="MFS6" s="105"/>
      <c r="MFT6" s="105"/>
      <c r="MFU6" s="105"/>
      <c r="MFV6" s="105"/>
      <c r="MFW6" s="105"/>
      <c r="MFX6" s="105"/>
      <c r="MFY6" s="105"/>
      <c r="MFZ6" s="105"/>
      <c r="MGA6" s="105"/>
      <c r="MGB6" s="105"/>
      <c r="MGC6" s="105"/>
      <c r="MGD6" s="105"/>
      <c r="MGE6" s="105"/>
      <c r="MGF6" s="105"/>
      <c r="MGG6" s="105"/>
      <c r="MGH6" s="105"/>
      <c r="MGI6" s="105"/>
      <c r="MGJ6" s="105"/>
      <c r="MGK6" s="105"/>
      <c r="MGL6" s="105"/>
      <c r="MGM6" s="105"/>
      <c r="MGN6" s="105"/>
      <c r="MGO6" s="105"/>
      <c r="MGP6" s="105"/>
      <c r="MGQ6" s="105"/>
      <c r="MGR6" s="105"/>
      <c r="MGS6" s="105"/>
      <c r="MGT6" s="105"/>
      <c r="MGU6" s="105"/>
      <c r="MGV6" s="105"/>
      <c r="MGW6" s="105"/>
      <c r="MGX6" s="105"/>
      <c r="MGY6" s="105"/>
      <c r="MGZ6" s="105"/>
      <c r="MHA6" s="105"/>
      <c r="MHB6" s="105"/>
      <c r="MHC6" s="105"/>
      <c r="MHD6" s="105"/>
      <c r="MHE6" s="105"/>
      <c r="MHF6" s="105"/>
      <c r="MHG6" s="105"/>
      <c r="MHH6" s="105"/>
      <c r="MHI6" s="105"/>
      <c r="MHJ6" s="105"/>
      <c r="MHK6" s="105"/>
      <c r="MHL6" s="105"/>
      <c r="MHM6" s="105"/>
      <c r="MHN6" s="105"/>
      <c r="MHO6" s="105"/>
      <c r="MHP6" s="105"/>
      <c r="MHQ6" s="105"/>
      <c r="MHR6" s="105"/>
      <c r="MHS6" s="105"/>
      <c r="MHT6" s="105"/>
      <c r="MHU6" s="105"/>
      <c r="MHV6" s="105"/>
      <c r="MHW6" s="105"/>
      <c r="MHX6" s="105"/>
      <c r="MHY6" s="105"/>
      <c r="MHZ6" s="105"/>
      <c r="MIA6" s="105"/>
      <c r="MIB6" s="105"/>
      <c r="MIC6" s="105"/>
      <c r="MID6" s="105"/>
      <c r="MIE6" s="105"/>
      <c r="MIF6" s="105"/>
      <c r="MIG6" s="105"/>
      <c r="MIH6" s="105"/>
      <c r="MII6" s="105"/>
      <c r="MIJ6" s="105"/>
      <c r="MIK6" s="105"/>
      <c r="MIL6" s="105"/>
      <c r="MIM6" s="105"/>
      <c r="MIN6" s="105"/>
      <c r="MIO6" s="105"/>
      <c r="MIP6" s="105"/>
      <c r="MIQ6" s="105"/>
      <c r="MIR6" s="105"/>
      <c r="MIS6" s="105"/>
      <c r="MIT6" s="105"/>
      <c r="MIU6" s="105"/>
      <c r="MIV6" s="105"/>
      <c r="MIW6" s="105"/>
      <c r="MIX6" s="105"/>
      <c r="MIY6" s="105"/>
      <c r="MIZ6" s="105"/>
      <c r="MJA6" s="105"/>
      <c r="MJB6" s="105"/>
      <c r="MJC6" s="105"/>
      <c r="MJD6" s="105"/>
      <c r="MJE6" s="105"/>
      <c r="MJF6" s="105"/>
      <c r="MJG6" s="105"/>
      <c r="MJH6" s="105"/>
      <c r="MJI6" s="105"/>
      <c r="MJJ6" s="105"/>
      <c r="MJK6" s="105"/>
      <c r="MJL6" s="105"/>
      <c r="MJM6" s="105"/>
      <c r="MJN6" s="105"/>
      <c r="MJO6" s="105"/>
      <c r="MJP6" s="105"/>
      <c r="MJQ6" s="105"/>
      <c r="MJR6" s="105"/>
      <c r="MJS6" s="105"/>
      <c r="MJT6" s="105"/>
      <c r="MJU6" s="105"/>
      <c r="MJV6" s="105"/>
      <c r="MJW6" s="105"/>
      <c r="MJX6" s="105"/>
      <c r="MJY6" s="105"/>
      <c r="MJZ6" s="105"/>
      <c r="MKA6" s="105"/>
      <c r="MKB6" s="105"/>
      <c r="MKC6" s="105"/>
      <c r="MKD6" s="105"/>
      <c r="MKE6" s="105"/>
      <c r="MKF6" s="105"/>
      <c r="MKG6" s="105"/>
      <c r="MKH6" s="105"/>
      <c r="MKI6" s="105"/>
      <c r="MKJ6" s="105"/>
      <c r="MKK6" s="105"/>
      <c r="MKL6" s="105"/>
      <c r="MKM6" s="105"/>
      <c r="MKN6" s="105"/>
      <c r="MKO6" s="105"/>
      <c r="MKP6" s="105"/>
      <c r="MKQ6" s="105"/>
      <c r="MKR6" s="105"/>
      <c r="MKS6" s="105"/>
      <c r="MKT6" s="105"/>
      <c r="MKU6" s="105"/>
      <c r="MKV6" s="105"/>
      <c r="MKW6" s="105"/>
      <c r="MKX6" s="105"/>
      <c r="MKY6" s="105"/>
      <c r="MKZ6" s="105"/>
      <c r="MLA6" s="105"/>
      <c r="MLB6" s="105"/>
      <c r="MLC6" s="105"/>
      <c r="MLD6" s="105"/>
      <c r="MLE6" s="105"/>
      <c r="MLF6" s="105"/>
      <c r="MLG6" s="105"/>
      <c r="MLH6" s="105"/>
      <c r="MLI6" s="105"/>
      <c r="MLJ6" s="105"/>
      <c r="MLK6" s="105"/>
      <c r="MLL6" s="105"/>
      <c r="MLM6" s="105"/>
      <c r="MLN6" s="105"/>
      <c r="MLO6" s="105"/>
      <c r="MLP6" s="105"/>
      <c r="MLQ6" s="105"/>
      <c r="MLR6" s="105"/>
      <c r="MLS6" s="105"/>
      <c r="MLT6" s="105"/>
      <c r="MLU6" s="105"/>
      <c r="MLV6" s="105"/>
      <c r="MLW6" s="105"/>
      <c r="MLX6" s="105"/>
      <c r="MLY6" s="105"/>
      <c r="MLZ6" s="105"/>
      <c r="MMA6" s="105"/>
      <c r="MMB6" s="105"/>
      <c r="MMC6" s="105"/>
      <c r="MMD6" s="105"/>
      <c r="MME6" s="105"/>
      <c r="MMF6" s="105"/>
      <c r="MMG6" s="105"/>
      <c r="MMH6" s="105"/>
      <c r="MMI6" s="105"/>
      <c r="MMJ6" s="105"/>
      <c r="MMK6" s="105"/>
      <c r="MML6" s="105"/>
      <c r="MMM6" s="105"/>
      <c r="MMN6" s="105"/>
      <c r="MMO6" s="105"/>
      <c r="MMP6" s="105"/>
      <c r="MMQ6" s="105"/>
      <c r="MMR6" s="105"/>
      <c r="MMS6" s="105"/>
      <c r="MMT6" s="105"/>
      <c r="MMU6" s="105"/>
      <c r="MMV6" s="105"/>
      <c r="MMW6" s="105"/>
      <c r="MMX6" s="105"/>
      <c r="MMY6" s="105"/>
      <c r="MMZ6" s="105"/>
      <c r="MNA6" s="105"/>
      <c r="MNB6" s="105"/>
      <c r="MNC6" s="105"/>
      <c r="MND6" s="105"/>
      <c r="MNE6" s="105"/>
      <c r="MNF6" s="105"/>
      <c r="MNG6" s="105"/>
      <c r="MNH6" s="105"/>
      <c r="MNI6" s="105"/>
      <c r="MNJ6" s="105"/>
      <c r="MNK6" s="105"/>
      <c r="MNL6" s="105"/>
      <c r="MNM6" s="105"/>
      <c r="MNN6" s="105"/>
      <c r="MNO6" s="105"/>
      <c r="MNP6" s="105"/>
      <c r="MNQ6" s="105"/>
      <c r="MNR6" s="105"/>
      <c r="MNS6" s="105"/>
      <c r="MNT6" s="105"/>
      <c r="MNU6" s="105"/>
      <c r="MNV6" s="105"/>
      <c r="MNW6" s="105"/>
      <c r="MNX6" s="105"/>
      <c r="MNY6" s="105"/>
      <c r="MNZ6" s="105"/>
      <c r="MOA6" s="105"/>
      <c r="MOB6" s="105"/>
      <c r="MOC6" s="105"/>
      <c r="MOD6" s="105"/>
      <c r="MOE6" s="105"/>
      <c r="MOF6" s="105"/>
      <c r="MOG6" s="105"/>
      <c r="MOH6" s="105"/>
      <c r="MOI6" s="105"/>
      <c r="MOJ6" s="105"/>
      <c r="MOK6" s="105"/>
      <c r="MOL6" s="105"/>
      <c r="MOM6" s="105"/>
      <c r="MON6" s="105"/>
      <c r="MOO6" s="105"/>
      <c r="MOP6" s="105"/>
      <c r="MOQ6" s="105"/>
      <c r="MOR6" s="105"/>
      <c r="MOS6" s="105"/>
      <c r="MOT6" s="105"/>
      <c r="MOU6" s="105"/>
      <c r="MOV6" s="105"/>
      <c r="MOW6" s="105"/>
      <c r="MOX6" s="105"/>
      <c r="MOY6" s="105"/>
      <c r="MOZ6" s="105"/>
      <c r="MPA6" s="105"/>
      <c r="MPB6" s="105"/>
      <c r="MPC6" s="105"/>
      <c r="MPD6" s="105"/>
      <c r="MPE6" s="105"/>
      <c r="MPF6" s="105"/>
      <c r="MPG6" s="105"/>
      <c r="MPH6" s="105"/>
      <c r="MPI6" s="105"/>
      <c r="MPJ6" s="105"/>
      <c r="MPK6" s="105"/>
      <c r="MPL6" s="105"/>
      <c r="MPM6" s="105"/>
      <c r="MPN6" s="105"/>
      <c r="MPO6" s="105"/>
      <c r="MPP6" s="105"/>
      <c r="MPQ6" s="105"/>
      <c r="MPR6" s="105"/>
      <c r="MPS6" s="105"/>
      <c r="MPT6" s="105"/>
      <c r="MPU6" s="105"/>
      <c r="MPV6" s="105"/>
      <c r="MPW6" s="105"/>
      <c r="MPX6" s="105"/>
      <c r="MPY6" s="105"/>
      <c r="MPZ6" s="105"/>
      <c r="MQA6" s="105"/>
      <c r="MQB6" s="105"/>
      <c r="MQC6" s="105"/>
      <c r="MQD6" s="105"/>
      <c r="MQE6" s="105"/>
      <c r="MQF6" s="105"/>
      <c r="MQG6" s="105"/>
      <c r="MQH6" s="105"/>
      <c r="MQI6" s="105"/>
      <c r="MQJ6" s="105"/>
      <c r="MQK6" s="105"/>
      <c r="MQL6" s="105"/>
      <c r="MQM6" s="105"/>
      <c r="MQN6" s="105"/>
      <c r="MQO6" s="105"/>
      <c r="MQP6" s="105"/>
      <c r="MQQ6" s="105"/>
      <c r="MQR6" s="105"/>
      <c r="MQS6" s="105"/>
      <c r="MQT6" s="105"/>
      <c r="MQU6" s="105"/>
      <c r="MQV6" s="105"/>
      <c r="MQW6" s="105"/>
      <c r="MQX6" s="105"/>
      <c r="MQY6" s="105"/>
      <c r="MQZ6" s="105"/>
      <c r="MRA6" s="105"/>
      <c r="MRB6" s="105"/>
      <c r="MRC6" s="105"/>
      <c r="MRD6" s="105"/>
      <c r="MRE6" s="105"/>
      <c r="MRF6" s="105"/>
      <c r="MRG6" s="105"/>
      <c r="MRH6" s="105"/>
      <c r="MRI6" s="105"/>
      <c r="MRJ6" s="105"/>
      <c r="MRK6" s="105"/>
      <c r="MRL6" s="105"/>
      <c r="MRM6" s="105"/>
      <c r="MRN6" s="105"/>
      <c r="MRO6" s="105"/>
      <c r="MRP6" s="105"/>
      <c r="MRQ6" s="105"/>
      <c r="MRR6" s="105"/>
      <c r="MRS6" s="105"/>
      <c r="MRT6" s="105"/>
      <c r="MRU6" s="105"/>
      <c r="MRV6" s="105"/>
      <c r="MRW6" s="105"/>
      <c r="MRX6" s="105"/>
      <c r="MRY6" s="105"/>
      <c r="MRZ6" s="105"/>
      <c r="MSA6" s="105"/>
      <c r="MSB6" s="105"/>
      <c r="MSC6" s="105"/>
      <c r="MSD6" s="105"/>
      <c r="MSE6" s="105"/>
      <c r="MSF6" s="105"/>
      <c r="MSG6" s="105"/>
      <c r="MSH6" s="105"/>
      <c r="MSI6" s="105"/>
      <c r="MSJ6" s="105"/>
      <c r="MSK6" s="105"/>
      <c r="MSL6" s="105"/>
      <c r="MSM6" s="105"/>
      <c r="MSN6" s="105"/>
      <c r="MSO6" s="105"/>
      <c r="MSP6" s="105"/>
      <c r="MSQ6" s="105"/>
      <c r="MSR6" s="105"/>
      <c r="MSS6" s="105"/>
      <c r="MST6" s="105"/>
      <c r="MSU6" s="105"/>
      <c r="MSV6" s="105"/>
      <c r="MSW6" s="105"/>
      <c r="MSX6" s="105"/>
      <c r="MSY6" s="105"/>
      <c r="MSZ6" s="105"/>
      <c r="MTA6" s="105"/>
      <c r="MTB6" s="105"/>
      <c r="MTC6" s="105"/>
      <c r="MTD6" s="105"/>
      <c r="MTE6" s="105"/>
      <c r="MTF6" s="105"/>
      <c r="MTG6" s="105"/>
      <c r="MTH6" s="105"/>
      <c r="MTI6" s="105"/>
      <c r="MTJ6" s="105"/>
      <c r="MTK6" s="105"/>
      <c r="MTL6" s="105"/>
      <c r="MTM6" s="105"/>
      <c r="MTN6" s="105"/>
      <c r="MTO6" s="105"/>
      <c r="MTP6" s="105"/>
      <c r="MTQ6" s="105"/>
      <c r="MTR6" s="105"/>
      <c r="MTS6" s="105"/>
      <c r="MTT6" s="105"/>
      <c r="MTU6" s="105"/>
      <c r="MTV6" s="105"/>
      <c r="MTW6" s="105"/>
      <c r="MTX6" s="105"/>
      <c r="MTY6" s="105"/>
      <c r="MTZ6" s="105"/>
      <c r="MUA6" s="105"/>
      <c r="MUB6" s="105"/>
      <c r="MUC6" s="105"/>
      <c r="MUD6" s="105"/>
      <c r="MUE6" s="105"/>
      <c r="MUF6" s="105"/>
      <c r="MUG6" s="105"/>
      <c r="MUH6" s="105"/>
      <c r="MUI6" s="105"/>
      <c r="MUJ6" s="105"/>
      <c r="MUK6" s="105"/>
      <c r="MUL6" s="105"/>
      <c r="MUM6" s="105"/>
      <c r="MUN6" s="105"/>
      <c r="MUO6" s="105"/>
      <c r="MUP6" s="105"/>
      <c r="MUQ6" s="105"/>
      <c r="MUR6" s="105"/>
      <c r="MUS6" s="105"/>
      <c r="MUT6" s="105"/>
      <c r="MUU6" s="105"/>
      <c r="MUV6" s="105"/>
      <c r="MUW6" s="105"/>
      <c r="MUX6" s="105"/>
      <c r="MUY6" s="105"/>
      <c r="MUZ6" s="105"/>
      <c r="MVA6" s="105"/>
      <c r="MVB6" s="105"/>
      <c r="MVC6" s="105"/>
      <c r="MVD6" s="105"/>
      <c r="MVE6" s="105"/>
      <c r="MVF6" s="105"/>
      <c r="MVG6" s="105"/>
      <c r="MVH6" s="105"/>
      <c r="MVI6" s="105"/>
      <c r="MVJ6" s="105"/>
      <c r="MVK6" s="105"/>
      <c r="MVL6" s="105"/>
      <c r="MVM6" s="105"/>
      <c r="MVN6" s="105"/>
      <c r="MVO6" s="105"/>
      <c r="MVP6" s="105"/>
      <c r="MVQ6" s="105"/>
      <c r="MVR6" s="105"/>
      <c r="MVS6" s="105"/>
      <c r="MVT6" s="105"/>
      <c r="MVU6" s="105"/>
      <c r="MVV6" s="105"/>
      <c r="MVW6" s="105"/>
      <c r="MVX6" s="105"/>
      <c r="MVY6" s="105"/>
      <c r="MVZ6" s="105"/>
      <c r="MWA6" s="105"/>
      <c r="MWB6" s="105"/>
      <c r="MWC6" s="105"/>
      <c r="MWD6" s="105"/>
      <c r="MWE6" s="105"/>
      <c r="MWF6" s="105"/>
      <c r="MWG6" s="105"/>
      <c r="MWH6" s="105"/>
      <c r="MWI6" s="105"/>
      <c r="MWJ6" s="105"/>
      <c r="MWK6" s="105"/>
      <c r="MWL6" s="105"/>
      <c r="MWM6" s="105"/>
      <c r="MWN6" s="105"/>
      <c r="MWO6" s="105"/>
      <c r="MWP6" s="105"/>
      <c r="MWQ6" s="105"/>
      <c r="MWR6" s="105"/>
      <c r="MWS6" s="105"/>
      <c r="MWT6" s="105"/>
      <c r="MWU6" s="105"/>
      <c r="MWV6" s="105"/>
      <c r="MWW6" s="105"/>
      <c r="MWX6" s="105"/>
      <c r="MWY6" s="105"/>
      <c r="MWZ6" s="105"/>
      <c r="MXA6" s="105"/>
      <c r="MXB6" s="105"/>
      <c r="MXC6" s="105"/>
      <c r="MXD6" s="105"/>
      <c r="MXE6" s="105"/>
      <c r="MXF6" s="105"/>
      <c r="MXG6" s="105"/>
      <c r="MXH6" s="105"/>
      <c r="MXI6" s="105"/>
      <c r="MXJ6" s="105"/>
      <c r="MXK6" s="105"/>
      <c r="MXL6" s="105"/>
      <c r="MXM6" s="105"/>
      <c r="MXN6" s="105"/>
      <c r="MXO6" s="105"/>
      <c r="MXP6" s="105"/>
      <c r="MXQ6" s="105"/>
      <c r="MXR6" s="105"/>
      <c r="MXS6" s="105"/>
      <c r="MXT6" s="105"/>
      <c r="MXU6" s="105"/>
      <c r="MXV6" s="105"/>
      <c r="MXW6" s="105"/>
      <c r="MXX6" s="105"/>
      <c r="MXY6" s="105"/>
      <c r="MXZ6" s="105"/>
      <c r="MYA6" s="105"/>
      <c r="MYB6" s="105"/>
      <c r="MYC6" s="105"/>
      <c r="MYD6" s="105"/>
      <c r="MYE6" s="105"/>
      <c r="MYF6" s="105"/>
      <c r="MYG6" s="105"/>
      <c r="MYH6" s="105"/>
      <c r="MYI6" s="105"/>
      <c r="MYJ6" s="105"/>
      <c r="MYK6" s="105"/>
      <c r="MYL6" s="105"/>
      <c r="MYM6" s="105"/>
      <c r="MYN6" s="105"/>
      <c r="MYO6" s="105"/>
      <c r="MYP6" s="105"/>
      <c r="MYQ6" s="105"/>
      <c r="MYR6" s="105"/>
      <c r="MYS6" s="105"/>
      <c r="MYT6" s="105"/>
      <c r="MYU6" s="105"/>
      <c r="MYV6" s="105"/>
      <c r="MYW6" s="105"/>
      <c r="MYX6" s="105"/>
      <c r="MYY6" s="105"/>
      <c r="MYZ6" s="105"/>
      <c r="MZA6" s="105"/>
      <c r="MZB6" s="105"/>
      <c r="MZC6" s="105"/>
      <c r="MZD6" s="105"/>
      <c r="MZE6" s="105"/>
      <c r="MZF6" s="105"/>
      <c r="MZG6" s="105"/>
      <c r="MZH6" s="105"/>
      <c r="MZI6" s="105"/>
      <c r="MZJ6" s="105"/>
      <c r="MZK6" s="105"/>
      <c r="MZL6" s="105"/>
      <c r="MZM6" s="105"/>
      <c r="MZN6" s="105"/>
      <c r="MZO6" s="105"/>
      <c r="MZP6" s="105"/>
      <c r="MZQ6" s="105"/>
      <c r="MZR6" s="105"/>
      <c r="MZS6" s="105"/>
      <c r="MZT6" s="105"/>
      <c r="MZU6" s="105"/>
      <c r="MZV6" s="105"/>
      <c r="MZW6" s="105"/>
      <c r="MZX6" s="105"/>
      <c r="MZY6" s="105"/>
      <c r="MZZ6" s="105"/>
      <c r="NAA6" s="105"/>
      <c r="NAB6" s="105"/>
      <c r="NAC6" s="105"/>
      <c r="NAD6" s="105"/>
      <c r="NAE6" s="105"/>
      <c r="NAF6" s="105"/>
      <c r="NAG6" s="105"/>
      <c r="NAH6" s="105"/>
      <c r="NAI6" s="105"/>
      <c r="NAJ6" s="105"/>
      <c r="NAK6" s="105"/>
      <c r="NAL6" s="105"/>
      <c r="NAM6" s="105"/>
      <c r="NAN6" s="105"/>
      <c r="NAO6" s="105"/>
      <c r="NAP6" s="105"/>
      <c r="NAQ6" s="105"/>
      <c r="NAR6" s="105"/>
      <c r="NAS6" s="105"/>
      <c r="NAT6" s="105"/>
      <c r="NAU6" s="105"/>
      <c r="NAV6" s="105"/>
      <c r="NAW6" s="105"/>
      <c r="NAX6" s="105"/>
      <c r="NAY6" s="105"/>
      <c r="NAZ6" s="105"/>
      <c r="NBA6" s="105"/>
      <c r="NBB6" s="105"/>
      <c r="NBC6" s="105"/>
      <c r="NBD6" s="105"/>
      <c r="NBE6" s="105"/>
      <c r="NBF6" s="105"/>
      <c r="NBG6" s="105"/>
      <c r="NBH6" s="105"/>
      <c r="NBI6" s="105"/>
      <c r="NBJ6" s="105"/>
      <c r="NBK6" s="105"/>
      <c r="NBL6" s="105"/>
      <c r="NBM6" s="105"/>
      <c r="NBN6" s="105"/>
      <c r="NBO6" s="105"/>
      <c r="NBP6" s="105"/>
      <c r="NBQ6" s="105"/>
      <c r="NBR6" s="105"/>
      <c r="NBS6" s="105"/>
      <c r="NBT6" s="105"/>
      <c r="NBU6" s="105"/>
      <c r="NBV6" s="105"/>
      <c r="NBW6" s="105"/>
      <c r="NBX6" s="105"/>
      <c r="NBY6" s="105"/>
      <c r="NBZ6" s="105"/>
      <c r="NCA6" s="105"/>
      <c r="NCB6" s="105"/>
      <c r="NCC6" s="105"/>
      <c r="NCD6" s="105"/>
      <c r="NCE6" s="105"/>
      <c r="NCF6" s="105"/>
      <c r="NCG6" s="105"/>
      <c r="NCH6" s="105"/>
      <c r="NCI6" s="105"/>
      <c r="NCJ6" s="105"/>
      <c r="NCK6" s="105"/>
      <c r="NCL6" s="105"/>
      <c r="NCM6" s="105"/>
      <c r="NCN6" s="105"/>
      <c r="NCO6" s="105"/>
      <c r="NCP6" s="105"/>
      <c r="NCQ6" s="105"/>
      <c r="NCR6" s="105"/>
      <c r="NCS6" s="105"/>
      <c r="NCT6" s="105"/>
      <c r="NCU6" s="105"/>
      <c r="NCV6" s="105"/>
      <c r="NCW6" s="105"/>
      <c r="NCX6" s="105"/>
      <c r="NCY6" s="105"/>
      <c r="NCZ6" s="105"/>
      <c r="NDA6" s="105"/>
      <c r="NDB6" s="105"/>
      <c r="NDC6" s="105"/>
      <c r="NDD6" s="105"/>
      <c r="NDE6" s="105"/>
      <c r="NDF6" s="105"/>
      <c r="NDG6" s="105"/>
      <c r="NDH6" s="105"/>
      <c r="NDI6" s="105"/>
      <c r="NDJ6" s="105"/>
      <c r="NDK6" s="105"/>
      <c r="NDL6" s="105"/>
      <c r="NDM6" s="105"/>
      <c r="NDN6" s="105"/>
      <c r="NDO6" s="105"/>
      <c r="NDP6" s="105"/>
      <c r="NDQ6" s="105"/>
      <c r="NDR6" s="105"/>
      <c r="NDS6" s="105"/>
      <c r="NDT6" s="105"/>
      <c r="NDU6" s="105"/>
      <c r="NDV6" s="105"/>
      <c r="NDW6" s="105"/>
      <c r="NDX6" s="105"/>
      <c r="NDY6" s="105"/>
      <c r="NDZ6" s="105"/>
      <c r="NEA6" s="105"/>
      <c r="NEB6" s="105"/>
      <c r="NEC6" s="105"/>
      <c r="NED6" s="105"/>
      <c r="NEE6" s="105"/>
      <c r="NEF6" s="105"/>
      <c r="NEG6" s="105"/>
      <c r="NEH6" s="105"/>
      <c r="NEI6" s="105"/>
      <c r="NEJ6" s="105"/>
      <c r="NEK6" s="105"/>
      <c r="NEL6" s="105"/>
      <c r="NEM6" s="105"/>
      <c r="NEN6" s="105"/>
      <c r="NEO6" s="105"/>
      <c r="NEP6" s="105"/>
      <c r="NEQ6" s="105"/>
      <c r="NER6" s="105"/>
      <c r="NES6" s="105"/>
      <c r="NET6" s="105"/>
      <c r="NEU6" s="105"/>
      <c r="NEV6" s="105"/>
      <c r="NEW6" s="105"/>
      <c r="NEX6" s="105"/>
      <c r="NEY6" s="105"/>
      <c r="NEZ6" s="105"/>
      <c r="NFA6" s="105"/>
      <c r="NFB6" s="105"/>
      <c r="NFC6" s="105"/>
      <c r="NFD6" s="105"/>
      <c r="NFE6" s="105"/>
      <c r="NFF6" s="105"/>
      <c r="NFG6" s="105"/>
      <c r="NFH6" s="105"/>
      <c r="NFI6" s="105"/>
      <c r="NFJ6" s="105"/>
      <c r="NFK6" s="105"/>
      <c r="NFL6" s="105"/>
      <c r="NFM6" s="105"/>
      <c r="NFN6" s="105"/>
      <c r="NFO6" s="105"/>
      <c r="NFP6" s="105"/>
      <c r="NFQ6" s="105"/>
      <c r="NFR6" s="105"/>
      <c r="NFS6" s="105"/>
      <c r="NFT6" s="105"/>
      <c r="NFU6" s="105"/>
      <c r="NFV6" s="105"/>
      <c r="NFW6" s="105"/>
      <c r="NFX6" s="105"/>
      <c r="NFY6" s="105"/>
      <c r="NFZ6" s="105"/>
      <c r="NGA6" s="105"/>
      <c r="NGB6" s="105"/>
      <c r="NGC6" s="105"/>
      <c r="NGD6" s="105"/>
      <c r="NGE6" s="105"/>
      <c r="NGF6" s="105"/>
      <c r="NGG6" s="105"/>
      <c r="NGH6" s="105"/>
      <c r="NGI6" s="105"/>
      <c r="NGJ6" s="105"/>
      <c r="NGK6" s="105"/>
      <c r="NGL6" s="105"/>
      <c r="NGM6" s="105"/>
      <c r="NGN6" s="105"/>
      <c r="NGO6" s="105"/>
      <c r="NGP6" s="105"/>
      <c r="NGQ6" s="105"/>
      <c r="NGR6" s="105"/>
      <c r="NGS6" s="105"/>
      <c r="NGT6" s="105"/>
      <c r="NGU6" s="105"/>
      <c r="NGV6" s="105"/>
      <c r="NGW6" s="105"/>
      <c r="NGX6" s="105"/>
      <c r="NGY6" s="105"/>
      <c r="NGZ6" s="105"/>
      <c r="NHA6" s="105"/>
      <c r="NHB6" s="105"/>
      <c r="NHC6" s="105"/>
      <c r="NHD6" s="105"/>
      <c r="NHE6" s="105"/>
      <c r="NHF6" s="105"/>
      <c r="NHG6" s="105"/>
      <c r="NHH6" s="105"/>
      <c r="NHI6" s="105"/>
      <c r="NHJ6" s="105"/>
      <c r="NHK6" s="105"/>
      <c r="NHL6" s="105"/>
      <c r="NHM6" s="105"/>
      <c r="NHN6" s="105"/>
      <c r="NHO6" s="105"/>
      <c r="NHP6" s="105"/>
      <c r="NHQ6" s="105"/>
      <c r="NHR6" s="105"/>
      <c r="NHS6" s="105"/>
      <c r="NHT6" s="105"/>
      <c r="NHU6" s="105"/>
      <c r="NHV6" s="105"/>
      <c r="NHW6" s="105"/>
      <c r="NHX6" s="105"/>
      <c r="NHY6" s="105"/>
      <c r="NHZ6" s="105"/>
      <c r="NIA6" s="105"/>
      <c r="NIB6" s="105"/>
      <c r="NIC6" s="105"/>
      <c r="NID6" s="105"/>
      <c r="NIE6" s="105"/>
      <c r="NIF6" s="105"/>
      <c r="NIG6" s="105"/>
      <c r="NIH6" s="105"/>
      <c r="NII6" s="105"/>
      <c r="NIJ6" s="105"/>
      <c r="NIK6" s="105"/>
      <c r="NIL6" s="105"/>
      <c r="NIM6" s="105"/>
      <c r="NIN6" s="105"/>
      <c r="NIO6" s="105"/>
      <c r="NIP6" s="105"/>
      <c r="NIQ6" s="105"/>
      <c r="NIR6" s="105"/>
      <c r="NIS6" s="105"/>
      <c r="NIT6" s="105"/>
      <c r="NIU6" s="105"/>
      <c r="NIV6" s="105"/>
      <c r="NIW6" s="105"/>
      <c r="NIX6" s="105"/>
      <c r="NIY6" s="105"/>
      <c r="NIZ6" s="105"/>
      <c r="NJA6" s="105"/>
      <c r="NJB6" s="105"/>
      <c r="NJC6" s="105"/>
      <c r="NJD6" s="105"/>
      <c r="NJE6" s="105"/>
      <c r="NJF6" s="105"/>
      <c r="NJG6" s="105"/>
      <c r="NJH6" s="105"/>
      <c r="NJI6" s="105"/>
      <c r="NJJ6" s="105"/>
      <c r="NJK6" s="105"/>
      <c r="NJL6" s="105"/>
      <c r="NJM6" s="105"/>
      <c r="NJN6" s="105"/>
      <c r="NJO6" s="105"/>
      <c r="NJP6" s="105"/>
      <c r="NJQ6" s="105"/>
      <c r="NJR6" s="105"/>
      <c r="NJS6" s="105"/>
      <c r="NJT6" s="105"/>
      <c r="NJU6" s="105"/>
      <c r="NJV6" s="105"/>
      <c r="NJW6" s="105"/>
      <c r="NJX6" s="105"/>
      <c r="NJY6" s="105"/>
      <c r="NJZ6" s="105"/>
      <c r="NKA6" s="105"/>
      <c r="NKB6" s="105"/>
      <c r="NKC6" s="105"/>
      <c r="NKD6" s="105"/>
      <c r="NKE6" s="105"/>
      <c r="NKF6" s="105"/>
      <c r="NKG6" s="105"/>
      <c r="NKH6" s="105"/>
      <c r="NKI6" s="105"/>
      <c r="NKJ6" s="105"/>
      <c r="NKK6" s="105"/>
      <c r="NKL6" s="105"/>
      <c r="NKM6" s="105"/>
      <c r="NKN6" s="105"/>
      <c r="NKO6" s="105"/>
      <c r="NKP6" s="105"/>
      <c r="NKQ6" s="105"/>
      <c r="NKR6" s="105"/>
      <c r="NKS6" s="105"/>
      <c r="NKT6" s="105"/>
      <c r="NKU6" s="105"/>
      <c r="NKV6" s="105"/>
      <c r="NKW6" s="105"/>
      <c r="NKX6" s="105"/>
      <c r="NKY6" s="105"/>
      <c r="NKZ6" s="105"/>
      <c r="NLA6" s="105"/>
      <c r="NLB6" s="105"/>
      <c r="NLC6" s="105"/>
      <c r="NLD6" s="105"/>
      <c r="NLE6" s="105"/>
      <c r="NLF6" s="105"/>
      <c r="NLG6" s="105"/>
      <c r="NLH6" s="105"/>
      <c r="NLI6" s="105"/>
      <c r="NLJ6" s="105"/>
      <c r="NLK6" s="105"/>
      <c r="NLL6" s="105"/>
      <c r="NLM6" s="105"/>
      <c r="NLN6" s="105"/>
      <c r="NLO6" s="105"/>
      <c r="NLP6" s="105"/>
      <c r="NLQ6" s="105"/>
      <c r="NLR6" s="105"/>
      <c r="NLS6" s="105"/>
      <c r="NLT6" s="105"/>
      <c r="NLU6" s="105"/>
      <c r="NLV6" s="105"/>
      <c r="NLW6" s="105"/>
      <c r="NLX6" s="105"/>
      <c r="NLY6" s="105"/>
      <c r="NLZ6" s="105"/>
      <c r="NMA6" s="105"/>
      <c r="NMB6" s="105"/>
      <c r="NMC6" s="105"/>
      <c r="NMD6" s="105"/>
      <c r="NME6" s="105"/>
      <c r="NMF6" s="105"/>
      <c r="NMG6" s="105"/>
      <c r="NMH6" s="105"/>
      <c r="NMI6" s="105"/>
      <c r="NMJ6" s="105"/>
      <c r="NMK6" s="105"/>
      <c r="NML6" s="105"/>
      <c r="NMM6" s="105"/>
      <c r="NMN6" s="105"/>
      <c r="NMO6" s="105"/>
      <c r="NMP6" s="105"/>
      <c r="NMQ6" s="105"/>
      <c r="NMR6" s="105"/>
      <c r="NMS6" s="105"/>
      <c r="NMT6" s="105"/>
      <c r="NMU6" s="105"/>
      <c r="NMV6" s="105"/>
      <c r="NMW6" s="105"/>
      <c r="NMX6" s="105"/>
      <c r="NMY6" s="105"/>
      <c r="NMZ6" s="105"/>
      <c r="NNA6" s="105"/>
      <c r="NNB6" s="105"/>
      <c r="NNC6" s="105"/>
      <c r="NND6" s="105"/>
      <c r="NNE6" s="105"/>
      <c r="NNF6" s="105"/>
      <c r="NNG6" s="105"/>
      <c r="NNH6" s="105"/>
      <c r="NNI6" s="105"/>
      <c r="NNJ6" s="105"/>
      <c r="NNK6" s="105"/>
      <c r="NNL6" s="105"/>
      <c r="NNM6" s="105"/>
      <c r="NNN6" s="105"/>
      <c r="NNO6" s="105"/>
      <c r="NNP6" s="105"/>
      <c r="NNQ6" s="105"/>
      <c r="NNR6" s="105"/>
      <c r="NNS6" s="105"/>
      <c r="NNT6" s="105"/>
      <c r="NNU6" s="105"/>
      <c r="NNV6" s="105"/>
      <c r="NNW6" s="105"/>
      <c r="NNX6" s="105"/>
      <c r="NNY6" s="105"/>
      <c r="NNZ6" s="105"/>
      <c r="NOA6" s="105"/>
      <c r="NOB6" s="105"/>
      <c r="NOC6" s="105"/>
      <c r="NOD6" s="105"/>
      <c r="NOE6" s="105"/>
      <c r="NOF6" s="105"/>
      <c r="NOG6" s="105"/>
      <c r="NOH6" s="105"/>
      <c r="NOI6" s="105"/>
      <c r="NOJ6" s="105"/>
      <c r="NOK6" s="105"/>
      <c r="NOL6" s="105"/>
      <c r="NOM6" s="105"/>
      <c r="NON6" s="105"/>
      <c r="NOO6" s="105"/>
      <c r="NOP6" s="105"/>
      <c r="NOQ6" s="105"/>
      <c r="NOR6" s="105"/>
      <c r="NOS6" s="105"/>
      <c r="NOT6" s="105"/>
      <c r="NOU6" s="105"/>
      <c r="NOV6" s="105"/>
      <c r="NOW6" s="105"/>
      <c r="NOX6" s="105"/>
      <c r="NOY6" s="105"/>
      <c r="NOZ6" s="105"/>
      <c r="NPA6" s="105"/>
      <c r="NPB6" s="105"/>
      <c r="NPC6" s="105"/>
      <c r="NPD6" s="105"/>
      <c r="NPE6" s="105"/>
      <c r="NPF6" s="105"/>
      <c r="NPG6" s="105"/>
      <c r="NPH6" s="105"/>
      <c r="NPI6" s="105"/>
      <c r="NPJ6" s="105"/>
      <c r="NPK6" s="105"/>
      <c r="NPL6" s="105"/>
      <c r="NPM6" s="105"/>
      <c r="NPN6" s="105"/>
      <c r="NPO6" s="105"/>
      <c r="NPP6" s="105"/>
      <c r="NPQ6" s="105"/>
      <c r="NPR6" s="105"/>
      <c r="NPS6" s="105"/>
      <c r="NPT6" s="105"/>
      <c r="NPU6" s="105"/>
      <c r="NPV6" s="105"/>
      <c r="NPW6" s="105"/>
      <c r="NPX6" s="105"/>
      <c r="NPY6" s="105"/>
      <c r="NPZ6" s="105"/>
      <c r="NQA6" s="105"/>
      <c r="NQB6" s="105"/>
      <c r="NQC6" s="105"/>
      <c r="NQD6" s="105"/>
      <c r="NQE6" s="105"/>
      <c r="NQF6" s="105"/>
      <c r="NQG6" s="105"/>
      <c r="NQH6" s="105"/>
      <c r="NQI6" s="105"/>
      <c r="NQJ6" s="105"/>
      <c r="NQK6" s="105"/>
      <c r="NQL6" s="105"/>
      <c r="NQM6" s="105"/>
      <c r="NQN6" s="105"/>
      <c r="NQO6" s="105"/>
      <c r="NQP6" s="105"/>
      <c r="NQQ6" s="105"/>
      <c r="NQR6" s="105"/>
      <c r="NQS6" s="105"/>
      <c r="NQT6" s="105"/>
      <c r="NQU6" s="105"/>
      <c r="NQV6" s="105"/>
      <c r="NQW6" s="105"/>
      <c r="NQX6" s="105"/>
      <c r="NQY6" s="105"/>
      <c r="NQZ6" s="105"/>
      <c r="NRA6" s="105"/>
      <c r="NRB6" s="105"/>
      <c r="NRC6" s="105"/>
      <c r="NRD6" s="105"/>
      <c r="NRE6" s="105"/>
      <c r="NRF6" s="105"/>
      <c r="NRG6" s="105"/>
      <c r="NRH6" s="105"/>
      <c r="NRI6" s="105"/>
      <c r="NRJ6" s="105"/>
      <c r="NRK6" s="105"/>
      <c r="NRL6" s="105"/>
      <c r="NRM6" s="105"/>
      <c r="NRN6" s="105"/>
      <c r="NRO6" s="105"/>
      <c r="NRP6" s="105"/>
      <c r="NRQ6" s="105"/>
      <c r="NRR6" s="105"/>
      <c r="NRS6" s="105"/>
      <c r="NRT6" s="105"/>
      <c r="NRU6" s="105"/>
      <c r="NRV6" s="105"/>
      <c r="NRW6" s="105"/>
      <c r="NRX6" s="105"/>
      <c r="NRY6" s="105"/>
      <c r="NRZ6" s="105"/>
      <c r="NSA6" s="105"/>
      <c r="NSB6" s="105"/>
      <c r="NSC6" s="105"/>
      <c r="NSD6" s="105"/>
      <c r="NSE6" s="105"/>
      <c r="NSF6" s="105"/>
      <c r="NSG6" s="105"/>
      <c r="NSH6" s="105"/>
      <c r="NSI6" s="105"/>
      <c r="NSJ6" s="105"/>
      <c r="NSK6" s="105"/>
      <c r="NSL6" s="105"/>
      <c r="NSM6" s="105"/>
      <c r="NSN6" s="105"/>
      <c r="NSO6" s="105"/>
      <c r="NSP6" s="105"/>
      <c r="NSQ6" s="105"/>
      <c r="NSR6" s="105"/>
      <c r="NSS6" s="105"/>
      <c r="NST6" s="105"/>
      <c r="NSU6" s="105"/>
      <c r="NSV6" s="105"/>
      <c r="NSW6" s="105"/>
      <c r="NSX6" s="105"/>
      <c r="NSY6" s="105"/>
      <c r="NSZ6" s="105"/>
      <c r="NTA6" s="105"/>
      <c r="NTB6" s="105"/>
      <c r="NTC6" s="105"/>
      <c r="NTD6" s="105"/>
      <c r="NTE6" s="105"/>
      <c r="NTF6" s="105"/>
      <c r="NTG6" s="105"/>
      <c r="NTH6" s="105"/>
      <c r="NTI6" s="105"/>
      <c r="NTJ6" s="105"/>
      <c r="NTK6" s="105"/>
      <c r="NTL6" s="105"/>
      <c r="NTM6" s="105"/>
      <c r="NTN6" s="105"/>
      <c r="NTO6" s="105"/>
      <c r="NTP6" s="105"/>
      <c r="NTQ6" s="105"/>
      <c r="NTR6" s="105"/>
      <c r="NTS6" s="105"/>
      <c r="NTT6" s="105"/>
      <c r="NTU6" s="105"/>
      <c r="NTV6" s="105"/>
      <c r="NTW6" s="105"/>
      <c r="NTX6" s="105"/>
      <c r="NTY6" s="105"/>
      <c r="NTZ6" s="105"/>
      <c r="NUA6" s="105"/>
      <c r="NUB6" s="105"/>
      <c r="NUC6" s="105"/>
      <c r="NUD6" s="105"/>
      <c r="NUE6" s="105"/>
      <c r="NUF6" s="105"/>
      <c r="NUG6" s="105"/>
      <c r="NUH6" s="105"/>
      <c r="NUI6" s="105"/>
      <c r="NUJ6" s="105"/>
      <c r="NUK6" s="105"/>
      <c r="NUL6" s="105"/>
      <c r="NUM6" s="105"/>
      <c r="NUN6" s="105"/>
      <c r="NUO6" s="105"/>
      <c r="NUP6" s="105"/>
      <c r="NUQ6" s="105"/>
      <c r="NUR6" s="105"/>
      <c r="NUS6" s="105"/>
      <c r="NUT6" s="105"/>
      <c r="NUU6" s="105"/>
      <c r="NUV6" s="105"/>
      <c r="NUW6" s="105"/>
      <c r="NUX6" s="105"/>
      <c r="NUY6" s="105"/>
      <c r="NUZ6" s="105"/>
      <c r="NVA6" s="105"/>
      <c r="NVB6" s="105"/>
      <c r="NVC6" s="105"/>
      <c r="NVD6" s="105"/>
      <c r="NVE6" s="105"/>
      <c r="NVF6" s="105"/>
      <c r="NVG6" s="105"/>
      <c r="NVH6" s="105"/>
      <c r="NVI6" s="105"/>
      <c r="NVJ6" s="105"/>
      <c r="NVK6" s="105"/>
      <c r="NVL6" s="105"/>
      <c r="NVM6" s="105"/>
      <c r="NVN6" s="105"/>
      <c r="NVO6" s="105"/>
      <c r="NVP6" s="105"/>
      <c r="NVQ6" s="105"/>
      <c r="NVR6" s="105"/>
      <c r="NVS6" s="105"/>
      <c r="NVT6" s="105"/>
      <c r="NVU6" s="105"/>
      <c r="NVV6" s="105"/>
      <c r="NVW6" s="105"/>
      <c r="NVX6" s="105"/>
      <c r="NVY6" s="105"/>
      <c r="NVZ6" s="105"/>
      <c r="NWA6" s="105"/>
      <c r="NWB6" s="105"/>
      <c r="NWC6" s="105"/>
      <c r="NWD6" s="105"/>
      <c r="NWE6" s="105"/>
      <c r="NWF6" s="105"/>
      <c r="NWG6" s="105"/>
      <c r="NWH6" s="105"/>
      <c r="NWI6" s="105"/>
      <c r="NWJ6" s="105"/>
      <c r="NWK6" s="105"/>
      <c r="NWL6" s="105"/>
      <c r="NWM6" s="105"/>
      <c r="NWN6" s="105"/>
      <c r="NWO6" s="105"/>
      <c r="NWP6" s="105"/>
      <c r="NWQ6" s="105"/>
      <c r="NWR6" s="105"/>
      <c r="NWS6" s="105"/>
      <c r="NWT6" s="105"/>
      <c r="NWU6" s="105"/>
      <c r="NWV6" s="105"/>
      <c r="NWW6" s="105"/>
      <c r="NWX6" s="105"/>
      <c r="NWY6" s="105"/>
      <c r="NWZ6" s="105"/>
      <c r="NXA6" s="105"/>
      <c r="NXB6" s="105"/>
      <c r="NXC6" s="105"/>
      <c r="NXD6" s="105"/>
      <c r="NXE6" s="105"/>
      <c r="NXF6" s="105"/>
      <c r="NXG6" s="105"/>
      <c r="NXH6" s="105"/>
      <c r="NXI6" s="105"/>
      <c r="NXJ6" s="105"/>
      <c r="NXK6" s="105"/>
      <c r="NXL6" s="105"/>
      <c r="NXM6" s="105"/>
      <c r="NXN6" s="105"/>
      <c r="NXO6" s="105"/>
      <c r="NXP6" s="105"/>
      <c r="NXQ6" s="105"/>
      <c r="NXR6" s="105"/>
      <c r="NXS6" s="105"/>
      <c r="NXT6" s="105"/>
      <c r="NXU6" s="105"/>
      <c r="NXV6" s="105"/>
      <c r="NXW6" s="105"/>
      <c r="NXX6" s="105"/>
      <c r="NXY6" s="105"/>
      <c r="NXZ6" s="105"/>
      <c r="NYA6" s="105"/>
      <c r="NYB6" s="105"/>
      <c r="NYC6" s="105"/>
      <c r="NYD6" s="105"/>
      <c r="NYE6" s="105"/>
      <c r="NYF6" s="105"/>
      <c r="NYG6" s="105"/>
      <c r="NYH6" s="105"/>
      <c r="NYI6" s="105"/>
      <c r="NYJ6" s="105"/>
      <c r="NYK6" s="105"/>
      <c r="NYL6" s="105"/>
      <c r="NYM6" s="105"/>
      <c r="NYN6" s="105"/>
      <c r="NYO6" s="105"/>
      <c r="NYP6" s="105"/>
      <c r="NYQ6" s="105"/>
      <c r="NYR6" s="105"/>
      <c r="NYS6" s="105"/>
      <c r="NYT6" s="105"/>
      <c r="NYU6" s="105"/>
      <c r="NYV6" s="105"/>
      <c r="NYW6" s="105"/>
      <c r="NYX6" s="105"/>
      <c r="NYY6" s="105"/>
      <c r="NYZ6" s="105"/>
      <c r="NZA6" s="105"/>
      <c r="NZB6" s="105"/>
      <c r="NZC6" s="105"/>
      <c r="NZD6" s="105"/>
      <c r="NZE6" s="105"/>
      <c r="NZF6" s="105"/>
      <c r="NZG6" s="105"/>
      <c r="NZH6" s="105"/>
      <c r="NZI6" s="105"/>
      <c r="NZJ6" s="105"/>
      <c r="NZK6" s="105"/>
      <c r="NZL6" s="105"/>
      <c r="NZM6" s="105"/>
      <c r="NZN6" s="105"/>
      <c r="NZO6" s="105"/>
      <c r="NZP6" s="105"/>
      <c r="NZQ6" s="105"/>
      <c r="NZR6" s="105"/>
      <c r="NZS6" s="105"/>
      <c r="NZT6" s="105"/>
      <c r="NZU6" s="105"/>
      <c r="NZV6" s="105"/>
      <c r="NZW6" s="105"/>
      <c r="NZX6" s="105"/>
      <c r="NZY6" s="105"/>
      <c r="NZZ6" s="105"/>
      <c r="OAA6" s="105"/>
      <c r="OAB6" s="105"/>
      <c r="OAC6" s="105"/>
      <c r="OAD6" s="105"/>
      <c r="OAE6" s="105"/>
      <c r="OAF6" s="105"/>
      <c r="OAG6" s="105"/>
      <c r="OAH6" s="105"/>
      <c r="OAI6" s="105"/>
      <c r="OAJ6" s="105"/>
      <c r="OAK6" s="105"/>
      <c r="OAL6" s="105"/>
      <c r="OAM6" s="105"/>
      <c r="OAN6" s="105"/>
      <c r="OAO6" s="105"/>
      <c r="OAP6" s="105"/>
      <c r="OAQ6" s="105"/>
      <c r="OAR6" s="105"/>
      <c r="OAS6" s="105"/>
      <c r="OAT6" s="105"/>
      <c r="OAU6" s="105"/>
      <c r="OAV6" s="105"/>
      <c r="OAW6" s="105"/>
      <c r="OAX6" s="105"/>
      <c r="OAY6" s="105"/>
      <c r="OAZ6" s="105"/>
      <c r="OBA6" s="105"/>
      <c r="OBB6" s="105"/>
      <c r="OBC6" s="105"/>
      <c r="OBD6" s="105"/>
      <c r="OBE6" s="105"/>
      <c r="OBF6" s="105"/>
      <c r="OBG6" s="105"/>
      <c r="OBH6" s="105"/>
      <c r="OBI6" s="105"/>
      <c r="OBJ6" s="105"/>
      <c r="OBK6" s="105"/>
      <c r="OBL6" s="105"/>
      <c r="OBM6" s="105"/>
      <c r="OBN6" s="105"/>
      <c r="OBO6" s="105"/>
      <c r="OBP6" s="105"/>
      <c r="OBQ6" s="105"/>
      <c r="OBR6" s="105"/>
      <c r="OBS6" s="105"/>
      <c r="OBT6" s="105"/>
      <c r="OBU6" s="105"/>
      <c r="OBV6" s="105"/>
      <c r="OBW6" s="105"/>
      <c r="OBX6" s="105"/>
      <c r="OBY6" s="105"/>
      <c r="OBZ6" s="105"/>
      <c r="OCA6" s="105"/>
      <c r="OCB6" s="105"/>
      <c r="OCC6" s="105"/>
      <c r="OCD6" s="105"/>
      <c r="OCE6" s="105"/>
      <c r="OCF6" s="105"/>
      <c r="OCG6" s="105"/>
      <c r="OCH6" s="105"/>
      <c r="OCI6" s="105"/>
      <c r="OCJ6" s="105"/>
      <c r="OCK6" s="105"/>
      <c r="OCL6" s="105"/>
      <c r="OCM6" s="105"/>
      <c r="OCN6" s="105"/>
      <c r="OCO6" s="105"/>
      <c r="OCP6" s="105"/>
      <c r="OCQ6" s="105"/>
      <c r="OCR6" s="105"/>
      <c r="OCS6" s="105"/>
      <c r="OCT6" s="105"/>
      <c r="OCU6" s="105"/>
      <c r="OCV6" s="105"/>
      <c r="OCW6" s="105"/>
      <c r="OCX6" s="105"/>
      <c r="OCY6" s="105"/>
      <c r="OCZ6" s="105"/>
      <c r="ODA6" s="105"/>
      <c r="ODB6" s="105"/>
      <c r="ODC6" s="105"/>
      <c r="ODD6" s="105"/>
      <c r="ODE6" s="105"/>
      <c r="ODF6" s="105"/>
      <c r="ODG6" s="105"/>
      <c r="ODH6" s="105"/>
      <c r="ODI6" s="105"/>
      <c r="ODJ6" s="105"/>
      <c r="ODK6" s="105"/>
      <c r="ODL6" s="105"/>
      <c r="ODM6" s="105"/>
      <c r="ODN6" s="105"/>
      <c r="ODO6" s="105"/>
      <c r="ODP6" s="105"/>
      <c r="ODQ6" s="105"/>
      <c r="ODR6" s="105"/>
      <c r="ODS6" s="105"/>
      <c r="ODT6" s="105"/>
      <c r="ODU6" s="105"/>
      <c r="ODV6" s="105"/>
      <c r="ODW6" s="105"/>
      <c r="ODX6" s="105"/>
      <c r="ODY6" s="105"/>
      <c r="ODZ6" s="105"/>
      <c r="OEA6" s="105"/>
      <c r="OEB6" s="105"/>
      <c r="OEC6" s="105"/>
      <c r="OED6" s="105"/>
      <c r="OEE6" s="105"/>
      <c r="OEF6" s="105"/>
      <c r="OEG6" s="105"/>
      <c r="OEH6" s="105"/>
      <c r="OEI6" s="105"/>
      <c r="OEJ6" s="105"/>
      <c r="OEK6" s="105"/>
      <c r="OEL6" s="105"/>
      <c r="OEM6" s="105"/>
      <c r="OEN6" s="105"/>
      <c r="OEO6" s="105"/>
      <c r="OEP6" s="105"/>
      <c r="OEQ6" s="105"/>
      <c r="OER6" s="105"/>
      <c r="OES6" s="105"/>
      <c r="OET6" s="105"/>
      <c r="OEU6" s="105"/>
      <c r="OEV6" s="105"/>
      <c r="OEW6" s="105"/>
      <c r="OEX6" s="105"/>
      <c r="OEY6" s="105"/>
      <c r="OEZ6" s="105"/>
      <c r="OFA6" s="105"/>
      <c r="OFB6" s="105"/>
      <c r="OFC6" s="105"/>
      <c r="OFD6" s="105"/>
      <c r="OFE6" s="105"/>
      <c r="OFF6" s="105"/>
      <c r="OFG6" s="105"/>
      <c r="OFH6" s="105"/>
      <c r="OFI6" s="105"/>
      <c r="OFJ6" s="105"/>
      <c r="OFK6" s="105"/>
      <c r="OFL6" s="105"/>
      <c r="OFM6" s="105"/>
      <c r="OFN6" s="105"/>
      <c r="OFO6" s="105"/>
      <c r="OFP6" s="105"/>
      <c r="OFQ6" s="105"/>
      <c r="OFR6" s="105"/>
      <c r="OFS6" s="105"/>
      <c r="OFT6" s="105"/>
      <c r="OFU6" s="105"/>
      <c r="OFV6" s="105"/>
      <c r="OFW6" s="105"/>
      <c r="OFX6" s="105"/>
      <c r="OFY6" s="105"/>
      <c r="OFZ6" s="105"/>
      <c r="OGA6" s="105"/>
      <c r="OGB6" s="105"/>
      <c r="OGC6" s="105"/>
      <c r="OGD6" s="105"/>
      <c r="OGE6" s="105"/>
      <c r="OGF6" s="105"/>
      <c r="OGG6" s="105"/>
      <c r="OGH6" s="105"/>
      <c r="OGI6" s="105"/>
      <c r="OGJ6" s="105"/>
      <c r="OGK6" s="105"/>
      <c r="OGL6" s="105"/>
      <c r="OGM6" s="105"/>
      <c r="OGN6" s="105"/>
      <c r="OGO6" s="105"/>
      <c r="OGP6" s="105"/>
      <c r="OGQ6" s="105"/>
      <c r="OGR6" s="105"/>
      <c r="OGS6" s="105"/>
      <c r="OGT6" s="105"/>
      <c r="OGU6" s="105"/>
      <c r="OGV6" s="105"/>
      <c r="OGW6" s="105"/>
      <c r="OGX6" s="105"/>
      <c r="OGY6" s="105"/>
      <c r="OGZ6" s="105"/>
      <c r="OHA6" s="105"/>
      <c r="OHB6" s="105"/>
      <c r="OHC6" s="105"/>
      <c r="OHD6" s="105"/>
      <c r="OHE6" s="105"/>
      <c r="OHF6" s="105"/>
      <c r="OHG6" s="105"/>
      <c r="OHH6" s="105"/>
      <c r="OHI6" s="105"/>
      <c r="OHJ6" s="105"/>
      <c r="OHK6" s="105"/>
      <c r="OHL6" s="105"/>
      <c r="OHM6" s="105"/>
      <c r="OHN6" s="105"/>
      <c r="OHO6" s="105"/>
      <c r="OHP6" s="105"/>
      <c r="OHQ6" s="105"/>
      <c r="OHR6" s="105"/>
      <c r="OHS6" s="105"/>
      <c r="OHT6" s="105"/>
      <c r="OHU6" s="105"/>
      <c r="OHV6" s="105"/>
      <c r="OHW6" s="105"/>
      <c r="OHX6" s="105"/>
      <c r="OHY6" s="105"/>
      <c r="OHZ6" s="105"/>
      <c r="OIA6" s="105"/>
      <c r="OIB6" s="105"/>
      <c r="OIC6" s="105"/>
      <c r="OID6" s="105"/>
      <c r="OIE6" s="105"/>
      <c r="OIF6" s="105"/>
      <c r="OIG6" s="105"/>
      <c r="OIH6" s="105"/>
      <c r="OII6" s="105"/>
      <c r="OIJ6" s="105"/>
      <c r="OIK6" s="105"/>
      <c r="OIL6" s="105"/>
      <c r="OIM6" s="105"/>
      <c r="OIN6" s="105"/>
      <c r="OIO6" s="105"/>
      <c r="OIP6" s="105"/>
      <c r="OIQ6" s="105"/>
      <c r="OIR6" s="105"/>
      <c r="OIS6" s="105"/>
      <c r="OIT6" s="105"/>
      <c r="OIU6" s="105"/>
      <c r="OIV6" s="105"/>
      <c r="OIW6" s="105"/>
      <c r="OIX6" s="105"/>
      <c r="OIY6" s="105"/>
      <c r="OIZ6" s="105"/>
      <c r="OJA6" s="105"/>
      <c r="OJB6" s="105"/>
      <c r="OJC6" s="105"/>
      <c r="OJD6" s="105"/>
      <c r="OJE6" s="105"/>
      <c r="OJF6" s="105"/>
      <c r="OJG6" s="105"/>
      <c r="OJH6" s="105"/>
      <c r="OJI6" s="105"/>
      <c r="OJJ6" s="105"/>
      <c r="OJK6" s="105"/>
      <c r="OJL6" s="105"/>
      <c r="OJM6" s="105"/>
      <c r="OJN6" s="105"/>
      <c r="OJO6" s="105"/>
      <c r="OJP6" s="105"/>
      <c r="OJQ6" s="105"/>
      <c r="OJR6" s="105"/>
      <c r="OJS6" s="105"/>
      <c r="OJT6" s="105"/>
      <c r="OJU6" s="105"/>
      <c r="OJV6" s="105"/>
      <c r="OJW6" s="105"/>
      <c r="OJX6" s="105"/>
      <c r="OJY6" s="105"/>
      <c r="OJZ6" s="105"/>
      <c r="OKA6" s="105"/>
      <c r="OKB6" s="105"/>
      <c r="OKC6" s="105"/>
      <c r="OKD6" s="105"/>
      <c r="OKE6" s="105"/>
      <c r="OKF6" s="105"/>
      <c r="OKG6" s="105"/>
      <c r="OKH6" s="105"/>
      <c r="OKI6" s="105"/>
      <c r="OKJ6" s="105"/>
      <c r="OKK6" s="105"/>
      <c r="OKL6" s="105"/>
      <c r="OKM6" s="105"/>
      <c r="OKN6" s="105"/>
      <c r="OKO6" s="105"/>
      <c r="OKP6" s="105"/>
      <c r="OKQ6" s="105"/>
      <c r="OKR6" s="105"/>
      <c r="OKS6" s="105"/>
      <c r="OKT6" s="105"/>
      <c r="OKU6" s="105"/>
      <c r="OKV6" s="105"/>
      <c r="OKW6" s="105"/>
      <c r="OKX6" s="105"/>
      <c r="OKY6" s="105"/>
      <c r="OKZ6" s="105"/>
      <c r="OLA6" s="105"/>
      <c r="OLB6" s="105"/>
      <c r="OLC6" s="105"/>
      <c r="OLD6" s="105"/>
      <c r="OLE6" s="105"/>
      <c r="OLF6" s="105"/>
      <c r="OLG6" s="105"/>
      <c r="OLH6" s="105"/>
      <c r="OLI6" s="105"/>
      <c r="OLJ6" s="105"/>
      <c r="OLK6" s="105"/>
      <c r="OLL6" s="105"/>
      <c r="OLM6" s="105"/>
      <c r="OLN6" s="105"/>
      <c r="OLO6" s="105"/>
      <c r="OLP6" s="105"/>
      <c r="OLQ6" s="105"/>
      <c r="OLR6" s="105"/>
      <c r="OLS6" s="105"/>
      <c r="OLT6" s="105"/>
      <c r="OLU6" s="105"/>
      <c r="OLV6" s="105"/>
      <c r="OLW6" s="105"/>
      <c r="OLX6" s="105"/>
      <c r="OLY6" s="105"/>
      <c r="OLZ6" s="105"/>
      <c r="OMA6" s="105"/>
      <c r="OMB6" s="105"/>
      <c r="OMC6" s="105"/>
      <c r="OMD6" s="105"/>
      <c r="OME6" s="105"/>
      <c r="OMF6" s="105"/>
      <c r="OMG6" s="105"/>
      <c r="OMH6" s="105"/>
      <c r="OMI6" s="105"/>
      <c r="OMJ6" s="105"/>
      <c r="OMK6" s="105"/>
      <c r="OML6" s="105"/>
      <c r="OMM6" s="105"/>
      <c r="OMN6" s="105"/>
      <c r="OMO6" s="105"/>
      <c r="OMP6" s="105"/>
      <c r="OMQ6" s="105"/>
      <c r="OMR6" s="105"/>
      <c r="OMS6" s="105"/>
      <c r="OMT6" s="105"/>
      <c r="OMU6" s="105"/>
      <c r="OMV6" s="105"/>
      <c r="OMW6" s="105"/>
      <c r="OMX6" s="105"/>
      <c r="OMY6" s="105"/>
      <c r="OMZ6" s="105"/>
      <c r="ONA6" s="105"/>
      <c r="ONB6" s="105"/>
      <c r="ONC6" s="105"/>
      <c r="OND6" s="105"/>
      <c r="ONE6" s="105"/>
      <c r="ONF6" s="105"/>
      <c r="ONG6" s="105"/>
      <c r="ONH6" s="105"/>
      <c r="ONI6" s="105"/>
      <c r="ONJ6" s="105"/>
      <c r="ONK6" s="105"/>
      <c r="ONL6" s="105"/>
      <c r="ONM6" s="105"/>
      <c r="ONN6" s="105"/>
      <c r="ONO6" s="105"/>
      <c r="ONP6" s="105"/>
      <c r="ONQ6" s="105"/>
      <c r="ONR6" s="105"/>
      <c r="ONS6" s="105"/>
      <c r="ONT6" s="105"/>
      <c r="ONU6" s="105"/>
      <c r="ONV6" s="105"/>
      <c r="ONW6" s="105"/>
      <c r="ONX6" s="105"/>
      <c r="ONY6" s="105"/>
      <c r="ONZ6" s="105"/>
      <c r="OOA6" s="105"/>
      <c r="OOB6" s="105"/>
      <c r="OOC6" s="105"/>
      <c r="OOD6" s="105"/>
      <c r="OOE6" s="105"/>
      <c r="OOF6" s="105"/>
      <c r="OOG6" s="105"/>
      <c r="OOH6" s="105"/>
      <c r="OOI6" s="105"/>
      <c r="OOJ6" s="105"/>
      <c r="OOK6" s="105"/>
      <c r="OOL6" s="105"/>
      <c r="OOM6" s="105"/>
      <c r="OON6" s="105"/>
      <c r="OOO6" s="105"/>
      <c r="OOP6" s="105"/>
      <c r="OOQ6" s="105"/>
      <c r="OOR6" s="105"/>
      <c r="OOS6" s="105"/>
      <c r="OOT6" s="105"/>
      <c r="OOU6" s="105"/>
      <c r="OOV6" s="105"/>
      <c r="OOW6" s="105"/>
      <c r="OOX6" s="105"/>
      <c r="OOY6" s="105"/>
      <c r="OOZ6" s="105"/>
      <c r="OPA6" s="105"/>
      <c r="OPB6" s="105"/>
      <c r="OPC6" s="105"/>
      <c r="OPD6" s="105"/>
      <c r="OPE6" s="105"/>
      <c r="OPF6" s="105"/>
      <c r="OPG6" s="105"/>
      <c r="OPH6" s="105"/>
      <c r="OPI6" s="105"/>
      <c r="OPJ6" s="105"/>
      <c r="OPK6" s="105"/>
      <c r="OPL6" s="105"/>
      <c r="OPM6" s="105"/>
      <c r="OPN6" s="105"/>
      <c r="OPO6" s="105"/>
      <c r="OPP6" s="105"/>
      <c r="OPQ6" s="105"/>
      <c r="OPR6" s="105"/>
      <c r="OPS6" s="105"/>
      <c r="OPT6" s="105"/>
      <c r="OPU6" s="105"/>
      <c r="OPV6" s="105"/>
      <c r="OPW6" s="105"/>
      <c r="OPX6" s="105"/>
      <c r="OPY6" s="105"/>
      <c r="OPZ6" s="105"/>
      <c r="OQA6" s="105"/>
      <c r="OQB6" s="105"/>
      <c r="OQC6" s="105"/>
      <c r="OQD6" s="105"/>
      <c r="OQE6" s="105"/>
      <c r="OQF6" s="105"/>
      <c r="OQG6" s="105"/>
      <c r="OQH6" s="105"/>
      <c r="OQI6" s="105"/>
      <c r="OQJ6" s="105"/>
      <c r="OQK6" s="105"/>
      <c r="OQL6" s="105"/>
      <c r="OQM6" s="105"/>
      <c r="OQN6" s="105"/>
      <c r="OQO6" s="105"/>
      <c r="OQP6" s="105"/>
      <c r="OQQ6" s="105"/>
      <c r="OQR6" s="105"/>
      <c r="OQS6" s="105"/>
      <c r="OQT6" s="105"/>
      <c r="OQU6" s="105"/>
      <c r="OQV6" s="105"/>
      <c r="OQW6" s="105"/>
      <c r="OQX6" s="105"/>
      <c r="OQY6" s="105"/>
      <c r="OQZ6" s="105"/>
      <c r="ORA6" s="105"/>
      <c r="ORB6" s="105"/>
      <c r="ORC6" s="105"/>
      <c r="ORD6" s="105"/>
      <c r="ORE6" s="105"/>
      <c r="ORF6" s="105"/>
      <c r="ORG6" s="105"/>
      <c r="ORH6" s="105"/>
      <c r="ORI6" s="105"/>
      <c r="ORJ6" s="105"/>
      <c r="ORK6" s="105"/>
      <c r="ORL6" s="105"/>
      <c r="ORM6" s="105"/>
      <c r="ORN6" s="105"/>
      <c r="ORO6" s="105"/>
      <c r="ORP6" s="105"/>
      <c r="ORQ6" s="105"/>
      <c r="ORR6" s="105"/>
      <c r="ORS6" s="105"/>
      <c r="ORT6" s="105"/>
      <c r="ORU6" s="105"/>
      <c r="ORV6" s="105"/>
      <c r="ORW6" s="105"/>
      <c r="ORX6" s="105"/>
      <c r="ORY6" s="105"/>
      <c r="ORZ6" s="105"/>
      <c r="OSA6" s="105"/>
      <c r="OSB6" s="105"/>
      <c r="OSC6" s="105"/>
      <c r="OSD6" s="105"/>
      <c r="OSE6" s="105"/>
      <c r="OSF6" s="105"/>
      <c r="OSG6" s="105"/>
      <c r="OSH6" s="105"/>
      <c r="OSI6" s="105"/>
      <c r="OSJ6" s="105"/>
      <c r="OSK6" s="105"/>
      <c r="OSL6" s="105"/>
      <c r="OSM6" s="105"/>
      <c r="OSN6" s="105"/>
      <c r="OSO6" s="105"/>
      <c r="OSP6" s="105"/>
      <c r="OSQ6" s="105"/>
      <c r="OSR6" s="105"/>
      <c r="OSS6" s="105"/>
      <c r="OST6" s="105"/>
      <c r="OSU6" s="105"/>
      <c r="OSV6" s="105"/>
      <c r="OSW6" s="105"/>
      <c r="OSX6" s="105"/>
      <c r="OSY6" s="105"/>
      <c r="OSZ6" s="105"/>
      <c r="OTA6" s="105"/>
      <c r="OTB6" s="105"/>
      <c r="OTC6" s="105"/>
      <c r="OTD6" s="105"/>
      <c r="OTE6" s="105"/>
      <c r="OTF6" s="105"/>
      <c r="OTG6" s="105"/>
      <c r="OTH6" s="105"/>
      <c r="OTI6" s="105"/>
      <c r="OTJ6" s="105"/>
      <c r="OTK6" s="105"/>
      <c r="OTL6" s="105"/>
      <c r="OTM6" s="105"/>
      <c r="OTN6" s="105"/>
      <c r="OTO6" s="105"/>
      <c r="OTP6" s="105"/>
      <c r="OTQ6" s="105"/>
      <c r="OTR6" s="105"/>
      <c r="OTS6" s="105"/>
      <c r="OTT6" s="105"/>
      <c r="OTU6" s="105"/>
      <c r="OTV6" s="105"/>
      <c r="OTW6" s="105"/>
      <c r="OTX6" s="105"/>
      <c r="OTY6" s="105"/>
      <c r="OTZ6" s="105"/>
      <c r="OUA6" s="105"/>
      <c r="OUB6" s="105"/>
      <c r="OUC6" s="105"/>
      <c r="OUD6" s="105"/>
      <c r="OUE6" s="105"/>
      <c r="OUF6" s="105"/>
      <c r="OUG6" s="105"/>
      <c r="OUH6" s="105"/>
      <c r="OUI6" s="105"/>
      <c r="OUJ6" s="105"/>
      <c r="OUK6" s="105"/>
      <c r="OUL6" s="105"/>
      <c r="OUM6" s="105"/>
      <c r="OUN6" s="105"/>
      <c r="OUO6" s="105"/>
      <c r="OUP6" s="105"/>
      <c r="OUQ6" s="105"/>
      <c r="OUR6" s="105"/>
      <c r="OUS6" s="105"/>
      <c r="OUT6" s="105"/>
      <c r="OUU6" s="105"/>
      <c r="OUV6" s="105"/>
      <c r="OUW6" s="105"/>
      <c r="OUX6" s="105"/>
      <c r="OUY6" s="105"/>
      <c r="OUZ6" s="105"/>
      <c r="OVA6" s="105"/>
      <c r="OVB6" s="105"/>
      <c r="OVC6" s="105"/>
      <c r="OVD6" s="105"/>
      <c r="OVE6" s="105"/>
      <c r="OVF6" s="105"/>
      <c r="OVG6" s="105"/>
      <c r="OVH6" s="105"/>
      <c r="OVI6" s="105"/>
      <c r="OVJ6" s="105"/>
      <c r="OVK6" s="105"/>
      <c r="OVL6" s="105"/>
      <c r="OVM6" s="105"/>
      <c r="OVN6" s="105"/>
      <c r="OVO6" s="105"/>
      <c r="OVP6" s="105"/>
      <c r="OVQ6" s="105"/>
      <c r="OVR6" s="105"/>
      <c r="OVS6" s="105"/>
      <c r="OVT6" s="105"/>
      <c r="OVU6" s="105"/>
      <c r="OVV6" s="105"/>
      <c r="OVW6" s="105"/>
      <c r="OVX6" s="105"/>
      <c r="OVY6" s="105"/>
      <c r="OVZ6" s="105"/>
      <c r="OWA6" s="105"/>
      <c r="OWB6" s="105"/>
      <c r="OWC6" s="105"/>
      <c r="OWD6" s="105"/>
      <c r="OWE6" s="105"/>
      <c r="OWF6" s="105"/>
      <c r="OWG6" s="105"/>
      <c r="OWH6" s="105"/>
      <c r="OWI6" s="105"/>
      <c r="OWJ6" s="105"/>
      <c r="OWK6" s="105"/>
      <c r="OWL6" s="105"/>
      <c r="OWM6" s="105"/>
      <c r="OWN6" s="105"/>
      <c r="OWO6" s="105"/>
      <c r="OWP6" s="105"/>
      <c r="OWQ6" s="105"/>
      <c r="OWR6" s="105"/>
      <c r="OWS6" s="105"/>
      <c r="OWT6" s="105"/>
      <c r="OWU6" s="105"/>
      <c r="OWV6" s="105"/>
      <c r="OWW6" s="105"/>
      <c r="OWX6" s="105"/>
      <c r="OWY6" s="105"/>
      <c r="OWZ6" s="105"/>
      <c r="OXA6" s="105"/>
      <c r="OXB6" s="105"/>
      <c r="OXC6" s="105"/>
      <c r="OXD6" s="105"/>
      <c r="OXE6" s="105"/>
      <c r="OXF6" s="105"/>
      <c r="OXG6" s="105"/>
      <c r="OXH6" s="105"/>
      <c r="OXI6" s="105"/>
      <c r="OXJ6" s="105"/>
      <c r="OXK6" s="105"/>
      <c r="OXL6" s="105"/>
      <c r="OXM6" s="105"/>
      <c r="OXN6" s="105"/>
      <c r="OXO6" s="105"/>
      <c r="OXP6" s="105"/>
      <c r="OXQ6" s="105"/>
      <c r="OXR6" s="105"/>
      <c r="OXS6" s="105"/>
      <c r="OXT6" s="105"/>
      <c r="OXU6" s="105"/>
      <c r="OXV6" s="105"/>
      <c r="OXW6" s="105"/>
      <c r="OXX6" s="105"/>
      <c r="OXY6" s="105"/>
      <c r="OXZ6" s="105"/>
      <c r="OYA6" s="105"/>
      <c r="OYB6" s="105"/>
      <c r="OYC6" s="105"/>
      <c r="OYD6" s="105"/>
      <c r="OYE6" s="105"/>
      <c r="OYF6" s="105"/>
      <c r="OYG6" s="105"/>
      <c r="OYH6" s="105"/>
      <c r="OYI6" s="105"/>
      <c r="OYJ6" s="105"/>
      <c r="OYK6" s="105"/>
      <c r="OYL6" s="105"/>
      <c r="OYM6" s="105"/>
      <c r="OYN6" s="105"/>
      <c r="OYO6" s="105"/>
      <c r="OYP6" s="105"/>
      <c r="OYQ6" s="105"/>
      <c r="OYR6" s="105"/>
      <c r="OYS6" s="105"/>
      <c r="OYT6" s="105"/>
      <c r="OYU6" s="105"/>
      <c r="OYV6" s="105"/>
      <c r="OYW6" s="105"/>
      <c r="OYX6" s="105"/>
      <c r="OYY6" s="105"/>
      <c r="OYZ6" s="105"/>
      <c r="OZA6" s="105"/>
      <c r="OZB6" s="105"/>
      <c r="OZC6" s="105"/>
      <c r="OZD6" s="105"/>
      <c r="OZE6" s="105"/>
      <c r="OZF6" s="105"/>
      <c r="OZG6" s="105"/>
      <c r="OZH6" s="105"/>
      <c r="OZI6" s="105"/>
      <c r="OZJ6" s="105"/>
      <c r="OZK6" s="105"/>
      <c r="OZL6" s="105"/>
      <c r="OZM6" s="105"/>
      <c r="OZN6" s="105"/>
      <c r="OZO6" s="105"/>
      <c r="OZP6" s="105"/>
      <c r="OZQ6" s="105"/>
      <c r="OZR6" s="105"/>
      <c r="OZS6" s="105"/>
      <c r="OZT6" s="105"/>
      <c r="OZU6" s="105"/>
      <c r="OZV6" s="105"/>
      <c r="OZW6" s="105"/>
      <c r="OZX6" s="105"/>
      <c r="OZY6" s="105"/>
      <c r="OZZ6" s="105"/>
      <c r="PAA6" s="105"/>
      <c r="PAB6" s="105"/>
      <c r="PAC6" s="105"/>
      <c r="PAD6" s="105"/>
      <c r="PAE6" s="105"/>
      <c r="PAF6" s="105"/>
      <c r="PAG6" s="105"/>
      <c r="PAH6" s="105"/>
      <c r="PAI6" s="105"/>
      <c r="PAJ6" s="105"/>
      <c r="PAK6" s="105"/>
      <c r="PAL6" s="105"/>
      <c r="PAM6" s="105"/>
      <c r="PAN6" s="105"/>
      <c r="PAO6" s="105"/>
      <c r="PAP6" s="105"/>
      <c r="PAQ6" s="105"/>
      <c r="PAR6" s="105"/>
      <c r="PAS6" s="105"/>
      <c r="PAT6" s="105"/>
      <c r="PAU6" s="105"/>
      <c r="PAV6" s="105"/>
      <c r="PAW6" s="105"/>
      <c r="PAX6" s="105"/>
      <c r="PAY6" s="105"/>
      <c r="PAZ6" s="105"/>
      <c r="PBA6" s="105"/>
      <c r="PBB6" s="105"/>
      <c r="PBC6" s="105"/>
      <c r="PBD6" s="105"/>
      <c r="PBE6" s="105"/>
      <c r="PBF6" s="105"/>
      <c r="PBG6" s="105"/>
      <c r="PBH6" s="105"/>
      <c r="PBI6" s="105"/>
      <c r="PBJ6" s="105"/>
      <c r="PBK6" s="105"/>
      <c r="PBL6" s="105"/>
      <c r="PBM6" s="105"/>
      <c r="PBN6" s="105"/>
      <c r="PBO6" s="105"/>
      <c r="PBP6" s="105"/>
      <c r="PBQ6" s="105"/>
      <c r="PBR6" s="105"/>
      <c r="PBS6" s="105"/>
      <c r="PBT6" s="105"/>
      <c r="PBU6" s="105"/>
      <c r="PBV6" s="105"/>
      <c r="PBW6" s="105"/>
      <c r="PBX6" s="105"/>
      <c r="PBY6" s="105"/>
      <c r="PBZ6" s="105"/>
      <c r="PCA6" s="105"/>
      <c r="PCB6" s="105"/>
      <c r="PCC6" s="105"/>
      <c r="PCD6" s="105"/>
      <c r="PCE6" s="105"/>
      <c r="PCF6" s="105"/>
      <c r="PCG6" s="105"/>
      <c r="PCH6" s="105"/>
      <c r="PCI6" s="105"/>
      <c r="PCJ6" s="105"/>
      <c r="PCK6" s="105"/>
      <c r="PCL6" s="105"/>
      <c r="PCM6" s="105"/>
      <c r="PCN6" s="105"/>
      <c r="PCO6" s="105"/>
      <c r="PCP6" s="105"/>
      <c r="PCQ6" s="105"/>
      <c r="PCR6" s="105"/>
      <c r="PCS6" s="105"/>
      <c r="PCT6" s="105"/>
      <c r="PCU6" s="105"/>
      <c r="PCV6" s="105"/>
      <c r="PCW6" s="105"/>
      <c r="PCX6" s="105"/>
      <c r="PCY6" s="105"/>
      <c r="PCZ6" s="105"/>
      <c r="PDA6" s="105"/>
      <c r="PDB6" s="105"/>
      <c r="PDC6" s="105"/>
      <c r="PDD6" s="105"/>
      <c r="PDE6" s="105"/>
      <c r="PDF6" s="105"/>
      <c r="PDG6" s="105"/>
      <c r="PDH6" s="105"/>
      <c r="PDI6" s="105"/>
      <c r="PDJ6" s="105"/>
      <c r="PDK6" s="105"/>
      <c r="PDL6" s="105"/>
      <c r="PDM6" s="105"/>
      <c r="PDN6" s="105"/>
      <c r="PDO6" s="105"/>
      <c r="PDP6" s="105"/>
      <c r="PDQ6" s="105"/>
      <c r="PDR6" s="105"/>
      <c r="PDS6" s="105"/>
      <c r="PDT6" s="105"/>
      <c r="PDU6" s="105"/>
      <c r="PDV6" s="105"/>
      <c r="PDW6" s="105"/>
      <c r="PDX6" s="105"/>
      <c r="PDY6" s="105"/>
      <c r="PDZ6" s="105"/>
      <c r="PEA6" s="105"/>
      <c r="PEB6" s="105"/>
      <c r="PEC6" s="105"/>
      <c r="PED6" s="105"/>
      <c r="PEE6" s="105"/>
      <c r="PEF6" s="105"/>
      <c r="PEG6" s="105"/>
      <c r="PEH6" s="105"/>
      <c r="PEI6" s="105"/>
      <c r="PEJ6" s="105"/>
      <c r="PEK6" s="105"/>
      <c r="PEL6" s="105"/>
      <c r="PEM6" s="105"/>
      <c r="PEN6" s="105"/>
      <c r="PEO6" s="105"/>
      <c r="PEP6" s="105"/>
      <c r="PEQ6" s="105"/>
      <c r="PER6" s="105"/>
      <c r="PES6" s="105"/>
      <c r="PET6" s="105"/>
      <c r="PEU6" s="105"/>
      <c r="PEV6" s="105"/>
      <c r="PEW6" s="105"/>
      <c r="PEX6" s="105"/>
      <c r="PEY6" s="105"/>
      <c r="PEZ6" s="105"/>
      <c r="PFA6" s="105"/>
      <c r="PFB6" s="105"/>
      <c r="PFC6" s="105"/>
      <c r="PFD6" s="105"/>
      <c r="PFE6" s="105"/>
      <c r="PFF6" s="105"/>
      <c r="PFG6" s="105"/>
      <c r="PFH6" s="105"/>
      <c r="PFI6" s="105"/>
      <c r="PFJ6" s="105"/>
      <c r="PFK6" s="105"/>
      <c r="PFL6" s="105"/>
      <c r="PFM6" s="105"/>
      <c r="PFN6" s="105"/>
      <c r="PFO6" s="105"/>
      <c r="PFP6" s="105"/>
      <c r="PFQ6" s="105"/>
      <c r="PFR6" s="105"/>
      <c r="PFS6" s="105"/>
      <c r="PFT6" s="105"/>
      <c r="PFU6" s="105"/>
      <c r="PFV6" s="105"/>
      <c r="PFW6" s="105"/>
      <c r="PFX6" s="105"/>
      <c r="PFY6" s="105"/>
      <c r="PFZ6" s="105"/>
      <c r="PGA6" s="105"/>
      <c r="PGB6" s="105"/>
      <c r="PGC6" s="105"/>
      <c r="PGD6" s="105"/>
      <c r="PGE6" s="105"/>
      <c r="PGF6" s="105"/>
      <c r="PGG6" s="105"/>
      <c r="PGH6" s="105"/>
      <c r="PGI6" s="105"/>
      <c r="PGJ6" s="105"/>
      <c r="PGK6" s="105"/>
      <c r="PGL6" s="105"/>
      <c r="PGM6" s="105"/>
      <c r="PGN6" s="105"/>
      <c r="PGO6" s="105"/>
      <c r="PGP6" s="105"/>
      <c r="PGQ6" s="105"/>
      <c r="PGR6" s="105"/>
      <c r="PGS6" s="105"/>
      <c r="PGT6" s="105"/>
      <c r="PGU6" s="105"/>
      <c r="PGV6" s="105"/>
      <c r="PGW6" s="105"/>
      <c r="PGX6" s="105"/>
      <c r="PGY6" s="105"/>
      <c r="PGZ6" s="105"/>
      <c r="PHA6" s="105"/>
      <c r="PHB6" s="105"/>
      <c r="PHC6" s="105"/>
      <c r="PHD6" s="105"/>
      <c r="PHE6" s="105"/>
      <c r="PHF6" s="105"/>
      <c r="PHG6" s="105"/>
      <c r="PHH6" s="105"/>
      <c r="PHI6" s="105"/>
      <c r="PHJ6" s="105"/>
      <c r="PHK6" s="105"/>
      <c r="PHL6" s="105"/>
      <c r="PHM6" s="105"/>
      <c r="PHN6" s="105"/>
      <c r="PHO6" s="105"/>
      <c r="PHP6" s="105"/>
      <c r="PHQ6" s="105"/>
      <c r="PHR6" s="105"/>
      <c r="PHS6" s="105"/>
      <c r="PHT6" s="105"/>
      <c r="PHU6" s="105"/>
      <c r="PHV6" s="105"/>
      <c r="PHW6" s="105"/>
      <c r="PHX6" s="105"/>
      <c r="PHY6" s="105"/>
      <c r="PHZ6" s="105"/>
      <c r="PIA6" s="105"/>
      <c r="PIB6" s="105"/>
      <c r="PIC6" s="105"/>
      <c r="PID6" s="105"/>
      <c r="PIE6" s="105"/>
      <c r="PIF6" s="105"/>
      <c r="PIG6" s="105"/>
      <c r="PIH6" s="105"/>
      <c r="PII6" s="105"/>
      <c r="PIJ6" s="105"/>
      <c r="PIK6" s="105"/>
      <c r="PIL6" s="105"/>
      <c r="PIM6" s="105"/>
      <c r="PIN6" s="105"/>
      <c r="PIO6" s="105"/>
      <c r="PIP6" s="105"/>
      <c r="PIQ6" s="105"/>
      <c r="PIR6" s="105"/>
      <c r="PIS6" s="105"/>
      <c r="PIT6" s="105"/>
      <c r="PIU6" s="105"/>
      <c r="PIV6" s="105"/>
      <c r="PIW6" s="105"/>
      <c r="PIX6" s="105"/>
      <c r="PIY6" s="105"/>
      <c r="PIZ6" s="105"/>
      <c r="PJA6" s="105"/>
      <c r="PJB6" s="105"/>
      <c r="PJC6" s="105"/>
      <c r="PJD6" s="105"/>
      <c r="PJE6" s="105"/>
      <c r="PJF6" s="105"/>
      <c r="PJG6" s="105"/>
      <c r="PJH6" s="105"/>
      <c r="PJI6" s="105"/>
      <c r="PJJ6" s="105"/>
      <c r="PJK6" s="105"/>
      <c r="PJL6" s="105"/>
      <c r="PJM6" s="105"/>
      <c r="PJN6" s="105"/>
      <c r="PJO6" s="105"/>
      <c r="PJP6" s="105"/>
      <c r="PJQ6" s="105"/>
      <c r="PJR6" s="105"/>
      <c r="PJS6" s="105"/>
      <c r="PJT6" s="105"/>
      <c r="PJU6" s="105"/>
      <c r="PJV6" s="105"/>
      <c r="PJW6" s="105"/>
      <c r="PJX6" s="105"/>
      <c r="PJY6" s="105"/>
      <c r="PJZ6" s="105"/>
      <c r="PKA6" s="105"/>
      <c r="PKB6" s="105"/>
      <c r="PKC6" s="105"/>
      <c r="PKD6" s="105"/>
      <c r="PKE6" s="105"/>
      <c r="PKF6" s="105"/>
      <c r="PKG6" s="105"/>
      <c r="PKH6" s="105"/>
      <c r="PKI6" s="105"/>
      <c r="PKJ6" s="105"/>
      <c r="PKK6" s="105"/>
      <c r="PKL6" s="105"/>
      <c r="PKM6" s="105"/>
      <c r="PKN6" s="105"/>
      <c r="PKO6" s="105"/>
      <c r="PKP6" s="105"/>
      <c r="PKQ6" s="105"/>
      <c r="PKR6" s="105"/>
      <c r="PKS6" s="105"/>
      <c r="PKT6" s="105"/>
      <c r="PKU6" s="105"/>
      <c r="PKV6" s="105"/>
      <c r="PKW6" s="105"/>
      <c r="PKX6" s="105"/>
      <c r="PKY6" s="105"/>
      <c r="PKZ6" s="105"/>
      <c r="PLA6" s="105"/>
      <c r="PLB6" s="105"/>
      <c r="PLC6" s="105"/>
      <c r="PLD6" s="105"/>
      <c r="PLE6" s="105"/>
      <c r="PLF6" s="105"/>
      <c r="PLG6" s="105"/>
      <c r="PLH6" s="105"/>
      <c r="PLI6" s="105"/>
      <c r="PLJ6" s="105"/>
      <c r="PLK6" s="105"/>
      <c r="PLL6" s="105"/>
      <c r="PLM6" s="105"/>
      <c r="PLN6" s="105"/>
      <c r="PLO6" s="105"/>
      <c r="PLP6" s="105"/>
      <c r="PLQ6" s="105"/>
      <c r="PLR6" s="105"/>
      <c r="PLS6" s="105"/>
      <c r="PLT6" s="105"/>
      <c r="PLU6" s="105"/>
      <c r="PLV6" s="105"/>
      <c r="PLW6" s="105"/>
      <c r="PLX6" s="105"/>
      <c r="PLY6" s="105"/>
      <c r="PLZ6" s="105"/>
      <c r="PMA6" s="105"/>
      <c r="PMB6" s="105"/>
      <c r="PMC6" s="105"/>
      <c r="PMD6" s="105"/>
      <c r="PME6" s="105"/>
      <c r="PMF6" s="105"/>
      <c r="PMG6" s="105"/>
      <c r="PMH6" s="105"/>
      <c r="PMI6" s="105"/>
      <c r="PMJ6" s="105"/>
      <c r="PMK6" s="105"/>
      <c r="PML6" s="105"/>
      <c r="PMM6" s="105"/>
      <c r="PMN6" s="105"/>
      <c r="PMO6" s="105"/>
      <c r="PMP6" s="105"/>
      <c r="PMQ6" s="105"/>
      <c r="PMR6" s="105"/>
      <c r="PMS6" s="105"/>
      <c r="PMT6" s="105"/>
      <c r="PMU6" s="105"/>
      <c r="PMV6" s="105"/>
      <c r="PMW6" s="105"/>
      <c r="PMX6" s="105"/>
      <c r="PMY6" s="105"/>
      <c r="PMZ6" s="105"/>
      <c r="PNA6" s="105"/>
      <c r="PNB6" s="105"/>
      <c r="PNC6" s="105"/>
      <c r="PND6" s="105"/>
      <c r="PNE6" s="105"/>
      <c r="PNF6" s="105"/>
      <c r="PNG6" s="105"/>
      <c r="PNH6" s="105"/>
      <c r="PNI6" s="105"/>
      <c r="PNJ6" s="105"/>
      <c r="PNK6" s="105"/>
      <c r="PNL6" s="105"/>
      <c r="PNM6" s="105"/>
      <c r="PNN6" s="105"/>
      <c r="PNO6" s="105"/>
      <c r="PNP6" s="105"/>
      <c r="PNQ6" s="105"/>
      <c r="PNR6" s="105"/>
      <c r="PNS6" s="105"/>
      <c r="PNT6" s="105"/>
      <c r="PNU6" s="105"/>
      <c r="PNV6" s="105"/>
      <c r="PNW6" s="105"/>
      <c r="PNX6" s="105"/>
      <c r="PNY6" s="105"/>
      <c r="PNZ6" s="105"/>
      <c r="POA6" s="105"/>
      <c r="POB6" s="105"/>
      <c r="POC6" s="105"/>
      <c r="POD6" s="105"/>
      <c r="POE6" s="105"/>
      <c r="POF6" s="105"/>
      <c r="POG6" s="105"/>
      <c r="POH6" s="105"/>
      <c r="POI6" s="105"/>
      <c r="POJ6" s="105"/>
      <c r="POK6" s="105"/>
      <c r="POL6" s="105"/>
      <c r="POM6" s="105"/>
      <c r="PON6" s="105"/>
      <c r="POO6" s="105"/>
      <c r="POP6" s="105"/>
      <c r="POQ6" s="105"/>
      <c r="POR6" s="105"/>
      <c r="POS6" s="105"/>
      <c r="POT6" s="105"/>
      <c r="POU6" s="105"/>
      <c r="POV6" s="105"/>
      <c r="POW6" s="105"/>
      <c r="POX6" s="105"/>
      <c r="POY6" s="105"/>
      <c r="POZ6" s="105"/>
      <c r="PPA6" s="105"/>
      <c r="PPB6" s="105"/>
      <c r="PPC6" s="105"/>
      <c r="PPD6" s="105"/>
      <c r="PPE6" s="105"/>
      <c r="PPF6" s="105"/>
      <c r="PPG6" s="105"/>
      <c r="PPH6" s="105"/>
      <c r="PPI6" s="105"/>
      <c r="PPJ6" s="105"/>
      <c r="PPK6" s="105"/>
      <c r="PPL6" s="105"/>
      <c r="PPM6" s="105"/>
      <c r="PPN6" s="105"/>
      <c r="PPO6" s="105"/>
      <c r="PPP6" s="105"/>
      <c r="PPQ6" s="105"/>
      <c r="PPR6" s="105"/>
      <c r="PPS6" s="105"/>
      <c r="PPT6" s="105"/>
      <c r="PPU6" s="105"/>
      <c r="PPV6" s="105"/>
      <c r="PPW6" s="105"/>
      <c r="PPX6" s="105"/>
      <c r="PPY6" s="105"/>
      <c r="PPZ6" s="105"/>
      <c r="PQA6" s="105"/>
      <c r="PQB6" s="105"/>
      <c r="PQC6" s="105"/>
      <c r="PQD6" s="105"/>
      <c r="PQE6" s="105"/>
      <c r="PQF6" s="105"/>
      <c r="PQG6" s="105"/>
      <c r="PQH6" s="105"/>
      <c r="PQI6" s="105"/>
      <c r="PQJ6" s="105"/>
      <c r="PQK6" s="105"/>
      <c r="PQL6" s="105"/>
      <c r="PQM6" s="105"/>
      <c r="PQN6" s="105"/>
      <c r="PQO6" s="105"/>
      <c r="PQP6" s="105"/>
      <c r="PQQ6" s="105"/>
      <c r="PQR6" s="105"/>
      <c r="PQS6" s="105"/>
      <c r="PQT6" s="105"/>
      <c r="PQU6" s="105"/>
      <c r="PQV6" s="105"/>
      <c r="PQW6" s="105"/>
      <c r="PQX6" s="105"/>
      <c r="PQY6" s="105"/>
      <c r="PQZ6" s="105"/>
      <c r="PRA6" s="105"/>
      <c r="PRB6" s="105"/>
      <c r="PRC6" s="105"/>
      <c r="PRD6" s="105"/>
      <c r="PRE6" s="105"/>
      <c r="PRF6" s="105"/>
      <c r="PRG6" s="105"/>
      <c r="PRH6" s="105"/>
      <c r="PRI6" s="105"/>
      <c r="PRJ6" s="105"/>
      <c r="PRK6" s="105"/>
      <c r="PRL6" s="105"/>
      <c r="PRM6" s="105"/>
      <c r="PRN6" s="105"/>
      <c r="PRO6" s="105"/>
      <c r="PRP6" s="105"/>
      <c r="PRQ6" s="105"/>
      <c r="PRR6" s="105"/>
      <c r="PRS6" s="105"/>
      <c r="PRT6" s="105"/>
      <c r="PRU6" s="105"/>
      <c r="PRV6" s="105"/>
      <c r="PRW6" s="105"/>
      <c r="PRX6" s="105"/>
      <c r="PRY6" s="105"/>
      <c r="PRZ6" s="105"/>
      <c r="PSA6" s="105"/>
      <c r="PSB6" s="105"/>
      <c r="PSC6" s="105"/>
      <c r="PSD6" s="105"/>
      <c r="PSE6" s="105"/>
      <c r="PSF6" s="105"/>
      <c r="PSG6" s="105"/>
      <c r="PSH6" s="105"/>
      <c r="PSI6" s="105"/>
      <c r="PSJ6" s="105"/>
      <c r="PSK6" s="105"/>
      <c r="PSL6" s="105"/>
      <c r="PSM6" s="105"/>
      <c r="PSN6" s="105"/>
      <c r="PSO6" s="105"/>
      <c r="PSP6" s="105"/>
      <c r="PSQ6" s="105"/>
      <c r="PSR6" s="105"/>
      <c r="PSS6" s="105"/>
      <c r="PST6" s="105"/>
      <c r="PSU6" s="105"/>
      <c r="PSV6" s="105"/>
      <c r="PSW6" s="105"/>
      <c r="PSX6" s="105"/>
      <c r="PSY6" s="105"/>
      <c r="PSZ6" s="105"/>
      <c r="PTA6" s="105"/>
      <c r="PTB6" s="105"/>
      <c r="PTC6" s="105"/>
      <c r="PTD6" s="105"/>
      <c r="PTE6" s="105"/>
      <c r="PTF6" s="105"/>
      <c r="PTG6" s="105"/>
      <c r="PTH6" s="105"/>
      <c r="PTI6" s="105"/>
      <c r="PTJ6" s="105"/>
      <c r="PTK6" s="105"/>
      <c r="PTL6" s="105"/>
      <c r="PTM6" s="105"/>
      <c r="PTN6" s="105"/>
      <c r="PTO6" s="105"/>
      <c r="PTP6" s="105"/>
      <c r="PTQ6" s="105"/>
      <c r="PTR6" s="105"/>
      <c r="PTS6" s="105"/>
      <c r="PTT6" s="105"/>
      <c r="PTU6" s="105"/>
      <c r="PTV6" s="105"/>
      <c r="PTW6" s="105"/>
      <c r="PTX6" s="105"/>
      <c r="PTY6" s="105"/>
      <c r="PTZ6" s="105"/>
      <c r="PUA6" s="105"/>
      <c r="PUB6" s="105"/>
      <c r="PUC6" s="105"/>
      <c r="PUD6" s="105"/>
      <c r="PUE6" s="105"/>
      <c r="PUF6" s="105"/>
      <c r="PUG6" s="105"/>
      <c r="PUH6" s="105"/>
      <c r="PUI6" s="105"/>
      <c r="PUJ6" s="105"/>
      <c r="PUK6" s="105"/>
      <c r="PUL6" s="105"/>
      <c r="PUM6" s="105"/>
      <c r="PUN6" s="105"/>
      <c r="PUO6" s="105"/>
      <c r="PUP6" s="105"/>
      <c r="PUQ6" s="105"/>
      <c r="PUR6" s="105"/>
      <c r="PUS6" s="105"/>
      <c r="PUT6" s="105"/>
      <c r="PUU6" s="105"/>
      <c r="PUV6" s="105"/>
      <c r="PUW6" s="105"/>
      <c r="PUX6" s="105"/>
      <c r="PUY6" s="105"/>
      <c r="PUZ6" s="105"/>
      <c r="PVA6" s="105"/>
      <c r="PVB6" s="105"/>
      <c r="PVC6" s="105"/>
      <c r="PVD6" s="105"/>
      <c r="PVE6" s="105"/>
      <c r="PVF6" s="105"/>
      <c r="PVG6" s="105"/>
      <c r="PVH6" s="105"/>
      <c r="PVI6" s="105"/>
      <c r="PVJ6" s="105"/>
      <c r="PVK6" s="105"/>
      <c r="PVL6" s="105"/>
      <c r="PVM6" s="105"/>
      <c r="PVN6" s="105"/>
      <c r="PVO6" s="105"/>
      <c r="PVP6" s="105"/>
      <c r="PVQ6" s="105"/>
      <c r="PVR6" s="105"/>
      <c r="PVS6" s="105"/>
      <c r="PVT6" s="105"/>
      <c r="PVU6" s="105"/>
      <c r="PVV6" s="105"/>
      <c r="PVW6" s="105"/>
      <c r="PVX6" s="105"/>
      <c r="PVY6" s="105"/>
      <c r="PVZ6" s="105"/>
      <c r="PWA6" s="105"/>
      <c r="PWB6" s="105"/>
      <c r="PWC6" s="105"/>
      <c r="PWD6" s="105"/>
      <c r="PWE6" s="105"/>
      <c r="PWF6" s="105"/>
      <c r="PWG6" s="105"/>
      <c r="PWH6" s="105"/>
      <c r="PWI6" s="105"/>
      <c r="PWJ6" s="105"/>
      <c r="PWK6" s="105"/>
      <c r="PWL6" s="105"/>
      <c r="PWM6" s="105"/>
      <c r="PWN6" s="105"/>
      <c r="PWO6" s="105"/>
      <c r="PWP6" s="105"/>
      <c r="PWQ6" s="105"/>
      <c r="PWR6" s="105"/>
      <c r="PWS6" s="105"/>
      <c r="PWT6" s="105"/>
      <c r="PWU6" s="105"/>
      <c r="PWV6" s="105"/>
      <c r="PWW6" s="105"/>
      <c r="PWX6" s="105"/>
      <c r="PWY6" s="105"/>
      <c r="PWZ6" s="105"/>
      <c r="PXA6" s="105"/>
      <c r="PXB6" s="105"/>
      <c r="PXC6" s="105"/>
      <c r="PXD6" s="105"/>
      <c r="PXE6" s="105"/>
      <c r="PXF6" s="105"/>
      <c r="PXG6" s="105"/>
      <c r="PXH6" s="105"/>
      <c r="PXI6" s="105"/>
      <c r="PXJ6" s="105"/>
      <c r="PXK6" s="105"/>
      <c r="PXL6" s="105"/>
      <c r="PXM6" s="105"/>
      <c r="PXN6" s="105"/>
      <c r="PXO6" s="105"/>
      <c r="PXP6" s="105"/>
      <c r="PXQ6" s="105"/>
      <c r="PXR6" s="105"/>
      <c r="PXS6" s="105"/>
      <c r="PXT6" s="105"/>
      <c r="PXU6" s="105"/>
      <c r="PXV6" s="105"/>
      <c r="PXW6" s="105"/>
      <c r="PXX6" s="105"/>
      <c r="PXY6" s="105"/>
      <c r="PXZ6" s="105"/>
      <c r="PYA6" s="105"/>
      <c r="PYB6" s="105"/>
      <c r="PYC6" s="105"/>
      <c r="PYD6" s="105"/>
      <c r="PYE6" s="105"/>
      <c r="PYF6" s="105"/>
      <c r="PYG6" s="105"/>
      <c r="PYH6" s="105"/>
      <c r="PYI6" s="105"/>
      <c r="PYJ6" s="105"/>
      <c r="PYK6" s="105"/>
      <c r="PYL6" s="105"/>
      <c r="PYM6" s="105"/>
      <c r="PYN6" s="105"/>
      <c r="PYO6" s="105"/>
      <c r="PYP6" s="105"/>
      <c r="PYQ6" s="105"/>
      <c r="PYR6" s="105"/>
      <c r="PYS6" s="105"/>
      <c r="PYT6" s="105"/>
      <c r="PYU6" s="105"/>
      <c r="PYV6" s="105"/>
      <c r="PYW6" s="105"/>
      <c r="PYX6" s="105"/>
      <c r="PYY6" s="105"/>
      <c r="PYZ6" s="105"/>
      <c r="PZA6" s="105"/>
      <c r="PZB6" s="105"/>
      <c r="PZC6" s="105"/>
      <c r="PZD6" s="105"/>
      <c r="PZE6" s="105"/>
      <c r="PZF6" s="105"/>
      <c r="PZG6" s="105"/>
      <c r="PZH6" s="105"/>
      <c r="PZI6" s="105"/>
      <c r="PZJ6" s="105"/>
      <c r="PZK6" s="105"/>
      <c r="PZL6" s="105"/>
      <c r="PZM6" s="105"/>
      <c r="PZN6" s="105"/>
      <c r="PZO6" s="105"/>
      <c r="PZP6" s="105"/>
      <c r="PZQ6" s="105"/>
      <c r="PZR6" s="105"/>
      <c r="PZS6" s="105"/>
      <c r="PZT6" s="105"/>
      <c r="PZU6" s="105"/>
      <c r="PZV6" s="105"/>
      <c r="PZW6" s="105"/>
      <c r="PZX6" s="105"/>
      <c r="PZY6" s="105"/>
      <c r="PZZ6" s="105"/>
      <c r="QAA6" s="105"/>
      <c r="QAB6" s="105"/>
      <c r="QAC6" s="105"/>
      <c r="QAD6" s="105"/>
      <c r="QAE6" s="105"/>
      <c r="QAF6" s="105"/>
      <c r="QAG6" s="105"/>
      <c r="QAH6" s="105"/>
      <c r="QAI6" s="105"/>
      <c r="QAJ6" s="105"/>
      <c r="QAK6" s="105"/>
      <c r="QAL6" s="105"/>
      <c r="QAM6" s="105"/>
      <c r="QAN6" s="105"/>
      <c r="QAO6" s="105"/>
      <c r="QAP6" s="105"/>
      <c r="QAQ6" s="105"/>
      <c r="QAR6" s="105"/>
      <c r="QAS6" s="105"/>
      <c r="QAT6" s="105"/>
      <c r="QAU6" s="105"/>
      <c r="QAV6" s="105"/>
      <c r="QAW6" s="105"/>
      <c r="QAX6" s="105"/>
      <c r="QAY6" s="105"/>
      <c r="QAZ6" s="105"/>
      <c r="QBA6" s="105"/>
      <c r="QBB6" s="105"/>
      <c r="QBC6" s="105"/>
      <c r="QBD6" s="105"/>
      <c r="QBE6" s="105"/>
      <c r="QBF6" s="105"/>
      <c r="QBG6" s="105"/>
      <c r="QBH6" s="105"/>
      <c r="QBI6" s="105"/>
      <c r="QBJ6" s="105"/>
      <c r="QBK6" s="105"/>
      <c r="QBL6" s="105"/>
      <c r="QBM6" s="105"/>
      <c r="QBN6" s="105"/>
      <c r="QBO6" s="105"/>
      <c r="QBP6" s="105"/>
      <c r="QBQ6" s="105"/>
      <c r="QBR6" s="105"/>
      <c r="QBS6" s="105"/>
      <c r="QBT6" s="105"/>
      <c r="QBU6" s="105"/>
      <c r="QBV6" s="105"/>
      <c r="QBW6" s="105"/>
      <c r="QBX6" s="105"/>
      <c r="QBY6" s="105"/>
      <c r="QBZ6" s="105"/>
      <c r="QCA6" s="105"/>
      <c r="QCB6" s="105"/>
      <c r="QCC6" s="105"/>
      <c r="QCD6" s="105"/>
      <c r="QCE6" s="105"/>
      <c r="QCF6" s="105"/>
      <c r="QCG6" s="105"/>
      <c r="QCH6" s="105"/>
      <c r="QCI6" s="105"/>
      <c r="QCJ6" s="105"/>
      <c r="QCK6" s="105"/>
      <c r="QCL6" s="105"/>
      <c r="QCM6" s="105"/>
      <c r="QCN6" s="105"/>
      <c r="QCO6" s="105"/>
      <c r="QCP6" s="105"/>
      <c r="QCQ6" s="105"/>
      <c r="QCR6" s="105"/>
      <c r="QCS6" s="105"/>
      <c r="QCT6" s="105"/>
      <c r="QCU6" s="105"/>
      <c r="QCV6" s="105"/>
      <c r="QCW6" s="105"/>
      <c r="QCX6" s="105"/>
      <c r="QCY6" s="105"/>
      <c r="QCZ6" s="105"/>
      <c r="QDA6" s="105"/>
      <c r="QDB6" s="105"/>
      <c r="QDC6" s="105"/>
      <c r="QDD6" s="105"/>
      <c r="QDE6" s="105"/>
      <c r="QDF6" s="105"/>
      <c r="QDG6" s="105"/>
      <c r="QDH6" s="105"/>
      <c r="QDI6" s="105"/>
      <c r="QDJ6" s="105"/>
      <c r="QDK6" s="105"/>
      <c r="QDL6" s="105"/>
      <c r="QDM6" s="105"/>
      <c r="QDN6" s="105"/>
      <c r="QDO6" s="105"/>
      <c r="QDP6" s="105"/>
      <c r="QDQ6" s="105"/>
      <c r="QDR6" s="105"/>
      <c r="QDS6" s="105"/>
      <c r="QDT6" s="105"/>
      <c r="QDU6" s="105"/>
      <c r="QDV6" s="105"/>
      <c r="QDW6" s="105"/>
      <c r="QDX6" s="105"/>
      <c r="QDY6" s="105"/>
      <c r="QDZ6" s="105"/>
      <c r="QEA6" s="105"/>
      <c r="QEB6" s="105"/>
      <c r="QEC6" s="105"/>
      <c r="QED6" s="105"/>
      <c r="QEE6" s="105"/>
      <c r="QEF6" s="105"/>
      <c r="QEG6" s="105"/>
      <c r="QEH6" s="105"/>
      <c r="QEI6" s="105"/>
      <c r="QEJ6" s="105"/>
      <c r="QEK6" s="105"/>
      <c r="QEL6" s="105"/>
      <c r="QEM6" s="105"/>
      <c r="QEN6" s="105"/>
      <c r="QEO6" s="105"/>
      <c r="QEP6" s="105"/>
      <c r="QEQ6" s="105"/>
      <c r="QER6" s="105"/>
      <c r="QES6" s="105"/>
      <c r="QET6" s="105"/>
      <c r="QEU6" s="105"/>
      <c r="QEV6" s="105"/>
      <c r="QEW6" s="105"/>
      <c r="QEX6" s="105"/>
      <c r="QEY6" s="105"/>
      <c r="QEZ6" s="105"/>
      <c r="QFA6" s="105"/>
      <c r="QFB6" s="105"/>
      <c r="QFC6" s="105"/>
      <c r="QFD6" s="105"/>
      <c r="QFE6" s="105"/>
      <c r="QFF6" s="105"/>
      <c r="QFG6" s="105"/>
      <c r="QFH6" s="105"/>
      <c r="QFI6" s="105"/>
      <c r="QFJ6" s="105"/>
      <c r="QFK6" s="105"/>
      <c r="QFL6" s="105"/>
      <c r="QFM6" s="105"/>
      <c r="QFN6" s="105"/>
      <c r="QFO6" s="105"/>
      <c r="QFP6" s="105"/>
      <c r="QFQ6" s="105"/>
      <c r="QFR6" s="105"/>
      <c r="QFS6" s="105"/>
      <c r="QFT6" s="105"/>
      <c r="QFU6" s="105"/>
      <c r="QFV6" s="105"/>
      <c r="QFW6" s="105"/>
      <c r="QFX6" s="105"/>
      <c r="QFY6" s="105"/>
      <c r="QFZ6" s="105"/>
      <c r="QGA6" s="105"/>
      <c r="QGB6" s="105"/>
      <c r="QGC6" s="105"/>
      <c r="QGD6" s="105"/>
      <c r="QGE6" s="105"/>
      <c r="QGF6" s="105"/>
      <c r="QGG6" s="105"/>
      <c r="QGH6" s="105"/>
      <c r="QGI6" s="105"/>
      <c r="QGJ6" s="105"/>
      <c r="QGK6" s="105"/>
      <c r="QGL6" s="105"/>
      <c r="QGM6" s="105"/>
      <c r="QGN6" s="105"/>
      <c r="QGO6" s="105"/>
      <c r="QGP6" s="105"/>
      <c r="QGQ6" s="105"/>
      <c r="QGR6" s="105"/>
      <c r="QGS6" s="105"/>
      <c r="QGT6" s="105"/>
      <c r="QGU6" s="105"/>
      <c r="QGV6" s="105"/>
      <c r="QGW6" s="105"/>
      <c r="QGX6" s="105"/>
      <c r="QGY6" s="105"/>
      <c r="QGZ6" s="105"/>
      <c r="QHA6" s="105"/>
      <c r="QHB6" s="105"/>
      <c r="QHC6" s="105"/>
      <c r="QHD6" s="105"/>
      <c r="QHE6" s="105"/>
      <c r="QHF6" s="105"/>
      <c r="QHG6" s="105"/>
      <c r="QHH6" s="105"/>
      <c r="QHI6" s="105"/>
      <c r="QHJ6" s="105"/>
      <c r="QHK6" s="105"/>
      <c r="QHL6" s="105"/>
      <c r="QHM6" s="105"/>
      <c r="QHN6" s="105"/>
      <c r="QHO6" s="105"/>
      <c r="QHP6" s="105"/>
      <c r="QHQ6" s="105"/>
      <c r="QHR6" s="105"/>
      <c r="QHS6" s="105"/>
      <c r="QHT6" s="105"/>
      <c r="QHU6" s="105"/>
      <c r="QHV6" s="105"/>
      <c r="QHW6" s="105"/>
      <c r="QHX6" s="105"/>
      <c r="QHY6" s="105"/>
      <c r="QHZ6" s="105"/>
      <c r="QIA6" s="105"/>
      <c r="QIB6" s="105"/>
      <c r="QIC6" s="105"/>
      <c r="QID6" s="105"/>
      <c r="QIE6" s="105"/>
      <c r="QIF6" s="105"/>
      <c r="QIG6" s="105"/>
      <c r="QIH6" s="105"/>
      <c r="QII6" s="105"/>
      <c r="QIJ6" s="105"/>
      <c r="QIK6" s="105"/>
      <c r="QIL6" s="105"/>
      <c r="QIM6" s="105"/>
      <c r="QIN6" s="105"/>
      <c r="QIO6" s="105"/>
      <c r="QIP6" s="105"/>
      <c r="QIQ6" s="105"/>
      <c r="QIR6" s="105"/>
      <c r="QIS6" s="105"/>
      <c r="QIT6" s="105"/>
      <c r="QIU6" s="105"/>
      <c r="QIV6" s="105"/>
      <c r="QIW6" s="105"/>
      <c r="QIX6" s="105"/>
      <c r="QIY6" s="105"/>
      <c r="QIZ6" s="105"/>
      <c r="QJA6" s="105"/>
      <c r="QJB6" s="105"/>
      <c r="QJC6" s="105"/>
      <c r="QJD6" s="105"/>
      <c r="QJE6" s="105"/>
      <c r="QJF6" s="105"/>
      <c r="QJG6" s="105"/>
      <c r="QJH6" s="105"/>
      <c r="QJI6" s="105"/>
      <c r="QJJ6" s="105"/>
      <c r="QJK6" s="105"/>
      <c r="QJL6" s="105"/>
      <c r="QJM6" s="105"/>
      <c r="QJN6" s="105"/>
      <c r="QJO6" s="105"/>
      <c r="QJP6" s="105"/>
      <c r="QJQ6" s="105"/>
      <c r="QJR6" s="105"/>
      <c r="QJS6" s="105"/>
      <c r="QJT6" s="105"/>
      <c r="QJU6" s="105"/>
      <c r="QJV6" s="105"/>
      <c r="QJW6" s="105"/>
      <c r="QJX6" s="105"/>
      <c r="QJY6" s="105"/>
      <c r="QJZ6" s="105"/>
      <c r="QKA6" s="105"/>
      <c r="QKB6" s="105"/>
      <c r="QKC6" s="105"/>
      <c r="QKD6" s="105"/>
      <c r="QKE6" s="105"/>
      <c r="QKF6" s="105"/>
      <c r="QKG6" s="105"/>
      <c r="QKH6" s="105"/>
      <c r="QKI6" s="105"/>
      <c r="QKJ6" s="105"/>
      <c r="QKK6" s="105"/>
      <c r="QKL6" s="105"/>
      <c r="QKM6" s="105"/>
      <c r="QKN6" s="105"/>
      <c r="QKO6" s="105"/>
      <c r="QKP6" s="105"/>
      <c r="QKQ6" s="105"/>
      <c r="QKR6" s="105"/>
      <c r="QKS6" s="105"/>
      <c r="QKT6" s="105"/>
      <c r="QKU6" s="105"/>
      <c r="QKV6" s="105"/>
      <c r="QKW6" s="105"/>
      <c r="QKX6" s="105"/>
      <c r="QKY6" s="105"/>
      <c r="QKZ6" s="105"/>
      <c r="QLA6" s="105"/>
      <c r="QLB6" s="105"/>
      <c r="QLC6" s="105"/>
      <c r="QLD6" s="105"/>
      <c r="QLE6" s="105"/>
      <c r="QLF6" s="105"/>
      <c r="QLG6" s="105"/>
      <c r="QLH6" s="105"/>
      <c r="QLI6" s="105"/>
      <c r="QLJ6" s="105"/>
      <c r="QLK6" s="105"/>
      <c r="QLL6" s="105"/>
      <c r="QLM6" s="105"/>
      <c r="QLN6" s="105"/>
      <c r="QLO6" s="105"/>
      <c r="QLP6" s="105"/>
      <c r="QLQ6" s="105"/>
      <c r="QLR6" s="105"/>
      <c r="QLS6" s="105"/>
      <c r="QLT6" s="105"/>
      <c r="QLU6" s="105"/>
      <c r="QLV6" s="105"/>
      <c r="QLW6" s="105"/>
      <c r="QLX6" s="105"/>
      <c r="QLY6" s="105"/>
      <c r="QLZ6" s="105"/>
      <c r="QMA6" s="105"/>
      <c r="QMB6" s="105"/>
      <c r="QMC6" s="105"/>
      <c r="QMD6" s="105"/>
      <c r="QME6" s="105"/>
      <c r="QMF6" s="105"/>
      <c r="QMG6" s="105"/>
      <c r="QMH6" s="105"/>
      <c r="QMI6" s="105"/>
      <c r="QMJ6" s="105"/>
      <c r="QMK6" s="105"/>
      <c r="QML6" s="105"/>
      <c r="QMM6" s="105"/>
      <c r="QMN6" s="105"/>
      <c r="QMO6" s="105"/>
      <c r="QMP6" s="105"/>
      <c r="QMQ6" s="105"/>
      <c r="QMR6" s="105"/>
      <c r="QMS6" s="105"/>
      <c r="QMT6" s="105"/>
      <c r="QMU6" s="105"/>
      <c r="QMV6" s="105"/>
      <c r="QMW6" s="105"/>
      <c r="QMX6" s="105"/>
      <c r="QMY6" s="105"/>
      <c r="QMZ6" s="105"/>
      <c r="QNA6" s="105"/>
      <c r="QNB6" s="105"/>
      <c r="QNC6" s="105"/>
      <c r="QND6" s="105"/>
      <c r="QNE6" s="105"/>
      <c r="QNF6" s="105"/>
      <c r="QNG6" s="105"/>
      <c r="QNH6" s="105"/>
      <c r="QNI6" s="105"/>
      <c r="QNJ6" s="105"/>
      <c r="QNK6" s="105"/>
      <c r="QNL6" s="105"/>
      <c r="QNM6" s="105"/>
      <c r="QNN6" s="105"/>
      <c r="QNO6" s="105"/>
      <c r="QNP6" s="105"/>
      <c r="QNQ6" s="105"/>
      <c r="QNR6" s="105"/>
      <c r="QNS6" s="105"/>
      <c r="QNT6" s="105"/>
      <c r="QNU6" s="105"/>
      <c r="QNV6" s="105"/>
      <c r="QNW6" s="105"/>
      <c r="QNX6" s="105"/>
      <c r="QNY6" s="105"/>
      <c r="QNZ6" s="105"/>
      <c r="QOA6" s="105"/>
      <c r="QOB6" s="105"/>
      <c r="QOC6" s="105"/>
      <c r="QOD6" s="105"/>
      <c r="QOE6" s="105"/>
      <c r="QOF6" s="105"/>
      <c r="QOG6" s="105"/>
      <c r="QOH6" s="105"/>
      <c r="QOI6" s="105"/>
      <c r="QOJ6" s="105"/>
      <c r="QOK6" s="105"/>
      <c r="QOL6" s="105"/>
      <c r="QOM6" s="105"/>
      <c r="QON6" s="105"/>
      <c r="QOO6" s="105"/>
      <c r="QOP6" s="105"/>
      <c r="QOQ6" s="105"/>
      <c r="QOR6" s="105"/>
      <c r="QOS6" s="105"/>
      <c r="QOT6" s="105"/>
      <c r="QOU6" s="105"/>
      <c r="QOV6" s="105"/>
      <c r="QOW6" s="105"/>
      <c r="QOX6" s="105"/>
      <c r="QOY6" s="105"/>
      <c r="QOZ6" s="105"/>
      <c r="QPA6" s="105"/>
      <c r="QPB6" s="105"/>
      <c r="QPC6" s="105"/>
      <c r="QPD6" s="105"/>
      <c r="QPE6" s="105"/>
      <c r="QPF6" s="105"/>
      <c r="QPG6" s="105"/>
      <c r="QPH6" s="105"/>
      <c r="QPI6" s="105"/>
      <c r="QPJ6" s="105"/>
      <c r="QPK6" s="105"/>
      <c r="QPL6" s="105"/>
      <c r="QPM6" s="105"/>
      <c r="QPN6" s="105"/>
      <c r="QPO6" s="105"/>
      <c r="QPP6" s="105"/>
      <c r="QPQ6" s="105"/>
      <c r="QPR6" s="105"/>
      <c r="QPS6" s="105"/>
      <c r="QPT6" s="105"/>
      <c r="QPU6" s="105"/>
      <c r="QPV6" s="105"/>
      <c r="QPW6" s="105"/>
      <c r="QPX6" s="105"/>
      <c r="QPY6" s="105"/>
      <c r="QPZ6" s="105"/>
      <c r="QQA6" s="105"/>
      <c r="QQB6" s="105"/>
      <c r="QQC6" s="105"/>
      <c r="QQD6" s="105"/>
      <c r="QQE6" s="105"/>
      <c r="QQF6" s="105"/>
      <c r="QQG6" s="105"/>
      <c r="QQH6" s="105"/>
      <c r="QQI6" s="105"/>
      <c r="QQJ6" s="105"/>
      <c r="QQK6" s="105"/>
      <c r="QQL6" s="105"/>
      <c r="QQM6" s="105"/>
      <c r="QQN6" s="105"/>
      <c r="QQO6" s="105"/>
      <c r="QQP6" s="105"/>
      <c r="QQQ6" s="105"/>
      <c r="QQR6" s="105"/>
      <c r="QQS6" s="105"/>
      <c r="QQT6" s="105"/>
      <c r="QQU6" s="105"/>
      <c r="QQV6" s="105"/>
      <c r="QQW6" s="105"/>
      <c r="QQX6" s="105"/>
      <c r="QQY6" s="105"/>
      <c r="QQZ6" s="105"/>
      <c r="QRA6" s="105"/>
      <c r="QRB6" s="105"/>
      <c r="QRC6" s="105"/>
      <c r="QRD6" s="105"/>
      <c r="QRE6" s="105"/>
      <c r="QRF6" s="105"/>
      <c r="QRG6" s="105"/>
      <c r="QRH6" s="105"/>
      <c r="QRI6" s="105"/>
      <c r="QRJ6" s="105"/>
      <c r="QRK6" s="105"/>
      <c r="QRL6" s="105"/>
      <c r="QRM6" s="105"/>
      <c r="QRN6" s="105"/>
      <c r="QRO6" s="105"/>
      <c r="QRP6" s="105"/>
      <c r="QRQ6" s="105"/>
      <c r="QRR6" s="105"/>
      <c r="QRS6" s="105"/>
      <c r="QRT6" s="105"/>
      <c r="QRU6" s="105"/>
      <c r="QRV6" s="105"/>
      <c r="QRW6" s="105"/>
      <c r="QRX6" s="105"/>
      <c r="QRY6" s="105"/>
      <c r="QRZ6" s="105"/>
      <c r="QSA6" s="105"/>
      <c r="QSB6" s="105"/>
      <c r="QSC6" s="105"/>
      <c r="QSD6" s="105"/>
      <c r="QSE6" s="105"/>
      <c r="QSF6" s="105"/>
      <c r="QSG6" s="105"/>
      <c r="QSH6" s="105"/>
      <c r="QSI6" s="105"/>
      <c r="QSJ6" s="105"/>
      <c r="QSK6" s="105"/>
      <c r="QSL6" s="105"/>
      <c r="QSM6" s="105"/>
      <c r="QSN6" s="105"/>
      <c r="QSO6" s="105"/>
      <c r="QSP6" s="105"/>
      <c r="QSQ6" s="105"/>
      <c r="QSR6" s="105"/>
      <c r="QSS6" s="105"/>
      <c r="QST6" s="105"/>
      <c r="QSU6" s="105"/>
      <c r="QSV6" s="105"/>
      <c r="QSW6" s="105"/>
      <c r="QSX6" s="105"/>
      <c r="QSY6" s="105"/>
      <c r="QSZ6" s="105"/>
      <c r="QTA6" s="105"/>
      <c r="QTB6" s="105"/>
      <c r="QTC6" s="105"/>
      <c r="QTD6" s="105"/>
      <c r="QTE6" s="105"/>
      <c r="QTF6" s="105"/>
      <c r="QTG6" s="105"/>
      <c r="QTH6" s="105"/>
      <c r="QTI6" s="105"/>
      <c r="QTJ6" s="105"/>
      <c r="QTK6" s="105"/>
      <c r="QTL6" s="105"/>
      <c r="QTM6" s="105"/>
      <c r="QTN6" s="105"/>
      <c r="QTO6" s="105"/>
      <c r="QTP6" s="105"/>
      <c r="QTQ6" s="105"/>
      <c r="QTR6" s="105"/>
      <c r="QTS6" s="105"/>
      <c r="QTT6" s="105"/>
      <c r="QTU6" s="105"/>
      <c r="QTV6" s="105"/>
      <c r="QTW6" s="105"/>
      <c r="QTX6" s="105"/>
      <c r="QTY6" s="105"/>
      <c r="QTZ6" s="105"/>
      <c r="QUA6" s="105"/>
      <c r="QUB6" s="105"/>
      <c r="QUC6" s="105"/>
      <c r="QUD6" s="105"/>
      <c r="QUE6" s="105"/>
      <c r="QUF6" s="105"/>
      <c r="QUG6" s="105"/>
      <c r="QUH6" s="105"/>
      <c r="QUI6" s="105"/>
      <c r="QUJ6" s="105"/>
      <c r="QUK6" s="105"/>
      <c r="QUL6" s="105"/>
      <c r="QUM6" s="105"/>
      <c r="QUN6" s="105"/>
      <c r="QUO6" s="105"/>
      <c r="QUP6" s="105"/>
      <c r="QUQ6" s="105"/>
      <c r="QUR6" s="105"/>
      <c r="QUS6" s="105"/>
      <c r="QUT6" s="105"/>
      <c r="QUU6" s="105"/>
      <c r="QUV6" s="105"/>
      <c r="QUW6" s="105"/>
      <c r="QUX6" s="105"/>
      <c r="QUY6" s="105"/>
      <c r="QUZ6" s="105"/>
      <c r="QVA6" s="105"/>
      <c r="QVB6" s="105"/>
      <c r="QVC6" s="105"/>
      <c r="QVD6" s="105"/>
      <c r="QVE6" s="105"/>
      <c r="QVF6" s="105"/>
      <c r="QVG6" s="105"/>
      <c r="QVH6" s="105"/>
      <c r="QVI6" s="105"/>
      <c r="QVJ6" s="105"/>
      <c r="QVK6" s="105"/>
      <c r="QVL6" s="105"/>
      <c r="QVM6" s="105"/>
      <c r="QVN6" s="105"/>
      <c r="QVO6" s="105"/>
      <c r="QVP6" s="105"/>
      <c r="QVQ6" s="105"/>
      <c r="QVR6" s="105"/>
      <c r="QVS6" s="105"/>
      <c r="QVT6" s="105"/>
      <c r="QVU6" s="105"/>
      <c r="QVV6" s="105"/>
      <c r="QVW6" s="105"/>
      <c r="QVX6" s="105"/>
      <c r="QVY6" s="105"/>
      <c r="QVZ6" s="105"/>
      <c r="QWA6" s="105"/>
      <c r="QWB6" s="105"/>
      <c r="QWC6" s="105"/>
      <c r="QWD6" s="105"/>
      <c r="QWE6" s="105"/>
      <c r="QWF6" s="105"/>
      <c r="QWG6" s="105"/>
      <c r="QWH6" s="105"/>
      <c r="QWI6" s="105"/>
      <c r="QWJ6" s="105"/>
      <c r="QWK6" s="105"/>
      <c r="QWL6" s="105"/>
      <c r="QWM6" s="105"/>
      <c r="QWN6" s="105"/>
      <c r="QWO6" s="105"/>
      <c r="QWP6" s="105"/>
      <c r="QWQ6" s="105"/>
      <c r="QWR6" s="105"/>
      <c r="QWS6" s="105"/>
      <c r="QWT6" s="105"/>
      <c r="QWU6" s="105"/>
      <c r="QWV6" s="105"/>
      <c r="QWW6" s="105"/>
      <c r="QWX6" s="105"/>
      <c r="QWY6" s="105"/>
      <c r="QWZ6" s="105"/>
      <c r="QXA6" s="105"/>
      <c r="QXB6" s="105"/>
      <c r="QXC6" s="105"/>
      <c r="QXD6" s="105"/>
      <c r="QXE6" s="105"/>
      <c r="QXF6" s="105"/>
      <c r="QXG6" s="105"/>
      <c r="QXH6" s="105"/>
      <c r="QXI6" s="105"/>
      <c r="QXJ6" s="105"/>
      <c r="QXK6" s="105"/>
      <c r="QXL6" s="105"/>
      <c r="QXM6" s="105"/>
      <c r="QXN6" s="105"/>
      <c r="QXO6" s="105"/>
      <c r="QXP6" s="105"/>
      <c r="QXQ6" s="105"/>
      <c r="QXR6" s="105"/>
      <c r="QXS6" s="105"/>
      <c r="QXT6" s="105"/>
      <c r="QXU6" s="105"/>
      <c r="QXV6" s="105"/>
      <c r="QXW6" s="105"/>
      <c r="QXX6" s="105"/>
      <c r="QXY6" s="105"/>
      <c r="QXZ6" s="105"/>
      <c r="QYA6" s="105"/>
      <c r="QYB6" s="105"/>
      <c r="QYC6" s="105"/>
      <c r="QYD6" s="105"/>
      <c r="QYE6" s="105"/>
      <c r="QYF6" s="105"/>
      <c r="QYG6" s="105"/>
      <c r="QYH6" s="105"/>
      <c r="QYI6" s="105"/>
      <c r="QYJ6" s="105"/>
      <c r="QYK6" s="105"/>
      <c r="QYL6" s="105"/>
      <c r="QYM6" s="105"/>
      <c r="QYN6" s="105"/>
      <c r="QYO6" s="105"/>
      <c r="QYP6" s="105"/>
      <c r="QYQ6" s="105"/>
      <c r="QYR6" s="105"/>
      <c r="QYS6" s="105"/>
      <c r="QYT6" s="105"/>
      <c r="QYU6" s="105"/>
      <c r="QYV6" s="105"/>
      <c r="QYW6" s="105"/>
      <c r="QYX6" s="105"/>
      <c r="QYY6" s="105"/>
      <c r="QYZ6" s="105"/>
      <c r="QZA6" s="105"/>
      <c r="QZB6" s="105"/>
      <c r="QZC6" s="105"/>
      <c r="QZD6" s="105"/>
      <c r="QZE6" s="105"/>
      <c r="QZF6" s="105"/>
      <c r="QZG6" s="105"/>
      <c r="QZH6" s="105"/>
      <c r="QZI6" s="105"/>
      <c r="QZJ6" s="105"/>
      <c r="QZK6" s="105"/>
      <c r="QZL6" s="105"/>
      <c r="QZM6" s="105"/>
      <c r="QZN6" s="105"/>
      <c r="QZO6" s="105"/>
      <c r="QZP6" s="105"/>
      <c r="QZQ6" s="105"/>
      <c r="QZR6" s="105"/>
      <c r="QZS6" s="105"/>
      <c r="QZT6" s="105"/>
      <c r="QZU6" s="105"/>
      <c r="QZV6" s="105"/>
      <c r="QZW6" s="105"/>
      <c r="QZX6" s="105"/>
      <c r="QZY6" s="105"/>
      <c r="QZZ6" s="105"/>
      <c r="RAA6" s="105"/>
      <c r="RAB6" s="105"/>
      <c r="RAC6" s="105"/>
      <c r="RAD6" s="105"/>
      <c r="RAE6" s="105"/>
      <c r="RAF6" s="105"/>
      <c r="RAG6" s="105"/>
      <c r="RAH6" s="105"/>
      <c r="RAI6" s="105"/>
      <c r="RAJ6" s="105"/>
      <c r="RAK6" s="105"/>
      <c r="RAL6" s="105"/>
      <c r="RAM6" s="105"/>
      <c r="RAN6" s="105"/>
      <c r="RAO6" s="105"/>
      <c r="RAP6" s="105"/>
      <c r="RAQ6" s="105"/>
      <c r="RAR6" s="105"/>
      <c r="RAS6" s="105"/>
      <c r="RAT6" s="105"/>
      <c r="RAU6" s="105"/>
      <c r="RAV6" s="105"/>
      <c r="RAW6" s="105"/>
      <c r="RAX6" s="105"/>
      <c r="RAY6" s="105"/>
      <c r="RAZ6" s="105"/>
      <c r="RBA6" s="105"/>
      <c r="RBB6" s="105"/>
      <c r="RBC6" s="105"/>
      <c r="RBD6" s="105"/>
      <c r="RBE6" s="105"/>
      <c r="RBF6" s="105"/>
      <c r="RBG6" s="105"/>
      <c r="RBH6" s="105"/>
      <c r="RBI6" s="105"/>
      <c r="RBJ6" s="105"/>
      <c r="RBK6" s="105"/>
      <c r="RBL6" s="105"/>
      <c r="RBM6" s="105"/>
      <c r="RBN6" s="105"/>
      <c r="RBO6" s="105"/>
      <c r="RBP6" s="105"/>
      <c r="RBQ6" s="105"/>
      <c r="RBR6" s="105"/>
      <c r="RBS6" s="105"/>
      <c r="RBT6" s="105"/>
      <c r="RBU6" s="105"/>
      <c r="RBV6" s="105"/>
      <c r="RBW6" s="105"/>
      <c r="RBX6" s="105"/>
      <c r="RBY6" s="105"/>
      <c r="RBZ6" s="105"/>
      <c r="RCA6" s="105"/>
      <c r="RCB6" s="105"/>
      <c r="RCC6" s="105"/>
      <c r="RCD6" s="105"/>
      <c r="RCE6" s="105"/>
      <c r="RCF6" s="105"/>
      <c r="RCG6" s="105"/>
      <c r="RCH6" s="105"/>
      <c r="RCI6" s="105"/>
      <c r="RCJ6" s="105"/>
      <c r="RCK6" s="105"/>
      <c r="RCL6" s="105"/>
      <c r="RCM6" s="105"/>
      <c r="RCN6" s="105"/>
      <c r="RCO6" s="105"/>
      <c r="RCP6" s="105"/>
      <c r="RCQ6" s="105"/>
      <c r="RCR6" s="105"/>
      <c r="RCS6" s="105"/>
      <c r="RCT6" s="105"/>
      <c r="RCU6" s="105"/>
      <c r="RCV6" s="105"/>
      <c r="RCW6" s="105"/>
      <c r="RCX6" s="105"/>
      <c r="RCY6" s="105"/>
      <c r="RCZ6" s="105"/>
      <c r="RDA6" s="105"/>
      <c r="RDB6" s="105"/>
      <c r="RDC6" s="105"/>
      <c r="RDD6" s="105"/>
      <c r="RDE6" s="105"/>
      <c r="RDF6" s="105"/>
      <c r="RDG6" s="105"/>
      <c r="RDH6" s="105"/>
      <c r="RDI6" s="105"/>
      <c r="RDJ6" s="105"/>
      <c r="RDK6" s="105"/>
      <c r="RDL6" s="105"/>
      <c r="RDM6" s="105"/>
      <c r="RDN6" s="105"/>
      <c r="RDO6" s="105"/>
      <c r="RDP6" s="105"/>
      <c r="RDQ6" s="105"/>
      <c r="RDR6" s="105"/>
      <c r="RDS6" s="105"/>
      <c r="RDT6" s="105"/>
      <c r="RDU6" s="105"/>
      <c r="RDV6" s="105"/>
      <c r="RDW6" s="105"/>
      <c r="RDX6" s="105"/>
      <c r="RDY6" s="105"/>
      <c r="RDZ6" s="105"/>
      <c r="REA6" s="105"/>
      <c r="REB6" s="105"/>
      <c r="REC6" s="105"/>
      <c r="RED6" s="105"/>
      <c r="REE6" s="105"/>
      <c r="REF6" s="105"/>
      <c r="REG6" s="105"/>
      <c r="REH6" s="105"/>
      <c r="REI6" s="105"/>
      <c r="REJ6" s="105"/>
      <c r="REK6" s="105"/>
      <c r="REL6" s="105"/>
      <c r="REM6" s="105"/>
      <c r="REN6" s="105"/>
      <c r="REO6" s="105"/>
      <c r="REP6" s="105"/>
      <c r="REQ6" s="105"/>
      <c r="RER6" s="105"/>
      <c r="RES6" s="105"/>
      <c r="RET6" s="105"/>
      <c r="REU6" s="105"/>
      <c r="REV6" s="105"/>
      <c r="REW6" s="105"/>
      <c r="REX6" s="105"/>
      <c r="REY6" s="105"/>
      <c r="REZ6" s="105"/>
      <c r="RFA6" s="105"/>
      <c r="RFB6" s="105"/>
      <c r="RFC6" s="105"/>
      <c r="RFD6" s="105"/>
      <c r="RFE6" s="105"/>
      <c r="RFF6" s="105"/>
      <c r="RFG6" s="105"/>
      <c r="RFH6" s="105"/>
      <c r="RFI6" s="105"/>
      <c r="RFJ6" s="105"/>
      <c r="RFK6" s="105"/>
      <c r="RFL6" s="105"/>
      <c r="RFM6" s="105"/>
      <c r="RFN6" s="105"/>
      <c r="RFO6" s="105"/>
      <c r="RFP6" s="105"/>
      <c r="RFQ6" s="105"/>
      <c r="RFR6" s="105"/>
      <c r="RFS6" s="105"/>
      <c r="RFT6" s="105"/>
      <c r="RFU6" s="105"/>
      <c r="RFV6" s="105"/>
      <c r="RFW6" s="105"/>
      <c r="RFX6" s="105"/>
      <c r="RFY6" s="105"/>
      <c r="RFZ6" s="105"/>
      <c r="RGA6" s="105"/>
      <c r="RGB6" s="105"/>
      <c r="RGC6" s="105"/>
      <c r="RGD6" s="105"/>
      <c r="RGE6" s="105"/>
      <c r="RGF6" s="105"/>
      <c r="RGG6" s="105"/>
      <c r="RGH6" s="105"/>
      <c r="RGI6" s="105"/>
      <c r="RGJ6" s="105"/>
      <c r="RGK6" s="105"/>
      <c r="RGL6" s="105"/>
      <c r="RGM6" s="105"/>
      <c r="RGN6" s="105"/>
      <c r="RGO6" s="105"/>
      <c r="RGP6" s="105"/>
      <c r="RGQ6" s="105"/>
      <c r="RGR6" s="105"/>
      <c r="RGS6" s="105"/>
      <c r="RGT6" s="105"/>
      <c r="RGU6" s="105"/>
      <c r="RGV6" s="105"/>
      <c r="RGW6" s="105"/>
      <c r="RGX6" s="105"/>
      <c r="RGY6" s="105"/>
      <c r="RGZ6" s="105"/>
      <c r="RHA6" s="105"/>
      <c r="RHB6" s="105"/>
      <c r="RHC6" s="105"/>
      <c r="RHD6" s="105"/>
      <c r="RHE6" s="105"/>
      <c r="RHF6" s="105"/>
      <c r="RHG6" s="105"/>
      <c r="RHH6" s="105"/>
      <c r="RHI6" s="105"/>
      <c r="RHJ6" s="105"/>
      <c r="RHK6" s="105"/>
      <c r="RHL6" s="105"/>
      <c r="RHM6" s="105"/>
      <c r="RHN6" s="105"/>
      <c r="RHO6" s="105"/>
      <c r="RHP6" s="105"/>
      <c r="RHQ6" s="105"/>
      <c r="RHR6" s="105"/>
      <c r="RHS6" s="105"/>
      <c r="RHT6" s="105"/>
      <c r="RHU6" s="105"/>
      <c r="RHV6" s="105"/>
      <c r="RHW6" s="105"/>
      <c r="RHX6" s="105"/>
      <c r="RHY6" s="105"/>
      <c r="RHZ6" s="105"/>
      <c r="RIA6" s="105"/>
      <c r="RIB6" s="105"/>
      <c r="RIC6" s="105"/>
      <c r="RID6" s="105"/>
      <c r="RIE6" s="105"/>
      <c r="RIF6" s="105"/>
      <c r="RIG6" s="105"/>
      <c r="RIH6" s="105"/>
      <c r="RII6" s="105"/>
      <c r="RIJ6" s="105"/>
      <c r="RIK6" s="105"/>
      <c r="RIL6" s="105"/>
      <c r="RIM6" s="105"/>
      <c r="RIN6" s="105"/>
      <c r="RIO6" s="105"/>
      <c r="RIP6" s="105"/>
      <c r="RIQ6" s="105"/>
      <c r="RIR6" s="105"/>
      <c r="RIS6" s="105"/>
      <c r="RIT6" s="105"/>
      <c r="RIU6" s="105"/>
      <c r="RIV6" s="105"/>
      <c r="RIW6" s="105"/>
      <c r="RIX6" s="105"/>
      <c r="RIY6" s="105"/>
      <c r="RIZ6" s="105"/>
      <c r="RJA6" s="105"/>
      <c r="RJB6" s="105"/>
      <c r="RJC6" s="105"/>
      <c r="RJD6" s="105"/>
      <c r="RJE6" s="105"/>
      <c r="RJF6" s="105"/>
      <c r="RJG6" s="105"/>
      <c r="RJH6" s="105"/>
      <c r="RJI6" s="105"/>
      <c r="RJJ6" s="105"/>
      <c r="RJK6" s="105"/>
      <c r="RJL6" s="105"/>
      <c r="RJM6" s="105"/>
      <c r="RJN6" s="105"/>
      <c r="RJO6" s="105"/>
      <c r="RJP6" s="105"/>
      <c r="RJQ6" s="105"/>
      <c r="RJR6" s="105"/>
      <c r="RJS6" s="105"/>
      <c r="RJT6" s="105"/>
      <c r="RJU6" s="105"/>
      <c r="RJV6" s="105"/>
      <c r="RJW6" s="105"/>
      <c r="RJX6" s="105"/>
      <c r="RJY6" s="105"/>
      <c r="RJZ6" s="105"/>
      <c r="RKA6" s="105"/>
      <c r="RKB6" s="105"/>
      <c r="RKC6" s="105"/>
      <c r="RKD6" s="105"/>
      <c r="RKE6" s="105"/>
      <c r="RKF6" s="105"/>
      <c r="RKG6" s="105"/>
      <c r="RKH6" s="105"/>
      <c r="RKI6" s="105"/>
      <c r="RKJ6" s="105"/>
      <c r="RKK6" s="105"/>
      <c r="RKL6" s="105"/>
      <c r="RKM6" s="105"/>
      <c r="RKN6" s="105"/>
      <c r="RKO6" s="105"/>
      <c r="RKP6" s="105"/>
      <c r="RKQ6" s="105"/>
      <c r="RKR6" s="105"/>
      <c r="RKS6" s="105"/>
      <c r="RKT6" s="105"/>
      <c r="RKU6" s="105"/>
      <c r="RKV6" s="105"/>
      <c r="RKW6" s="105"/>
      <c r="RKX6" s="105"/>
      <c r="RKY6" s="105"/>
      <c r="RKZ6" s="105"/>
      <c r="RLA6" s="105"/>
      <c r="RLB6" s="105"/>
      <c r="RLC6" s="105"/>
      <c r="RLD6" s="105"/>
      <c r="RLE6" s="105"/>
      <c r="RLF6" s="105"/>
      <c r="RLG6" s="105"/>
      <c r="RLH6" s="105"/>
      <c r="RLI6" s="105"/>
      <c r="RLJ6" s="105"/>
      <c r="RLK6" s="105"/>
      <c r="RLL6" s="105"/>
      <c r="RLM6" s="105"/>
      <c r="RLN6" s="105"/>
      <c r="RLO6" s="105"/>
      <c r="RLP6" s="105"/>
      <c r="RLQ6" s="105"/>
      <c r="RLR6" s="105"/>
      <c r="RLS6" s="105"/>
      <c r="RLT6" s="105"/>
      <c r="RLU6" s="105"/>
      <c r="RLV6" s="105"/>
      <c r="RLW6" s="105"/>
      <c r="RLX6" s="105"/>
      <c r="RLY6" s="105"/>
      <c r="RLZ6" s="105"/>
      <c r="RMA6" s="105"/>
      <c r="RMB6" s="105"/>
      <c r="RMC6" s="105"/>
      <c r="RMD6" s="105"/>
      <c r="RME6" s="105"/>
      <c r="RMF6" s="105"/>
      <c r="RMG6" s="105"/>
      <c r="RMH6" s="105"/>
      <c r="RMI6" s="105"/>
      <c r="RMJ6" s="105"/>
      <c r="RMK6" s="105"/>
      <c r="RML6" s="105"/>
      <c r="RMM6" s="105"/>
      <c r="RMN6" s="105"/>
      <c r="RMO6" s="105"/>
      <c r="RMP6" s="105"/>
      <c r="RMQ6" s="105"/>
      <c r="RMR6" s="105"/>
      <c r="RMS6" s="105"/>
      <c r="RMT6" s="105"/>
      <c r="RMU6" s="105"/>
      <c r="RMV6" s="105"/>
      <c r="RMW6" s="105"/>
      <c r="RMX6" s="105"/>
      <c r="RMY6" s="105"/>
      <c r="RMZ6" s="105"/>
      <c r="RNA6" s="105"/>
      <c r="RNB6" s="105"/>
      <c r="RNC6" s="105"/>
      <c r="RND6" s="105"/>
      <c r="RNE6" s="105"/>
      <c r="RNF6" s="105"/>
      <c r="RNG6" s="105"/>
      <c r="RNH6" s="105"/>
      <c r="RNI6" s="105"/>
      <c r="RNJ6" s="105"/>
      <c r="RNK6" s="105"/>
      <c r="RNL6" s="105"/>
      <c r="RNM6" s="105"/>
      <c r="RNN6" s="105"/>
      <c r="RNO6" s="105"/>
      <c r="RNP6" s="105"/>
      <c r="RNQ6" s="105"/>
      <c r="RNR6" s="105"/>
      <c r="RNS6" s="105"/>
      <c r="RNT6" s="105"/>
      <c r="RNU6" s="105"/>
      <c r="RNV6" s="105"/>
      <c r="RNW6" s="105"/>
      <c r="RNX6" s="105"/>
      <c r="RNY6" s="105"/>
      <c r="RNZ6" s="105"/>
      <c r="ROA6" s="105"/>
      <c r="ROB6" s="105"/>
      <c r="ROC6" s="105"/>
      <c r="ROD6" s="105"/>
      <c r="ROE6" s="105"/>
      <c r="ROF6" s="105"/>
      <c r="ROG6" s="105"/>
      <c r="ROH6" s="105"/>
      <c r="ROI6" s="105"/>
      <c r="ROJ6" s="105"/>
      <c r="ROK6" s="105"/>
      <c r="ROL6" s="105"/>
      <c r="ROM6" s="105"/>
      <c r="RON6" s="105"/>
      <c r="ROO6" s="105"/>
      <c r="ROP6" s="105"/>
      <c r="ROQ6" s="105"/>
      <c r="ROR6" s="105"/>
      <c r="ROS6" s="105"/>
      <c r="ROT6" s="105"/>
      <c r="ROU6" s="105"/>
      <c r="ROV6" s="105"/>
      <c r="ROW6" s="105"/>
      <c r="ROX6" s="105"/>
      <c r="ROY6" s="105"/>
      <c r="ROZ6" s="105"/>
      <c r="RPA6" s="105"/>
      <c r="RPB6" s="105"/>
      <c r="RPC6" s="105"/>
      <c r="RPD6" s="105"/>
      <c r="RPE6" s="105"/>
      <c r="RPF6" s="105"/>
      <c r="RPG6" s="105"/>
      <c r="RPH6" s="105"/>
      <c r="RPI6" s="105"/>
      <c r="RPJ6" s="105"/>
      <c r="RPK6" s="105"/>
      <c r="RPL6" s="105"/>
      <c r="RPM6" s="105"/>
      <c r="RPN6" s="105"/>
      <c r="RPO6" s="105"/>
      <c r="RPP6" s="105"/>
      <c r="RPQ6" s="105"/>
      <c r="RPR6" s="105"/>
      <c r="RPS6" s="105"/>
      <c r="RPT6" s="105"/>
      <c r="RPU6" s="105"/>
      <c r="RPV6" s="105"/>
      <c r="RPW6" s="105"/>
      <c r="RPX6" s="105"/>
      <c r="RPY6" s="105"/>
      <c r="RPZ6" s="105"/>
      <c r="RQA6" s="105"/>
      <c r="RQB6" s="105"/>
      <c r="RQC6" s="105"/>
      <c r="RQD6" s="105"/>
      <c r="RQE6" s="105"/>
      <c r="RQF6" s="105"/>
      <c r="RQG6" s="105"/>
      <c r="RQH6" s="105"/>
      <c r="RQI6" s="105"/>
      <c r="RQJ6" s="105"/>
      <c r="RQK6" s="105"/>
      <c r="RQL6" s="105"/>
      <c r="RQM6" s="105"/>
      <c r="RQN6" s="105"/>
      <c r="RQO6" s="105"/>
      <c r="RQP6" s="105"/>
      <c r="RQQ6" s="105"/>
      <c r="RQR6" s="105"/>
      <c r="RQS6" s="105"/>
      <c r="RQT6" s="105"/>
      <c r="RQU6" s="105"/>
      <c r="RQV6" s="105"/>
      <c r="RQW6" s="105"/>
      <c r="RQX6" s="105"/>
      <c r="RQY6" s="105"/>
      <c r="RQZ6" s="105"/>
      <c r="RRA6" s="105"/>
      <c r="RRB6" s="105"/>
      <c r="RRC6" s="105"/>
      <c r="RRD6" s="105"/>
      <c r="RRE6" s="105"/>
      <c r="RRF6" s="105"/>
      <c r="RRG6" s="105"/>
      <c r="RRH6" s="105"/>
      <c r="RRI6" s="105"/>
      <c r="RRJ6" s="105"/>
      <c r="RRK6" s="105"/>
      <c r="RRL6" s="105"/>
      <c r="RRM6" s="105"/>
      <c r="RRN6" s="105"/>
      <c r="RRO6" s="105"/>
      <c r="RRP6" s="105"/>
      <c r="RRQ6" s="105"/>
      <c r="RRR6" s="105"/>
      <c r="RRS6" s="105"/>
      <c r="RRT6" s="105"/>
      <c r="RRU6" s="105"/>
      <c r="RRV6" s="105"/>
      <c r="RRW6" s="105"/>
      <c r="RRX6" s="105"/>
      <c r="RRY6" s="105"/>
      <c r="RRZ6" s="105"/>
      <c r="RSA6" s="105"/>
      <c r="RSB6" s="105"/>
      <c r="RSC6" s="105"/>
      <c r="RSD6" s="105"/>
      <c r="RSE6" s="105"/>
      <c r="RSF6" s="105"/>
      <c r="RSG6" s="105"/>
      <c r="RSH6" s="105"/>
      <c r="RSI6" s="105"/>
      <c r="RSJ6" s="105"/>
      <c r="RSK6" s="105"/>
      <c r="RSL6" s="105"/>
      <c r="RSM6" s="105"/>
      <c r="RSN6" s="105"/>
      <c r="RSO6" s="105"/>
      <c r="RSP6" s="105"/>
      <c r="RSQ6" s="105"/>
      <c r="RSR6" s="105"/>
      <c r="RSS6" s="105"/>
      <c r="RST6" s="105"/>
      <c r="RSU6" s="105"/>
      <c r="RSV6" s="105"/>
      <c r="RSW6" s="105"/>
      <c r="RSX6" s="105"/>
      <c r="RSY6" s="105"/>
      <c r="RSZ6" s="105"/>
      <c r="RTA6" s="105"/>
      <c r="RTB6" s="105"/>
      <c r="RTC6" s="105"/>
      <c r="RTD6" s="105"/>
      <c r="RTE6" s="105"/>
      <c r="RTF6" s="105"/>
      <c r="RTG6" s="105"/>
      <c r="RTH6" s="105"/>
      <c r="RTI6" s="105"/>
      <c r="RTJ6" s="105"/>
      <c r="RTK6" s="105"/>
      <c r="RTL6" s="105"/>
      <c r="RTM6" s="105"/>
      <c r="RTN6" s="105"/>
      <c r="RTO6" s="105"/>
      <c r="RTP6" s="105"/>
      <c r="RTQ6" s="105"/>
      <c r="RTR6" s="105"/>
      <c r="RTS6" s="105"/>
      <c r="RTT6" s="105"/>
      <c r="RTU6" s="105"/>
      <c r="RTV6" s="105"/>
      <c r="RTW6" s="105"/>
      <c r="RTX6" s="105"/>
      <c r="RTY6" s="105"/>
      <c r="RTZ6" s="105"/>
      <c r="RUA6" s="105"/>
      <c r="RUB6" s="105"/>
      <c r="RUC6" s="105"/>
      <c r="RUD6" s="105"/>
      <c r="RUE6" s="105"/>
      <c r="RUF6" s="105"/>
      <c r="RUG6" s="105"/>
      <c r="RUH6" s="105"/>
      <c r="RUI6" s="105"/>
      <c r="RUJ6" s="105"/>
      <c r="RUK6" s="105"/>
      <c r="RUL6" s="105"/>
      <c r="RUM6" s="105"/>
      <c r="RUN6" s="105"/>
      <c r="RUO6" s="105"/>
      <c r="RUP6" s="105"/>
      <c r="RUQ6" s="105"/>
      <c r="RUR6" s="105"/>
      <c r="RUS6" s="105"/>
      <c r="RUT6" s="105"/>
      <c r="RUU6" s="105"/>
      <c r="RUV6" s="105"/>
      <c r="RUW6" s="105"/>
      <c r="RUX6" s="105"/>
      <c r="RUY6" s="105"/>
      <c r="RUZ6" s="105"/>
      <c r="RVA6" s="105"/>
      <c r="RVB6" s="105"/>
      <c r="RVC6" s="105"/>
      <c r="RVD6" s="105"/>
      <c r="RVE6" s="105"/>
      <c r="RVF6" s="105"/>
      <c r="RVG6" s="105"/>
      <c r="RVH6" s="105"/>
      <c r="RVI6" s="105"/>
      <c r="RVJ6" s="105"/>
      <c r="RVK6" s="105"/>
      <c r="RVL6" s="105"/>
      <c r="RVM6" s="105"/>
      <c r="RVN6" s="105"/>
      <c r="RVO6" s="105"/>
      <c r="RVP6" s="105"/>
      <c r="RVQ6" s="105"/>
      <c r="RVR6" s="105"/>
      <c r="RVS6" s="105"/>
      <c r="RVT6" s="105"/>
      <c r="RVU6" s="105"/>
      <c r="RVV6" s="105"/>
      <c r="RVW6" s="105"/>
      <c r="RVX6" s="105"/>
      <c r="RVY6" s="105"/>
      <c r="RVZ6" s="105"/>
      <c r="RWA6" s="105"/>
      <c r="RWB6" s="105"/>
      <c r="RWC6" s="105"/>
      <c r="RWD6" s="105"/>
      <c r="RWE6" s="105"/>
      <c r="RWF6" s="105"/>
      <c r="RWG6" s="105"/>
      <c r="RWH6" s="105"/>
      <c r="RWI6" s="105"/>
      <c r="RWJ6" s="105"/>
      <c r="RWK6" s="105"/>
      <c r="RWL6" s="105"/>
      <c r="RWM6" s="105"/>
      <c r="RWN6" s="105"/>
      <c r="RWO6" s="105"/>
      <c r="RWP6" s="105"/>
      <c r="RWQ6" s="105"/>
      <c r="RWR6" s="105"/>
      <c r="RWS6" s="105"/>
      <c r="RWT6" s="105"/>
      <c r="RWU6" s="105"/>
      <c r="RWV6" s="105"/>
      <c r="RWW6" s="105"/>
      <c r="RWX6" s="105"/>
      <c r="RWY6" s="105"/>
      <c r="RWZ6" s="105"/>
      <c r="RXA6" s="105"/>
      <c r="RXB6" s="105"/>
      <c r="RXC6" s="105"/>
      <c r="RXD6" s="105"/>
      <c r="RXE6" s="105"/>
      <c r="RXF6" s="105"/>
      <c r="RXG6" s="105"/>
      <c r="RXH6" s="105"/>
      <c r="RXI6" s="105"/>
      <c r="RXJ6" s="105"/>
      <c r="RXK6" s="105"/>
      <c r="RXL6" s="105"/>
      <c r="RXM6" s="105"/>
      <c r="RXN6" s="105"/>
      <c r="RXO6" s="105"/>
      <c r="RXP6" s="105"/>
      <c r="RXQ6" s="105"/>
      <c r="RXR6" s="105"/>
      <c r="RXS6" s="105"/>
      <c r="RXT6" s="105"/>
      <c r="RXU6" s="105"/>
      <c r="RXV6" s="105"/>
      <c r="RXW6" s="105"/>
      <c r="RXX6" s="105"/>
      <c r="RXY6" s="105"/>
      <c r="RXZ6" s="105"/>
      <c r="RYA6" s="105"/>
      <c r="RYB6" s="105"/>
      <c r="RYC6" s="105"/>
      <c r="RYD6" s="105"/>
      <c r="RYE6" s="105"/>
      <c r="RYF6" s="105"/>
      <c r="RYG6" s="105"/>
      <c r="RYH6" s="105"/>
      <c r="RYI6" s="105"/>
      <c r="RYJ6" s="105"/>
      <c r="RYK6" s="105"/>
      <c r="RYL6" s="105"/>
      <c r="RYM6" s="105"/>
      <c r="RYN6" s="105"/>
      <c r="RYO6" s="105"/>
      <c r="RYP6" s="105"/>
      <c r="RYQ6" s="105"/>
      <c r="RYR6" s="105"/>
      <c r="RYS6" s="105"/>
      <c r="RYT6" s="105"/>
      <c r="RYU6" s="105"/>
      <c r="RYV6" s="105"/>
      <c r="RYW6" s="105"/>
      <c r="RYX6" s="105"/>
      <c r="RYY6" s="105"/>
      <c r="RYZ6" s="105"/>
      <c r="RZA6" s="105"/>
      <c r="RZB6" s="105"/>
      <c r="RZC6" s="105"/>
      <c r="RZD6" s="105"/>
      <c r="RZE6" s="105"/>
      <c r="RZF6" s="105"/>
      <c r="RZG6" s="105"/>
      <c r="RZH6" s="105"/>
      <c r="RZI6" s="105"/>
      <c r="RZJ6" s="105"/>
      <c r="RZK6" s="105"/>
      <c r="RZL6" s="105"/>
      <c r="RZM6" s="105"/>
      <c r="RZN6" s="105"/>
      <c r="RZO6" s="105"/>
      <c r="RZP6" s="105"/>
      <c r="RZQ6" s="105"/>
      <c r="RZR6" s="105"/>
      <c r="RZS6" s="105"/>
      <c r="RZT6" s="105"/>
      <c r="RZU6" s="105"/>
      <c r="RZV6" s="105"/>
      <c r="RZW6" s="105"/>
      <c r="RZX6" s="105"/>
      <c r="RZY6" s="105"/>
      <c r="RZZ6" s="105"/>
      <c r="SAA6" s="105"/>
      <c r="SAB6" s="105"/>
      <c r="SAC6" s="105"/>
      <c r="SAD6" s="105"/>
      <c r="SAE6" s="105"/>
      <c r="SAF6" s="105"/>
      <c r="SAG6" s="105"/>
      <c r="SAH6" s="105"/>
      <c r="SAI6" s="105"/>
      <c r="SAJ6" s="105"/>
      <c r="SAK6" s="105"/>
      <c r="SAL6" s="105"/>
      <c r="SAM6" s="105"/>
      <c r="SAN6" s="105"/>
      <c r="SAO6" s="105"/>
      <c r="SAP6" s="105"/>
      <c r="SAQ6" s="105"/>
      <c r="SAR6" s="105"/>
      <c r="SAS6" s="105"/>
      <c r="SAT6" s="105"/>
      <c r="SAU6" s="105"/>
      <c r="SAV6" s="105"/>
      <c r="SAW6" s="105"/>
      <c r="SAX6" s="105"/>
      <c r="SAY6" s="105"/>
      <c r="SAZ6" s="105"/>
      <c r="SBA6" s="105"/>
      <c r="SBB6" s="105"/>
      <c r="SBC6" s="105"/>
      <c r="SBD6" s="105"/>
      <c r="SBE6" s="105"/>
      <c r="SBF6" s="105"/>
      <c r="SBG6" s="105"/>
      <c r="SBH6" s="105"/>
      <c r="SBI6" s="105"/>
      <c r="SBJ6" s="105"/>
      <c r="SBK6" s="105"/>
      <c r="SBL6" s="105"/>
      <c r="SBM6" s="105"/>
      <c r="SBN6" s="105"/>
      <c r="SBO6" s="105"/>
      <c r="SBP6" s="105"/>
      <c r="SBQ6" s="105"/>
      <c r="SBR6" s="105"/>
      <c r="SBS6" s="105"/>
      <c r="SBT6" s="105"/>
      <c r="SBU6" s="105"/>
      <c r="SBV6" s="105"/>
      <c r="SBW6" s="105"/>
      <c r="SBX6" s="105"/>
      <c r="SBY6" s="105"/>
      <c r="SBZ6" s="105"/>
      <c r="SCA6" s="105"/>
      <c r="SCB6" s="105"/>
      <c r="SCC6" s="105"/>
      <c r="SCD6" s="105"/>
      <c r="SCE6" s="105"/>
      <c r="SCF6" s="105"/>
      <c r="SCG6" s="105"/>
      <c r="SCH6" s="105"/>
      <c r="SCI6" s="105"/>
      <c r="SCJ6" s="105"/>
      <c r="SCK6" s="105"/>
      <c r="SCL6" s="105"/>
      <c r="SCM6" s="105"/>
      <c r="SCN6" s="105"/>
      <c r="SCO6" s="105"/>
      <c r="SCP6" s="105"/>
      <c r="SCQ6" s="105"/>
      <c r="SCR6" s="105"/>
      <c r="SCS6" s="105"/>
      <c r="SCT6" s="105"/>
      <c r="SCU6" s="105"/>
      <c r="SCV6" s="105"/>
      <c r="SCW6" s="105"/>
      <c r="SCX6" s="105"/>
      <c r="SCY6" s="105"/>
      <c r="SCZ6" s="105"/>
      <c r="SDA6" s="105"/>
      <c r="SDB6" s="105"/>
      <c r="SDC6" s="105"/>
      <c r="SDD6" s="105"/>
      <c r="SDE6" s="105"/>
      <c r="SDF6" s="105"/>
      <c r="SDG6" s="105"/>
      <c r="SDH6" s="105"/>
      <c r="SDI6" s="105"/>
      <c r="SDJ6" s="105"/>
      <c r="SDK6" s="105"/>
      <c r="SDL6" s="105"/>
      <c r="SDM6" s="105"/>
      <c r="SDN6" s="105"/>
      <c r="SDO6" s="105"/>
      <c r="SDP6" s="105"/>
      <c r="SDQ6" s="105"/>
      <c r="SDR6" s="105"/>
      <c r="SDS6" s="105"/>
      <c r="SDT6" s="105"/>
      <c r="SDU6" s="105"/>
      <c r="SDV6" s="105"/>
      <c r="SDW6" s="105"/>
      <c r="SDX6" s="105"/>
      <c r="SDY6" s="105"/>
      <c r="SDZ6" s="105"/>
      <c r="SEA6" s="105"/>
      <c r="SEB6" s="105"/>
      <c r="SEC6" s="105"/>
      <c r="SED6" s="105"/>
      <c r="SEE6" s="105"/>
      <c r="SEF6" s="105"/>
      <c r="SEG6" s="105"/>
      <c r="SEH6" s="105"/>
      <c r="SEI6" s="105"/>
      <c r="SEJ6" s="105"/>
      <c r="SEK6" s="105"/>
      <c r="SEL6" s="105"/>
      <c r="SEM6" s="105"/>
      <c r="SEN6" s="105"/>
      <c r="SEO6" s="105"/>
      <c r="SEP6" s="105"/>
      <c r="SEQ6" s="105"/>
      <c r="SER6" s="105"/>
      <c r="SES6" s="105"/>
      <c r="SET6" s="105"/>
      <c r="SEU6" s="105"/>
      <c r="SEV6" s="105"/>
      <c r="SEW6" s="105"/>
      <c r="SEX6" s="105"/>
      <c r="SEY6" s="105"/>
      <c r="SEZ6" s="105"/>
      <c r="SFA6" s="105"/>
      <c r="SFB6" s="105"/>
      <c r="SFC6" s="105"/>
      <c r="SFD6" s="105"/>
      <c r="SFE6" s="105"/>
      <c r="SFF6" s="105"/>
      <c r="SFG6" s="105"/>
      <c r="SFH6" s="105"/>
      <c r="SFI6" s="105"/>
      <c r="SFJ6" s="105"/>
      <c r="SFK6" s="105"/>
      <c r="SFL6" s="105"/>
      <c r="SFM6" s="105"/>
      <c r="SFN6" s="105"/>
      <c r="SFO6" s="105"/>
      <c r="SFP6" s="105"/>
      <c r="SFQ6" s="105"/>
      <c r="SFR6" s="105"/>
      <c r="SFS6" s="105"/>
      <c r="SFT6" s="105"/>
      <c r="SFU6" s="105"/>
      <c r="SFV6" s="105"/>
      <c r="SFW6" s="105"/>
      <c r="SFX6" s="105"/>
      <c r="SFY6" s="105"/>
      <c r="SFZ6" s="105"/>
      <c r="SGA6" s="105"/>
      <c r="SGB6" s="105"/>
      <c r="SGC6" s="105"/>
      <c r="SGD6" s="105"/>
      <c r="SGE6" s="105"/>
      <c r="SGF6" s="105"/>
      <c r="SGG6" s="105"/>
      <c r="SGH6" s="105"/>
      <c r="SGI6" s="105"/>
      <c r="SGJ6" s="105"/>
      <c r="SGK6" s="105"/>
      <c r="SGL6" s="105"/>
      <c r="SGM6" s="105"/>
      <c r="SGN6" s="105"/>
      <c r="SGO6" s="105"/>
      <c r="SGP6" s="105"/>
      <c r="SGQ6" s="105"/>
      <c r="SGR6" s="105"/>
      <c r="SGS6" s="105"/>
      <c r="SGT6" s="105"/>
      <c r="SGU6" s="105"/>
      <c r="SGV6" s="105"/>
      <c r="SGW6" s="105"/>
      <c r="SGX6" s="105"/>
      <c r="SGY6" s="105"/>
      <c r="SGZ6" s="105"/>
      <c r="SHA6" s="105"/>
      <c r="SHB6" s="105"/>
      <c r="SHC6" s="105"/>
      <c r="SHD6" s="105"/>
      <c r="SHE6" s="105"/>
      <c r="SHF6" s="105"/>
      <c r="SHG6" s="105"/>
      <c r="SHH6" s="105"/>
      <c r="SHI6" s="105"/>
      <c r="SHJ6" s="105"/>
      <c r="SHK6" s="105"/>
      <c r="SHL6" s="105"/>
      <c r="SHM6" s="105"/>
      <c r="SHN6" s="105"/>
      <c r="SHO6" s="105"/>
      <c r="SHP6" s="105"/>
      <c r="SHQ6" s="105"/>
      <c r="SHR6" s="105"/>
      <c r="SHS6" s="105"/>
      <c r="SHT6" s="105"/>
      <c r="SHU6" s="105"/>
      <c r="SHV6" s="105"/>
      <c r="SHW6" s="105"/>
      <c r="SHX6" s="105"/>
      <c r="SHY6" s="105"/>
      <c r="SHZ6" s="105"/>
      <c r="SIA6" s="105"/>
      <c r="SIB6" s="105"/>
      <c r="SIC6" s="105"/>
      <c r="SID6" s="105"/>
      <c r="SIE6" s="105"/>
      <c r="SIF6" s="105"/>
      <c r="SIG6" s="105"/>
      <c r="SIH6" s="105"/>
      <c r="SII6" s="105"/>
      <c r="SIJ6" s="105"/>
      <c r="SIK6" s="105"/>
      <c r="SIL6" s="105"/>
      <c r="SIM6" s="105"/>
      <c r="SIN6" s="105"/>
      <c r="SIO6" s="105"/>
      <c r="SIP6" s="105"/>
      <c r="SIQ6" s="105"/>
      <c r="SIR6" s="105"/>
      <c r="SIS6" s="105"/>
      <c r="SIT6" s="105"/>
      <c r="SIU6" s="105"/>
      <c r="SIV6" s="105"/>
      <c r="SIW6" s="105"/>
      <c r="SIX6" s="105"/>
      <c r="SIY6" s="105"/>
      <c r="SIZ6" s="105"/>
      <c r="SJA6" s="105"/>
      <c r="SJB6" s="105"/>
      <c r="SJC6" s="105"/>
      <c r="SJD6" s="105"/>
      <c r="SJE6" s="105"/>
      <c r="SJF6" s="105"/>
      <c r="SJG6" s="105"/>
      <c r="SJH6" s="105"/>
      <c r="SJI6" s="105"/>
      <c r="SJJ6" s="105"/>
      <c r="SJK6" s="105"/>
      <c r="SJL6" s="105"/>
      <c r="SJM6" s="105"/>
      <c r="SJN6" s="105"/>
      <c r="SJO6" s="105"/>
      <c r="SJP6" s="105"/>
      <c r="SJQ6" s="105"/>
      <c r="SJR6" s="105"/>
      <c r="SJS6" s="105"/>
      <c r="SJT6" s="105"/>
      <c r="SJU6" s="105"/>
      <c r="SJV6" s="105"/>
      <c r="SJW6" s="105"/>
      <c r="SJX6" s="105"/>
      <c r="SJY6" s="105"/>
      <c r="SJZ6" s="105"/>
      <c r="SKA6" s="105"/>
      <c r="SKB6" s="105"/>
      <c r="SKC6" s="105"/>
      <c r="SKD6" s="105"/>
      <c r="SKE6" s="105"/>
      <c r="SKF6" s="105"/>
      <c r="SKG6" s="105"/>
      <c r="SKH6" s="105"/>
      <c r="SKI6" s="105"/>
      <c r="SKJ6" s="105"/>
      <c r="SKK6" s="105"/>
      <c r="SKL6" s="105"/>
      <c r="SKM6" s="105"/>
      <c r="SKN6" s="105"/>
      <c r="SKO6" s="105"/>
      <c r="SKP6" s="105"/>
      <c r="SKQ6" s="105"/>
      <c r="SKR6" s="105"/>
      <c r="SKS6" s="105"/>
      <c r="SKT6" s="105"/>
      <c r="SKU6" s="105"/>
      <c r="SKV6" s="105"/>
      <c r="SKW6" s="105"/>
      <c r="SKX6" s="105"/>
      <c r="SKY6" s="105"/>
      <c r="SKZ6" s="105"/>
      <c r="SLA6" s="105"/>
      <c r="SLB6" s="105"/>
      <c r="SLC6" s="105"/>
      <c r="SLD6" s="105"/>
      <c r="SLE6" s="105"/>
      <c r="SLF6" s="105"/>
      <c r="SLG6" s="105"/>
      <c r="SLH6" s="105"/>
      <c r="SLI6" s="105"/>
      <c r="SLJ6" s="105"/>
      <c r="SLK6" s="105"/>
      <c r="SLL6" s="105"/>
      <c r="SLM6" s="105"/>
      <c r="SLN6" s="105"/>
      <c r="SLO6" s="105"/>
      <c r="SLP6" s="105"/>
      <c r="SLQ6" s="105"/>
      <c r="SLR6" s="105"/>
      <c r="SLS6" s="105"/>
      <c r="SLT6" s="105"/>
      <c r="SLU6" s="105"/>
      <c r="SLV6" s="105"/>
      <c r="SLW6" s="105"/>
      <c r="SLX6" s="105"/>
      <c r="SLY6" s="105"/>
      <c r="SLZ6" s="105"/>
      <c r="SMA6" s="105"/>
      <c r="SMB6" s="105"/>
      <c r="SMC6" s="105"/>
      <c r="SMD6" s="105"/>
      <c r="SME6" s="105"/>
      <c r="SMF6" s="105"/>
      <c r="SMG6" s="105"/>
      <c r="SMH6" s="105"/>
      <c r="SMI6" s="105"/>
      <c r="SMJ6" s="105"/>
      <c r="SMK6" s="105"/>
      <c r="SML6" s="105"/>
      <c r="SMM6" s="105"/>
      <c r="SMN6" s="105"/>
      <c r="SMO6" s="105"/>
      <c r="SMP6" s="105"/>
      <c r="SMQ6" s="105"/>
      <c r="SMR6" s="105"/>
      <c r="SMS6" s="105"/>
      <c r="SMT6" s="105"/>
      <c r="SMU6" s="105"/>
      <c r="SMV6" s="105"/>
      <c r="SMW6" s="105"/>
      <c r="SMX6" s="105"/>
      <c r="SMY6" s="105"/>
      <c r="SMZ6" s="105"/>
      <c r="SNA6" s="105"/>
      <c r="SNB6" s="105"/>
      <c r="SNC6" s="105"/>
      <c r="SND6" s="105"/>
      <c r="SNE6" s="105"/>
      <c r="SNF6" s="105"/>
      <c r="SNG6" s="105"/>
      <c r="SNH6" s="105"/>
      <c r="SNI6" s="105"/>
      <c r="SNJ6" s="105"/>
      <c r="SNK6" s="105"/>
      <c r="SNL6" s="105"/>
      <c r="SNM6" s="105"/>
      <c r="SNN6" s="105"/>
      <c r="SNO6" s="105"/>
      <c r="SNP6" s="105"/>
      <c r="SNQ6" s="105"/>
      <c r="SNR6" s="105"/>
      <c r="SNS6" s="105"/>
      <c r="SNT6" s="105"/>
      <c r="SNU6" s="105"/>
      <c r="SNV6" s="105"/>
      <c r="SNW6" s="105"/>
      <c r="SNX6" s="105"/>
      <c r="SNY6" s="105"/>
      <c r="SNZ6" s="105"/>
      <c r="SOA6" s="105"/>
      <c r="SOB6" s="105"/>
      <c r="SOC6" s="105"/>
      <c r="SOD6" s="105"/>
      <c r="SOE6" s="105"/>
      <c r="SOF6" s="105"/>
      <c r="SOG6" s="105"/>
      <c r="SOH6" s="105"/>
      <c r="SOI6" s="105"/>
      <c r="SOJ6" s="105"/>
      <c r="SOK6" s="105"/>
      <c r="SOL6" s="105"/>
      <c r="SOM6" s="105"/>
      <c r="SON6" s="105"/>
      <c r="SOO6" s="105"/>
      <c r="SOP6" s="105"/>
      <c r="SOQ6" s="105"/>
      <c r="SOR6" s="105"/>
      <c r="SOS6" s="105"/>
      <c r="SOT6" s="105"/>
      <c r="SOU6" s="105"/>
      <c r="SOV6" s="105"/>
      <c r="SOW6" s="105"/>
      <c r="SOX6" s="105"/>
      <c r="SOY6" s="105"/>
      <c r="SOZ6" s="105"/>
      <c r="SPA6" s="105"/>
      <c r="SPB6" s="105"/>
      <c r="SPC6" s="105"/>
      <c r="SPD6" s="105"/>
      <c r="SPE6" s="105"/>
      <c r="SPF6" s="105"/>
      <c r="SPG6" s="105"/>
      <c r="SPH6" s="105"/>
      <c r="SPI6" s="105"/>
      <c r="SPJ6" s="105"/>
      <c r="SPK6" s="105"/>
      <c r="SPL6" s="105"/>
      <c r="SPM6" s="105"/>
      <c r="SPN6" s="105"/>
      <c r="SPO6" s="105"/>
      <c r="SPP6" s="105"/>
      <c r="SPQ6" s="105"/>
      <c r="SPR6" s="105"/>
      <c r="SPS6" s="105"/>
      <c r="SPT6" s="105"/>
      <c r="SPU6" s="105"/>
      <c r="SPV6" s="105"/>
      <c r="SPW6" s="105"/>
      <c r="SPX6" s="105"/>
      <c r="SPY6" s="105"/>
      <c r="SPZ6" s="105"/>
      <c r="SQA6" s="105"/>
      <c r="SQB6" s="105"/>
      <c r="SQC6" s="105"/>
      <c r="SQD6" s="105"/>
      <c r="SQE6" s="105"/>
      <c r="SQF6" s="105"/>
      <c r="SQG6" s="105"/>
      <c r="SQH6" s="105"/>
      <c r="SQI6" s="105"/>
      <c r="SQJ6" s="105"/>
      <c r="SQK6" s="105"/>
      <c r="SQL6" s="105"/>
      <c r="SQM6" s="105"/>
      <c r="SQN6" s="105"/>
      <c r="SQO6" s="105"/>
      <c r="SQP6" s="105"/>
      <c r="SQQ6" s="105"/>
      <c r="SQR6" s="105"/>
      <c r="SQS6" s="105"/>
      <c r="SQT6" s="105"/>
      <c r="SQU6" s="105"/>
      <c r="SQV6" s="105"/>
      <c r="SQW6" s="105"/>
      <c r="SQX6" s="105"/>
      <c r="SQY6" s="105"/>
      <c r="SQZ6" s="105"/>
      <c r="SRA6" s="105"/>
      <c r="SRB6" s="105"/>
      <c r="SRC6" s="105"/>
      <c r="SRD6" s="105"/>
      <c r="SRE6" s="105"/>
      <c r="SRF6" s="105"/>
      <c r="SRG6" s="105"/>
      <c r="SRH6" s="105"/>
      <c r="SRI6" s="105"/>
      <c r="SRJ6" s="105"/>
      <c r="SRK6" s="105"/>
      <c r="SRL6" s="105"/>
      <c r="SRM6" s="105"/>
      <c r="SRN6" s="105"/>
      <c r="SRO6" s="105"/>
      <c r="SRP6" s="105"/>
      <c r="SRQ6" s="105"/>
      <c r="SRR6" s="105"/>
      <c r="SRS6" s="105"/>
      <c r="SRT6" s="105"/>
      <c r="SRU6" s="105"/>
      <c r="SRV6" s="105"/>
      <c r="SRW6" s="105"/>
      <c r="SRX6" s="105"/>
      <c r="SRY6" s="105"/>
      <c r="SRZ6" s="105"/>
      <c r="SSA6" s="105"/>
      <c r="SSB6" s="105"/>
      <c r="SSC6" s="105"/>
      <c r="SSD6" s="105"/>
      <c r="SSE6" s="105"/>
      <c r="SSF6" s="105"/>
      <c r="SSG6" s="105"/>
      <c r="SSH6" s="105"/>
      <c r="SSI6" s="105"/>
      <c r="SSJ6" s="105"/>
      <c r="SSK6" s="105"/>
      <c r="SSL6" s="105"/>
      <c r="SSM6" s="105"/>
      <c r="SSN6" s="105"/>
      <c r="SSO6" s="105"/>
      <c r="SSP6" s="105"/>
      <c r="SSQ6" s="105"/>
      <c r="SSR6" s="105"/>
      <c r="SSS6" s="105"/>
      <c r="SST6" s="105"/>
      <c r="SSU6" s="105"/>
      <c r="SSV6" s="105"/>
      <c r="SSW6" s="105"/>
      <c r="SSX6" s="105"/>
      <c r="SSY6" s="105"/>
      <c r="SSZ6" s="105"/>
      <c r="STA6" s="105"/>
      <c r="STB6" s="105"/>
      <c r="STC6" s="105"/>
      <c r="STD6" s="105"/>
      <c r="STE6" s="105"/>
      <c r="STF6" s="105"/>
      <c r="STG6" s="105"/>
      <c r="STH6" s="105"/>
      <c r="STI6" s="105"/>
      <c r="STJ6" s="105"/>
      <c r="STK6" s="105"/>
      <c r="STL6" s="105"/>
      <c r="STM6" s="105"/>
      <c r="STN6" s="105"/>
      <c r="STO6" s="105"/>
      <c r="STP6" s="105"/>
      <c r="STQ6" s="105"/>
      <c r="STR6" s="105"/>
      <c r="STS6" s="105"/>
      <c r="STT6" s="105"/>
      <c r="STU6" s="105"/>
      <c r="STV6" s="105"/>
      <c r="STW6" s="105"/>
      <c r="STX6" s="105"/>
      <c r="STY6" s="105"/>
      <c r="STZ6" s="105"/>
      <c r="SUA6" s="105"/>
      <c r="SUB6" s="105"/>
      <c r="SUC6" s="105"/>
      <c r="SUD6" s="105"/>
      <c r="SUE6" s="105"/>
      <c r="SUF6" s="105"/>
      <c r="SUG6" s="105"/>
      <c r="SUH6" s="105"/>
      <c r="SUI6" s="105"/>
      <c r="SUJ6" s="105"/>
      <c r="SUK6" s="105"/>
      <c r="SUL6" s="105"/>
      <c r="SUM6" s="105"/>
      <c r="SUN6" s="105"/>
      <c r="SUO6" s="105"/>
      <c r="SUP6" s="105"/>
      <c r="SUQ6" s="105"/>
      <c r="SUR6" s="105"/>
      <c r="SUS6" s="105"/>
      <c r="SUT6" s="105"/>
      <c r="SUU6" s="105"/>
      <c r="SUV6" s="105"/>
      <c r="SUW6" s="105"/>
      <c r="SUX6" s="105"/>
      <c r="SUY6" s="105"/>
      <c r="SUZ6" s="105"/>
      <c r="SVA6" s="105"/>
      <c r="SVB6" s="105"/>
      <c r="SVC6" s="105"/>
      <c r="SVD6" s="105"/>
      <c r="SVE6" s="105"/>
      <c r="SVF6" s="105"/>
      <c r="SVG6" s="105"/>
      <c r="SVH6" s="105"/>
      <c r="SVI6" s="105"/>
      <c r="SVJ6" s="105"/>
      <c r="SVK6" s="105"/>
      <c r="SVL6" s="105"/>
      <c r="SVM6" s="105"/>
      <c r="SVN6" s="105"/>
      <c r="SVO6" s="105"/>
      <c r="SVP6" s="105"/>
      <c r="SVQ6" s="105"/>
      <c r="SVR6" s="105"/>
      <c r="SVS6" s="105"/>
      <c r="SVT6" s="105"/>
      <c r="SVU6" s="105"/>
      <c r="SVV6" s="105"/>
      <c r="SVW6" s="105"/>
      <c r="SVX6" s="105"/>
      <c r="SVY6" s="105"/>
      <c r="SVZ6" s="105"/>
      <c r="SWA6" s="105"/>
      <c r="SWB6" s="105"/>
      <c r="SWC6" s="105"/>
      <c r="SWD6" s="105"/>
      <c r="SWE6" s="105"/>
      <c r="SWF6" s="105"/>
      <c r="SWG6" s="105"/>
      <c r="SWH6" s="105"/>
      <c r="SWI6" s="105"/>
      <c r="SWJ6" s="105"/>
      <c r="SWK6" s="105"/>
      <c r="SWL6" s="105"/>
      <c r="SWM6" s="105"/>
      <c r="SWN6" s="105"/>
      <c r="SWO6" s="105"/>
      <c r="SWP6" s="105"/>
      <c r="SWQ6" s="105"/>
      <c r="SWR6" s="105"/>
      <c r="SWS6" s="105"/>
      <c r="SWT6" s="105"/>
      <c r="SWU6" s="105"/>
      <c r="SWV6" s="105"/>
      <c r="SWW6" s="105"/>
      <c r="SWX6" s="105"/>
      <c r="SWY6" s="105"/>
      <c r="SWZ6" s="105"/>
      <c r="SXA6" s="105"/>
      <c r="SXB6" s="105"/>
      <c r="SXC6" s="105"/>
      <c r="SXD6" s="105"/>
      <c r="SXE6" s="105"/>
      <c r="SXF6" s="105"/>
      <c r="SXG6" s="105"/>
      <c r="SXH6" s="105"/>
      <c r="SXI6" s="105"/>
      <c r="SXJ6" s="105"/>
      <c r="SXK6" s="105"/>
      <c r="SXL6" s="105"/>
      <c r="SXM6" s="105"/>
      <c r="SXN6" s="105"/>
      <c r="SXO6" s="105"/>
      <c r="SXP6" s="105"/>
      <c r="SXQ6" s="105"/>
      <c r="SXR6" s="105"/>
      <c r="SXS6" s="105"/>
      <c r="SXT6" s="105"/>
      <c r="SXU6" s="105"/>
      <c r="SXV6" s="105"/>
      <c r="SXW6" s="105"/>
      <c r="SXX6" s="105"/>
      <c r="SXY6" s="105"/>
      <c r="SXZ6" s="105"/>
      <c r="SYA6" s="105"/>
      <c r="SYB6" s="105"/>
      <c r="SYC6" s="105"/>
      <c r="SYD6" s="105"/>
      <c r="SYE6" s="105"/>
      <c r="SYF6" s="105"/>
      <c r="SYG6" s="105"/>
      <c r="SYH6" s="105"/>
      <c r="SYI6" s="105"/>
      <c r="SYJ6" s="105"/>
      <c r="SYK6" s="105"/>
      <c r="SYL6" s="105"/>
      <c r="SYM6" s="105"/>
      <c r="SYN6" s="105"/>
      <c r="SYO6" s="105"/>
      <c r="SYP6" s="105"/>
      <c r="SYQ6" s="105"/>
      <c r="SYR6" s="105"/>
      <c r="SYS6" s="105"/>
      <c r="SYT6" s="105"/>
      <c r="SYU6" s="105"/>
      <c r="SYV6" s="105"/>
      <c r="SYW6" s="105"/>
      <c r="SYX6" s="105"/>
      <c r="SYY6" s="105"/>
      <c r="SYZ6" s="105"/>
      <c r="SZA6" s="105"/>
      <c r="SZB6" s="105"/>
      <c r="SZC6" s="105"/>
      <c r="SZD6" s="105"/>
      <c r="SZE6" s="105"/>
      <c r="SZF6" s="105"/>
      <c r="SZG6" s="105"/>
      <c r="SZH6" s="105"/>
      <c r="SZI6" s="105"/>
      <c r="SZJ6" s="105"/>
      <c r="SZK6" s="105"/>
      <c r="SZL6" s="105"/>
      <c r="SZM6" s="105"/>
      <c r="SZN6" s="105"/>
      <c r="SZO6" s="105"/>
      <c r="SZP6" s="105"/>
      <c r="SZQ6" s="105"/>
      <c r="SZR6" s="105"/>
      <c r="SZS6" s="105"/>
      <c r="SZT6" s="105"/>
      <c r="SZU6" s="105"/>
      <c r="SZV6" s="105"/>
      <c r="SZW6" s="105"/>
      <c r="SZX6" s="105"/>
      <c r="SZY6" s="105"/>
      <c r="SZZ6" s="105"/>
      <c r="TAA6" s="105"/>
      <c r="TAB6" s="105"/>
      <c r="TAC6" s="105"/>
      <c r="TAD6" s="105"/>
      <c r="TAE6" s="105"/>
      <c r="TAF6" s="105"/>
      <c r="TAG6" s="105"/>
      <c r="TAH6" s="105"/>
      <c r="TAI6" s="105"/>
      <c r="TAJ6" s="105"/>
      <c r="TAK6" s="105"/>
      <c r="TAL6" s="105"/>
      <c r="TAM6" s="105"/>
      <c r="TAN6" s="105"/>
      <c r="TAO6" s="105"/>
      <c r="TAP6" s="105"/>
      <c r="TAQ6" s="105"/>
      <c r="TAR6" s="105"/>
      <c r="TAS6" s="105"/>
      <c r="TAT6" s="105"/>
      <c r="TAU6" s="105"/>
      <c r="TAV6" s="105"/>
      <c r="TAW6" s="105"/>
      <c r="TAX6" s="105"/>
      <c r="TAY6" s="105"/>
      <c r="TAZ6" s="105"/>
      <c r="TBA6" s="105"/>
      <c r="TBB6" s="105"/>
      <c r="TBC6" s="105"/>
      <c r="TBD6" s="105"/>
      <c r="TBE6" s="105"/>
      <c r="TBF6" s="105"/>
      <c r="TBG6" s="105"/>
      <c r="TBH6" s="105"/>
      <c r="TBI6" s="105"/>
      <c r="TBJ6" s="105"/>
      <c r="TBK6" s="105"/>
      <c r="TBL6" s="105"/>
      <c r="TBM6" s="105"/>
      <c r="TBN6" s="105"/>
      <c r="TBO6" s="105"/>
      <c r="TBP6" s="105"/>
      <c r="TBQ6" s="105"/>
      <c r="TBR6" s="105"/>
      <c r="TBS6" s="105"/>
      <c r="TBT6" s="105"/>
      <c r="TBU6" s="105"/>
      <c r="TBV6" s="105"/>
      <c r="TBW6" s="105"/>
      <c r="TBX6" s="105"/>
      <c r="TBY6" s="105"/>
      <c r="TBZ6" s="105"/>
      <c r="TCA6" s="105"/>
      <c r="TCB6" s="105"/>
      <c r="TCC6" s="105"/>
      <c r="TCD6" s="105"/>
      <c r="TCE6" s="105"/>
      <c r="TCF6" s="105"/>
      <c r="TCG6" s="105"/>
      <c r="TCH6" s="105"/>
      <c r="TCI6" s="105"/>
      <c r="TCJ6" s="105"/>
      <c r="TCK6" s="105"/>
      <c r="TCL6" s="105"/>
      <c r="TCM6" s="105"/>
      <c r="TCN6" s="105"/>
      <c r="TCO6" s="105"/>
      <c r="TCP6" s="105"/>
      <c r="TCQ6" s="105"/>
      <c r="TCR6" s="105"/>
      <c r="TCS6" s="105"/>
      <c r="TCT6" s="105"/>
      <c r="TCU6" s="105"/>
      <c r="TCV6" s="105"/>
      <c r="TCW6" s="105"/>
      <c r="TCX6" s="105"/>
      <c r="TCY6" s="105"/>
      <c r="TCZ6" s="105"/>
      <c r="TDA6" s="105"/>
      <c r="TDB6" s="105"/>
      <c r="TDC6" s="105"/>
      <c r="TDD6" s="105"/>
      <c r="TDE6" s="105"/>
      <c r="TDF6" s="105"/>
      <c r="TDG6" s="105"/>
      <c r="TDH6" s="105"/>
      <c r="TDI6" s="105"/>
      <c r="TDJ6" s="105"/>
      <c r="TDK6" s="105"/>
      <c r="TDL6" s="105"/>
      <c r="TDM6" s="105"/>
      <c r="TDN6" s="105"/>
      <c r="TDO6" s="105"/>
      <c r="TDP6" s="105"/>
      <c r="TDQ6" s="105"/>
      <c r="TDR6" s="105"/>
      <c r="TDS6" s="105"/>
      <c r="TDT6" s="105"/>
      <c r="TDU6" s="105"/>
      <c r="TDV6" s="105"/>
      <c r="TDW6" s="105"/>
      <c r="TDX6" s="105"/>
      <c r="TDY6" s="105"/>
      <c r="TDZ6" s="105"/>
      <c r="TEA6" s="105"/>
      <c r="TEB6" s="105"/>
      <c r="TEC6" s="105"/>
      <c r="TED6" s="105"/>
      <c r="TEE6" s="105"/>
      <c r="TEF6" s="105"/>
      <c r="TEG6" s="105"/>
      <c r="TEH6" s="105"/>
      <c r="TEI6" s="105"/>
      <c r="TEJ6" s="105"/>
      <c r="TEK6" s="105"/>
      <c r="TEL6" s="105"/>
      <c r="TEM6" s="105"/>
      <c r="TEN6" s="105"/>
      <c r="TEO6" s="105"/>
      <c r="TEP6" s="105"/>
      <c r="TEQ6" s="105"/>
      <c r="TER6" s="105"/>
      <c r="TES6" s="105"/>
      <c r="TET6" s="105"/>
      <c r="TEU6" s="105"/>
      <c r="TEV6" s="105"/>
      <c r="TEW6" s="105"/>
      <c r="TEX6" s="105"/>
      <c r="TEY6" s="105"/>
      <c r="TEZ6" s="105"/>
      <c r="TFA6" s="105"/>
      <c r="TFB6" s="105"/>
      <c r="TFC6" s="105"/>
      <c r="TFD6" s="105"/>
      <c r="TFE6" s="105"/>
      <c r="TFF6" s="105"/>
      <c r="TFG6" s="105"/>
      <c r="TFH6" s="105"/>
      <c r="TFI6" s="105"/>
      <c r="TFJ6" s="105"/>
      <c r="TFK6" s="105"/>
      <c r="TFL6" s="105"/>
      <c r="TFM6" s="105"/>
      <c r="TFN6" s="105"/>
      <c r="TFO6" s="105"/>
      <c r="TFP6" s="105"/>
      <c r="TFQ6" s="105"/>
      <c r="TFR6" s="105"/>
      <c r="TFS6" s="105"/>
      <c r="TFT6" s="105"/>
      <c r="TFU6" s="105"/>
      <c r="TFV6" s="105"/>
      <c r="TFW6" s="105"/>
      <c r="TFX6" s="105"/>
      <c r="TFY6" s="105"/>
      <c r="TFZ6" s="105"/>
      <c r="TGA6" s="105"/>
      <c r="TGB6" s="105"/>
      <c r="TGC6" s="105"/>
      <c r="TGD6" s="105"/>
      <c r="TGE6" s="105"/>
      <c r="TGF6" s="105"/>
      <c r="TGG6" s="105"/>
      <c r="TGH6" s="105"/>
      <c r="TGI6" s="105"/>
      <c r="TGJ6" s="105"/>
      <c r="TGK6" s="105"/>
      <c r="TGL6" s="105"/>
      <c r="TGM6" s="105"/>
      <c r="TGN6" s="105"/>
      <c r="TGO6" s="105"/>
      <c r="TGP6" s="105"/>
      <c r="TGQ6" s="105"/>
      <c r="TGR6" s="105"/>
      <c r="TGS6" s="105"/>
      <c r="TGT6" s="105"/>
      <c r="TGU6" s="105"/>
      <c r="TGV6" s="105"/>
      <c r="TGW6" s="105"/>
      <c r="TGX6" s="105"/>
      <c r="TGY6" s="105"/>
      <c r="TGZ6" s="105"/>
      <c r="THA6" s="105"/>
      <c r="THB6" s="105"/>
      <c r="THC6" s="105"/>
      <c r="THD6" s="105"/>
      <c r="THE6" s="105"/>
      <c r="THF6" s="105"/>
      <c r="THG6" s="105"/>
      <c r="THH6" s="105"/>
      <c r="THI6" s="105"/>
      <c r="THJ6" s="105"/>
      <c r="THK6" s="105"/>
      <c r="THL6" s="105"/>
      <c r="THM6" s="105"/>
      <c r="THN6" s="105"/>
      <c r="THO6" s="105"/>
      <c r="THP6" s="105"/>
      <c r="THQ6" s="105"/>
      <c r="THR6" s="105"/>
      <c r="THS6" s="105"/>
      <c r="THT6" s="105"/>
      <c r="THU6" s="105"/>
      <c r="THV6" s="105"/>
      <c r="THW6" s="105"/>
      <c r="THX6" s="105"/>
      <c r="THY6" s="105"/>
      <c r="THZ6" s="105"/>
      <c r="TIA6" s="105"/>
      <c r="TIB6" s="105"/>
      <c r="TIC6" s="105"/>
      <c r="TID6" s="105"/>
      <c r="TIE6" s="105"/>
      <c r="TIF6" s="105"/>
      <c r="TIG6" s="105"/>
      <c r="TIH6" s="105"/>
      <c r="TII6" s="105"/>
      <c r="TIJ6" s="105"/>
      <c r="TIK6" s="105"/>
      <c r="TIL6" s="105"/>
      <c r="TIM6" s="105"/>
      <c r="TIN6" s="105"/>
      <c r="TIO6" s="105"/>
      <c r="TIP6" s="105"/>
      <c r="TIQ6" s="105"/>
      <c r="TIR6" s="105"/>
      <c r="TIS6" s="105"/>
      <c r="TIT6" s="105"/>
      <c r="TIU6" s="105"/>
      <c r="TIV6" s="105"/>
      <c r="TIW6" s="105"/>
      <c r="TIX6" s="105"/>
      <c r="TIY6" s="105"/>
      <c r="TIZ6" s="105"/>
      <c r="TJA6" s="105"/>
      <c r="TJB6" s="105"/>
      <c r="TJC6" s="105"/>
      <c r="TJD6" s="105"/>
      <c r="TJE6" s="105"/>
      <c r="TJF6" s="105"/>
      <c r="TJG6" s="105"/>
      <c r="TJH6" s="105"/>
      <c r="TJI6" s="105"/>
      <c r="TJJ6" s="105"/>
      <c r="TJK6" s="105"/>
      <c r="TJL6" s="105"/>
      <c r="TJM6" s="105"/>
      <c r="TJN6" s="105"/>
      <c r="TJO6" s="105"/>
      <c r="TJP6" s="105"/>
      <c r="TJQ6" s="105"/>
      <c r="TJR6" s="105"/>
      <c r="TJS6" s="105"/>
      <c r="TJT6" s="105"/>
      <c r="TJU6" s="105"/>
      <c r="TJV6" s="105"/>
      <c r="TJW6" s="105"/>
      <c r="TJX6" s="105"/>
      <c r="TJY6" s="105"/>
      <c r="TJZ6" s="105"/>
      <c r="TKA6" s="105"/>
      <c r="TKB6" s="105"/>
      <c r="TKC6" s="105"/>
      <c r="TKD6" s="105"/>
      <c r="TKE6" s="105"/>
      <c r="TKF6" s="105"/>
      <c r="TKG6" s="105"/>
      <c r="TKH6" s="105"/>
      <c r="TKI6" s="105"/>
      <c r="TKJ6" s="105"/>
      <c r="TKK6" s="105"/>
      <c r="TKL6" s="105"/>
      <c r="TKM6" s="105"/>
      <c r="TKN6" s="105"/>
      <c r="TKO6" s="105"/>
      <c r="TKP6" s="105"/>
      <c r="TKQ6" s="105"/>
      <c r="TKR6" s="105"/>
      <c r="TKS6" s="105"/>
      <c r="TKT6" s="105"/>
      <c r="TKU6" s="105"/>
      <c r="TKV6" s="105"/>
      <c r="TKW6" s="105"/>
      <c r="TKX6" s="105"/>
      <c r="TKY6" s="105"/>
      <c r="TKZ6" s="105"/>
      <c r="TLA6" s="105"/>
      <c r="TLB6" s="105"/>
      <c r="TLC6" s="105"/>
      <c r="TLD6" s="105"/>
      <c r="TLE6" s="105"/>
      <c r="TLF6" s="105"/>
      <c r="TLG6" s="105"/>
      <c r="TLH6" s="105"/>
      <c r="TLI6" s="105"/>
      <c r="TLJ6" s="105"/>
      <c r="TLK6" s="105"/>
      <c r="TLL6" s="105"/>
      <c r="TLM6" s="105"/>
      <c r="TLN6" s="105"/>
      <c r="TLO6" s="105"/>
      <c r="TLP6" s="105"/>
      <c r="TLQ6" s="105"/>
      <c r="TLR6" s="105"/>
      <c r="TLS6" s="105"/>
      <c r="TLT6" s="105"/>
      <c r="TLU6" s="105"/>
      <c r="TLV6" s="105"/>
      <c r="TLW6" s="105"/>
      <c r="TLX6" s="105"/>
      <c r="TLY6" s="105"/>
      <c r="TLZ6" s="105"/>
      <c r="TMA6" s="105"/>
      <c r="TMB6" s="105"/>
      <c r="TMC6" s="105"/>
      <c r="TMD6" s="105"/>
      <c r="TME6" s="105"/>
      <c r="TMF6" s="105"/>
      <c r="TMG6" s="105"/>
      <c r="TMH6" s="105"/>
      <c r="TMI6" s="105"/>
      <c r="TMJ6" s="105"/>
      <c r="TMK6" s="105"/>
      <c r="TML6" s="105"/>
      <c r="TMM6" s="105"/>
      <c r="TMN6" s="105"/>
      <c r="TMO6" s="105"/>
      <c r="TMP6" s="105"/>
      <c r="TMQ6" s="105"/>
      <c r="TMR6" s="105"/>
      <c r="TMS6" s="105"/>
      <c r="TMT6" s="105"/>
      <c r="TMU6" s="105"/>
      <c r="TMV6" s="105"/>
      <c r="TMW6" s="105"/>
      <c r="TMX6" s="105"/>
      <c r="TMY6" s="105"/>
      <c r="TMZ6" s="105"/>
      <c r="TNA6" s="105"/>
      <c r="TNB6" s="105"/>
      <c r="TNC6" s="105"/>
      <c r="TND6" s="105"/>
      <c r="TNE6" s="105"/>
      <c r="TNF6" s="105"/>
      <c r="TNG6" s="105"/>
      <c r="TNH6" s="105"/>
      <c r="TNI6" s="105"/>
      <c r="TNJ6" s="105"/>
      <c r="TNK6" s="105"/>
      <c r="TNL6" s="105"/>
      <c r="TNM6" s="105"/>
      <c r="TNN6" s="105"/>
      <c r="TNO6" s="105"/>
      <c r="TNP6" s="105"/>
      <c r="TNQ6" s="105"/>
      <c r="TNR6" s="105"/>
      <c r="TNS6" s="105"/>
      <c r="TNT6" s="105"/>
      <c r="TNU6" s="105"/>
      <c r="TNV6" s="105"/>
      <c r="TNW6" s="105"/>
      <c r="TNX6" s="105"/>
      <c r="TNY6" s="105"/>
      <c r="TNZ6" s="105"/>
      <c r="TOA6" s="105"/>
      <c r="TOB6" s="105"/>
      <c r="TOC6" s="105"/>
      <c r="TOD6" s="105"/>
      <c r="TOE6" s="105"/>
      <c r="TOF6" s="105"/>
      <c r="TOG6" s="105"/>
      <c r="TOH6" s="105"/>
      <c r="TOI6" s="105"/>
      <c r="TOJ6" s="105"/>
      <c r="TOK6" s="105"/>
      <c r="TOL6" s="105"/>
      <c r="TOM6" s="105"/>
      <c r="TON6" s="105"/>
      <c r="TOO6" s="105"/>
      <c r="TOP6" s="105"/>
      <c r="TOQ6" s="105"/>
      <c r="TOR6" s="105"/>
      <c r="TOS6" s="105"/>
      <c r="TOT6" s="105"/>
      <c r="TOU6" s="105"/>
      <c r="TOV6" s="105"/>
      <c r="TOW6" s="105"/>
      <c r="TOX6" s="105"/>
      <c r="TOY6" s="105"/>
      <c r="TOZ6" s="105"/>
      <c r="TPA6" s="105"/>
      <c r="TPB6" s="105"/>
      <c r="TPC6" s="105"/>
      <c r="TPD6" s="105"/>
      <c r="TPE6" s="105"/>
      <c r="TPF6" s="105"/>
      <c r="TPG6" s="105"/>
      <c r="TPH6" s="105"/>
      <c r="TPI6" s="105"/>
      <c r="TPJ6" s="105"/>
      <c r="TPK6" s="105"/>
      <c r="TPL6" s="105"/>
      <c r="TPM6" s="105"/>
      <c r="TPN6" s="105"/>
      <c r="TPO6" s="105"/>
      <c r="TPP6" s="105"/>
      <c r="TPQ6" s="105"/>
      <c r="TPR6" s="105"/>
      <c r="TPS6" s="105"/>
      <c r="TPT6" s="105"/>
      <c r="TPU6" s="105"/>
      <c r="TPV6" s="105"/>
      <c r="TPW6" s="105"/>
      <c r="TPX6" s="105"/>
      <c r="TPY6" s="105"/>
      <c r="TPZ6" s="105"/>
      <c r="TQA6" s="105"/>
      <c r="TQB6" s="105"/>
      <c r="TQC6" s="105"/>
      <c r="TQD6" s="105"/>
      <c r="TQE6" s="105"/>
      <c r="TQF6" s="105"/>
      <c r="TQG6" s="105"/>
      <c r="TQH6" s="105"/>
      <c r="TQI6" s="105"/>
      <c r="TQJ6" s="105"/>
      <c r="TQK6" s="105"/>
      <c r="TQL6" s="105"/>
      <c r="TQM6" s="105"/>
      <c r="TQN6" s="105"/>
      <c r="TQO6" s="105"/>
      <c r="TQP6" s="105"/>
      <c r="TQQ6" s="105"/>
      <c r="TQR6" s="105"/>
      <c r="TQS6" s="105"/>
      <c r="TQT6" s="105"/>
      <c r="TQU6" s="105"/>
      <c r="TQV6" s="105"/>
      <c r="TQW6" s="105"/>
      <c r="TQX6" s="105"/>
      <c r="TQY6" s="105"/>
      <c r="TQZ6" s="105"/>
      <c r="TRA6" s="105"/>
      <c r="TRB6" s="105"/>
      <c r="TRC6" s="105"/>
      <c r="TRD6" s="105"/>
      <c r="TRE6" s="105"/>
      <c r="TRF6" s="105"/>
      <c r="TRG6" s="105"/>
      <c r="TRH6" s="105"/>
      <c r="TRI6" s="105"/>
      <c r="TRJ6" s="105"/>
      <c r="TRK6" s="105"/>
      <c r="TRL6" s="105"/>
      <c r="TRM6" s="105"/>
      <c r="TRN6" s="105"/>
      <c r="TRO6" s="105"/>
      <c r="TRP6" s="105"/>
      <c r="TRQ6" s="105"/>
      <c r="TRR6" s="105"/>
      <c r="TRS6" s="105"/>
      <c r="TRT6" s="105"/>
      <c r="TRU6" s="105"/>
      <c r="TRV6" s="105"/>
      <c r="TRW6" s="105"/>
      <c r="TRX6" s="105"/>
      <c r="TRY6" s="105"/>
      <c r="TRZ6" s="105"/>
      <c r="TSA6" s="105"/>
      <c r="TSB6" s="105"/>
      <c r="TSC6" s="105"/>
      <c r="TSD6" s="105"/>
      <c r="TSE6" s="105"/>
      <c r="TSF6" s="105"/>
      <c r="TSG6" s="105"/>
      <c r="TSH6" s="105"/>
      <c r="TSI6" s="105"/>
      <c r="TSJ6" s="105"/>
      <c r="TSK6" s="105"/>
      <c r="TSL6" s="105"/>
      <c r="TSM6" s="105"/>
      <c r="TSN6" s="105"/>
      <c r="TSO6" s="105"/>
      <c r="TSP6" s="105"/>
      <c r="TSQ6" s="105"/>
      <c r="TSR6" s="105"/>
      <c r="TSS6" s="105"/>
      <c r="TST6" s="105"/>
      <c r="TSU6" s="105"/>
      <c r="TSV6" s="105"/>
      <c r="TSW6" s="105"/>
      <c r="TSX6" s="105"/>
      <c r="TSY6" s="105"/>
      <c r="TSZ6" s="105"/>
      <c r="TTA6" s="105"/>
      <c r="TTB6" s="105"/>
      <c r="TTC6" s="105"/>
      <c r="TTD6" s="105"/>
      <c r="TTE6" s="105"/>
      <c r="TTF6" s="105"/>
      <c r="TTG6" s="105"/>
      <c r="TTH6" s="105"/>
      <c r="TTI6" s="105"/>
      <c r="TTJ6" s="105"/>
      <c r="TTK6" s="105"/>
      <c r="TTL6" s="105"/>
      <c r="TTM6" s="105"/>
      <c r="TTN6" s="105"/>
      <c r="TTO6" s="105"/>
      <c r="TTP6" s="105"/>
      <c r="TTQ6" s="105"/>
      <c r="TTR6" s="105"/>
      <c r="TTS6" s="105"/>
      <c r="TTT6" s="105"/>
      <c r="TTU6" s="105"/>
      <c r="TTV6" s="105"/>
      <c r="TTW6" s="105"/>
      <c r="TTX6" s="105"/>
      <c r="TTY6" s="105"/>
      <c r="TTZ6" s="105"/>
      <c r="TUA6" s="105"/>
      <c r="TUB6" s="105"/>
      <c r="TUC6" s="105"/>
      <c r="TUD6" s="105"/>
      <c r="TUE6" s="105"/>
      <c r="TUF6" s="105"/>
      <c r="TUG6" s="105"/>
      <c r="TUH6" s="105"/>
      <c r="TUI6" s="105"/>
      <c r="TUJ6" s="105"/>
      <c r="TUK6" s="105"/>
      <c r="TUL6" s="105"/>
      <c r="TUM6" s="105"/>
      <c r="TUN6" s="105"/>
      <c r="TUO6" s="105"/>
      <c r="TUP6" s="105"/>
      <c r="TUQ6" s="105"/>
      <c r="TUR6" s="105"/>
      <c r="TUS6" s="105"/>
      <c r="TUT6" s="105"/>
      <c r="TUU6" s="105"/>
      <c r="TUV6" s="105"/>
      <c r="TUW6" s="105"/>
      <c r="TUX6" s="105"/>
      <c r="TUY6" s="105"/>
      <c r="TUZ6" s="105"/>
      <c r="TVA6" s="105"/>
      <c r="TVB6" s="105"/>
      <c r="TVC6" s="105"/>
      <c r="TVD6" s="105"/>
      <c r="TVE6" s="105"/>
      <c r="TVF6" s="105"/>
      <c r="TVG6" s="105"/>
      <c r="TVH6" s="105"/>
      <c r="TVI6" s="105"/>
      <c r="TVJ6" s="105"/>
      <c r="TVK6" s="105"/>
      <c r="TVL6" s="105"/>
      <c r="TVM6" s="105"/>
      <c r="TVN6" s="105"/>
      <c r="TVO6" s="105"/>
      <c r="TVP6" s="105"/>
      <c r="TVQ6" s="105"/>
      <c r="TVR6" s="105"/>
      <c r="TVS6" s="105"/>
      <c r="TVT6" s="105"/>
      <c r="TVU6" s="105"/>
      <c r="TVV6" s="105"/>
      <c r="TVW6" s="105"/>
      <c r="TVX6" s="105"/>
      <c r="TVY6" s="105"/>
      <c r="TVZ6" s="105"/>
      <c r="TWA6" s="105"/>
      <c r="TWB6" s="105"/>
      <c r="TWC6" s="105"/>
      <c r="TWD6" s="105"/>
      <c r="TWE6" s="105"/>
      <c r="TWF6" s="105"/>
      <c r="TWG6" s="105"/>
      <c r="TWH6" s="105"/>
      <c r="TWI6" s="105"/>
      <c r="TWJ6" s="105"/>
      <c r="TWK6" s="105"/>
      <c r="TWL6" s="105"/>
      <c r="TWM6" s="105"/>
      <c r="TWN6" s="105"/>
      <c r="TWO6" s="105"/>
      <c r="TWP6" s="105"/>
      <c r="TWQ6" s="105"/>
      <c r="TWR6" s="105"/>
      <c r="TWS6" s="105"/>
      <c r="TWT6" s="105"/>
      <c r="TWU6" s="105"/>
      <c r="TWV6" s="105"/>
      <c r="TWW6" s="105"/>
      <c r="TWX6" s="105"/>
      <c r="TWY6" s="105"/>
      <c r="TWZ6" s="105"/>
      <c r="TXA6" s="105"/>
      <c r="TXB6" s="105"/>
      <c r="TXC6" s="105"/>
      <c r="TXD6" s="105"/>
      <c r="TXE6" s="105"/>
      <c r="TXF6" s="105"/>
      <c r="TXG6" s="105"/>
      <c r="TXH6" s="105"/>
      <c r="TXI6" s="105"/>
      <c r="TXJ6" s="105"/>
      <c r="TXK6" s="105"/>
      <c r="TXL6" s="105"/>
      <c r="TXM6" s="105"/>
      <c r="TXN6" s="105"/>
      <c r="TXO6" s="105"/>
      <c r="TXP6" s="105"/>
      <c r="TXQ6" s="105"/>
      <c r="TXR6" s="105"/>
      <c r="TXS6" s="105"/>
      <c r="TXT6" s="105"/>
      <c r="TXU6" s="105"/>
      <c r="TXV6" s="105"/>
      <c r="TXW6" s="105"/>
      <c r="TXX6" s="105"/>
      <c r="TXY6" s="105"/>
      <c r="TXZ6" s="105"/>
      <c r="TYA6" s="105"/>
      <c r="TYB6" s="105"/>
      <c r="TYC6" s="105"/>
      <c r="TYD6" s="105"/>
      <c r="TYE6" s="105"/>
      <c r="TYF6" s="105"/>
      <c r="TYG6" s="105"/>
      <c r="TYH6" s="105"/>
      <c r="TYI6" s="105"/>
      <c r="TYJ6" s="105"/>
      <c r="TYK6" s="105"/>
      <c r="TYL6" s="105"/>
      <c r="TYM6" s="105"/>
      <c r="TYN6" s="105"/>
      <c r="TYO6" s="105"/>
      <c r="TYP6" s="105"/>
      <c r="TYQ6" s="105"/>
      <c r="TYR6" s="105"/>
      <c r="TYS6" s="105"/>
      <c r="TYT6" s="105"/>
      <c r="TYU6" s="105"/>
      <c r="TYV6" s="105"/>
      <c r="TYW6" s="105"/>
      <c r="TYX6" s="105"/>
      <c r="TYY6" s="105"/>
      <c r="TYZ6" s="105"/>
      <c r="TZA6" s="105"/>
      <c r="TZB6" s="105"/>
      <c r="TZC6" s="105"/>
      <c r="TZD6" s="105"/>
      <c r="TZE6" s="105"/>
      <c r="TZF6" s="105"/>
      <c r="TZG6" s="105"/>
      <c r="TZH6" s="105"/>
      <c r="TZI6" s="105"/>
      <c r="TZJ6" s="105"/>
      <c r="TZK6" s="105"/>
      <c r="TZL6" s="105"/>
      <c r="TZM6" s="105"/>
      <c r="TZN6" s="105"/>
      <c r="TZO6" s="105"/>
      <c r="TZP6" s="105"/>
      <c r="TZQ6" s="105"/>
      <c r="TZR6" s="105"/>
      <c r="TZS6" s="105"/>
      <c r="TZT6" s="105"/>
      <c r="TZU6" s="105"/>
      <c r="TZV6" s="105"/>
      <c r="TZW6" s="105"/>
      <c r="TZX6" s="105"/>
      <c r="TZY6" s="105"/>
      <c r="TZZ6" s="105"/>
      <c r="UAA6" s="105"/>
      <c r="UAB6" s="105"/>
      <c r="UAC6" s="105"/>
      <c r="UAD6" s="105"/>
      <c r="UAE6" s="105"/>
      <c r="UAF6" s="105"/>
      <c r="UAG6" s="105"/>
      <c r="UAH6" s="105"/>
      <c r="UAI6" s="105"/>
      <c r="UAJ6" s="105"/>
      <c r="UAK6" s="105"/>
      <c r="UAL6" s="105"/>
      <c r="UAM6" s="105"/>
      <c r="UAN6" s="105"/>
      <c r="UAO6" s="105"/>
      <c r="UAP6" s="105"/>
      <c r="UAQ6" s="105"/>
      <c r="UAR6" s="105"/>
      <c r="UAS6" s="105"/>
      <c r="UAT6" s="105"/>
      <c r="UAU6" s="105"/>
      <c r="UAV6" s="105"/>
      <c r="UAW6" s="105"/>
      <c r="UAX6" s="105"/>
      <c r="UAY6" s="105"/>
      <c r="UAZ6" s="105"/>
      <c r="UBA6" s="105"/>
      <c r="UBB6" s="105"/>
      <c r="UBC6" s="105"/>
      <c r="UBD6" s="105"/>
      <c r="UBE6" s="105"/>
      <c r="UBF6" s="105"/>
      <c r="UBG6" s="105"/>
      <c r="UBH6" s="105"/>
      <c r="UBI6" s="105"/>
      <c r="UBJ6" s="105"/>
      <c r="UBK6" s="105"/>
      <c r="UBL6" s="105"/>
      <c r="UBM6" s="105"/>
      <c r="UBN6" s="105"/>
      <c r="UBO6" s="105"/>
      <c r="UBP6" s="105"/>
      <c r="UBQ6" s="105"/>
      <c r="UBR6" s="105"/>
      <c r="UBS6" s="105"/>
      <c r="UBT6" s="105"/>
      <c r="UBU6" s="105"/>
      <c r="UBV6" s="105"/>
      <c r="UBW6" s="105"/>
      <c r="UBX6" s="105"/>
      <c r="UBY6" s="105"/>
      <c r="UBZ6" s="105"/>
      <c r="UCA6" s="105"/>
      <c r="UCB6" s="105"/>
      <c r="UCC6" s="105"/>
      <c r="UCD6" s="105"/>
      <c r="UCE6" s="105"/>
      <c r="UCF6" s="105"/>
      <c r="UCG6" s="105"/>
      <c r="UCH6" s="105"/>
      <c r="UCI6" s="105"/>
      <c r="UCJ6" s="105"/>
      <c r="UCK6" s="105"/>
      <c r="UCL6" s="105"/>
      <c r="UCM6" s="105"/>
      <c r="UCN6" s="105"/>
      <c r="UCO6" s="105"/>
      <c r="UCP6" s="105"/>
      <c r="UCQ6" s="105"/>
      <c r="UCR6" s="105"/>
      <c r="UCS6" s="105"/>
      <c r="UCT6" s="105"/>
      <c r="UCU6" s="105"/>
      <c r="UCV6" s="105"/>
      <c r="UCW6" s="105"/>
      <c r="UCX6" s="105"/>
      <c r="UCY6" s="105"/>
      <c r="UCZ6" s="105"/>
      <c r="UDA6" s="105"/>
      <c r="UDB6" s="105"/>
      <c r="UDC6" s="105"/>
      <c r="UDD6" s="105"/>
      <c r="UDE6" s="105"/>
      <c r="UDF6" s="105"/>
      <c r="UDG6" s="105"/>
      <c r="UDH6" s="105"/>
      <c r="UDI6" s="105"/>
      <c r="UDJ6" s="105"/>
      <c r="UDK6" s="105"/>
      <c r="UDL6" s="105"/>
      <c r="UDM6" s="105"/>
      <c r="UDN6" s="105"/>
      <c r="UDO6" s="105"/>
      <c r="UDP6" s="105"/>
      <c r="UDQ6" s="105"/>
      <c r="UDR6" s="105"/>
      <c r="UDS6" s="105"/>
      <c r="UDT6" s="105"/>
      <c r="UDU6" s="105"/>
      <c r="UDV6" s="105"/>
      <c r="UDW6" s="105"/>
      <c r="UDX6" s="105"/>
      <c r="UDY6" s="105"/>
      <c r="UDZ6" s="105"/>
      <c r="UEA6" s="105"/>
      <c r="UEB6" s="105"/>
      <c r="UEC6" s="105"/>
      <c r="UED6" s="105"/>
      <c r="UEE6" s="105"/>
      <c r="UEF6" s="105"/>
      <c r="UEG6" s="105"/>
      <c r="UEH6" s="105"/>
      <c r="UEI6" s="105"/>
      <c r="UEJ6" s="105"/>
      <c r="UEK6" s="105"/>
      <c r="UEL6" s="105"/>
      <c r="UEM6" s="105"/>
      <c r="UEN6" s="105"/>
      <c r="UEO6" s="105"/>
      <c r="UEP6" s="105"/>
      <c r="UEQ6" s="105"/>
      <c r="UER6" s="105"/>
      <c r="UES6" s="105"/>
      <c r="UET6" s="105"/>
      <c r="UEU6" s="105"/>
      <c r="UEV6" s="105"/>
      <c r="UEW6" s="105"/>
      <c r="UEX6" s="105"/>
      <c r="UEY6" s="105"/>
      <c r="UEZ6" s="105"/>
      <c r="UFA6" s="105"/>
      <c r="UFB6" s="105"/>
      <c r="UFC6" s="105"/>
      <c r="UFD6" s="105"/>
      <c r="UFE6" s="105"/>
      <c r="UFF6" s="105"/>
      <c r="UFG6" s="105"/>
      <c r="UFH6" s="105"/>
      <c r="UFI6" s="105"/>
      <c r="UFJ6" s="105"/>
      <c r="UFK6" s="105"/>
      <c r="UFL6" s="105"/>
      <c r="UFM6" s="105"/>
      <c r="UFN6" s="105"/>
      <c r="UFO6" s="105"/>
      <c r="UFP6" s="105"/>
      <c r="UFQ6" s="105"/>
      <c r="UFR6" s="105"/>
      <c r="UFS6" s="105"/>
      <c r="UFT6" s="105"/>
      <c r="UFU6" s="105"/>
      <c r="UFV6" s="105"/>
      <c r="UFW6" s="105"/>
      <c r="UFX6" s="105"/>
      <c r="UFY6" s="105"/>
      <c r="UFZ6" s="105"/>
      <c r="UGA6" s="105"/>
      <c r="UGB6" s="105"/>
      <c r="UGC6" s="105"/>
      <c r="UGD6" s="105"/>
      <c r="UGE6" s="105"/>
      <c r="UGF6" s="105"/>
      <c r="UGG6" s="105"/>
      <c r="UGH6" s="105"/>
      <c r="UGI6" s="105"/>
      <c r="UGJ6" s="105"/>
      <c r="UGK6" s="105"/>
      <c r="UGL6" s="105"/>
      <c r="UGM6" s="105"/>
      <c r="UGN6" s="105"/>
      <c r="UGO6" s="105"/>
      <c r="UGP6" s="105"/>
      <c r="UGQ6" s="105"/>
      <c r="UGR6" s="105"/>
      <c r="UGS6" s="105"/>
      <c r="UGT6" s="105"/>
      <c r="UGU6" s="105"/>
      <c r="UGV6" s="105"/>
      <c r="UGW6" s="105"/>
      <c r="UGX6" s="105"/>
      <c r="UGY6" s="105"/>
      <c r="UGZ6" s="105"/>
      <c r="UHA6" s="105"/>
      <c r="UHB6" s="105"/>
      <c r="UHC6" s="105"/>
      <c r="UHD6" s="105"/>
      <c r="UHE6" s="105"/>
      <c r="UHF6" s="105"/>
      <c r="UHG6" s="105"/>
      <c r="UHH6" s="105"/>
      <c r="UHI6" s="105"/>
      <c r="UHJ6" s="105"/>
      <c r="UHK6" s="105"/>
      <c r="UHL6" s="105"/>
      <c r="UHM6" s="105"/>
      <c r="UHN6" s="105"/>
      <c r="UHO6" s="105"/>
      <c r="UHP6" s="105"/>
      <c r="UHQ6" s="105"/>
      <c r="UHR6" s="105"/>
      <c r="UHS6" s="105"/>
      <c r="UHT6" s="105"/>
      <c r="UHU6" s="105"/>
      <c r="UHV6" s="105"/>
      <c r="UHW6" s="105"/>
      <c r="UHX6" s="105"/>
      <c r="UHY6" s="105"/>
      <c r="UHZ6" s="105"/>
      <c r="UIA6" s="105"/>
      <c r="UIB6" s="105"/>
      <c r="UIC6" s="105"/>
      <c r="UID6" s="105"/>
      <c r="UIE6" s="105"/>
      <c r="UIF6" s="105"/>
      <c r="UIG6" s="105"/>
      <c r="UIH6" s="105"/>
      <c r="UII6" s="105"/>
      <c r="UIJ6" s="105"/>
      <c r="UIK6" s="105"/>
      <c r="UIL6" s="105"/>
      <c r="UIM6" s="105"/>
      <c r="UIN6" s="105"/>
      <c r="UIO6" s="105"/>
      <c r="UIP6" s="105"/>
      <c r="UIQ6" s="105"/>
      <c r="UIR6" s="105"/>
      <c r="UIS6" s="105"/>
      <c r="UIT6" s="105"/>
      <c r="UIU6" s="105"/>
      <c r="UIV6" s="105"/>
      <c r="UIW6" s="105"/>
      <c r="UIX6" s="105"/>
      <c r="UIY6" s="105"/>
      <c r="UIZ6" s="105"/>
      <c r="UJA6" s="105"/>
      <c r="UJB6" s="105"/>
      <c r="UJC6" s="105"/>
      <c r="UJD6" s="105"/>
      <c r="UJE6" s="105"/>
      <c r="UJF6" s="105"/>
      <c r="UJG6" s="105"/>
      <c r="UJH6" s="105"/>
      <c r="UJI6" s="105"/>
      <c r="UJJ6" s="105"/>
      <c r="UJK6" s="105"/>
      <c r="UJL6" s="105"/>
      <c r="UJM6" s="105"/>
      <c r="UJN6" s="105"/>
      <c r="UJO6" s="105"/>
      <c r="UJP6" s="105"/>
      <c r="UJQ6" s="105"/>
      <c r="UJR6" s="105"/>
      <c r="UJS6" s="105"/>
      <c r="UJT6" s="105"/>
      <c r="UJU6" s="105"/>
      <c r="UJV6" s="105"/>
      <c r="UJW6" s="105"/>
      <c r="UJX6" s="105"/>
      <c r="UJY6" s="105"/>
      <c r="UJZ6" s="105"/>
      <c r="UKA6" s="105"/>
      <c r="UKB6" s="105"/>
      <c r="UKC6" s="105"/>
      <c r="UKD6" s="105"/>
      <c r="UKE6" s="105"/>
      <c r="UKF6" s="105"/>
      <c r="UKG6" s="105"/>
      <c r="UKH6" s="105"/>
      <c r="UKI6" s="105"/>
      <c r="UKJ6" s="105"/>
      <c r="UKK6" s="105"/>
      <c r="UKL6" s="105"/>
      <c r="UKM6" s="105"/>
      <c r="UKN6" s="105"/>
      <c r="UKO6" s="105"/>
      <c r="UKP6" s="105"/>
      <c r="UKQ6" s="105"/>
      <c r="UKR6" s="105"/>
      <c r="UKS6" s="105"/>
      <c r="UKT6" s="105"/>
      <c r="UKU6" s="105"/>
      <c r="UKV6" s="105"/>
      <c r="UKW6" s="105"/>
      <c r="UKX6" s="105"/>
      <c r="UKY6" s="105"/>
      <c r="UKZ6" s="105"/>
      <c r="ULA6" s="105"/>
      <c r="ULB6" s="105"/>
      <c r="ULC6" s="105"/>
      <c r="ULD6" s="105"/>
      <c r="ULE6" s="105"/>
      <c r="ULF6" s="105"/>
      <c r="ULG6" s="105"/>
      <c r="ULH6" s="105"/>
      <c r="ULI6" s="105"/>
      <c r="ULJ6" s="105"/>
      <c r="ULK6" s="105"/>
      <c r="ULL6" s="105"/>
      <c r="ULM6" s="105"/>
      <c r="ULN6" s="105"/>
      <c r="ULO6" s="105"/>
      <c r="ULP6" s="105"/>
      <c r="ULQ6" s="105"/>
      <c r="ULR6" s="105"/>
      <c r="ULS6" s="105"/>
      <c r="ULT6" s="105"/>
      <c r="ULU6" s="105"/>
      <c r="ULV6" s="105"/>
      <c r="ULW6" s="105"/>
      <c r="ULX6" s="105"/>
      <c r="ULY6" s="105"/>
      <c r="ULZ6" s="105"/>
      <c r="UMA6" s="105"/>
      <c r="UMB6" s="105"/>
      <c r="UMC6" s="105"/>
      <c r="UMD6" s="105"/>
      <c r="UME6" s="105"/>
      <c r="UMF6" s="105"/>
      <c r="UMG6" s="105"/>
      <c r="UMH6" s="105"/>
      <c r="UMI6" s="105"/>
      <c r="UMJ6" s="105"/>
      <c r="UMK6" s="105"/>
      <c r="UML6" s="105"/>
      <c r="UMM6" s="105"/>
      <c r="UMN6" s="105"/>
      <c r="UMO6" s="105"/>
      <c r="UMP6" s="105"/>
      <c r="UMQ6" s="105"/>
      <c r="UMR6" s="105"/>
      <c r="UMS6" s="105"/>
      <c r="UMT6" s="105"/>
      <c r="UMU6" s="105"/>
      <c r="UMV6" s="105"/>
      <c r="UMW6" s="105"/>
      <c r="UMX6" s="105"/>
      <c r="UMY6" s="105"/>
      <c r="UMZ6" s="105"/>
      <c r="UNA6" s="105"/>
      <c r="UNB6" s="105"/>
      <c r="UNC6" s="105"/>
      <c r="UND6" s="105"/>
      <c r="UNE6" s="105"/>
      <c r="UNF6" s="105"/>
      <c r="UNG6" s="105"/>
      <c r="UNH6" s="105"/>
      <c r="UNI6" s="105"/>
      <c r="UNJ6" s="105"/>
      <c r="UNK6" s="105"/>
      <c r="UNL6" s="105"/>
      <c r="UNM6" s="105"/>
      <c r="UNN6" s="105"/>
      <c r="UNO6" s="105"/>
      <c r="UNP6" s="105"/>
      <c r="UNQ6" s="105"/>
      <c r="UNR6" s="105"/>
      <c r="UNS6" s="105"/>
      <c r="UNT6" s="105"/>
      <c r="UNU6" s="105"/>
      <c r="UNV6" s="105"/>
      <c r="UNW6" s="105"/>
      <c r="UNX6" s="105"/>
      <c r="UNY6" s="105"/>
      <c r="UNZ6" s="105"/>
      <c r="UOA6" s="105"/>
      <c r="UOB6" s="105"/>
      <c r="UOC6" s="105"/>
      <c r="UOD6" s="105"/>
      <c r="UOE6" s="105"/>
      <c r="UOF6" s="105"/>
      <c r="UOG6" s="105"/>
      <c r="UOH6" s="105"/>
      <c r="UOI6" s="105"/>
      <c r="UOJ6" s="105"/>
      <c r="UOK6" s="105"/>
      <c r="UOL6" s="105"/>
      <c r="UOM6" s="105"/>
      <c r="UON6" s="105"/>
      <c r="UOO6" s="105"/>
      <c r="UOP6" s="105"/>
      <c r="UOQ6" s="105"/>
      <c r="UOR6" s="105"/>
      <c r="UOS6" s="105"/>
      <c r="UOT6" s="105"/>
      <c r="UOU6" s="105"/>
      <c r="UOV6" s="105"/>
      <c r="UOW6" s="105"/>
      <c r="UOX6" s="105"/>
      <c r="UOY6" s="105"/>
      <c r="UOZ6" s="105"/>
      <c r="UPA6" s="105"/>
      <c r="UPB6" s="105"/>
      <c r="UPC6" s="105"/>
      <c r="UPD6" s="105"/>
      <c r="UPE6" s="105"/>
      <c r="UPF6" s="105"/>
      <c r="UPG6" s="105"/>
      <c r="UPH6" s="105"/>
      <c r="UPI6" s="105"/>
      <c r="UPJ6" s="105"/>
      <c r="UPK6" s="105"/>
      <c r="UPL6" s="105"/>
      <c r="UPM6" s="105"/>
      <c r="UPN6" s="105"/>
      <c r="UPO6" s="105"/>
      <c r="UPP6" s="105"/>
      <c r="UPQ6" s="105"/>
      <c r="UPR6" s="105"/>
      <c r="UPS6" s="105"/>
      <c r="UPT6" s="105"/>
      <c r="UPU6" s="105"/>
      <c r="UPV6" s="105"/>
      <c r="UPW6" s="105"/>
      <c r="UPX6" s="105"/>
      <c r="UPY6" s="105"/>
      <c r="UPZ6" s="105"/>
      <c r="UQA6" s="105"/>
      <c r="UQB6" s="105"/>
      <c r="UQC6" s="105"/>
      <c r="UQD6" s="105"/>
      <c r="UQE6" s="105"/>
      <c r="UQF6" s="105"/>
      <c r="UQG6" s="105"/>
      <c r="UQH6" s="105"/>
      <c r="UQI6" s="105"/>
      <c r="UQJ6" s="105"/>
      <c r="UQK6" s="105"/>
      <c r="UQL6" s="105"/>
      <c r="UQM6" s="105"/>
      <c r="UQN6" s="105"/>
      <c r="UQO6" s="105"/>
      <c r="UQP6" s="105"/>
      <c r="UQQ6" s="105"/>
      <c r="UQR6" s="105"/>
      <c r="UQS6" s="105"/>
      <c r="UQT6" s="105"/>
      <c r="UQU6" s="105"/>
      <c r="UQV6" s="105"/>
      <c r="UQW6" s="105"/>
      <c r="UQX6" s="105"/>
      <c r="UQY6" s="105"/>
      <c r="UQZ6" s="105"/>
      <c r="URA6" s="105"/>
      <c r="URB6" s="105"/>
      <c r="URC6" s="105"/>
      <c r="URD6" s="105"/>
      <c r="URE6" s="105"/>
      <c r="URF6" s="105"/>
      <c r="URG6" s="105"/>
      <c r="URH6" s="105"/>
      <c r="URI6" s="105"/>
      <c r="URJ6" s="105"/>
      <c r="URK6" s="105"/>
      <c r="URL6" s="105"/>
      <c r="URM6" s="105"/>
      <c r="URN6" s="105"/>
      <c r="URO6" s="105"/>
      <c r="URP6" s="105"/>
      <c r="URQ6" s="105"/>
      <c r="URR6" s="105"/>
      <c r="URS6" s="105"/>
      <c r="URT6" s="105"/>
      <c r="URU6" s="105"/>
      <c r="URV6" s="105"/>
      <c r="URW6" s="105"/>
      <c r="URX6" s="105"/>
      <c r="URY6" s="105"/>
      <c r="URZ6" s="105"/>
      <c r="USA6" s="105"/>
      <c r="USB6" s="105"/>
      <c r="USC6" s="105"/>
      <c r="USD6" s="105"/>
      <c r="USE6" s="105"/>
      <c r="USF6" s="105"/>
      <c r="USG6" s="105"/>
      <c r="USH6" s="105"/>
      <c r="USI6" s="105"/>
      <c r="USJ6" s="105"/>
      <c r="USK6" s="105"/>
      <c r="USL6" s="105"/>
      <c r="USM6" s="105"/>
      <c r="USN6" s="105"/>
      <c r="USO6" s="105"/>
      <c r="USP6" s="105"/>
      <c r="USQ6" s="105"/>
      <c r="USR6" s="105"/>
      <c r="USS6" s="105"/>
      <c r="UST6" s="105"/>
      <c r="USU6" s="105"/>
      <c r="USV6" s="105"/>
      <c r="USW6" s="105"/>
      <c r="USX6" s="105"/>
      <c r="USY6" s="105"/>
      <c r="USZ6" s="105"/>
      <c r="UTA6" s="105"/>
      <c r="UTB6" s="105"/>
      <c r="UTC6" s="105"/>
      <c r="UTD6" s="105"/>
      <c r="UTE6" s="105"/>
      <c r="UTF6" s="105"/>
      <c r="UTG6" s="105"/>
      <c r="UTH6" s="105"/>
      <c r="UTI6" s="105"/>
      <c r="UTJ6" s="105"/>
      <c r="UTK6" s="105"/>
      <c r="UTL6" s="105"/>
      <c r="UTM6" s="105"/>
      <c r="UTN6" s="105"/>
      <c r="UTO6" s="105"/>
      <c r="UTP6" s="105"/>
      <c r="UTQ6" s="105"/>
      <c r="UTR6" s="105"/>
      <c r="UTS6" s="105"/>
      <c r="UTT6" s="105"/>
      <c r="UTU6" s="105"/>
      <c r="UTV6" s="105"/>
      <c r="UTW6" s="105"/>
      <c r="UTX6" s="105"/>
      <c r="UTY6" s="105"/>
      <c r="UTZ6" s="105"/>
      <c r="UUA6" s="105"/>
      <c r="UUB6" s="105"/>
      <c r="UUC6" s="105"/>
      <c r="UUD6" s="105"/>
      <c r="UUE6" s="105"/>
      <c r="UUF6" s="105"/>
      <c r="UUG6" s="105"/>
      <c r="UUH6" s="105"/>
      <c r="UUI6" s="105"/>
      <c r="UUJ6" s="105"/>
      <c r="UUK6" s="105"/>
      <c r="UUL6" s="105"/>
      <c r="UUM6" s="105"/>
      <c r="UUN6" s="105"/>
      <c r="UUO6" s="105"/>
      <c r="UUP6" s="105"/>
      <c r="UUQ6" s="105"/>
      <c r="UUR6" s="105"/>
      <c r="UUS6" s="105"/>
      <c r="UUT6" s="105"/>
      <c r="UUU6" s="105"/>
      <c r="UUV6" s="105"/>
      <c r="UUW6" s="105"/>
      <c r="UUX6" s="105"/>
      <c r="UUY6" s="105"/>
      <c r="UUZ6" s="105"/>
      <c r="UVA6" s="105"/>
      <c r="UVB6" s="105"/>
      <c r="UVC6" s="105"/>
      <c r="UVD6" s="105"/>
      <c r="UVE6" s="105"/>
      <c r="UVF6" s="105"/>
      <c r="UVG6" s="105"/>
      <c r="UVH6" s="105"/>
      <c r="UVI6" s="105"/>
      <c r="UVJ6" s="105"/>
      <c r="UVK6" s="105"/>
      <c r="UVL6" s="105"/>
      <c r="UVM6" s="105"/>
      <c r="UVN6" s="105"/>
      <c r="UVO6" s="105"/>
      <c r="UVP6" s="105"/>
      <c r="UVQ6" s="105"/>
      <c r="UVR6" s="105"/>
      <c r="UVS6" s="105"/>
      <c r="UVT6" s="105"/>
      <c r="UVU6" s="105"/>
      <c r="UVV6" s="105"/>
      <c r="UVW6" s="105"/>
      <c r="UVX6" s="105"/>
      <c r="UVY6" s="105"/>
      <c r="UVZ6" s="105"/>
      <c r="UWA6" s="105"/>
      <c r="UWB6" s="105"/>
      <c r="UWC6" s="105"/>
      <c r="UWD6" s="105"/>
      <c r="UWE6" s="105"/>
      <c r="UWF6" s="105"/>
      <c r="UWG6" s="105"/>
      <c r="UWH6" s="105"/>
      <c r="UWI6" s="105"/>
      <c r="UWJ6" s="105"/>
      <c r="UWK6" s="105"/>
      <c r="UWL6" s="105"/>
      <c r="UWM6" s="105"/>
      <c r="UWN6" s="105"/>
      <c r="UWO6" s="105"/>
      <c r="UWP6" s="105"/>
      <c r="UWQ6" s="105"/>
      <c r="UWR6" s="105"/>
      <c r="UWS6" s="105"/>
      <c r="UWT6" s="105"/>
      <c r="UWU6" s="105"/>
      <c r="UWV6" s="105"/>
      <c r="UWW6" s="105"/>
      <c r="UWX6" s="105"/>
      <c r="UWY6" s="105"/>
      <c r="UWZ6" s="105"/>
      <c r="UXA6" s="105"/>
      <c r="UXB6" s="105"/>
      <c r="UXC6" s="105"/>
      <c r="UXD6" s="105"/>
      <c r="UXE6" s="105"/>
      <c r="UXF6" s="105"/>
      <c r="UXG6" s="105"/>
      <c r="UXH6" s="105"/>
      <c r="UXI6" s="105"/>
      <c r="UXJ6" s="105"/>
      <c r="UXK6" s="105"/>
      <c r="UXL6" s="105"/>
      <c r="UXM6" s="105"/>
      <c r="UXN6" s="105"/>
      <c r="UXO6" s="105"/>
      <c r="UXP6" s="105"/>
      <c r="UXQ6" s="105"/>
      <c r="UXR6" s="105"/>
      <c r="UXS6" s="105"/>
      <c r="UXT6" s="105"/>
      <c r="UXU6" s="105"/>
      <c r="UXV6" s="105"/>
      <c r="UXW6" s="105"/>
      <c r="UXX6" s="105"/>
      <c r="UXY6" s="105"/>
      <c r="UXZ6" s="105"/>
      <c r="UYA6" s="105"/>
      <c r="UYB6" s="105"/>
      <c r="UYC6" s="105"/>
      <c r="UYD6" s="105"/>
      <c r="UYE6" s="105"/>
      <c r="UYF6" s="105"/>
      <c r="UYG6" s="105"/>
      <c r="UYH6" s="105"/>
      <c r="UYI6" s="105"/>
      <c r="UYJ6" s="105"/>
      <c r="UYK6" s="105"/>
      <c r="UYL6" s="105"/>
      <c r="UYM6" s="105"/>
      <c r="UYN6" s="105"/>
      <c r="UYO6" s="105"/>
      <c r="UYP6" s="105"/>
      <c r="UYQ6" s="105"/>
      <c r="UYR6" s="105"/>
      <c r="UYS6" s="105"/>
      <c r="UYT6" s="105"/>
      <c r="UYU6" s="105"/>
      <c r="UYV6" s="105"/>
      <c r="UYW6" s="105"/>
      <c r="UYX6" s="105"/>
      <c r="UYY6" s="105"/>
      <c r="UYZ6" s="105"/>
      <c r="UZA6" s="105"/>
      <c r="UZB6" s="105"/>
      <c r="UZC6" s="105"/>
      <c r="UZD6" s="105"/>
      <c r="UZE6" s="105"/>
      <c r="UZF6" s="105"/>
      <c r="UZG6" s="105"/>
      <c r="UZH6" s="105"/>
      <c r="UZI6" s="105"/>
      <c r="UZJ6" s="105"/>
      <c r="UZK6" s="105"/>
      <c r="UZL6" s="105"/>
      <c r="UZM6" s="105"/>
      <c r="UZN6" s="105"/>
      <c r="UZO6" s="105"/>
      <c r="UZP6" s="105"/>
      <c r="UZQ6" s="105"/>
      <c r="UZR6" s="105"/>
      <c r="UZS6" s="105"/>
      <c r="UZT6" s="105"/>
      <c r="UZU6" s="105"/>
      <c r="UZV6" s="105"/>
      <c r="UZW6" s="105"/>
      <c r="UZX6" s="105"/>
      <c r="UZY6" s="105"/>
      <c r="UZZ6" s="105"/>
      <c r="VAA6" s="105"/>
      <c r="VAB6" s="105"/>
      <c r="VAC6" s="105"/>
      <c r="VAD6" s="105"/>
      <c r="VAE6" s="105"/>
      <c r="VAF6" s="105"/>
      <c r="VAG6" s="105"/>
      <c r="VAH6" s="105"/>
      <c r="VAI6" s="105"/>
      <c r="VAJ6" s="105"/>
      <c r="VAK6" s="105"/>
      <c r="VAL6" s="105"/>
      <c r="VAM6" s="105"/>
      <c r="VAN6" s="105"/>
      <c r="VAO6" s="105"/>
      <c r="VAP6" s="105"/>
      <c r="VAQ6" s="105"/>
      <c r="VAR6" s="105"/>
      <c r="VAS6" s="105"/>
      <c r="VAT6" s="105"/>
      <c r="VAU6" s="105"/>
      <c r="VAV6" s="105"/>
      <c r="VAW6" s="105"/>
      <c r="VAX6" s="105"/>
      <c r="VAY6" s="105"/>
      <c r="VAZ6" s="105"/>
      <c r="VBA6" s="105"/>
      <c r="VBB6" s="105"/>
      <c r="VBC6" s="105"/>
      <c r="VBD6" s="105"/>
      <c r="VBE6" s="105"/>
      <c r="VBF6" s="105"/>
      <c r="VBG6" s="105"/>
      <c r="VBH6" s="105"/>
      <c r="VBI6" s="105"/>
      <c r="VBJ6" s="105"/>
      <c r="VBK6" s="105"/>
      <c r="VBL6" s="105"/>
      <c r="VBM6" s="105"/>
      <c r="VBN6" s="105"/>
      <c r="VBO6" s="105"/>
      <c r="VBP6" s="105"/>
      <c r="VBQ6" s="105"/>
      <c r="VBR6" s="105"/>
      <c r="VBS6" s="105"/>
      <c r="VBT6" s="105"/>
      <c r="VBU6" s="105"/>
      <c r="VBV6" s="105"/>
      <c r="VBW6" s="105"/>
      <c r="VBX6" s="105"/>
      <c r="VBY6" s="105"/>
      <c r="VBZ6" s="105"/>
      <c r="VCA6" s="105"/>
      <c r="VCB6" s="105"/>
      <c r="VCC6" s="105"/>
      <c r="VCD6" s="105"/>
      <c r="VCE6" s="105"/>
      <c r="VCF6" s="105"/>
      <c r="VCG6" s="105"/>
      <c r="VCH6" s="105"/>
      <c r="VCI6" s="105"/>
      <c r="VCJ6" s="105"/>
      <c r="VCK6" s="105"/>
      <c r="VCL6" s="105"/>
      <c r="VCM6" s="105"/>
      <c r="VCN6" s="105"/>
      <c r="VCO6" s="105"/>
      <c r="VCP6" s="105"/>
      <c r="VCQ6" s="105"/>
      <c r="VCR6" s="105"/>
      <c r="VCS6" s="105"/>
      <c r="VCT6" s="105"/>
      <c r="VCU6" s="105"/>
      <c r="VCV6" s="105"/>
      <c r="VCW6" s="105"/>
      <c r="VCX6" s="105"/>
      <c r="VCY6" s="105"/>
      <c r="VCZ6" s="105"/>
      <c r="VDA6" s="105"/>
      <c r="VDB6" s="105"/>
      <c r="VDC6" s="105"/>
      <c r="VDD6" s="105"/>
      <c r="VDE6" s="105"/>
      <c r="VDF6" s="105"/>
      <c r="VDG6" s="105"/>
      <c r="VDH6" s="105"/>
      <c r="VDI6" s="105"/>
      <c r="VDJ6" s="105"/>
      <c r="VDK6" s="105"/>
      <c r="VDL6" s="105"/>
      <c r="VDM6" s="105"/>
      <c r="VDN6" s="105"/>
      <c r="VDO6" s="105"/>
      <c r="VDP6" s="105"/>
      <c r="VDQ6" s="105"/>
      <c r="VDR6" s="105"/>
      <c r="VDS6" s="105"/>
      <c r="VDT6" s="105"/>
      <c r="VDU6" s="105"/>
      <c r="VDV6" s="105"/>
      <c r="VDW6" s="105"/>
      <c r="VDX6" s="105"/>
      <c r="VDY6" s="105"/>
      <c r="VDZ6" s="105"/>
      <c r="VEA6" s="105"/>
      <c r="VEB6" s="105"/>
      <c r="VEC6" s="105"/>
      <c r="VED6" s="105"/>
      <c r="VEE6" s="105"/>
      <c r="VEF6" s="105"/>
      <c r="VEG6" s="105"/>
      <c r="VEH6" s="105"/>
      <c r="VEI6" s="105"/>
      <c r="VEJ6" s="105"/>
      <c r="VEK6" s="105"/>
      <c r="VEL6" s="105"/>
      <c r="VEM6" s="105"/>
      <c r="VEN6" s="105"/>
      <c r="VEO6" s="105"/>
      <c r="VEP6" s="105"/>
      <c r="VEQ6" s="105"/>
      <c r="VER6" s="105"/>
      <c r="VES6" s="105"/>
      <c r="VET6" s="105"/>
      <c r="VEU6" s="105"/>
      <c r="VEV6" s="105"/>
      <c r="VEW6" s="105"/>
      <c r="VEX6" s="105"/>
      <c r="VEY6" s="105"/>
      <c r="VEZ6" s="105"/>
      <c r="VFA6" s="105"/>
      <c r="VFB6" s="105"/>
      <c r="VFC6" s="105"/>
      <c r="VFD6" s="105"/>
      <c r="VFE6" s="105"/>
      <c r="VFF6" s="105"/>
      <c r="VFG6" s="105"/>
      <c r="VFH6" s="105"/>
      <c r="VFI6" s="105"/>
      <c r="VFJ6" s="105"/>
      <c r="VFK6" s="105"/>
      <c r="VFL6" s="105"/>
      <c r="VFM6" s="105"/>
      <c r="VFN6" s="105"/>
      <c r="VFO6" s="105"/>
      <c r="VFP6" s="105"/>
      <c r="VFQ6" s="105"/>
      <c r="VFR6" s="105"/>
      <c r="VFS6" s="105"/>
      <c r="VFT6" s="105"/>
      <c r="VFU6" s="105"/>
      <c r="VFV6" s="105"/>
      <c r="VFW6" s="105"/>
      <c r="VFX6" s="105"/>
      <c r="VFY6" s="105"/>
      <c r="VFZ6" s="105"/>
      <c r="VGA6" s="105"/>
      <c r="VGB6" s="105"/>
      <c r="VGC6" s="105"/>
      <c r="VGD6" s="105"/>
      <c r="VGE6" s="105"/>
      <c r="VGF6" s="105"/>
      <c r="VGG6" s="105"/>
      <c r="VGH6" s="105"/>
      <c r="VGI6" s="105"/>
      <c r="VGJ6" s="105"/>
      <c r="VGK6" s="105"/>
      <c r="VGL6" s="105"/>
      <c r="VGM6" s="105"/>
      <c r="VGN6" s="105"/>
      <c r="VGO6" s="105"/>
      <c r="VGP6" s="105"/>
      <c r="VGQ6" s="105"/>
      <c r="VGR6" s="105"/>
      <c r="VGS6" s="105"/>
      <c r="VGT6" s="105"/>
      <c r="VGU6" s="105"/>
      <c r="VGV6" s="105"/>
      <c r="VGW6" s="105"/>
      <c r="VGX6" s="105"/>
      <c r="VGY6" s="105"/>
      <c r="VGZ6" s="105"/>
      <c r="VHA6" s="105"/>
      <c r="VHB6" s="105"/>
      <c r="VHC6" s="105"/>
      <c r="VHD6" s="105"/>
      <c r="VHE6" s="105"/>
      <c r="VHF6" s="105"/>
      <c r="VHG6" s="105"/>
      <c r="VHH6" s="105"/>
      <c r="VHI6" s="105"/>
      <c r="VHJ6" s="105"/>
      <c r="VHK6" s="105"/>
      <c r="VHL6" s="105"/>
      <c r="VHM6" s="105"/>
      <c r="VHN6" s="105"/>
      <c r="VHO6" s="105"/>
      <c r="VHP6" s="105"/>
      <c r="VHQ6" s="105"/>
      <c r="VHR6" s="105"/>
      <c r="VHS6" s="105"/>
      <c r="VHT6" s="105"/>
      <c r="VHU6" s="105"/>
      <c r="VHV6" s="105"/>
      <c r="VHW6" s="105"/>
      <c r="VHX6" s="105"/>
      <c r="VHY6" s="105"/>
      <c r="VHZ6" s="105"/>
      <c r="VIA6" s="105"/>
      <c r="VIB6" s="105"/>
      <c r="VIC6" s="105"/>
      <c r="VID6" s="105"/>
      <c r="VIE6" s="105"/>
      <c r="VIF6" s="105"/>
      <c r="VIG6" s="105"/>
      <c r="VIH6" s="105"/>
      <c r="VII6" s="105"/>
      <c r="VIJ6" s="105"/>
      <c r="VIK6" s="105"/>
      <c r="VIL6" s="105"/>
      <c r="VIM6" s="105"/>
      <c r="VIN6" s="105"/>
      <c r="VIO6" s="105"/>
      <c r="VIP6" s="105"/>
      <c r="VIQ6" s="105"/>
      <c r="VIR6" s="105"/>
      <c r="VIS6" s="105"/>
      <c r="VIT6" s="105"/>
      <c r="VIU6" s="105"/>
      <c r="VIV6" s="105"/>
      <c r="VIW6" s="105"/>
      <c r="VIX6" s="105"/>
      <c r="VIY6" s="105"/>
      <c r="VIZ6" s="105"/>
      <c r="VJA6" s="105"/>
      <c r="VJB6" s="105"/>
      <c r="VJC6" s="105"/>
      <c r="VJD6" s="105"/>
      <c r="VJE6" s="105"/>
      <c r="VJF6" s="105"/>
      <c r="VJG6" s="105"/>
      <c r="VJH6" s="105"/>
      <c r="VJI6" s="105"/>
      <c r="VJJ6" s="105"/>
      <c r="VJK6" s="105"/>
      <c r="VJL6" s="105"/>
      <c r="VJM6" s="105"/>
      <c r="VJN6" s="105"/>
      <c r="VJO6" s="105"/>
      <c r="VJP6" s="105"/>
      <c r="VJQ6" s="105"/>
      <c r="VJR6" s="105"/>
      <c r="VJS6" s="105"/>
      <c r="VJT6" s="105"/>
      <c r="VJU6" s="105"/>
      <c r="VJV6" s="105"/>
      <c r="VJW6" s="105"/>
      <c r="VJX6" s="105"/>
      <c r="VJY6" s="105"/>
      <c r="VJZ6" s="105"/>
      <c r="VKA6" s="105"/>
      <c r="VKB6" s="105"/>
      <c r="VKC6" s="105"/>
      <c r="VKD6" s="105"/>
      <c r="VKE6" s="105"/>
      <c r="VKF6" s="105"/>
      <c r="VKG6" s="105"/>
      <c r="VKH6" s="105"/>
      <c r="VKI6" s="105"/>
      <c r="VKJ6" s="105"/>
      <c r="VKK6" s="105"/>
      <c r="VKL6" s="105"/>
      <c r="VKM6" s="105"/>
      <c r="VKN6" s="105"/>
      <c r="VKO6" s="105"/>
      <c r="VKP6" s="105"/>
      <c r="VKQ6" s="105"/>
      <c r="VKR6" s="105"/>
      <c r="VKS6" s="105"/>
      <c r="VKT6" s="105"/>
      <c r="VKU6" s="105"/>
      <c r="VKV6" s="105"/>
      <c r="VKW6" s="105"/>
      <c r="VKX6" s="105"/>
      <c r="VKY6" s="105"/>
      <c r="VKZ6" s="105"/>
      <c r="VLA6" s="105"/>
      <c r="VLB6" s="105"/>
      <c r="VLC6" s="105"/>
      <c r="VLD6" s="105"/>
      <c r="VLE6" s="105"/>
      <c r="VLF6" s="105"/>
      <c r="VLG6" s="105"/>
      <c r="VLH6" s="105"/>
      <c r="VLI6" s="105"/>
      <c r="VLJ6" s="105"/>
      <c r="VLK6" s="105"/>
      <c r="VLL6" s="105"/>
      <c r="VLM6" s="105"/>
      <c r="VLN6" s="105"/>
      <c r="VLO6" s="105"/>
      <c r="VLP6" s="105"/>
      <c r="VLQ6" s="105"/>
      <c r="VLR6" s="105"/>
      <c r="VLS6" s="105"/>
      <c r="VLT6" s="105"/>
      <c r="VLU6" s="105"/>
      <c r="VLV6" s="105"/>
      <c r="VLW6" s="105"/>
      <c r="VLX6" s="105"/>
      <c r="VLY6" s="105"/>
      <c r="VLZ6" s="105"/>
      <c r="VMA6" s="105"/>
      <c r="VMB6" s="105"/>
      <c r="VMC6" s="105"/>
      <c r="VMD6" s="105"/>
      <c r="VME6" s="105"/>
      <c r="VMF6" s="105"/>
      <c r="VMG6" s="105"/>
      <c r="VMH6" s="105"/>
      <c r="VMI6" s="105"/>
      <c r="VMJ6" s="105"/>
      <c r="VMK6" s="105"/>
      <c r="VML6" s="105"/>
      <c r="VMM6" s="105"/>
      <c r="VMN6" s="105"/>
      <c r="VMO6" s="105"/>
      <c r="VMP6" s="105"/>
      <c r="VMQ6" s="105"/>
      <c r="VMR6" s="105"/>
      <c r="VMS6" s="105"/>
      <c r="VMT6" s="105"/>
      <c r="VMU6" s="105"/>
      <c r="VMV6" s="105"/>
      <c r="VMW6" s="105"/>
      <c r="VMX6" s="105"/>
      <c r="VMY6" s="105"/>
      <c r="VMZ6" s="105"/>
      <c r="VNA6" s="105"/>
      <c r="VNB6" s="105"/>
      <c r="VNC6" s="105"/>
      <c r="VND6" s="105"/>
      <c r="VNE6" s="105"/>
      <c r="VNF6" s="105"/>
      <c r="VNG6" s="105"/>
      <c r="VNH6" s="105"/>
      <c r="VNI6" s="105"/>
      <c r="VNJ6" s="105"/>
      <c r="VNK6" s="105"/>
      <c r="VNL6" s="105"/>
      <c r="VNM6" s="105"/>
      <c r="VNN6" s="105"/>
      <c r="VNO6" s="105"/>
      <c r="VNP6" s="105"/>
      <c r="VNQ6" s="105"/>
      <c r="VNR6" s="105"/>
      <c r="VNS6" s="105"/>
      <c r="VNT6" s="105"/>
      <c r="VNU6" s="105"/>
      <c r="VNV6" s="105"/>
      <c r="VNW6" s="105"/>
      <c r="VNX6" s="105"/>
      <c r="VNY6" s="105"/>
      <c r="VNZ6" s="105"/>
      <c r="VOA6" s="105"/>
      <c r="VOB6" s="105"/>
      <c r="VOC6" s="105"/>
      <c r="VOD6" s="105"/>
      <c r="VOE6" s="105"/>
      <c r="VOF6" s="105"/>
      <c r="VOG6" s="105"/>
      <c r="VOH6" s="105"/>
      <c r="VOI6" s="105"/>
      <c r="VOJ6" s="105"/>
      <c r="VOK6" s="105"/>
      <c r="VOL6" s="105"/>
      <c r="VOM6" s="105"/>
      <c r="VON6" s="105"/>
      <c r="VOO6" s="105"/>
      <c r="VOP6" s="105"/>
      <c r="VOQ6" s="105"/>
      <c r="VOR6" s="105"/>
      <c r="VOS6" s="105"/>
      <c r="VOT6" s="105"/>
      <c r="VOU6" s="105"/>
      <c r="VOV6" s="105"/>
      <c r="VOW6" s="105"/>
      <c r="VOX6" s="105"/>
      <c r="VOY6" s="105"/>
      <c r="VOZ6" s="105"/>
      <c r="VPA6" s="105"/>
      <c r="VPB6" s="105"/>
      <c r="VPC6" s="105"/>
      <c r="VPD6" s="105"/>
      <c r="VPE6" s="105"/>
      <c r="VPF6" s="105"/>
      <c r="VPG6" s="105"/>
      <c r="VPH6" s="105"/>
      <c r="VPI6" s="105"/>
      <c r="VPJ6" s="105"/>
      <c r="VPK6" s="105"/>
      <c r="VPL6" s="105"/>
      <c r="VPM6" s="105"/>
      <c r="VPN6" s="105"/>
      <c r="VPO6" s="105"/>
      <c r="VPP6" s="105"/>
      <c r="VPQ6" s="105"/>
      <c r="VPR6" s="105"/>
      <c r="VPS6" s="105"/>
      <c r="VPT6" s="105"/>
      <c r="VPU6" s="105"/>
      <c r="VPV6" s="105"/>
      <c r="VPW6" s="105"/>
      <c r="VPX6" s="105"/>
      <c r="VPY6" s="105"/>
      <c r="VPZ6" s="105"/>
      <c r="VQA6" s="105"/>
      <c r="VQB6" s="105"/>
      <c r="VQC6" s="105"/>
      <c r="VQD6" s="105"/>
      <c r="VQE6" s="105"/>
      <c r="VQF6" s="105"/>
      <c r="VQG6" s="105"/>
      <c r="VQH6" s="105"/>
      <c r="VQI6" s="105"/>
      <c r="VQJ6" s="105"/>
      <c r="VQK6" s="105"/>
      <c r="VQL6" s="105"/>
      <c r="VQM6" s="105"/>
      <c r="VQN6" s="105"/>
      <c r="VQO6" s="105"/>
      <c r="VQP6" s="105"/>
      <c r="VQQ6" s="105"/>
      <c r="VQR6" s="105"/>
      <c r="VQS6" s="105"/>
      <c r="VQT6" s="105"/>
      <c r="VQU6" s="105"/>
      <c r="VQV6" s="105"/>
      <c r="VQW6" s="105"/>
      <c r="VQX6" s="105"/>
      <c r="VQY6" s="105"/>
      <c r="VQZ6" s="105"/>
      <c r="VRA6" s="105"/>
      <c r="VRB6" s="105"/>
      <c r="VRC6" s="105"/>
      <c r="VRD6" s="105"/>
      <c r="VRE6" s="105"/>
      <c r="VRF6" s="105"/>
      <c r="VRG6" s="105"/>
      <c r="VRH6" s="105"/>
      <c r="VRI6" s="105"/>
      <c r="VRJ6" s="105"/>
      <c r="VRK6" s="105"/>
      <c r="VRL6" s="105"/>
      <c r="VRM6" s="105"/>
      <c r="VRN6" s="105"/>
      <c r="VRO6" s="105"/>
      <c r="VRP6" s="105"/>
      <c r="VRQ6" s="105"/>
      <c r="VRR6" s="105"/>
      <c r="VRS6" s="105"/>
      <c r="VRT6" s="105"/>
      <c r="VRU6" s="105"/>
      <c r="VRV6" s="105"/>
      <c r="VRW6" s="105"/>
      <c r="VRX6" s="105"/>
      <c r="VRY6" s="105"/>
      <c r="VRZ6" s="105"/>
      <c r="VSA6" s="105"/>
      <c r="VSB6" s="105"/>
      <c r="VSC6" s="105"/>
      <c r="VSD6" s="105"/>
      <c r="VSE6" s="105"/>
      <c r="VSF6" s="105"/>
      <c r="VSG6" s="105"/>
      <c r="VSH6" s="105"/>
      <c r="VSI6" s="105"/>
      <c r="VSJ6" s="105"/>
      <c r="VSK6" s="105"/>
      <c r="VSL6" s="105"/>
      <c r="VSM6" s="105"/>
      <c r="VSN6" s="105"/>
      <c r="VSO6" s="105"/>
      <c r="VSP6" s="105"/>
      <c r="VSQ6" s="105"/>
      <c r="VSR6" s="105"/>
      <c r="VSS6" s="105"/>
      <c r="VST6" s="105"/>
      <c r="VSU6" s="105"/>
      <c r="VSV6" s="105"/>
      <c r="VSW6" s="105"/>
      <c r="VSX6" s="105"/>
      <c r="VSY6" s="105"/>
      <c r="VSZ6" s="105"/>
      <c r="VTA6" s="105"/>
      <c r="VTB6" s="105"/>
      <c r="VTC6" s="105"/>
      <c r="VTD6" s="105"/>
      <c r="VTE6" s="105"/>
      <c r="VTF6" s="105"/>
      <c r="VTG6" s="105"/>
      <c r="VTH6" s="105"/>
      <c r="VTI6" s="105"/>
      <c r="VTJ6" s="105"/>
      <c r="VTK6" s="105"/>
      <c r="VTL6" s="105"/>
      <c r="VTM6" s="105"/>
      <c r="VTN6" s="105"/>
      <c r="VTO6" s="105"/>
      <c r="VTP6" s="105"/>
      <c r="VTQ6" s="105"/>
      <c r="VTR6" s="105"/>
      <c r="VTS6" s="105"/>
      <c r="VTT6" s="105"/>
      <c r="VTU6" s="105"/>
      <c r="VTV6" s="105"/>
      <c r="VTW6" s="105"/>
      <c r="VTX6" s="105"/>
      <c r="VTY6" s="105"/>
      <c r="VTZ6" s="105"/>
      <c r="VUA6" s="105"/>
      <c r="VUB6" s="105"/>
      <c r="VUC6" s="105"/>
      <c r="VUD6" s="105"/>
      <c r="VUE6" s="105"/>
      <c r="VUF6" s="105"/>
      <c r="VUG6" s="105"/>
      <c r="VUH6" s="105"/>
      <c r="VUI6" s="105"/>
      <c r="VUJ6" s="105"/>
      <c r="VUK6" s="105"/>
      <c r="VUL6" s="105"/>
      <c r="VUM6" s="105"/>
      <c r="VUN6" s="105"/>
      <c r="VUO6" s="105"/>
      <c r="VUP6" s="105"/>
      <c r="VUQ6" s="105"/>
      <c r="VUR6" s="105"/>
      <c r="VUS6" s="105"/>
      <c r="VUT6" s="105"/>
      <c r="VUU6" s="105"/>
      <c r="VUV6" s="105"/>
      <c r="VUW6" s="105"/>
      <c r="VUX6" s="105"/>
      <c r="VUY6" s="105"/>
      <c r="VUZ6" s="105"/>
      <c r="VVA6" s="105"/>
      <c r="VVB6" s="105"/>
      <c r="VVC6" s="105"/>
      <c r="VVD6" s="105"/>
      <c r="VVE6" s="105"/>
      <c r="VVF6" s="105"/>
      <c r="VVG6" s="105"/>
      <c r="VVH6" s="105"/>
      <c r="VVI6" s="105"/>
      <c r="VVJ6" s="105"/>
      <c r="VVK6" s="105"/>
      <c r="VVL6" s="105"/>
      <c r="VVM6" s="105"/>
      <c r="VVN6" s="105"/>
      <c r="VVO6" s="105"/>
      <c r="VVP6" s="105"/>
      <c r="VVQ6" s="105"/>
      <c r="VVR6" s="105"/>
      <c r="VVS6" s="105"/>
      <c r="VVT6" s="105"/>
      <c r="VVU6" s="105"/>
      <c r="VVV6" s="105"/>
      <c r="VVW6" s="105"/>
      <c r="VVX6" s="105"/>
      <c r="VVY6" s="105"/>
      <c r="VVZ6" s="105"/>
      <c r="VWA6" s="105"/>
      <c r="VWB6" s="105"/>
      <c r="VWC6" s="105"/>
      <c r="VWD6" s="105"/>
      <c r="VWE6" s="105"/>
      <c r="VWF6" s="105"/>
      <c r="VWG6" s="105"/>
      <c r="VWH6" s="105"/>
      <c r="VWI6" s="105"/>
      <c r="VWJ6" s="105"/>
      <c r="VWK6" s="105"/>
      <c r="VWL6" s="105"/>
      <c r="VWM6" s="105"/>
      <c r="VWN6" s="105"/>
      <c r="VWO6" s="105"/>
      <c r="VWP6" s="105"/>
      <c r="VWQ6" s="105"/>
      <c r="VWR6" s="105"/>
      <c r="VWS6" s="105"/>
      <c r="VWT6" s="105"/>
      <c r="VWU6" s="105"/>
      <c r="VWV6" s="105"/>
      <c r="VWW6" s="105"/>
      <c r="VWX6" s="105"/>
      <c r="VWY6" s="105"/>
      <c r="VWZ6" s="105"/>
      <c r="VXA6" s="105"/>
      <c r="VXB6" s="105"/>
      <c r="VXC6" s="105"/>
      <c r="VXD6" s="105"/>
      <c r="VXE6" s="105"/>
      <c r="VXF6" s="105"/>
      <c r="VXG6" s="105"/>
      <c r="VXH6" s="105"/>
      <c r="VXI6" s="105"/>
      <c r="VXJ6" s="105"/>
      <c r="VXK6" s="105"/>
      <c r="VXL6" s="105"/>
      <c r="VXM6" s="105"/>
      <c r="VXN6" s="105"/>
      <c r="VXO6" s="105"/>
      <c r="VXP6" s="105"/>
      <c r="VXQ6" s="105"/>
      <c r="VXR6" s="105"/>
      <c r="VXS6" s="105"/>
      <c r="VXT6" s="105"/>
      <c r="VXU6" s="105"/>
      <c r="VXV6" s="105"/>
      <c r="VXW6" s="105"/>
      <c r="VXX6" s="105"/>
      <c r="VXY6" s="105"/>
      <c r="VXZ6" s="105"/>
      <c r="VYA6" s="105"/>
      <c r="VYB6" s="105"/>
      <c r="VYC6" s="105"/>
      <c r="VYD6" s="105"/>
      <c r="VYE6" s="105"/>
      <c r="VYF6" s="105"/>
      <c r="VYG6" s="105"/>
      <c r="VYH6" s="105"/>
      <c r="VYI6" s="105"/>
      <c r="VYJ6" s="105"/>
      <c r="VYK6" s="105"/>
      <c r="VYL6" s="105"/>
      <c r="VYM6" s="105"/>
      <c r="VYN6" s="105"/>
      <c r="VYO6" s="105"/>
      <c r="VYP6" s="105"/>
      <c r="VYQ6" s="105"/>
      <c r="VYR6" s="105"/>
      <c r="VYS6" s="105"/>
      <c r="VYT6" s="105"/>
      <c r="VYU6" s="105"/>
      <c r="VYV6" s="105"/>
      <c r="VYW6" s="105"/>
      <c r="VYX6" s="105"/>
      <c r="VYY6" s="105"/>
      <c r="VYZ6" s="105"/>
      <c r="VZA6" s="105"/>
      <c r="VZB6" s="105"/>
      <c r="VZC6" s="105"/>
      <c r="VZD6" s="105"/>
      <c r="VZE6" s="105"/>
      <c r="VZF6" s="105"/>
      <c r="VZG6" s="105"/>
      <c r="VZH6" s="105"/>
      <c r="VZI6" s="105"/>
      <c r="VZJ6" s="105"/>
      <c r="VZK6" s="105"/>
      <c r="VZL6" s="105"/>
      <c r="VZM6" s="105"/>
      <c r="VZN6" s="105"/>
      <c r="VZO6" s="105"/>
      <c r="VZP6" s="105"/>
      <c r="VZQ6" s="105"/>
      <c r="VZR6" s="105"/>
      <c r="VZS6" s="105"/>
      <c r="VZT6" s="105"/>
      <c r="VZU6" s="105"/>
      <c r="VZV6" s="105"/>
      <c r="VZW6" s="105"/>
      <c r="VZX6" s="105"/>
      <c r="VZY6" s="105"/>
      <c r="VZZ6" s="105"/>
      <c r="WAA6" s="105"/>
      <c r="WAB6" s="105"/>
      <c r="WAC6" s="105"/>
      <c r="WAD6" s="105"/>
      <c r="WAE6" s="105"/>
      <c r="WAF6" s="105"/>
      <c r="WAG6" s="105"/>
      <c r="WAH6" s="105"/>
      <c r="WAI6" s="105"/>
      <c r="WAJ6" s="105"/>
      <c r="WAK6" s="105"/>
      <c r="WAL6" s="105"/>
      <c r="WAM6" s="105"/>
      <c r="WAN6" s="105"/>
      <c r="WAO6" s="105"/>
      <c r="WAP6" s="105"/>
      <c r="WAQ6" s="105"/>
      <c r="WAR6" s="105"/>
      <c r="WAS6" s="105"/>
      <c r="WAT6" s="105"/>
      <c r="WAU6" s="105"/>
      <c r="WAV6" s="105"/>
      <c r="WAW6" s="105"/>
      <c r="WAX6" s="105"/>
      <c r="WAY6" s="105"/>
      <c r="WAZ6" s="105"/>
      <c r="WBA6" s="105"/>
      <c r="WBB6" s="105"/>
      <c r="WBC6" s="105"/>
      <c r="WBD6" s="105"/>
      <c r="WBE6" s="105"/>
      <c r="WBF6" s="105"/>
      <c r="WBG6" s="105"/>
      <c r="WBH6" s="105"/>
      <c r="WBI6" s="105"/>
      <c r="WBJ6" s="105"/>
      <c r="WBK6" s="105"/>
      <c r="WBL6" s="105"/>
      <c r="WBM6" s="105"/>
      <c r="WBN6" s="105"/>
      <c r="WBO6" s="105"/>
      <c r="WBP6" s="105"/>
      <c r="WBQ6" s="105"/>
      <c r="WBR6" s="105"/>
      <c r="WBS6" s="105"/>
      <c r="WBT6" s="105"/>
      <c r="WBU6" s="105"/>
      <c r="WBV6" s="105"/>
      <c r="WBW6" s="105"/>
      <c r="WBX6" s="105"/>
      <c r="WBY6" s="105"/>
      <c r="WBZ6" s="105"/>
      <c r="WCA6" s="105"/>
      <c r="WCB6" s="105"/>
      <c r="WCC6" s="105"/>
      <c r="WCD6" s="105"/>
      <c r="WCE6" s="105"/>
      <c r="WCF6" s="105"/>
      <c r="WCG6" s="105"/>
      <c r="WCH6" s="105"/>
      <c r="WCI6" s="105"/>
      <c r="WCJ6" s="105"/>
      <c r="WCK6" s="105"/>
      <c r="WCL6" s="105"/>
      <c r="WCM6" s="105"/>
      <c r="WCN6" s="105"/>
      <c r="WCO6" s="105"/>
      <c r="WCP6" s="105"/>
      <c r="WCQ6" s="105"/>
      <c r="WCR6" s="105"/>
      <c r="WCS6" s="105"/>
      <c r="WCT6" s="105"/>
      <c r="WCU6" s="105"/>
      <c r="WCV6" s="105"/>
      <c r="WCW6" s="105"/>
      <c r="WCX6" s="105"/>
      <c r="WCY6" s="105"/>
      <c r="WCZ6" s="105"/>
      <c r="WDA6" s="105"/>
      <c r="WDB6" s="105"/>
      <c r="WDC6" s="105"/>
      <c r="WDD6" s="105"/>
      <c r="WDE6" s="105"/>
      <c r="WDF6" s="105"/>
      <c r="WDG6" s="105"/>
      <c r="WDH6" s="105"/>
      <c r="WDI6" s="105"/>
      <c r="WDJ6" s="105"/>
      <c r="WDK6" s="105"/>
      <c r="WDL6" s="105"/>
      <c r="WDM6" s="105"/>
      <c r="WDN6" s="105"/>
      <c r="WDO6" s="105"/>
      <c r="WDP6" s="105"/>
      <c r="WDQ6" s="105"/>
      <c r="WDR6" s="105"/>
      <c r="WDS6" s="105"/>
      <c r="WDT6" s="105"/>
      <c r="WDU6" s="105"/>
      <c r="WDV6" s="105"/>
      <c r="WDW6" s="105"/>
      <c r="WDX6" s="105"/>
      <c r="WDY6" s="105"/>
      <c r="WDZ6" s="105"/>
      <c r="WEA6" s="105"/>
      <c r="WEB6" s="105"/>
      <c r="WEC6" s="105"/>
      <c r="WED6" s="105"/>
      <c r="WEE6" s="105"/>
      <c r="WEF6" s="105"/>
      <c r="WEG6" s="105"/>
      <c r="WEH6" s="105"/>
      <c r="WEI6" s="105"/>
      <c r="WEJ6" s="105"/>
      <c r="WEK6" s="105"/>
      <c r="WEL6" s="105"/>
      <c r="WEM6" s="105"/>
      <c r="WEN6" s="105"/>
      <c r="WEO6" s="105"/>
      <c r="WEP6" s="105"/>
      <c r="WEQ6" s="105"/>
      <c r="WER6" s="105"/>
      <c r="WES6" s="105"/>
      <c r="WET6" s="105"/>
      <c r="WEU6" s="105"/>
      <c r="WEV6" s="105"/>
      <c r="WEW6" s="105"/>
      <c r="WEX6" s="105"/>
      <c r="WEY6" s="105"/>
      <c r="WEZ6" s="105"/>
      <c r="WFA6" s="105"/>
      <c r="WFB6" s="105"/>
      <c r="WFC6" s="105"/>
      <c r="WFD6" s="105"/>
      <c r="WFE6" s="105"/>
      <c r="WFF6" s="105"/>
      <c r="WFG6" s="105"/>
      <c r="WFH6" s="105"/>
      <c r="WFI6" s="105"/>
      <c r="WFJ6" s="105"/>
      <c r="WFK6" s="105"/>
      <c r="WFL6" s="105"/>
      <c r="WFM6" s="105"/>
      <c r="WFN6" s="105"/>
      <c r="WFO6" s="105"/>
      <c r="WFP6" s="105"/>
      <c r="WFQ6" s="105"/>
      <c r="WFR6" s="105"/>
      <c r="WFS6" s="105"/>
      <c r="WFT6" s="105"/>
      <c r="WFU6" s="105"/>
      <c r="WFV6" s="105"/>
      <c r="WFW6" s="105"/>
      <c r="WFX6" s="105"/>
      <c r="WFY6" s="105"/>
      <c r="WFZ6" s="105"/>
      <c r="WGA6" s="105"/>
      <c r="WGB6" s="105"/>
      <c r="WGC6" s="105"/>
      <c r="WGD6" s="105"/>
      <c r="WGE6" s="105"/>
      <c r="WGF6" s="105"/>
      <c r="WGG6" s="105"/>
      <c r="WGH6" s="105"/>
      <c r="WGI6" s="105"/>
      <c r="WGJ6" s="105"/>
      <c r="WGK6" s="105"/>
      <c r="WGL6" s="105"/>
      <c r="WGM6" s="105"/>
      <c r="WGN6" s="105"/>
      <c r="WGO6" s="105"/>
      <c r="WGP6" s="105"/>
      <c r="WGQ6" s="105"/>
      <c r="WGR6" s="105"/>
      <c r="WGS6" s="105"/>
      <c r="WGT6" s="105"/>
      <c r="WGU6" s="105"/>
      <c r="WGV6" s="105"/>
      <c r="WGW6" s="105"/>
      <c r="WGX6" s="105"/>
      <c r="WGY6" s="105"/>
      <c r="WGZ6" s="105"/>
      <c r="WHA6" s="105"/>
      <c r="WHB6" s="105"/>
      <c r="WHC6" s="105"/>
      <c r="WHD6" s="105"/>
      <c r="WHE6" s="105"/>
      <c r="WHF6" s="105"/>
      <c r="WHG6" s="105"/>
      <c r="WHH6" s="105"/>
      <c r="WHI6" s="105"/>
      <c r="WHJ6" s="105"/>
      <c r="WHK6" s="105"/>
      <c r="WHL6" s="105"/>
      <c r="WHM6" s="105"/>
      <c r="WHN6" s="105"/>
      <c r="WHO6" s="105"/>
      <c r="WHP6" s="105"/>
      <c r="WHQ6" s="105"/>
      <c r="WHR6" s="105"/>
      <c r="WHS6" s="105"/>
      <c r="WHT6" s="105"/>
      <c r="WHU6" s="105"/>
      <c r="WHV6" s="105"/>
      <c r="WHW6" s="105"/>
      <c r="WHX6" s="105"/>
      <c r="WHY6" s="105"/>
      <c r="WHZ6" s="105"/>
      <c r="WIA6" s="105"/>
      <c r="WIB6" s="105"/>
      <c r="WIC6" s="105"/>
      <c r="WID6" s="105"/>
      <c r="WIE6" s="105"/>
      <c r="WIF6" s="105"/>
      <c r="WIG6" s="105"/>
      <c r="WIH6" s="105"/>
      <c r="WII6" s="105"/>
      <c r="WIJ6" s="105"/>
      <c r="WIK6" s="105"/>
      <c r="WIL6" s="105"/>
      <c r="WIM6" s="105"/>
      <c r="WIN6" s="105"/>
      <c r="WIO6" s="105"/>
      <c r="WIP6" s="105"/>
      <c r="WIQ6" s="105"/>
      <c r="WIR6" s="105"/>
      <c r="WIS6" s="105"/>
      <c r="WIT6" s="105"/>
      <c r="WIU6" s="105"/>
      <c r="WIV6" s="105"/>
      <c r="WIW6" s="105"/>
      <c r="WIX6" s="105"/>
      <c r="WIY6" s="105"/>
      <c r="WIZ6" s="105"/>
      <c r="WJA6" s="105"/>
      <c r="WJB6" s="105"/>
      <c r="WJC6" s="105"/>
      <c r="WJD6" s="105"/>
      <c r="WJE6" s="105"/>
      <c r="WJF6" s="105"/>
      <c r="WJG6" s="105"/>
      <c r="WJH6" s="105"/>
      <c r="WJI6" s="105"/>
      <c r="WJJ6" s="105"/>
      <c r="WJK6" s="105"/>
      <c r="WJL6" s="105"/>
      <c r="WJM6" s="105"/>
      <c r="WJN6" s="105"/>
      <c r="WJO6" s="105"/>
      <c r="WJP6" s="105"/>
      <c r="WJQ6" s="105"/>
      <c r="WJR6" s="105"/>
      <c r="WJS6" s="105"/>
      <c r="WJT6" s="105"/>
      <c r="WJU6" s="105"/>
      <c r="WJV6" s="105"/>
      <c r="WJW6" s="105"/>
      <c r="WJX6" s="105"/>
      <c r="WJY6" s="105"/>
      <c r="WJZ6" s="105"/>
      <c r="WKA6" s="105"/>
      <c r="WKB6" s="105"/>
      <c r="WKC6" s="105"/>
      <c r="WKD6" s="105"/>
      <c r="WKE6" s="105"/>
      <c r="WKF6" s="105"/>
      <c r="WKG6" s="105"/>
      <c r="WKH6" s="105"/>
      <c r="WKI6" s="105"/>
      <c r="WKJ6" s="105"/>
      <c r="WKK6" s="105"/>
      <c r="WKL6" s="105"/>
      <c r="WKM6" s="105"/>
      <c r="WKN6" s="105"/>
      <c r="WKO6" s="105"/>
      <c r="WKP6" s="105"/>
      <c r="WKQ6" s="105"/>
      <c r="WKR6" s="105"/>
      <c r="WKS6" s="105"/>
      <c r="WKT6" s="105"/>
      <c r="WKU6" s="105"/>
      <c r="WKV6" s="105"/>
      <c r="WKW6" s="105"/>
      <c r="WKX6" s="105"/>
      <c r="WKY6" s="105"/>
      <c r="WKZ6" s="105"/>
      <c r="WLA6" s="105"/>
      <c r="WLB6" s="105"/>
      <c r="WLC6" s="105"/>
      <c r="WLD6" s="105"/>
      <c r="WLE6" s="105"/>
      <c r="WLF6" s="105"/>
      <c r="WLG6" s="105"/>
      <c r="WLH6" s="105"/>
      <c r="WLI6" s="105"/>
      <c r="WLJ6" s="105"/>
      <c r="WLK6" s="105"/>
      <c r="WLL6" s="105"/>
      <c r="WLM6" s="105"/>
      <c r="WLN6" s="105"/>
      <c r="WLO6" s="105"/>
      <c r="WLP6" s="105"/>
      <c r="WLQ6" s="105"/>
      <c r="WLR6" s="105"/>
      <c r="WLS6" s="105"/>
      <c r="WLT6" s="105"/>
      <c r="WLU6" s="105"/>
      <c r="WLV6" s="105"/>
      <c r="WLW6" s="105"/>
      <c r="WLX6" s="105"/>
      <c r="WLY6" s="105"/>
      <c r="WLZ6" s="105"/>
      <c r="WMA6" s="105"/>
      <c r="WMB6" s="105"/>
      <c r="WMC6" s="105"/>
      <c r="WMD6" s="105"/>
      <c r="WME6" s="105"/>
      <c r="WMF6" s="105"/>
      <c r="WMG6" s="105"/>
      <c r="WMH6" s="105"/>
      <c r="WMI6" s="105"/>
      <c r="WMJ6" s="105"/>
      <c r="WMK6" s="105"/>
      <c r="WML6" s="105"/>
      <c r="WMM6" s="105"/>
      <c r="WMN6" s="105"/>
      <c r="WMO6" s="105"/>
      <c r="WMP6" s="105"/>
      <c r="WMQ6" s="105"/>
      <c r="WMR6" s="105"/>
      <c r="WMS6" s="105"/>
      <c r="WMT6" s="105"/>
      <c r="WMU6" s="105"/>
      <c r="WMV6" s="105"/>
      <c r="WMW6" s="105"/>
      <c r="WMX6" s="105"/>
      <c r="WMY6" s="105"/>
      <c r="WMZ6" s="105"/>
      <c r="WNA6" s="105"/>
      <c r="WNB6" s="105"/>
      <c r="WNC6" s="105"/>
      <c r="WND6" s="105"/>
      <c r="WNE6" s="105"/>
      <c r="WNF6" s="105"/>
      <c r="WNG6" s="105"/>
      <c r="WNH6" s="105"/>
      <c r="WNI6" s="105"/>
      <c r="WNJ6" s="105"/>
      <c r="WNK6" s="105"/>
      <c r="WNL6" s="105"/>
      <c r="WNM6" s="105"/>
      <c r="WNN6" s="105"/>
      <c r="WNO6" s="105"/>
      <c r="WNP6" s="105"/>
      <c r="WNQ6" s="105"/>
      <c r="WNR6" s="105"/>
      <c r="WNS6" s="105"/>
      <c r="WNT6" s="105"/>
      <c r="WNU6" s="105"/>
      <c r="WNV6" s="105"/>
      <c r="WNW6" s="105"/>
      <c r="WNX6" s="105"/>
      <c r="WNY6" s="105"/>
      <c r="WNZ6" s="105"/>
      <c r="WOA6" s="105"/>
      <c r="WOB6" s="105"/>
      <c r="WOC6" s="105"/>
      <c r="WOD6" s="105"/>
      <c r="WOE6" s="105"/>
      <c r="WOF6" s="105"/>
      <c r="WOG6" s="105"/>
      <c r="WOH6" s="105"/>
      <c r="WOI6" s="105"/>
      <c r="WOJ6" s="105"/>
      <c r="WOK6" s="105"/>
      <c r="WOL6" s="105"/>
      <c r="WOM6" s="105"/>
      <c r="WON6" s="105"/>
      <c r="WOO6" s="105"/>
      <c r="WOP6" s="105"/>
      <c r="WOQ6" s="105"/>
      <c r="WOR6" s="105"/>
      <c r="WOS6" s="105"/>
      <c r="WOT6" s="105"/>
      <c r="WOU6" s="105"/>
      <c r="WOV6" s="105"/>
      <c r="WOW6" s="105"/>
      <c r="WOX6" s="105"/>
      <c r="WOY6" s="105"/>
      <c r="WOZ6" s="105"/>
      <c r="WPA6" s="105"/>
      <c r="WPB6" s="105"/>
      <c r="WPC6" s="105"/>
      <c r="WPD6" s="105"/>
      <c r="WPE6" s="105"/>
      <c r="WPF6" s="105"/>
      <c r="WPG6" s="105"/>
      <c r="WPH6" s="105"/>
      <c r="WPI6" s="105"/>
      <c r="WPJ6" s="105"/>
      <c r="WPK6" s="105"/>
      <c r="WPL6" s="105"/>
      <c r="WPM6" s="105"/>
      <c r="WPN6" s="105"/>
      <c r="WPO6" s="105"/>
      <c r="WPP6" s="105"/>
      <c r="WPQ6" s="105"/>
      <c r="WPR6" s="105"/>
      <c r="WPS6" s="105"/>
      <c r="WPT6" s="105"/>
      <c r="WPU6" s="105"/>
      <c r="WPV6" s="105"/>
      <c r="WPW6" s="105"/>
      <c r="WPX6" s="105"/>
      <c r="WPY6" s="105"/>
      <c r="WPZ6" s="105"/>
      <c r="WQA6" s="105"/>
      <c r="WQB6" s="105"/>
      <c r="WQC6" s="105"/>
      <c r="WQD6" s="105"/>
      <c r="WQE6" s="105"/>
      <c r="WQF6" s="105"/>
      <c r="WQG6" s="105"/>
      <c r="WQH6" s="105"/>
      <c r="WQI6" s="105"/>
      <c r="WQJ6" s="105"/>
      <c r="WQK6" s="105"/>
      <c r="WQL6" s="105"/>
      <c r="WQM6" s="105"/>
      <c r="WQN6" s="105"/>
      <c r="WQO6" s="105"/>
      <c r="WQP6" s="105"/>
      <c r="WQQ6" s="105"/>
      <c r="WQR6" s="105"/>
      <c r="WQS6" s="105"/>
      <c r="WQT6" s="105"/>
      <c r="WQU6" s="105"/>
      <c r="WQV6" s="105"/>
      <c r="WQW6" s="105"/>
      <c r="WQX6" s="105"/>
      <c r="WQY6" s="105"/>
      <c r="WQZ6" s="105"/>
      <c r="WRA6" s="105"/>
      <c r="WRB6" s="105"/>
      <c r="WRC6" s="105"/>
      <c r="WRD6" s="105"/>
      <c r="WRE6" s="105"/>
      <c r="WRF6" s="105"/>
      <c r="WRG6" s="105"/>
      <c r="WRH6" s="105"/>
      <c r="WRI6" s="105"/>
      <c r="WRJ6" s="105"/>
      <c r="WRK6" s="105"/>
      <c r="WRL6" s="105"/>
      <c r="WRM6" s="105"/>
      <c r="WRN6" s="105"/>
      <c r="WRO6" s="105"/>
      <c r="WRP6" s="105"/>
      <c r="WRQ6" s="105"/>
      <c r="WRR6" s="105"/>
      <c r="WRS6" s="105"/>
      <c r="WRT6" s="105"/>
      <c r="WRU6" s="105"/>
      <c r="WRV6" s="105"/>
      <c r="WRW6" s="105"/>
      <c r="WRX6" s="105"/>
      <c r="WRY6" s="105"/>
      <c r="WRZ6" s="105"/>
      <c r="WSA6" s="105"/>
      <c r="WSB6" s="105"/>
      <c r="WSC6" s="105"/>
      <c r="WSD6" s="105"/>
      <c r="WSE6" s="105"/>
      <c r="WSF6" s="105"/>
      <c r="WSG6" s="105"/>
      <c r="WSH6" s="105"/>
      <c r="WSI6" s="105"/>
      <c r="WSJ6" s="105"/>
      <c r="WSK6" s="105"/>
      <c r="WSL6" s="105"/>
      <c r="WSM6" s="105"/>
      <c r="WSN6" s="105"/>
      <c r="WSO6" s="105"/>
      <c r="WSP6" s="105"/>
      <c r="WSQ6" s="105"/>
      <c r="WSR6" s="105"/>
      <c r="WSS6" s="105"/>
      <c r="WST6" s="105"/>
      <c r="WSU6" s="105"/>
      <c r="WSV6" s="105"/>
      <c r="WSW6" s="105"/>
      <c r="WSX6" s="105"/>
      <c r="WSY6" s="105"/>
      <c r="WSZ6" s="105"/>
      <c r="WTA6" s="105"/>
      <c r="WTB6" s="105"/>
      <c r="WTC6" s="105"/>
      <c r="WTD6" s="105"/>
      <c r="WTE6" s="105"/>
      <c r="WTF6" s="105"/>
      <c r="WTG6" s="105"/>
      <c r="WTH6" s="105"/>
      <c r="WTI6" s="105"/>
      <c r="WTJ6" s="105"/>
      <c r="WTK6" s="105"/>
      <c r="WTL6" s="105"/>
      <c r="WTM6" s="105"/>
      <c r="WTN6" s="105"/>
      <c r="WTO6" s="105"/>
      <c r="WTP6" s="105"/>
      <c r="WTQ6" s="105"/>
      <c r="WTR6" s="105"/>
      <c r="WTS6" s="105"/>
      <c r="WTT6" s="105"/>
      <c r="WTU6" s="105"/>
      <c r="WTV6" s="105"/>
      <c r="WTW6" s="105"/>
      <c r="WTX6" s="105"/>
      <c r="WTY6" s="105"/>
      <c r="WTZ6" s="105"/>
      <c r="WUA6" s="105"/>
      <c r="WUB6" s="105"/>
      <c r="WUC6" s="105"/>
      <c r="WUD6" s="105"/>
      <c r="WUE6" s="105"/>
      <c r="WUF6" s="105"/>
      <c r="WUG6" s="105"/>
      <c r="WUH6" s="105"/>
      <c r="WUI6" s="105"/>
      <c r="WUJ6" s="105"/>
      <c r="WUK6" s="105"/>
      <c r="WUL6" s="105"/>
      <c r="WUM6" s="105"/>
      <c r="WUN6" s="105"/>
      <c r="WUO6" s="105"/>
      <c r="WUP6" s="105"/>
      <c r="WUQ6" s="105"/>
      <c r="WUR6" s="105"/>
      <c r="WUS6" s="105"/>
      <c r="WUT6" s="105"/>
      <c r="WUU6" s="105"/>
      <c r="WUV6" s="105"/>
      <c r="WUW6" s="105"/>
      <c r="WUX6" s="105"/>
      <c r="WUY6" s="105"/>
      <c r="WUZ6" s="105"/>
      <c r="WVA6" s="105"/>
      <c r="WVB6" s="105"/>
      <c r="WVC6" s="105"/>
      <c r="WVD6" s="105"/>
      <c r="WVE6" s="105"/>
      <c r="WVF6" s="105"/>
      <c r="WVG6" s="105"/>
      <c r="WVH6" s="105"/>
      <c r="WVI6" s="105"/>
      <c r="WVJ6" s="105"/>
      <c r="WVK6" s="105"/>
      <c r="WVL6" s="105"/>
      <c r="WVM6" s="105"/>
      <c r="WVN6" s="105"/>
      <c r="WVO6" s="105"/>
      <c r="WVP6" s="105"/>
      <c r="WVQ6" s="105"/>
      <c r="WVR6" s="105"/>
      <c r="WVS6" s="105"/>
      <c r="WVT6" s="105"/>
      <c r="WVU6" s="105"/>
      <c r="WVV6" s="105"/>
      <c r="WVW6" s="105"/>
      <c r="WVX6" s="105"/>
      <c r="WVY6" s="105"/>
      <c r="WVZ6" s="105"/>
      <c r="WWA6" s="105"/>
      <c r="WWB6" s="105"/>
      <c r="WWC6" s="105"/>
      <c r="WWD6" s="105"/>
      <c r="WWE6" s="105"/>
      <c r="WWF6" s="105"/>
      <c r="WWG6" s="105"/>
      <c r="WWH6" s="105"/>
      <c r="WWI6" s="105"/>
      <c r="WWJ6" s="105"/>
      <c r="WWK6" s="105"/>
      <c r="WWL6" s="105"/>
      <c r="WWM6" s="105"/>
      <c r="WWN6" s="105"/>
      <c r="WWO6" s="105"/>
      <c r="WWP6" s="105"/>
      <c r="WWQ6" s="105"/>
      <c r="WWR6" s="105"/>
      <c r="WWS6" s="105"/>
      <c r="WWT6" s="105"/>
      <c r="WWU6" s="105"/>
      <c r="WWV6" s="105"/>
      <c r="WWW6" s="105"/>
      <c r="WWX6" s="105"/>
      <c r="WWY6" s="105"/>
      <c r="WWZ6" s="105"/>
      <c r="WXA6" s="105"/>
      <c r="WXB6" s="105"/>
      <c r="WXC6" s="105"/>
      <c r="WXD6" s="105"/>
      <c r="WXE6" s="105"/>
      <c r="WXF6" s="105"/>
      <c r="WXG6" s="105"/>
      <c r="WXH6" s="105"/>
      <c r="WXI6" s="105"/>
      <c r="WXJ6" s="105"/>
      <c r="WXK6" s="105"/>
      <c r="WXL6" s="105"/>
      <c r="WXM6" s="105"/>
      <c r="WXN6" s="105"/>
      <c r="WXO6" s="105"/>
      <c r="WXP6" s="105"/>
      <c r="WXQ6" s="105"/>
      <c r="WXR6" s="105"/>
      <c r="WXS6" s="105"/>
      <c r="WXT6" s="105"/>
      <c r="WXU6" s="105"/>
      <c r="WXV6" s="105"/>
      <c r="WXW6" s="105"/>
      <c r="WXX6" s="105"/>
      <c r="WXY6" s="105"/>
      <c r="WXZ6" s="105"/>
      <c r="WYA6" s="105"/>
      <c r="WYB6" s="105"/>
      <c r="WYC6" s="105"/>
      <c r="WYD6" s="105"/>
      <c r="WYE6" s="105"/>
      <c r="WYF6" s="105"/>
      <c r="WYG6" s="105"/>
      <c r="WYH6" s="105"/>
      <c r="WYI6" s="105"/>
      <c r="WYJ6" s="105"/>
      <c r="WYK6" s="105"/>
      <c r="WYL6" s="105"/>
      <c r="WYM6" s="105"/>
      <c r="WYN6" s="105"/>
      <c r="WYO6" s="105"/>
      <c r="WYP6" s="105"/>
      <c r="WYQ6" s="105"/>
      <c r="WYR6" s="105"/>
      <c r="WYS6" s="105"/>
      <c r="WYT6" s="105"/>
      <c r="WYU6" s="105"/>
      <c r="WYV6" s="105"/>
      <c r="WYW6" s="105"/>
      <c r="WYX6" s="105"/>
      <c r="WYY6" s="105"/>
      <c r="WYZ6" s="105"/>
      <c r="WZA6" s="105"/>
      <c r="WZB6" s="105"/>
      <c r="WZC6" s="105"/>
      <c r="WZD6" s="105"/>
      <c r="WZE6" s="105"/>
      <c r="WZF6" s="105"/>
      <c r="WZG6" s="105"/>
      <c r="WZH6" s="105"/>
      <c r="WZI6" s="105"/>
      <c r="WZJ6" s="105"/>
      <c r="WZK6" s="105"/>
      <c r="WZL6" s="105"/>
      <c r="WZM6" s="105"/>
      <c r="WZN6" s="105"/>
      <c r="WZO6" s="105"/>
      <c r="WZP6" s="105"/>
      <c r="WZQ6" s="105"/>
      <c r="WZR6" s="105"/>
      <c r="WZS6" s="105"/>
      <c r="WZT6" s="105"/>
      <c r="WZU6" s="105"/>
      <c r="WZV6" s="105"/>
      <c r="WZW6" s="105"/>
      <c r="WZX6" s="105"/>
      <c r="WZY6" s="105"/>
      <c r="WZZ6" s="105"/>
      <c r="XAA6" s="105"/>
      <c r="XAB6" s="105"/>
      <c r="XAC6" s="105"/>
      <c r="XAD6" s="105"/>
      <c r="XAE6" s="105"/>
      <c r="XAF6" s="105"/>
      <c r="XAG6" s="105"/>
      <c r="XAH6" s="105"/>
      <c r="XAI6" s="105"/>
      <c r="XAJ6" s="105"/>
      <c r="XAK6" s="105"/>
      <c r="XAL6" s="105"/>
      <c r="XAM6" s="105"/>
      <c r="XAN6" s="105"/>
      <c r="XAO6" s="105"/>
      <c r="XAP6" s="105"/>
      <c r="XAQ6" s="105"/>
      <c r="XAR6" s="105"/>
      <c r="XAS6" s="105"/>
      <c r="XAT6" s="105"/>
      <c r="XAU6" s="105"/>
      <c r="XAV6" s="105"/>
      <c r="XAW6" s="105"/>
      <c r="XAX6" s="105"/>
      <c r="XAY6" s="105"/>
      <c r="XAZ6" s="105"/>
      <c r="XBA6" s="105"/>
      <c r="XBB6" s="105"/>
      <c r="XBC6" s="105"/>
      <c r="XBD6" s="105"/>
      <c r="XBE6" s="105"/>
      <c r="XBF6" s="105"/>
      <c r="XBG6" s="105"/>
      <c r="XBH6" s="105"/>
      <c r="XBI6" s="105"/>
      <c r="XBJ6" s="105"/>
      <c r="XBK6" s="105"/>
      <c r="XBL6" s="105"/>
      <c r="XBM6" s="105"/>
      <c r="XBN6" s="105"/>
      <c r="XBO6" s="105"/>
      <c r="XBP6" s="105"/>
      <c r="XBQ6" s="105"/>
      <c r="XBR6" s="105"/>
      <c r="XBS6" s="105"/>
      <c r="XBT6" s="105"/>
      <c r="XBU6" s="105"/>
      <c r="XBV6" s="105"/>
      <c r="XBW6" s="105"/>
      <c r="XBX6" s="105"/>
      <c r="XBY6" s="105"/>
      <c r="XBZ6" s="105"/>
      <c r="XCA6" s="105"/>
      <c r="XCB6" s="105"/>
      <c r="XCC6" s="105"/>
      <c r="XCD6" s="105"/>
      <c r="XCE6" s="105"/>
      <c r="XCF6" s="105"/>
      <c r="XCG6" s="105"/>
      <c r="XCH6" s="105"/>
      <c r="XCI6" s="105"/>
      <c r="XCJ6" s="105"/>
      <c r="XCK6" s="105"/>
      <c r="XCL6" s="105"/>
      <c r="XCM6" s="105"/>
      <c r="XCN6" s="105"/>
      <c r="XCO6" s="105"/>
      <c r="XCP6" s="105"/>
      <c r="XCQ6" s="105"/>
      <c r="XCR6" s="105"/>
      <c r="XCS6" s="105"/>
      <c r="XCT6" s="105"/>
      <c r="XCU6" s="105"/>
      <c r="XCV6" s="105"/>
      <c r="XCW6" s="105"/>
      <c r="XCX6" s="105"/>
      <c r="XCY6" s="105"/>
      <c r="XCZ6" s="105"/>
      <c r="XDA6" s="105"/>
      <c r="XDB6" s="105"/>
      <c r="XDC6" s="105"/>
      <c r="XDD6" s="105"/>
      <c r="XDE6" s="105"/>
      <c r="XDF6" s="105"/>
      <c r="XDG6" s="105"/>
      <c r="XDH6" s="105"/>
      <c r="XDI6" s="105"/>
      <c r="XDJ6" s="105"/>
      <c r="XDK6" s="105"/>
      <c r="XDL6" s="105"/>
      <c r="XDM6" s="105"/>
      <c r="XDN6" s="105"/>
      <c r="XDO6" s="105"/>
      <c r="XDP6" s="105"/>
      <c r="XDQ6" s="105"/>
      <c r="XDR6" s="105"/>
      <c r="XDS6" s="105"/>
      <c r="XDT6" s="105"/>
      <c r="XDU6" s="105"/>
      <c r="XDV6" s="105"/>
      <c r="XDW6" s="105"/>
      <c r="XDX6" s="105"/>
      <c r="XDY6" s="105"/>
      <c r="XDZ6" s="105"/>
      <c r="XEA6" s="105"/>
      <c r="XEB6" s="105"/>
      <c r="XEC6" s="105"/>
      <c r="XED6" s="105"/>
      <c r="XEE6" s="105"/>
      <c r="XEF6" s="105"/>
      <c r="XEG6" s="105"/>
      <c r="XEH6" s="105"/>
      <c r="XEI6" s="105"/>
      <c r="XEJ6" s="105"/>
      <c r="XEK6" s="105"/>
      <c r="XEL6" s="105"/>
      <c r="XEM6" s="105"/>
      <c r="XEN6" s="105"/>
      <c r="XEO6" s="105"/>
      <c r="XEP6" s="105"/>
      <c r="XEQ6" s="105"/>
      <c r="XER6" s="105"/>
      <c r="XES6" s="105"/>
      <c r="XET6" s="105"/>
      <c r="XEU6" s="105"/>
      <c r="XEV6" s="105"/>
      <c r="XEW6" s="105"/>
      <c r="XEX6" s="105"/>
      <c r="XEY6" s="105"/>
      <c r="XEZ6" s="105"/>
      <c r="XFA6" s="105"/>
      <c r="XFB6" s="105"/>
      <c r="XFC6" s="105"/>
      <c r="XFD6" s="105"/>
    </row>
    <row r="7" spans="1:16384" ht="15" thickBot="1">
      <c r="A7" s="165" t="s">
        <v>399</v>
      </c>
    </row>
    <row r="8" spans="1:16384" s="95" customFormat="1" ht="20" thickTop="1" thickBot="1">
      <c r="A8" s="33"/>
      <c r="B8" s="33" t="s">
        <v>170</v>
      </c>
      <c r="C8" s="33" t="s">
        <v>175</v>
      </c>
      <c r="D8" s="33" t="s">
        <v>166</v>
      </c>
      <c r="E8" s="33" t="s">
        <v>198</v>
      </c>
      <c r="F8" s="33" t="s">
        <v>426</v>
      </c>
      <c r="G8" s="33" t="s">
        <v>427</v>
      </c>
      <c r="H8"/>
      <c r="I8" s="94"/>
      <c r="J8"/>
      <c r="K8"/>
      <c r="L8"/>
      <c r="M8"/>
      <c r="N8"/>
      <c r="O8"/>
      <c r="P8"/>
      <c r="Q8"/>
      <c r="R8"/>
      <c r="S8"/>
      <c r="T8"/>
      <c r="U8"/>
      <c r="V8"/>
      <c r="W8"/>
      <c r="X8"/>
      <c r="Y8"/>
      <c r="Z8"/>
      <c r="AA8"/>
      <c r="AB8"/>
      <c r="AC8"/>
      <c r="AD8"/>
      <c r="AE8"/>
      <c r="AF8"/>
      <c r="AG8"/>
      <c r="AH8"/>
      <c r="AI8"/>
      <c r="AJ8"/>
      <c r="AK8"/>
      <c r="AL8"/>
      <c r="AM8"/>
      <c r="AN8"/>
      <c r="AO8"/>
      <c r="AP8"/>
      <c r="AQ8"/>
      <c r="AR8"/>
      <c r="AS8"/>
    </row>
    <row r="9" spans="1:16384" ht="16" thickTop="1" thickBot="1">
      <c r="A9" s="225" t="s">
        <v>199</v>
      </c>
      <c r="B9" s="51" t="s">
        <v>200</v>
      </c>
      <c r="C9" s="51"/>
      <c r="D9" s="35"/>
      <c r="E9" s="48" t="s">
        <v>201</v>
      </c>
      <c r="F9" s="198"/>
      <c r="G9" s="198"/>
      <c r="I9" s="94"/>
    </row>
    <row r="10" spans="1:16384" ht="16" thickTop="1" thickBot="1">
      <c r="A10" s="226"/>
      <c r="B10" s="51" t="s">
        <v>204</v>
      </c>
      <c r="C10" s="51"/>
      <c r="D10" s="35">
        <v>1</v>
      </c>
      <c r="E10" s="48">
        <v>0.03</v>
      </c>
      <c r="F10" s="199"/>
      <c r="G10" s="199"/>
    </row>
    <row r="11" spans="1:16384" ht="16" thickTop="1" thickBot="1">
      <c r="A11" s="226"/>
      <c r="B11" s="51" t="s">
        <v>205</v>
      </c>
      <c r="C11" s="51"/>
      <c r="D11" s="96" t="s">
        <v>206</v>
      </c>
      <c r="E11" s="48">
        <v>1000</v>
      </c>
      <c r="F11" s="199"/>
      <c r="G11" s="199"/>
    </row>
    <row r="12" spans="1:16384" ht="30" customHeight="1" thickTop="1" thickBot="1">
      <c r="A12" s="226"/>
      <c r="B12" s="97" t="s">
        <v>207</v>
      </c>
      <c r="C12" s="97"/>
      <c r="D12" s="35"/>
      <c r="E12" s="98" t="s">
        <v>208</v>
      </c>
      <c r="F12" s="200"/>
      <c r="G12" s="200"/>
    </row>
    <row r="13" spans="1:16384" ht="15" customHeight="1" thickTop="1" thickBot="1">
      <c r="A13" s="226"/>
      <c r="B13" s="51" t="s">
        <v>210</v>
      </c>
      <c r="C13" s="51"/>
      <c r="D13" s="35"/>
      <c r="E13" s="48">
        <v>2015</v>
      </c>
      <c r="F13" s="199"/>
      <c r="G13" s="199"/>
    </row>
    <row r="14" spans="1:16384" ht="15" customHeight="1" thickTop="1" thickBot="1">
      <c r="A14" s="227"/>
      <c r="B14" s="51" t="s">
        <v>211</v>
      </c>
      <c r="C14" s="51"/>
      <c r="D14" s="35"/>
      <c r="E14" s="48">
        <v>0</v>
      </c>
      <c r="F14" s="199"/>
      <c r="G14" s="199"/>
    </row>
    <row r="15" spans="1:16384" ht="15" customHeight="1" thickTop="1" thickBot="1">
      <c r="A15" s="228" t="s">
        <v>212</v>
      </c>
      <c r="B15" s="51" t="s">
        <v>213</v>
      </c>
      <c r="C15" s="51"/>
      <c r="D15" s="35"/>
      <c r="E15" s="48">
        <v>0.27022400000000002</v>
      </c>
      <c r="F15" s="199"/>
      <c r="G15" s="199"/>
    </row>
    <row r="16" spans="1:16384" ht="15" customHeight="1" thickTop="1" thickBot="1">
      <c r="A16" s="229"/>
      <c r="B16" s="35" t="s">
        <v>214</v>
      </c>
      <c r="C16" s="35"/>
      <c r="D16" s="35"/>
      <c r="E16" s="48">
        <v>0.26640000000000003</v>
      </c>
      <c r="F16" s="199"/>
      <c r="G16" s="199"/>
    </row>
    <row r="17" spans="1:45" ht="16" thickTop="1" thickBot="1">
      <c r="A17" s="229"/>
      <c r="B17" s="35" t="s">
        <v>215</v>
      </c>
      <c r="C17" s="35"/>
      <c r="D17" s="35"/>
      <c r="E17" s="48">
        <v>0.312</v>
      </c>
      <c r="F17" s="199"/>
      <c r="G17" s="199"/>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1:45" ht="16" thickTop="1" thickBot="1">
      <c r="A18" s="230"/>
      <c r="B18" s="35" t="s">
        <v>216</v>
      </c>
      <c r="C18" s="35"/>
      <c r="D18" s="35"/>
      <c r="E18" s="48">
        <v>0.20124</v>
      </c>
      <c r="F18" s="199"/>
      <c r="G18" s="199"/>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1:45" ht="16" thickTop="1" thickBot="1">
      <c r="A19" s="99" t="s">
        <v>217</v>
      </c>
      <c r="B19" s="100" t="s">
        <v>218</v>
      </c>
      <c r="C19" s="100"/>
      <c r="D19" s="35"/>
      <c r="E19" s="101" t="s">
        <v>219</v>
      </c>
      <c r="F19" s="201"/>
      <c r="G19" s="201"/>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1:45" ht="15" thickTop="1">
      <c r="A20" s="102"/>
      <c r="B20" s="103"/>
      <c r="C20" s="10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1:45">
      <c r="A21" s="102"/>
      <c r="B21" s="103"/>
      <c r="C21" s="10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1:45" ht="18">
      <c r="A22" s="29" t="s">
        <v>168</v>
      </c>
      <c r="B22" s="104"/>
      <c r="C22" s="104"/>
      <c r="D22" s="104"/>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1:45" ht="19" thickBot="1">
      <c r="A23" s="105" t="s">
        <v>220</v>
      </c>
      <c r="B23" s="104"/>
      <c r="C23" s="104"/>
      <c r="D23" s="104"/>
      <c r="F23" s="106"/>
      <c r="G23" s="106"/>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1:45" ht="17" thickTop="1" thickBot="1">
      <c r="A24" s="231" t="s">
        <v>221</v>
      </c>
      <c r="B24" s="232"/>
      <c r="C24" s="232"/>
      <c r="D24" s="232"/>
      <c r="E24" s="233"/>
      <c r="F24" s="32" t="str">
        <f>F8</f>
        <v>Single Family House - Age 1</v>
      </c>
      <c r="G24" s="32" t="str">
        <f>G8</f>
        <v>Single Family House - Age 2</v>
      </c>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1:45" ht="16" thickTop="1" thickBot="1">
      <c r="A25" s="107"/>
      <c r="B25" s="108" t="s">
        <v>222</v>
      </c>
      <c r="C25" s="108"/>
      <c r="D25" s="108" t="s">
        <v>223</v>
      </c>
      <c r="E25" s="108"/>
      <c r="F25" s="109"/>
      <c r="G25" s="109"/>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1:45" ht="16" thickTop="1" thickBot="1">
      <c r="A26" s="107"/>
      <c r="B26" s="108" t="s">
        <v>224</v>
      </c>
      <c r="C26" s="108"/>
      <c r="D26" s="108" t="s">
        <v>225</v>
      </c>
      <c r="E26" s="108"/>
      <c r="F26" s="71" t="e">
        <f>F25*1000/F11</f>
        <v>#DIV/0!</v>
      </c>
      <c r="G26" s="71" t="e">
        <f>G25*1000/G11</f>
        <v>#DIV/0!</v>
      </c>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1:45" ht="16" thickTop="1" thickBot="1">
      <c r="A27" s="107"/>
      <c r="B27" s="108" t="s">
        <v>226</v>
      </c>
      <c r="C27" s="108"/>
      <c r="D27" s="108" t="s">
        <v>227</v>
      </c>
      <c r="E27" s="108"/>
      <c r="F27" s="110"/>
      <c r="G27" s="110"/>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1:45" ht="20" thickTop="1" thickBot="1">
      <c r="A28" s="105"/>
      <c r="B28" s="104"/>
      <c r="C28" s="104"/>
      <c r="D28" s="104"/>
      <c r="F28" s="106"/>
      <c r="G28" s="106"/>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1:45" ht="17" thickTop="1" thickBot="1">
      <c r="A29" s="231" t="s">
        <v>221</v>
      </c>
      <c r="B29" s="232"/>
      <c r="C29" s="232"/>
      <c r="D29" s="232"/>
      <c r="E29" s="233"/>
      <c r="F29" s="33" t="str">
        <f>F24</f>
        <v>Single Family House - Age 1</v>
      </c>
      <c r="G29" s="33" t="str">
        <f>G24</f>
        <v>Single Family House - Age 2</v>
      </c>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1:45" ht="16" thickTop="1" thickBot="1">
      <c r="A30" s="107"/>
      <c r="B30" s="108" t="s">
        <v>228</v>
      </c>
      <c r="C30" s="108" t="s">
        <v>55</v>
      </c>
      <c r="D30" s="108"/>
      <c r="E30" s="108"/>
      <c r="F30" s="176"/>
      <c r="G30" s="177"/>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1:45" ht="16" thickTop="1" thickBot="1">
      <c r="A31" s="111"/>
      <c r="B31" s="112" t="s">
        <v>228</v>
      </c>
      <c r="C31" s="112" t="s">
        <v>56</v>
      </c>
      <c r="D31" s="112"/>
      <c r="E31" s="112"/>
      <c r="F31" s="113"/>
      <c r="G31" s="177"/>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1:45" ht="16" thickTop="1" thickBot="1">
      <c r="A32" s="111"/>
      <c r="B32" s="112" t="s">
        <v>228</v>
      </c>
      <c r="C32" s="112" t="s">
        <v>57</v>
      </c>
      <c r="D32" s="112"/>
      <c r="E32" s="112"/>
      <c r="F32" s="113"/>
      <c r="G32" s="177"/>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1:45" ht="16" thickTop="1" thickBot="1">
      <c r="A33" s="111"/>
      <c r="B33" s="112" t="s">
        <v>228</v>
      </c>
      <c r="C33" s="112" t="s">
        <v>58</v>
      </c>
      <c r="D33" s="112"/>
      <c r="E33" s="112"/>
      <c r="F33" s="113"/>
      <c r="G33" s="177"/>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1:45" ht="16" thickTop="1" thickBot="1">
      <c r="A34" s="111"/>
      <c r="B34" s="112" t="s">
        <v>228</v>
      </c>
      <c r="C34" s="112" t="s">
        <v>59</v>
      </c>
      <c r="D34" s="112"/>
      <c r="E34" s="112"/>
      <c r="F34" s="113"/>
      <c r="G34" s="177"/>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1:45" ht="16" thickTop="1" thickBot="1">
      <c r="A35" s="111"/>
      <c r="B35" s="112" t="s">
        <v>228</v>
      </c>
      <c r="C35" s="112" t="s">
        <v>60</v>
      </c>
      <c r="D35" s="112"/>
      <c r="E35" s="112"/>
      <c r="F35" s="113"/>
      <c r="G35" s="177"/>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1:45" ht="16" thickTop="1" thickBot="1">
      <c r="A36" s="111"/>
      <c r="B36" s="112" t="s">
        <v>228</v>
      </c>
      <c r="C36" s="112" t="s">
        <v>61</v>
      </c>
      <c r="D36" s="112"/>
      <c r="E36" s="112"/>
      <c r="F36" s="113"/>
      <c r="G36" s="177"/>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1:45" ht="16" thickTop="1" thickBot="1">
      <c r="A37" s="111"/>
      <c r="B37" s="112" t="s">
        <v>228</v>
      </c>
      <c r="C37" s="112" t="s">
        <v>62</v>
      </c>
      <c r="D37" s="112"/>
      <c r="E37" s="112"/>
      <c r="F37" s="113"/>
      <c r="G37" s="177"/>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1:45" ht="16" thickTop="1" thickBot="1">
      <c r="A38" s="111"/>
      <c r="B38" s="112" t="s">
        <v>228</v>
      </c>
      <c r="C38" s="112" t="s">
        <v>63</v>
      </c>
      <c r="D38" s="112"/>
      <c r="E38" s="112"/>
      <c r="F38" s="113"/>
      <c r="G38" s="177"/>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1:45" ht="16" thickTop="1" thickBot="1">
      <c r="A39" s="111"/>
      <c r="B39" s="112" t="s">
        <v>221</v>
      </c>
      <c r="C39" s="112"/>
      <c r="D39" s="112"/>
      <c r="E39" s="112"/>
      <c r="F39" s="113"/>
      <c r="G39" s="177"/>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1:45" ht="16" thickTop="1" thickBot="1">
      <c r="A40" s="111"/>
      <c r="B40" s="112" t="s">
        <v>229</v>
      </c>
      <c r="C40" s="112" t="s">
        <v>55</v>
      </c>
      <c r="D40" s="112"/>
      <c r="E40" s="112"/>
      <c r="F40" s="113"/>
      <c r="G40" s="177"/>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1:45" ht="16" thickTop="1" thickBot="1">
      <c r="A41" s="111"/>
      <c r="B41" s="112" t="s">
        <v>229</v>
      </c>
      <c r="C41" s="112" t="s">
        <v>56</v>
      </c>
      <c r="D41" s="112"/>
      <c r="E41" s="112"/>
      <c r="F41" s="113"/>
      <c r="G41" s="177"/>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1:45" ht="16" thickTop="1" thickBot="1">
      <c r="A42" s="111"/>
      <c r="B42" s="112" t="s">
        <v>229</v>
      </c>
      <c r="C42" s="112" t="s">
        <v>57</v>
      </c>
      <c r="D42" s="112"/>
      <c r="E42" s="112"/>
      <c r="F42" s="113"/>
      <c r="G42" s="177"/>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1:45" ht="16" thickTop="1" thickBot="1">
      <c r="A43" s="111"/>
      <c r="B43" s="112" t="s">
        <v>229</v>
      </c>
      <c r="C43" s="112" t="s">
        <v>58</v>
      </c>
      <c r="D43" s="112"/>
      <c r="E43" s="112"/>
      <c r="F43" s="113"/>
      <c r="G43" s="177"/>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1:45" ht="16" thickTop="1" thickBot="1">
      <c r="A44" s="111"/>
      <c r="B44" s="112" t="s">
        <v>229</v>
      </c>
      <c r="C44" s="112" t="s">
        <v>59</v>
      </c>
      <c r="D44" s="112"/>
      <c r="E44" s="112"/>
      <c r="F44" s="113"/>
      <c r="G44" s="177"/>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1:45" ht="16" thickTop="1" thickBot="1">
      <c r="A45" s="111"/>
      <c r="B45" s="112" t="s">
        <v>229</v>
      </c>
      <c r="C45" s="112" t="s">
        <v>60</v>
      </c>
      <c r="D45" s="112"/>
      <c r="E45" s="112"/>
      <c r="F45" s="113"/>
      <c r="G45" s="177"/>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1:45" ht="16" thickTop="1" thickBot="1">
      <c r="A46" s="111"/>
      <c r="B46" s="112" t="s">
        <v>229</v>
      </c>
      <c r="C46" s="112" t="s">
        <v>61</v>
      </c>
      <c r="D46" s="112"/>
      <c r="E46" s="112"/>
      <c r="F46" s="113"/>
      <c r="G46" s="177"/>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1:45" ht="16" thickTop="1" thickBot="1">
      <c r="A47" s="111"/>
      <c r="B47" s="112" t="s">
        <v>229</v>
      </c>
      <c r="C47" s="112" t="s">
        <v>62</v>
      </c>
      <c r="D47" s="112"/>
      <c r="E47" s="112"/>
      <c r="F47" s="113"/>
      <c r="G47" s="177"/>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1:45" ht="16" thickTop="1" thickBot="1">
      <c r="A48" s="111"/>
      <c r="B48" s="112" t="s">
        <v>229</v>
      </c>
      <c r="C48" s="112" t="s">
        <v>63</v>
      </c>
      <c r="D48" s="112"/>
      <c r="E48" s="112"/>
      <c r="F48" s="113"/>
      <c r="G48" s="177"/>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1:45" ht="16" thickTop="1" thickBot="1">
      <c r="A49" s="111"/>
      <c r="B49" s="112" t="s">
        <v>221</v>
      </c>
      <c r="C49" s="112"/>
      <c r="D49" s="112"/>
      <c r="E49" s="112"/>
      <c r="F49" s="113"/>
      <c r="G49" s="177"/>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1:45" ht="16" thickTop="1" thickBot="1">
      <c r="A50" s="111"/>
      <c r="B50" s="112" t="s">
        <v>230</v>
      </c>
      <c r="C50" s="112" t="s">
        <v>55</v>
      </c>
      <c r="D50" s="112"/>
      <c r="E50" s="112"/>
      <c r="F50" s="113"/>
      <c r="G50" s="177"/>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1:45" ht="16" thickTop="1" thickBot="1">
      <c r="A51" s="111"/>
      <c r="B51" s="112" t="s">
        <v>230</v>
      </c>
      <c r="C51" s="112" t="s">
        <v>56</v>
      </c>
      <c r="D51" s="112"/>
      <c r="E51" s="112"/>
      <c r="F51" s="113"/>
      <c r="G51" s="177"/>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1:45" ht="16" thickTop="1" thickBot="1">
      <c r="A52" s="111"/>
      <c r="B52" s="112" t="s">
        <v>230</v>
      </c>
      <c r="C52" s="112" t="s">
        <v>57</v>
      </c>
      <c r="D52" s="112"/>
      <c r="E52" s="112"/>
      <c r="F52" s="113"/>
      <c r="G52" s="177"/>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1:45" ht="16" thickTop="1" thickBot="1">
      <c r="A53" s="111"/>
      <c r="B53" s="112" t="s">
        <v>230</v>
      </c>
      <c r="C53" s="112" t="s">
        <v>58</v>
      </c>
      <c r="D53" s="112"/>
      <c r="E53" s="112"/>
      <c r="F53" s="113"/>
      <c r="G53" s="177"/>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1:45" ht="16" thickTop="1" thickBot="1">
      <c r="A54" s="111"/>
      <c r="B54" s="112" t="s">
        <v>230</v>
      </c>
      <c r="C54" s="112" t="s">
        <v>59</v>
      </c>
      <c r="D54" s="112"/>
      <c r="E54" s="112"/>
      <c r="F54" s="113"/>
      <c r="G54" s="177"/>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1:45" ht="16" thickTop="1" thickBot="1">
      <c r="A55" s="111"/>
      <c r="B55" s="112" t="s">
        <v>230</v>
      </c>
      <c r="C55" s="112" t="s">
        <v>60</v>
      </c>
      <c r="D55" s="112"/>
      <c r="E55" s="112"/>
      <c r="F55" s="113"/>
      <c r="G55" s="177"/>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1:45" ht="16" thickTop="1" thickBot="1">
      <c r="A56" s="111"/>
      <c r="B56" s="112" t="s">
        <v>230</v>
      </c>
      <c r="C56" s="112" t="s">
        <v>61</v>
      </c>
      <c r="D56" s="112"/>
      <c r="E56" s="112"/>
      <c r="F56" s="113"/>
      <c r="G56" s="177"/>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1:45" ht="16" thickTop="1" thickBot="1">
      <c r="A57" s="111"/>
      <c r="B57" s="112" t="s">
        <v>230</v>
      </c>
      <c r="C57" s="112" t="s">
        <v>62</v>
      </c>
      <c r="D57" s="112"/>
      <c r="E57" s="112"/>
      <c r="F57" s="113"/>
      <c r="G57" s="177"/>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1:45" ht="16" thickTop="1" thickBot="1">
      <c r="A58" s="111"/>
      <c r="B58" s="112" t="s">
        <v>230</v>
      </c>
      <c r="C58" s="112" t="s">
        <v>63</v>
      </c>
      <c r="D58" s="112"/>
      <c r="E58" s="112"/>
      <c r="F58" s="113"/>
      <c r="G58" s="177"/>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1:45" ht="16" thickTop="1" thickBot="1">
      <c r="A59" s="111"/>
      <c r="B59" s="112" t="s">
        <v>221</v>
      </c>
      <c r="C59" s="112"/>
      <c r="D59" s="112"/>
      <c r="E59" s="112"/>
      <c r="F59" s="113"/>
      <c r="G59" s="177"/>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1:45" ht="16" thickTop="1" thickBot="1">
      <c r="A60" s="111"/>
      <c r="B60" s="112" t="s">
        <v>231</v>
      </c>
      <c r="C60" s="112" t="s">
        <v>55</v>
      </c>
      <c r="D60" s="112"/>
      <c r="E60" s="112"/>
      <c r="F60" s="113"/>
      <c r="G60" s="177"/>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1:45" ht="16" thickTop="1" thickBot="1">
      <c r="A61" s="111"/>
      <c r="B61" s="112" t="s">
        <v>231</v>
      </c>
      <c r="C61" s="112" t="s">
        <v>56</v>
      </c>
      <c r="D61" s="112"/>
      <c r="E61" s="112"/>
      <c r="F61" s="113"/>
      <c r="G61" s="177"/>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1:45" ht="16" thickTop="1" thickBot="1">
      <c r="A62" s="111"/>
      <c r="B62" s="112" t="s">
        <v>231</v>
      </c>
      <c r="C62" s="112" t="s">
        <v>57</v>
      </c>
      <c r="D62" s="112"/>
      <c r="E62" s="112"/>
      <c r="F62" s="113"/>
      <c r="G62" s="177"/>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1:45" ht="16" thickTop="1" thickBot="1">
      <c r="A63" s="111"/>
      <c r="B63" s="112" t="s">
        <v>231</v>
      </c>
      <c r="C63" s="112" t="s">
        <v>58</v>
      </c>
      <c r="D63" s="112"/>
      <c r="E63" s="112"/>
      <c r="F63" s="113"/>
      <c r="G63" s="177"/>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row r="64" spans="1:45" ht="16" thickTop="1" thickBot="1">
      <c r="A64" s="111"/>
      <c r="B64" s="112" t="s">
        <v>231</v>
      </c>
      <c r="C64" s="112" t="s">
        <v>59</v>
      </c>
      <c r="D64" s="112"/>
      <c r="E64" s="112"/>
      <c r="F64" s="113"/>
      <c r="G64" s="177"/>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row>
    <row r="65" spans="1:45" ht="16" thickTop="1" thickBot="1">
      <c r="A65" s="111"/>
      <c r="B65" s="112" t="s">
        <v>231</v>
      </c>
      <c r="C65" s="112" t="s">
        <v>60</v>
      </c>
      <c r="D65" s="112"/>
      <c r="E65" s="112"/>
      <c r="F65" s="113"/>
      <c r="G65" s="177"/>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row>
    <row r="66" spans="1:45" ht="16" thickTop="1" thickBot="1">
      <c r="A66" s="111"/>
      <c r="B66" s="112" t="s">
        <v>231</v>
      </c>
      <c r="C66" s="112" t="s">
        <v>61</v>
      </c>
      <c r="D66" s="112"/>
      <c r="E66" s="112"/>
      <c r="F66" s="113"/>
      <c r="G66" s="177"/>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row>
    <row r="67" spans="1:45" ht="16" thickTop="1" thickBot="1">
      <c r="A67" s="111"/>
      <c r="B67" s="112" t="s">
        <v>231</v>
      </c>
      <c r="C67" s="112" t="s">
        <v>62</v>
      </c>
      <c r="D67" s="112"/>
      <c r="E67" s="112"/>
      <c r="F67" s="113"/>
      <c r="G67" s="177"/>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row>
    <row r="68" spans="1:45" ht="16" thickTop="1" thickBot="1">
      <c r="A68" s="111"/>
      <c r="B68" s="112" t="s">
        <v>231</v>
      </c>
      <c r="C68" s="112" t="s">
        <v>63</v>
      </c>
      <c r="D68" s="112"/>
      <c r="E68" s="112"/>
      <c r="F68" s="113"/>
      <c r="G68" s="177"/>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row>
    <row r="69" spans="1:45" ht="16" thickTop="1" thickBot="1">
      <c r="A69" s="111"/>
      <c r="B69" s="112" t="s">
        <v>221</v>
      </c>
      <c r="C69" s="112"/>
      <c r="D69" s="112"/>
      <c r="E69" s="112"/>
      <c r="F69" s="113"/>
      <c r="G69" s="177"/>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row>
    <row r="70" spans="1:45" ht="16" thickTop="1" thickBot="1">
      <c r="A70" s="111"/>
      <c r="B70" s="112" t="s">
        <v>232</v>
      </c>
      <c r="C70" s="112" t="s">
        <v>55</v>
      </c>
      <c r="D70" s="112"/>
      <c r="E70" s="112"/>
      <c r="F70" s="113"/>
      <c r="G70" s="177"/>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row>
    <row r="71" spans="1:45" ht="16" thickTop="1" thickBot="1">
      <c r="A71" s="111"/>
      <c r="B71" s="112" t="s">
        <v>232</v>
      </c>
      <c r="C71" s="112" t="s">
        <v>56</v>
      </c>
      <c r="D71" s="112"/>
      <c r="E71" s="112"/>
      <c r="F71" s="113"/>
      <c r="G71" s="177"/>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row>
    <row r="72" spans="1:45" ht="16" thickTop="1" thickBot="1">
      <c r="A72" s="111"/>
      <c r="B72" s="112" t="s">
        <v>232</v>
      </c>
      <c r="C72" s="112" t="s">
        <v>57</v>
      </c>
      <c r="D72" s="112"/>
      <c r="E72" s="112"/>
      <c r="F72" s="113"/>
      <c r="G72" s="177"/>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row>
    <row r="73" spans="1:45" ht="16" thickTop="1" thickBot="1">
      <c r="A73" s="111"/>
      <c r="B73" s="112" t="s">
        <v>232</v>
      </c>
      <c r="C73" s="112" t="s">
        <v>58</v>
      </c>
      <c r="D73" s="112"/>
      <c r="E73" s="112"/>
      <c r="F73" s="113"/>
      <c r="G73" s="177"/>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row>
    <row r="74" spans="1:45" ht="16" thickTop="1" thickBot="1">
      <c r="A74" s="111"/>
      <c r="B74" s="112" t="s">
        <v>232</v>
      </c>
      <c r="C74" s="112" t="s">
        <v>59</v>
      </c>
      <c r="D74" s="112"/>
      <c r="E74" s="112"/>
      <c r="F74" s="113"/>
      <c r="G74" s="177"/>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row>
    <row r="75" spans="1:45" ht="16" thickTop="1" thickBot="1">
      <c r="A75" s="111"/>
      <c r="B75" s="112" t="s">
        <v>232</v>
      </c>
      <c r="C75" s="112" t="s">
        <v>60</v>
      </c>
      <c r="D75" s="112"/>
      <c r="E75" s="112"/>
      <c r="F75" s="113"/>
      <c r="G75" s="177"/>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row>
    <row r="76" spans="1:45" ht="16" thickTop="1" thickBot="1">
      <c r="A76" s="111"/>
      <c r="B76" s="112" t="s">
        <v>232</v>
      </c>
      <c r="C76" s="112" t="s">
        <v>61</v>
      </c>
      <c r="D76" s="112"/>
      <c r="E76" s="112"/>
      <c r="F76" s="113"/>
      <c r="G76" s="177"/>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row>
    <row r="77" spans="1:45" ht="16" thickTop="1" thickBot="1">
      <c r="A77" s="111"/>
      <c r="B77" s="112" t="s">
        <v>232</v>
      </c>
      <c r="C77" s="112" t="s">
        <v>62</v>
      </c>
      <c r="D77" s="112"/>
      <c r="E77" s="112"/>
      <c r="F77" s="113"/>
      <c r="G77" s="177"/>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row>
    <row r="78" spans="1:45" ht="16" thickTop="1" thickBot="1">
      <c r="A78" s="111"/>
      <c r="B78" s="112" t="s">
        <v>232</v>
      </c>
      <c r="C78" s="112" t="s">
        <v>63</v>
      </c>
      <c r="D78" s="112"/>
      <c r="E78" s="112"/>
      <c r="F78" s="113"/>
      <c r="G78" s="177"/>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row>
    <row r="79" spans="1:45" ht="16" thickTop="1" thickBot="1">
      <c r="A79" s="111"/>
      <c r="B79" s="112" t="s">
        <v>221</v>
      </c>
      <c r="C79" s="112"/>
      <c r="D79" s="112"/>
      <c r="E79" s="112"/>
      <c r="F79" s="113"/>
      <c r="G79" s="177"/>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row>
    <row r="80" spans="1:45" ht="16" thickTop="1" thickBot="1">
      <c r="A80" s="111"/>
      <c r="B80" s="112" t="s">
        <v>233</v>
      </c>
      <c r="C80" s="112" t="s">
        <v>55</v>
      </c>
      <c r="D80" s="112"/>
      <c r="E80" s="112"/>
      <c r="F80" s="113"/>
      <c r="G80" s="177"/>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row>
    <row r="81" spans="1:45" ht="16" thickTop="1" thickBot="1">
      <c r="A81" s="111"/>
      <c r="B81" s="112" t="s">
        <v>233</v>
      </c>
      <c r="C81" s="112" t="s">
        <v>56</v>
      </c>
      <c r="D81" s="112"/>
      <c r="E81" s="112"/>
      <c r="F81" s="113"/>
      <c r="G81" s="177"/>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row>
    <row r="82" spans="1:45" ht="16" thickTop="1" thickBot="1">
      <c r="A82" s="111"/>
      <c r="B82" s="112" t="s">
        <v>233</v>
      </c>
      <c r="C82" s="112" t="s">
        <v>57</v>
      </c>
      <c r="D82" s="112"/>
      <c r="E82" s="112"/>
      <c r="F82" s="113"/>
      <c r="G82" s="177"/>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row>
    <row r="83" spans="1:45" ht="16" thickTop="1" thickBot="1">
      <c r="A83" s="111"/>
      <c r="B83" s="112" t="s">
        <v>233</v>
      </c>
      <c r="C83" s="112" t="s">
        <v>58</v>
      </c>
      <c r="D83" s="112"/>
      <c r="E83" s="112"/>
      <c r="F83" s="113"/>
      <c r="G83" s="177"/>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row>
    <row r="84" spans="1:45" ht="16" thickTop="1" thickBot="1">
      <c r="A84" s="111"/>
      <c r="B84" s="112" t="s">
        <v>233</v>
      </c>
      <c r="C84" s="112" t="s">
        <v>59</v>
      </c>
      <c r="D84" s="112"/>
      <c r="E84" s="112"/>
      <c r="F84" s="113"/>
      <c r="G84" s="177"/>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row>
    <row r="85" spans="1:45" ht="16" thickTop="1" thickBot="1">
      <c r="A85" s="111"/>
      <c r="B85" s="112" t="s">
        <v>233</v>
      </c>
      <c r="C85" s="112" t="s">
        <v>60</v>
      </c>
      <c r="D85" s="112"/>
      <c r="E85" s="112"/>
      <c r="F85" s="113"/>
      <c r="G85" s="177"/>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row>
    <row r="86" spans="1:45" ht="16" thickTop="1" thickBot="1">
      <c r="A86" s="111"/>
      <c r="B86" s="112" t="s">
        <v>233</v>
      </c>
      <c r="C86" s="112" t="s">
        <v>61</v>
      </c>
      <c r="D86" s="112"/>
      <c r="E86" s="112"/>
      <c r="F86" s="113"/>
      <c r="G86" s="177"/>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row>
    <row r="87" spans="1:45" ht="16" thickTop="1" thickBot="1">
      <c r="A87" s="111"/>
      <c r="B87" s="112" t="s">
        <v>233</v>
      </c>
      <c r="C87" s="112" t="s">
        <v>62</v>
      </c>
      <c r="D87" s="112"/>
      <c r="E87" s="112"/>
      <c r="F87" s="113"/>
      <c r="G87" s="177"/>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row>
    <row r="88" spans="1:45" ht="16" thickTop="1" thickBot="1">
      <c r="A88" s="111"/>
      <c r="B88" s="112" t="s">
        <v>233</v>
      </c>
      <c r="C88" s="112" t="s">
        <v>63</v>
      </c>
      <c r="D88" s="112"/>
      <c r="E88" s="112"/>
      <c r="F88" s="113"/>
      <c r="G88" s="177"/>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row>
    <row r="89" spans="1:45" ht="16" thickTop="1" thickBot="1">
      <c r="A89" s="111"/>
      <c r="B89" s="112" t="s">
        <v>221</v>
      </c>
      <c r="C89" s="112"/>
      <c r="D89" s="112"/>
      <c r="E89" s="112"/>
      <c r="F89" s="113"/>
      <c r="G89" s="177"/>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row>
    <row r="90" spans="1:45" ht="16" thickTop="1" thickBot="1">
      <c r="A90" s="111"/>
      <c r="B90" s="112" t="s">
        <v>234</v>
      </c>
      <c r="C90" s="112" t="s">
        <v>55</v>
      </c>
      <c r="D90" s="112"/>
      <c r="E90" s="112"/>
      <c r="F90" s="113"/>
      <c r="G90" s="177"/>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row>
    <row r="91" spans="1:45" ht="16" thickTop="1" thickBot="1">
      <c r="A91" s="111"/>
      <c r="B91" s="112" t="s">
        <v>234</v>
      </c>
      <c r="C91" s="112" t="s">
        <v>56</v>
      </c>
      <c r="D91" s="112"/>
      <c r="E91" s="112"/>
      <c r="F91" s="113"/>
      <c r="G91" s="177"/>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row>
    <row r="92" spans="1:45" ht="16" thickTop="1" thickBot="1">
      <c r="A92" s="111"/>
      <c r="B92" s="112" t="s">
        <v>234</v>
      </c>
      <c r="C92" s="112" t="s">
        <v>57</v>
      </c>
      <c r="D92" s="112"/>
      <c r="E92" s="112"/>
      <c r="F92" s="113"/>
      <c r="G92" s="177"/>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row>
    <row r="93" spans="1:45" ht="16" thickTop="1" thickBot="1">
      <c r="A93" s="111"/>
      <c r="B93" s="112" t="s">
        <v>234</v>
      </c>
      <c r="C93" s="112" t="s">
        <v>58</v>
      </c>
      <c r="D93" s="112"/>
      <c r="E93" s="112"/>
      <c r="F93" s="113"/>
      <c r="G93" s="177"/>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row>
    <row r="94" spans="1:45" ht="16" thickTop="1" thickBot="1">
      <c r="A94" s="111"/>
      <c r="B94" s="112" t="s">
        <v>234</v>
      </c>
      <c r="C94" s="112" t="s">
        <v>59</v>
      </c>
      <c r="D94" s="112"/>
      <c r="E94" s="112"/>
      <c r="F94" s="113"/>
      <c r="G94" s="177"/>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row>
    <row r="95" spans="1:45" ht="16" thickTop="1" thickBot="1">
      <c r="A95" s="111"/>
      <c r="B95" s="112" t="s">
        <v>234</v>
      </c>
      <c r="C95" s="112" t="s">
        <v>60</v>
      </c>
      <c r="D95" s="112"/>
      <c r="E95" s="112"/>
      <c r="F95" s="113"/>
      <c r="G95" s="177"/>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row>
    <row r="96" spans="1:45" ht="16" thickTop="1" thickBot="1">
      <c r="A96" s="111"/>
      <c r="B96" s="112" t="s">
        <v>234</v>
      </c>
      <c r="C96" s="112" t="s">
        <v>61</v>
      </c>
      <c r="D96" s="112"/>
      <c r="E96" s="112"/>
      <c r="F96" s="113"/>
      <c r="G96" s="177"/>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row>
    <row r="97" spans="1:45" ht="16" thickTop="1" thickBot="1">
      <c r="A97" s="111"/>
      <c r="B97" s="112" t="s">
        <v>234</v>
      </c>
      <c r="C97" s="112" t="s">
        <v>62</v>
      </c>
      <c r="D97" s="112"/>
      <c r="E97" s="112"/>
      <c r="F97" s="113"/>
      <c r="G97" s="177"/>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row>
    <row r="98" spans="1:45" ht="16" thickTop="1" thickBot="1">
      <c r="A98" s="111"/>
      <c r="B98" s="112" t="s">
        <v>234</v>
      </c>
      <c r="C98" s="112" t="s">
        <v>63</v>
      </c>
      <c r="D98" s="112"/>
      <c r="E98" s="112"/>
      <c r="F98" s="113"/>
      <c r="G98" s="177"/>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row>
    <row r="99" spans="1:45" ht="16" thickTop="1" thickBot="1">
      <c r="A99" s="111"/>
      <c r="B99" s="112" t="s">
        <v>221</v>
      </c>
      <c r="C99" s="112"/>
      <c r="D99" s="112"/>
      <c r="E99" s="112"/>
      <c r="F99" s="113"/>
      <c r="G99" s="177"/>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row>
    <row r="100" spans="1:45" ht="16" thickTop="1" thickBot="1">
      <c r="A100" s="111"/>
      <c r="B100" s="112" t="s">
        <v>235</v>
      </c>
      <c r="C100" s="112" t="s">
        <v>55</v>
      </c>
      <c r="D100" s="112"/>
      <c r="E100" s="112"/>
      <c r="F100" s="113"/>
      <c r="G100" s="177"/>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row>
    <row r="101" spans="1:45" ht="16" thickTop="1" thickBot="1">
      <c r="A101" s="111"/>
      <c r="B101" s="112" t="s">
        <v>235</v>
      </c>
      <c r="C101" s="112" t="s">
        <v>56</v>
      </c>
      <c r="D101" s="112"/>
      <c r="E101" s="112"/>
      <c r="F101" s="113"/>
      <c r="G101" s="177"/>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row>
    <row r="102" spans="1:45" ht="16" thickTop="1" thickBot="1">
      <c r="A102" s="111"/>
      <c r="B102" s="112" t="s">
        <v>235</v>
      </c>
      <c r="C102" s="112" t="s">
        <v>57</v>
      </c>
      <c r="D102" s="112"/>
      <c r="E102" s="112"/>
      <c r="F102" s="113"/>
      <c r="G102" s="177"/>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row>
    <row r="103" spans="1:45" ht="16" thickTop="1" thickBot="1">
      <c r="A103" s="111"/>
      <c r="B103" s="112" t="s">
        <v>235</v>
      </c>
      <c r="C103" s="112" t="s">
        <v>58</v>
      </c>
      <c r="D103" s="112"/>
      <c r="E103" s="112"/>
      <c r="F103" s="113"/>
      <c r="G103" s="177"/>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row>
    <row r="104" spans="1:45" ht="16" thickTop="1" thickBot="1">
      <c r="A104" s="111"/>
      <c r="B104" s="112" t="s">
        <v>235</v>
      </c>
      <c r="C104" s="112" t="s">
        <v>59</v>
      </c>
      <c r="D104" s="112"/>
      <c r="E104" s="112"/>
      <c r="F104" s="113"/>
      <c r="G104" s="177"/>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row>
    <row r="105" spans="1:45" ht="16" thickTop="1" thickBot="1">
      <c r="A105" s="111"/>
      <c r="B105" s="112" t="s">
        <v>235</v>
      </c>
      <c r="C105" s="112" t="s">
        <v>60</v>
      </c>
      <c r="D105" s="112"/>
      <c r="E105" s="112"/>
      <c r="F105" s="113"/>
      <c r="G105" s="177"/>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row>
    <row r="106" spans="1:45" ht="16" thickTop="1" thickBot="1">
      <c r="A106" s="111"/>
      <c r="B106" s="112" t="s">
        <v>235</v>
      </c>
      <c r="C106" s="112" t="s">
        <v>61</v>
      </c>
      <c r="D106" s="112"/>
      <c r="E106" s="112"/>
      <c r="F106" s="113"/>
      <c r="G106" s="177"/>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row>
    <row r="107" spans="1:45" ht="16" thickTop="1" thickBot="1">
      <c r="A107" s="111"/>
      <c r="B107" s="112" t="s">
        <v>235</v>
      </c>
      <c r="C107" s="112" t="s">
        <v>62</v>
      </c>
      <c r="D107" s="112"/>
      <c r="E107" s="112"/>
      <c r="F107" s="113"/>
      <c r="G107" s="177"/>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row>
    <row r="108" spans="1:45" ht="16" thickTop="1" thickBot="1">
      <c r="A108" s="111"/>
      <c r="B108" s="112" t="s">
        <v>235</v>
      </c>
      <c r="C108" s="112" t="s">
        <v>63</v>
      </c>
      <c r="D108" s="112"/>
      <c r="E108" s="112"/>
      <c r="F108" s="113"/>
      <c r="G108" s="177"/>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row>
    <row r="109" spans="1:45" ht="16" thickTop="1" thickBot="1">
      <c r="A109" s="111"/>
      <c r="B109" s="112" t="s">
        <v>221</v>
      </c>
      <c r="C109" s="112"/>
      <c r="D109" s="112"/>
      <c r="E109" s="112"/>
      <c r="F109" s="113"/>
      <c r="G109" s="177"/>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row>
    <row r="110" spans="1:45" ht="16" thickTop="1" thickBot="1">
      <c r="A110" s="111"/>
      <c r="B110" s="112" t="s">
        <v>236</v>
      </c>
      <c r="C110" s="112" t="s">
        <v>55</v>
      </c>
      <c r="D110" s="112"/>
      <c r="E110" s="112"/>
      <c r="F110" s="113"/>
      <c r="G110" s="177"/>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row>
    <row r="111" spans="1:45" ht="16" thickTop="1" thickBot="1">
      <c r="A111" s="111"/>
      <c r="B111" s="112" t="s">
        <v>236</v>
      </c>
      <c r="C111" s="112" t="s">
        <v>56</v>
      </c>
      <c r="D111" s="112"/>
      <c r="E111" s="112"/>
      <c r="F111" s="113"/>
      <c r="G111" s="177"/>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row>
    <row r="112" spans="1:45" ht="16" thickTop="1" thickBot="1">
      <c r="A112" s="111"/>
      <c r="B112" s="112" t="s">
        <v>236</v>
      </c>
      <c r="C112" s="112" t="s">
        <v>57</v>
      </c>
      <c r="D112" s="112"/>
      <c r="E112" s="112"/>
      <c r="F112" s="113"/>
      <c r="G112" s="177"/>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row>
    <row r="113" spans="1:45" ht="16" thickTop="1" thickBot="1">
      <c r="A113" s="111"/>
      <c r="B113" s="112" t="s">
        <v>236</v>
      </c>
      <c r="C113" s="112" t="s">
        <v>58</v>
      </c>
      <c r="D113" s="112"/>
      <c r="E113" s="112"/>
      <c r="F113" s="113"/>
      <c r="G113" s="177"/>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row>
    <row r="114" spans="1:45" ht="16" thickTop="1" thickBot="1">
      <c r="A114" s="111"/>
      <c r="B114" s="112" t="s">
        <v>236</v>
      </c>
      <c r="C114" s="112" t="s">
        <v>59</v>
      </c>
      <c r="D114" s="112"/>
      <c r="E114" s="112"/>
      <c r="F114" s="113"/>
      <c r="G114" s="177"/>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row>
    <row r="115" spans="1:45" ht="16" thickTop="1" thickBot="1">
      <c r="A115" s="111"/>
      <c r="B115" s="112" t="s">
        <v>236</v>
      </c>
      <c r="C115" s="112" t="s">
        <v>60</v>
      </c>
      <c r="D115" s="112"/>
      <c r="E115" s="112"/>
      <c r="F115" s="113"/>
      <c r="G115" s="177"/>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row>
    <row r="116" spans="1:45" ht="16" thickTop="1" thickBot="1">
      <c r="A116" s="111"/>
      <c r="B116" s="112" t="s">
        <v>236</v>
      </c>
      <c r="C116" s="112" t="s">
        <v>61</v>
      </c>
      <c r="D116" s="112"/>
      <c r="E116" s="112"/>
      <c r="F116" s="113"/>
      <c r="G116" s="177"/>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row>
    <row r="117" spans="1:45" ht="16" thickTop="1" thickBot="1">
      <c r="A117" s="111"/>
      <c r="B117" s="112" t="s">
        <v>236</v>
      </c>
      <c r="C117" s="112" t="s">
        <v>62</v>
      </c>
      <c r="D117" s="112"/>
      <c r="E117" s="112"/>
      <c r="F117" s="113"/>
      <c r="G117" s="177"/>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row>
    <row r="118" spans="1:45" ht="16" thickTop="1" thickBot="1">
      <c r="A118" s="111"/>
      <c r="B118" s="112" t="s">
        <v>236</v>
      </c>
      <c r="C118" s="112" t="s">
        <v>63</v>
      </c>
      <c r="D118" s="112"/>
      <c r="E118" s="112"/>
      <c r="F118" s="113"/>
      <c r="G118" s="177"/>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row>
    <row r="119" spans="1:45" ht="16" thickTop="1" thickBot="1">
      <c r="A119" s="111"/>
      <c r="B119" s="112" t="s">
        <v>221</v>
      </c>
      <c r="C119" s="112"/>
      <c r="D119" s="112"/>
      <c r="E119" s="112"/>
      <c r="F119" s="113"/>
      <c r="G119" s="177"/>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row>
    <row r="120" spans="1:45" ht="16" thickTop="1" thickBot="1">
      <c r="A120" s="111"/>
      <c r="B120" s="112" t="s">
        <v>237</v>
      </c>
      <c r="C120" s="112" t="s">
        <v>55</v>
      </c>
      <c r="D120" s="112"/>
      <c r="E120" s="112"/>
      <c r="F120" s="113"/>
      <c r="G120" s="177"/>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row>
    <row r="121" spans="1:45" ht="16" thickTop="1" thickBot="1">
      <c r="A121" s="111"/>
      <c r="B121" s="112" t="s">
        <v>237</v>
      </c>
      <c r="C121" s="112" t="s">
        <v>56</v>
      </c>
      <c r="D121" s="112"/>
      <c r="E121" s="112"/>
      <c r="F121" s="113"/>
      <c r="G121" s="177"/>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row>
    <row r="122" spans="1:45" ht="16" thickTop="1" thickBot="1">
      <c r="A122" s="111"/>
      <c r="B122" s="112" t="s">
        <v>237</v>
      </c>
      <c r="C122" s="112" t="s">
        <v>57</v>
      </c>
      <c r="D122" s="112"/>
      <c r="E122" s="112"/>
      <c r="F122" s="113"/>
      <c r="G122" s="177"/>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row>
    <row r="123" spans="1:45" ht="16" thickTop="1" thickBot="1">
      <c r="A123" s="111"/>
      <c r="B123" s="112" t="s">
        <v>237</v>
      </c>
      <c r="C123" s="112" t="s">
        <v>58</v>
      </c>
      <c r="D123" s="112"/>
      <c r="E123" s="112"/>
      <c r="F123" s="113"/>
      <c r="G123" s="177"/>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row>
    <row r="124" spans="1:45" ht="16" thickTop="1" thickBot="1">
      <c r="A124" s="111"/>
      <c r="B124" s="112" t="s">
        <v>237</v>
      </c>
      <c r="C124" s="112" t="s">
        <v>59</v>
      </c>
      <c r="D124" s="112"/>
      <c r="E124" s="112"/>
      <c r="F124" s="113"/>
      <c r="G124" s="177"/>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row>
    <row r="125" spans="1:45" ht="16" thickTop="1" thickBot="1">
      <c r="A125" s="111"/>
      <c r="B125" s="112" t="s">
        <v>237</v>
      </c>
      <c r="C125" s="112" t="s">
        <v>60</v>
      </c>
      <c r="D125" s="112"/>
      <c r="E125" s="112"/>
      <c r="F125" s="113"/>
      <c r="G125" s="178"/>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row>
    <row r="126" spans="1:45" ht="16" thickTop="1" thickBot="1">
      <c r="A126" s="111"/>
      <c r="B126" s="112" t="s">
        <v>237</v>
      </c>
      <c r="C126" s="112" t="s">
        <v>61</v>
      </c>
      <c r="D126" s="112"/>
      <c r="E126" s="112"/>
      <c r="F126" s="113"/>
      <c r="G126" s="178"/>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row>
    <row r="127" spans="1:45" ht="16" thickTop="1" thickBot="1">
      <c r="A127" s="111"/>
      <c r="B127" s="112" t="s">
        <v>237</v>
      </c>
      <c r="C127" s="112" t="s">
        <v>62</v>
      </c>
      <c r="D127" s="112"/>
      <c r="E127" s="112"/>
      <c r="F127" s="113"/>
      <c r="G127" s="178"/>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row>
    <row r="128" spans="1:45" ht="16" thickTop="1" thickBot="1">
      <c r="A128" s="111"/>
      <c r="B128" s="112" t="s">
        <v>237</v>
      </c>
      <c r="C128" s="112" t="s">
        <v>63</v>
      </c>
      <c r="D128" s="112"/>
      <c r="E128" s="112"/>
      <c r="F128" s="179"/>
      <c r="G128" s="180"/>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row>
    <row r="129" spans="1:45" ht="15" thickTop="1">
      <c r="A129" s="102"/>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row>
    <row r="130" spans="1:45">
      <c r="A130"/>
      <c r="B130"/>
      <c r="C130"/>
      <c r="D130"/>
      <c r="E130"/>
      <c r="F130"/>
      <c r="G130"/>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row>
    <row r="131" spans="1:45">
      <c r="A131"/>
      <c r="B131"/>
      <c r="C131"/>
      <c r="D131"/>
      <c r="E131"/>
      <c r="F131"/>
      <c r="G131"/>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row>
    <row r="132" spans="1:45">
      <c r="A132"/>
      <c r="B132"/>
      <c r="C132"/>
      <c r="D132"/>
      <c r="E132"/>
      <c r="F132"/>
      <c r="G132"/>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row>
    <row r="133" spans="1:45">
      <c r="A133"/>
      <c r="B133"/>
      <c r="C133"/>
      <c r="D133"/>
      <c r="E133"/>
      <c r="F133"/>
      <c r="G13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row>
    <row r="134" spans="1:45">
      <c r="A134"/>
      <c r="B134"/>
      <c r="C134"/>
      <c r="D134"/>
      <c r="E134"/>
      <c r="F134"/>
      <c r="G134"/>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row>
    <row r="135" spans="1:45">
      <c r="A135"/>
      <c r="B135"/>
      <c r="C135"/>
      <c r="D135"/>
      <c r="E135"/>
      <c r="F135"/>
      <c r="G135"/>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row>
    <row r="136" spans="1:45">
      <c r="A136"/>
      <c r="B136"/>
      <c r="C136"/>
      <c r="D136"/>
      <c r="E136"/>
      <c r="F136"/>
      <c r="G136"/>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row>
    <row r="137" spans="1:45">
      <c r="A137"/>
      <c r="B137"/>
      <c r="C137"/>
      <c r="D137"/>
      <c r="E137"/>
      <c r="F137"/>
      <c r="G137"/>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row>
    <row r="138" spans="1:45">
      <c r="A138"/>
      <c r="B138"/>
      <c r="C138"/>
      <c r="D138"/>
      <c r="E138"/>
      <c r="F138"/>
      <c r="G138"/>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row>
    <row r="139" spans="1:45">
      <c r="A139"/>
      <c r="B139"/>
      <c r="C139"/>
      <c r="D139"/>
      <c r="E139"/>
      <c r="F139"/>
      <c r="G139"/>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row>
    <row r="140" spans="1:45">
      <c r="A140"/>
      <c r="B140"/>
      <c r="C140"/>
      <c r="D140"/>
      <c r="E140"/>
      <c r="F140"/>
      <c r="G140"/>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row>
    <row r="141" spans="1:45">
      <c r="A141"/>
      <c r="B141"/>
      <c r="C141"/>
      <c r="D141"/>
      <c r="E141"/>
      <c r="F141"/>
      <c r="G141"/>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row>
    <row r="142" spans="1:45">
      <c r="A142"/>
      <c r="B142"/>
      <c r="C142"/>
      <c r="D142"/>
      <c r="E142"/>
      <c r="F142"/>
      <c r="G142"/>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row>
    <row r="143" spans="1:45">
      <c r="A143"/>
      <c r="B143"/>
      <c r="C143"/>
      <c r="D143"/>
      <c r="E143"/>
      <c r="F143"/>
      <c r="G14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row>
    <row r="144" spans="1:45">
      <c r="A144"/>
      <c r="B144"/>
      <c r="C144"/>
      <c r="D144"/>
      <c r="E144"/>
      <c r="F144"/>
      <c r="G144"/>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row>
    <row r="145" spans="1:45">
      <c r="A145"/>
      <c r="B145"/>
      <c r="C145"/>
      <c r="D145"/>
      <c r="E145"/>
      <c r="F145"/>
      <c r="G145"/>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row>
    <row r="146" spans="1:45">
      <c r="A146"/>
      <c r="B146"/>
      <c r="C146"/>
      <c r="D146"/>
      <c r="E146"/>
      <c r="F146"/>
      <c r="G146"/>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row>
    <row r="147" spans="1:45">
      <c r="A147"/>
      <c r="B147"/>
      <c r="C147"/>
      <c r="D147"/>
      <c r="E147"/>
      <c r="F147"/>
      <c r="G147"/>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row>
    <row r="148" spans="1:45">
      <c r="A148"/>
      <c r="B148"/>
      <c r="C148"/>
      <c r="D148"/>
      <c r="E148"/>
      <c r="F148"/>
      <c r="G148"/>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row>
    <row r="149" spans="1:45">
      <c r="A149"/>
      <c r="B149"/>
      <c r="C149"/>
      <c r="D149"/>
      <c r="E149"/>
      <c r="F149"/>
      <c r="G149"/>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row>
    <row r="150" spans="1:45">
      <c r="A150"/>
      <c r="B150"/>
      <c r="C150"/>
      <c r="D150"/>
      <c r="E150"/>
      <c r="F150"/>
      <c r="G150"/>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row>
    <row r="151" spans="1:45">
      <c r="A151"/>
      <c r="B151"/>
      <c r="C151"/>
      <c r="D151"/>
      <c r="E151"/>
      <c r="F151"/>
      <c r="G151"/>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row>
    <row r="152" spans="1:45">
      <c r="A152"/>
      <c r="B152"/>
      <c r="C152"/>
      <c r="D152"/>
      <c r="E152"/>
      <c r="F152"/>
      <c r="G152"/>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row>
    <row r="153" spans="1:45">
      <c r="A153"/>
      <c r="B153"/>
      <c r="C153"/>
      <c r="D153"/>
      <c r="E153"/>
      <c r="F153"/>
      <c r="G15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row>
    <row r="154" spans="1:45">
      <c r="A154"/>
      <c r="B154"/>
      <c r="C154"/>
      <c r="D154"/>
      <c r="E154"/>
      <c r="F154"/>
      <c r="G154"/>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row>
    <row r="155" spans="1:45">
      <c r="A155"/>
      <c r="B155"/>
      <c r="C155"/>
      <c r="D155"/>
      <c r="E155"/>
      <c r="F155"/>
      <c r="G155"/>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row>
    <row r="156" spans="1:45">
      <c r="A156"/>
      <c r="B156"/>
      <c r="C156"/>
      <c r="D156"/>
      <c r="E156"/>
      <c r="F156"/>
      <c r="G156"/>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row>
    <row r="157" spans="1:45">
      <c r="A157"/>
      <c r="B157"/>
      <c r="C157"/>
      <c r="D157"/>
      <c r="E157"/>
      <c r="F157"/>
      <c r="G157"/>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row>
    <row r="158" spans="1:45">
      <c r="B158" s="114"/>
      <c r="C158" s="114"/>
      <c r="D158" s="114"/>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row>
    <row r="159" spans="1:45">
      <c r="B159" s="114"/>
      <c r="C159" s="114"/>
      <c r="D159" s="114"/>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row>
    <row r="160" spans="1:45">
      <c r="B160" s="114"/>
      <c r="C160" s="114"/>
      <c r="D160" s="114"/>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row>
    <row r="161" spans="2:45">
      <c r="B161" s="114"/>
      <c r="C161" s="114"/>
      <c r="D161" s="114"/>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row>
    <row r="162" spans="2:45">
      <c r="B162" s="114"/>
      <c r="C162" s="114"/>
      <c r="D162" s="114"/>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row>
    <row r="163" spans="2:45">
      <c r="B163" s="114"/>
      <c r="C163" s="114"/>
      <c r="D163" s="114"/>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row>
    <row r="164" spans="2:45">
      <c r="B164" s="114"/>
      <c r="C164" s="114"/>
      <c r="D164" s="114"/>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row>
    <row r="165" spans="2:45">
      <c r="B165" s="114"/>
      <c r="C165" s="114"/>
      <c r="D165" s="114"/>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row>
    <row r="166" spans="2:45">
      <c r="B166" s="114"/>
      <c r="C166" s="114"/>
      <c r="D166" s="114"/>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row>
    <row r="167" spans="2:45">
      <c r="B167" s="114"/>
      <c r="C167" s="114"/>
      <c r="D167" s="114"/>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row>
    <row r="168" spans="2:45">
      <c r="B168" s="114"/>
      <c r="C168" s="114"/>
      <c r="D168" s="114"/>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row>
    <row r="169" spans="2:45">
      <c r="B169" s="114"/>
      <c r="C169" s="114"/>
      <c r="D169" s="114"/>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row>
    <row r="170" spans="2:45">
      <c r="B170" s="114"/>
      <c r="C170" s="114"/>
      <c r="D170" s="114"/>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row>
    <row r="171" spans="2:45">
      <c r="B171" s="114"/>
      <c r="C171" s="114"/>
      <c r="D171" s="114"/>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row>
  </sheetData>
  <mergeCells count="4">
    <mergeCell ref="A9:A14"/>
    <mergeCell ref="A15:A18"/>
    <mergeCell ref="A24:E24"/>
    <mergeCell ref="A29:E29"/>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01"/>
  <sheetViews>
    <sheetView topLeftCell="D1" workbookViewId="0">
      <selection activeCell="N15" sqref="N15"/>
    </sheetView>
  </sheetViews>
  <sheetFormatPr baseColWidth="10" defaultColWidth="11.5" defaultRowHeight="14" x14ac:dyDescent="0"/>
  <cols>
    <col min="1" max="1" width="20.1640625" style="3" customWidth="1"/>
    <col min="2" max="2" width="31.1640625" style="3" bestFit="1" customWidth="1"/>
    <col min="3" max="3" width="16.1640625" style="3" bestFit="1" customWidth="1"/>
    <col min="4" max="4" width="4.6640625" style="3" bestFit="1" customWidth="1"/>
    <col min="5" max="5" width="15.5" style="3" bestFit="1" customWidth="1"/>
    <col min="6" max="7" width="16.5" style="3" customWidth="1"/>
    <col min="8" max="9" width="16.5" customWidth="1"/>
    <col min="10" max="13" width="16.5" style="3" customWidth="1"/>
    <col min="14" max="14" width="22.1640625" style="3" bestFit="1" customWidth="1"/>
    <col min="15" max="15" width="23.1640625" style="3" customWidth="1"/>
    <col min="16" max="16" width="21.83203125" style="3" bestFit="1" customWidth="1"/>
    <col min="17" max="18" width="22.33203125" style="3" bestFit="1" customWidth="1"/>
    <col min="19" max="20" width="15.6640625" style="3" bestFit="1" customWidth="1"/>
    <col min="21" max="21" width="11.5" style="3"/>
    <col min="22" max="22" width="22.6640625" style="102" customWidth="1"/>
    <col min="23" max="23" width="46" style="3" customWidth="1"/>
    <col min="24" max="24" width="18.83203125" style="3" customWidth="1"/>
    <col min="25" max="26" width="22.5" style="3" bestFit="1" customWidth="1"/>
    <col min="27" max="28" width="22" style="3" bestFit="1" customWidth="1"/>
    <col min="29" max="30" width="21.6640625" style="3" bestFit="1" customWidth="1"/>
    <col min="31" max="32" width="22.1640625" style="3" bestFit="1" customWidth="1"/>
    <col min="33" max="34" width="15.5" style="3" bestFit="1" customWidth="1"/>
    <col min="35" max="35" width="8.5" style="3" customWidth="1"/>
    <col min="36" max="36" width="3.83203125" style="3" customWidth="1"/>
    <col min="37" max="38" width="14.6640625" style="3" customWidth="1"/>
    <col min="39" max="39" width="3.83203125" style="3" customWidth="1"/>
    <col min="40" max="40" width="11.5" style="3"/>
    <col min="41" max="41" width="17.5" style="3" bestFit="1" customWidth="1"/>
    <col min="42" max="43" width="11.5" style="3" customWidth="1"/>
    <col min="44" max="16384" width="11.5" style="3"/>
  </cols>
  <sheetData>
    <row r="1" spans="1:44" s="91" customFormat="1">
      <c r="A1" s="90" t="s">
        <v>273</v>
      </c>
      <c r="B1" s="90"/>
      <c r="C1" s="90"/>
      <c r="D1" s="90"/>
      <c r="E1" s="90"/>
      <c r="H1"/>
      <c r="I1"/>
      <c r="V1" s="116"/>
    </row>
    <row r="2" spans="1:44" s="93" customFormat="1">
      <c r="A2" s="92"/>
      <c r="B2" s="92"/>
      <c r="C2" s="92"/>
      <c r="D2" s="92"/>
      <c r="H2"/>
      <c r="I2"/>
      <c r="L2" s="92"/>
      <c r="M2" s="92"/>
      <c r="V2" s="117"/>
    </row>
    <row r="3" spans="1:44" s="93" customFormat="1" ht="23">
      <c r="A3" s="27" t="s">
        <v>406</v>
      </c>
      <c r="B3" s="27"/>
      <c r="C3" s="27"/>
      <c r="D3" s="27"/>
      <c r="E3" s="27"/>
      <c r="F3" s="27"/>
      <c r="G3" s="27"/>
      <c r="H3" s="27"/>
      <c r="I3" s="27"/>
      <c r="J3" s="27"/>
      <c r="K3" s="27"/>
      <c r="L3" s="27"/>
      <c r="M3" s="27"/>
    </row>
    <row r="4" spans="1:44" s="93" customFormat="1">
      <c r="A4" s="92"/>
      <c r="B4" s="92"/>
      <c r="C4" s="92"/>
      <c r="D4" s="92"/>
      <c r="H4"/>
      <c r="L4" s="92"/>
      <c r="M4" s="92"/>
      <c r="V4" s="117"/>
    </row>
    <row r="5" spans="1:44" ht="18">
      <c r="A5" s="29"/>
      <c r="H5" s="3"/>
      <c r="I5" s="3"/>
      <c r="V5" s="3"/>
    </row>
    <row r="6" spans="1:44" ht="18">
      <c r="A6" s="29" t="s">
        <v>274</v>
      </c>
      <c r="D6" s="104"/>
      <c r="E6" s="104"/>
      <c r="F6" s="106"/>
      <c r="G6" s="106"/>
      <c r="H6" s="104"/>
      <c r="I6" s="104"/>
      <c r="J6" s="104"/>
      <c r="K6" s="104"/>
      <c r="L6" s="104"/>
      <c r="M6" s="104"/>
      <c r="U6"/>
      <c r="V6"/>
      <c r="W6"/>
      <c r="X6"/>
      <c r="Y6"/>
      <c r="Z6"/>
      <c r="AA6"/>
      <c r="AB6"/>
      <c r="AC6"/>
      <c r="AD6"/>
      <c r="AE6"/>
      <c r="AF6"/>
      <c r="AG6"/>
      <c r="AH6"/>
      <c r="AI6"/>
      <c r="AJ6"/>
      <c r="AK6"/>
      <c r="AL6"/>
      <c r="AM6"/>
      <c r="AN6"/>
      <c r="AO6"/>
      <c r="AP6"/>
      <c r="AQ6"/>
      <c r="AR6"/>
    </row>
    <row r="7" spans="1:44" ht="15" thickBot="1">
      <c r="A7" s="105" t="s">
        <v>399</v>
      </c>
      <c r="H7" s="3"/>
      <c r="I7" s="3"/>
      <c r="V7" s="3"/>
    </row>
    <row r="8" spans="1:44" s="95" customFormat="1" ht="32" thickTop="1" thickBot="1">
      <c r="A8" s="33"/>
      <c r="B8" s="33" t="s">
        <v>170</v>
      </c>
      <c r="C8" s="33" t="s">
        <v>175</v>
      </c>
      <c r="D8" s="33" t="s">
        <v>166</v>
      </c>
      <c r="E8" s="33" t="s">
        <v>198</v>
      </c>
      <c r="F8" s="33" t="s">
        <v>288</v>
      </c>
      <c r="G8" s="33" t="s">
        <v>289</v>
      </c>
      <c r="H8" s="33" t="s">
        <v>290</v>
      </c>
      <c r="I8" s="33" t="s">
        <v>291</v>
      </c>
      <c r="J8" s="33" t="s">
        <v>292</v>
      </c>
      <c r="K8" s="33" t="s">
        <v>293</v>
      </c>
      <c r="L8" s="33" t="s">
        <v>294</v>
      </c>
      <c r="M8" s="33" t="s">
        <v>295</v>
      </c>
      <c r="V8" s="3"/>
      <c r="W8" s="3"/>
      <c r="X8" s="3"/>
      <c r="Y8" s="3"/>
      <c r="Z8" s="3"/>
      <c r="AA8" s="3"/>
      <c r="AB8" s="3"/>
      <c r="AC8" s="3"/>
      <c r="AD8" s="3"/>
      <c r="AE8" s="3"/>
      <c r="AF8" s="3"/>
      <c r="AG8" s="3"/>
      <c r="AH8" s="3"/>
      <c r="AI8" s="3"/>
      <c r="AJ8" s="3"/>
      <c r="AK8" s="3"/>
      <c r="AL8" s="121"/>
      <c r="AM8" s="121"/>
    </row>
    <row r="9" spans="1:44" ht="16" thickTop="1" thickBot="1">
      <c r="A9" s="225" t="s">
        <v>199</v>
      </c>
      <c r="B9" s="51" t="s">
        <v>200</v>
      </c>
      <c r="C9" s="35"/>
      <c r="D9" s="35"/>
      <c r="E9" s="48" t="s">
        <v>201</v>
      </c>
      <c r="F9" s="211"/>
      <c r="G9" s="211"/>
      <c r="H9" s="211"/>
      <c r="I9" s="211"/>
      <c r="J9" s="211"/>
      <c r="K9" s="211"/>
      <c r="L9" s="211"/>
      <c r="M9" s="211"/>
      <c r="V9" s="3"/>
    </row>
    <row r="10" spans="1:44" ht="16" thickTop="1" thickBot="1">
      <c r="A10" s="226"/>
      <c r="B10" s="51" t="s">
        <v>204</v>
      </c>
      <c r="C10" s="35"/>
      <c r="D10" s="35">
        <v>1</v>
      </c>
      <c r="E10" s="48">
        <v>0.03</v>
      </c>
      <c r="F10" s="212"/>
      <c r="G10" s="212"/>
      <c r="H10" s="212"/>
      <c r="I10" s="212"/>
      <c r="J10" s="212"/>
      <c r="K10" s="212"/>
      <c r="L10" s="212"/>
      <c r="M10" s="212"/>
      <c r="V10" s="3"/>
    </row>
    <row r="11" spans="1:44" ht="16" thickTop="1" thickBot="1">
      <c r="A11" s="226"/>
      <c r="B11" s="51" t="s">
        <v>205</v>
      </c>
      <c r="C11" s="35"/>
      <c r="D11" s="96" t="s">
        <v>206</v>
      </c>
      <c r="E11" s="48">
        <v>1000</v>
      </c>
      <c r="F11" s="212"/>
      <c r="G11" s="212"/>
      <c r="H11" s="212"/>
      <c r="I11" s="212"/>
      <c r="J11" s="212"/>
      <c r="K11" s="212"/>
      <c r="L11" s="212"/>
      <c r="M11" s="212"/>
      <c r="V11" s="3"/>
    </row>
    <row r="12" spans="1:44" ht="16" thickTop="1" thickBot="1">
      <c r="A12" s="226"/>
      <c r="B12" s="97" t="s">
        <v>207</v>
      </c>
      <c r="C12" s="35"/>
      <c r="D12" s="35"/>
      <c r="E12" s="98" t="s">
        <v>208</v>
      </c>
      <c r="F12" s="213"/>
      <c r="G12" s="213"/>
      <c r="H12" s="213"/>
      <c r="I12" s="213"/>
      <c r="J12" s="213"/>
      <c r="K12" s="213"/>
      <c r="L12" s="213"/>
      <c r="M12" s="213"/>
      <c r="V12" s="3"/>
    </row>
    <row r="13" spans="1:44" ht="16" thickTop="1" thickBot="1">
      <c r="A13" s="226"/>
      <c r="B13" s="51" t="s">
        <v>210</v>
      </c>
      <c r="C13" s="35"/>
      <c r="D13" s="35"/>
      <c r="E13" s="48">
        <v>2015</v>
      </c>
      <c r="F13" s="212"/>
      <c r="G13" s="212"/>
      <c r="H13" s="212"/>
      <c r="I13" s="212"/>
      <c r="J13" s="212"/>
      <c r="K13" s="212"/>
      <c r="L13" s="212"/>
      <c r="M13" s="212"/>
      <c r="V13" s="3"/>
    </row>
    <row r="14" spans="1:44" ht="16" thickTop="1" thickBot="1">
      <c r="A14" s="227"/>
      <c r="B14" s="51" t="s">
        <v>211</v>
      </c>
      <c r="C14" s="35"/>
      <c r="D14" s="35"/>
      <c r="E14" s="48">
        <v>0</v>
      </c>
      <c r="F14" s="212"/>
      <c r="G14" s="212"/>
      <c r="H14" s="212"/>
      <c r="I14" s="212"/>
      <c r="J14" s="212"/>
      <c r="K14" s="212"/>
      <c r="L14" s="212"/>
      <c r="M14" s="212"/>
      <c r="V14" s="3"/>
    </row>
    <row r="15" spans="1:44" ht="16" thickTop="1" thickBot="1">
      <c r="A15" s="228" t="s">
        <v>212</v>
      </c>
      <c r="B15" s="51" t="s">
        <v>213</v>
      </c>
      <c r="C15" s="35"/>
      <c r="D15" s="35"/>
      <c r="E15" s="48">
        <v>0.27022400000000002</v>
      </c>
      <c r="F15" s="212"/>
      <c r="G15" s="212"/>
      <c r="H15" s="212"/>
      <c r="I15" s="212"/>
      <c r="J15" s="212"/>
      <c r="K15" s="212"/>
      <c r="L15" s="212"/>
      <c r="M15" s="212"/>
      <c r="V15" s="3"/>
    </row>
    <row r="16" spans="1:44" ht="16" thickTop="1" thickBot="1">
      <c r="A16" s="229"/>
      <c r="B16" s="35" t="s">
        <v>214</v>
      </c>
      <c r="C16" s="35"/>
      <c r="D16" s="35"/>
      <c r="E16" s="48">
        <v>0.26640000000000003</v>
      </c>
      <c r="F16" s="212"/>
      <c r="G16" s="212"/>
      <c r="H16" s="212"/>
      <c r="I16" s="212"/>
      <c r="J16" s="212"/>
      <c r="K16" s="212"/>
      <c r="L16" s="212"/>
      <c r="M16" s="212"/>
      <c r="V16" s="3"/>
    </row>
    <row r="17" spans="1:44" ht="15" customHeight="1" thickTop="1" thickBot="1">
      <c r="A17" s="229"/>
      <c r="B17" s="35" t="s">
        <v>215</v>
      </c>
      <c r="C17" s="35"/>
      <c r="D17" s="35"/>
      <c r="E17" s="48">
        <v>0.312</v>
      </c>
      <c r="F17" s="212"/>
      <c r="G17" s="212"/>
      <c r="H17" s="212"/>
      <c r="I17" s="212"/>
      <c r="J17" s="212"/>
      <c r="K17" s="212"/>
      <c r="L17" s="212"/>
      <c r="M17" s="212"/>
      <c r="V17" s="3"/>
    </row>
    <row r="18" spans="1:44" ht="15" customHeight="1" thickTop="1" thickBot="1">
      <c r="A18" s="230"/>
      <c r="B18" s="35" t="s">
        <v>216</v>
      </c>
      <c r="C18" s="35"/>
      <c r="D18" s="35"/>
      <c r="E18" s="48">
        <v>0.20124</v>
      </c>
      <c r="F18" s="212"/>
      <c r="G18" s="212"/>
      <c r="H18" s="212"/>
      <c r="I18" s="212"/>
      <c r="J18" s="212"/>
      <c r="K18" s="212"/>
      <c r="L18" s="212"/>
      <c r="M18" s="212"/>
      <c r="V18" s="3"/>
    </row>
    <row r="19" spans="1:44" ht="15" customHeight="1" thickTop="1" thickBot="1">
      <c r="A19" s="169" t="s">
        <v>217</v>
      </c>
      <c r="B19" s="100" t="s">
        <v>218</v>
      </c>
      <c r="C19" s="35"/>
      <c r="D19" s="35"/>
      <c r="E19" s="101" t="s">
        <v>219</v>
      </c>
      <c r="F19" s="214"/>
      <c r="G19" s="214"/>
      <c r="H19" s="214"/>
      <c r="I19" s="214"/>
      <c r="J19" s="214"/>
      <c r="K19" s="214"/>
      <c r="L19" s="214"/>
      <c r="M19" s="214"/>
      <c r="U19"/>
      <c r="V19"/>
      <c r="W19"/>
      <c r="X19"/>
      <c r="Y19"/>
      <c r="Z19"/>
      <c r="AA19"/>
      <c r="AB19"/>
      <c r="AC19"/>
      <c r="AD19"/>
      <c r="AE19"/>
      <c r="AF19"/>
      <c r="AG19"/>
      <c r="AH19"/>
      <c r="AI19"/>
      <c r="AJ19"/>
      <c r="AK19"/>
      <c r="AL19"/>
      <c r="AM19"/>
      <c r="AN19"/>
      <c r="AO19"/>
      <c r="AP19"/>
      <c r="AQ19"/>
      <c r="AR19"/>
    </row>
    <row r="20" spans="1:44" ht="15" thickTop="1">
      <c r="A20"/>
      <c r="H20" s="3"/>
      <c r="I20" s="3"/>
      <c r="U20"/>
      <c r="V20"/>
      <c r="W20"/>
      <c r="X20"/>
      <c r="Y20"/>
      <c r="Z20"/>
      <c r="AA20"/>
      <c r="AB20"/>
      <c r="AC20"/>
      <c r="AD20"/>
      <c r="AE20"/>
      <c r="AF20"/>
      <c r="AG20"/>
      <c r="AH20"/>
      <c r="AI20"/>
      <c r="AJ20"/>
      <c r="AK20"/>
      <c r="AL20"/>
      <c r="AM20"/>
      <c r="AN20"/>
      <c r="AO20"/>
      <c r="AP20"/>
      <c r="AQ20"/>
      <c r="AR20"/>
    </row>
    <row r="21" spans="1:44" ht="18">
      <c r="D21" s="104"/>
      <c r="E21" s="104"/>
      <c r="H21" s="3"/>
      <c r="I21" s="3"/>
      <c r="U21"/>
      <c r="V21"/>
      <c r="W21"/>
      <c r="X21"/>
      <c r="Y21"/>
      <c r="Z21"/>
      <c r="AA21"/>
      <c r="AB21"/>
      <c r="AC21"/>
      <c r="AD21"/>
      <c r="AE21"/>
      <c r="AF21"/>
      <c r="AG21"/>
      <c r="AH21"/>
      <c r="AI21"/>
      <c r="AJ21"/>
      <c r="AK21"/>
      <c r="AL21"/>
      <c r="AM21"/>
      <c r="AN21"/>
      <c r="AO21"/>
      <c r="AP21"/>
      <c r="AQ21"/>
      <c r="AR21"/>
    </row>
    <row r="22" spans="1:44" ht="18">
      <c r="A22" s="29" t="s">
        <v>168</v>
      </c>
      <c r="D22" s="104"/>
      <c r="E22" s="104"/>
      <c r="H22" s="104"/>
      <c r="I22" s="104"/>
      <c r="J22" s="104"/>
      <c r="K22" s="104"/>
      <c r="L22" s="104"/>
      <c r="M22" s="104"/>
      <c r="U22"/>
      <c r="V22"/>
      <c r="W22"/>
      <c r="X22"/>
      <c r="Y22"/>
      <c r="Z22"/>
      <c r="AA22"/>
      <c r="AB22"/>
      <c r="AC22"/>
      <c r="AD22"/>
      <c r="AE22"/>
      <c r="AF22"/>
      <c r="AG22"/>
      <c r="AH22"/>
      <c r="AI22"/>
      <c r="AJ22"/>
      <c r="AK22"/>
      <c r="AL22"/>
      <c r="AM22"/>
      <c r="AN22"/>
      <c r="AO22"/>
      <c r="AP22"/>
      <c r="AQ22"/>
      <c r="AR22"/>
    </row>
    <row r="23" spans="1:44" ht="19" thickBot="1">
      <c r="A23" s="105" t="s">
        <v>220</v>
      </c>
      <c r="D23" s="104"/>
      <c r="E23" s="104"/>
      <c r="F23" s="106"/>
      <c r="G23" s="106"/>
      <c r="H23" s="104"/>
      <c r="I23" s="104"/>
      <c r="J23" s="104"/>
      <c r="K23" s="104"/>
      <c r="L23" s="104"/>
      <c r="M23" s="104"/>
      <c r="U23"/>
      <c r="V23"/>
      <c r="W23"/>
      <c r="X23"/>
      <c r="Y23"/>
      <c r="Z23"/>
      <c r="AA23"/>
      <c r="AB23"/>
      <c r="AC23"/>
      <c r="AD23"/>
      <c r="AE23"/>
      <c r="AF23"/>
      <c r="AG23"/>
      <c r="AH23"/>
      <c r="AI23"/>
      <c r="AJ23"/>
      <c r="AK23"/>
      <c r="AL23"/>
      <c r="AM23"/>
      <c r="AN23"/>
      <c r="AO23"/>
      <c r="AP23"/>
      <c r="AQ23"/>
      <c r="AR23"/>
    </row>
    <row r="24" spans="1:44" ht="32" thickTop="1" thickBot="1">
      <c r="A24" s="234" t="s">
        <v>221</v>
      </c>
      <c r="B24" s="235"/>
      <c r="C24" s="235"/>
      <c r="D24" s="235"/>
      <c r="E24" s="236"/>
      <c r="F24" s="33" t="str">
        <f>F8</f>
        <v>Multifamily house - Age 1</v>
      </c>
      <c r="G24" s="33" t="str">
        <f t="shared" ref="G24:M24" si="0">G8</f>
        <v>Multifamily house - Age 2</v>
      </c>
      <c r="H24" s="33" t="str">
        <f t="shared" si="0"/>
        <v>Multifamily house - Age 3</v>
      </c>
      <c r="I24" s="33" t="str">
        <f t="shared" si="0"/>
        <v>Multifamily house - Age 4</v>
      </c>
      <c r="J24" s="33" t="str">
        <f t="shared" si="0"/>
        <v>Multifamily house - Age 5</v>
      </c>
      <c r="K24" s="33" t="str">
        <f t="shared" si="0"/>
        <v>Multifamily house - Age 6</v>
      </c>
      <c r="L24" s="33" t="str">
        <f t="shared" si="0"/>
        <v>Multifamily house - Age 7</v>
      </c>
      <c r="M24" s="33" t="str">
        <f t="shared" si="0"/>
        <v>Multifamily house - Age 8</v>
      </c>
      <c r="U24"/>
      <c r="V24"/>
      <c r="W24"/>
      <c r="X24"/>
      <c r="Y24"/>
      <c r="Z24"/>
      <c r="AA24"/>
      <c r="AB24"/>
      <c r="AC24"/>
      <c r="AD24"/>
      <c r="AE24"/>
      <c r="AF24"/>
      <c r="AG24"/>
      <c r="AH24"/>
      <c r="AI24"/>
      <c r="AJ24"/>
      <c r="AK24"/>
      <c r="AL24"/>
      <c r="AM24"/>
      <c r="AN24"/>
      <c r="AO24"/>
      <c r="AP24"/>
      <c r="AQ24"/>
      <c r="AR24"/>
    </row>
    <row r="25" spans="1:44" ht="16" thickTop="1" thickBot="1">
      <c r="A25" s="112"/>
      <c r="B25" s="112" t="s">
        <v>228</v>
      </c>
      <c r="C25" s="112" t="s">
        <v>55</v>
      </c>
      <c r="D25" s="112"/>
      <c r="E25" s="112"/>
      <c r="F25" s="166"/>
      <c r="G25" s="166"/>
      <c r="H25" s="166"/>
      <c r="I25" s="166"/>
      <c r="J25" s="166"/>
      <c r="K25" s="166"/>
      <c r="L25" s="166"/>
      <c r="M25" s="166"/>
      <c r="U25"/>
      <c r="V25"/>
      <c r="W25"/>
      <c r="X25"/>
      <c r="Y25"/>
      <c r="Z25"/>
      <c r="AA25"/>
      <c r="AB25"/>
      <c r="AC25"/>
      <c r="AD25"/>
      <c r="AE25"/>
      <c r="AF25"/>
      <c r="AG25"/>
      <c r="AH25"/>
      <c r="AI25"/>
      <c r="AJ25"/>
      <c r="AK25"/>
      <c r="AL25"/>
      <c r="AM25"/>
      <c r="AN25"/>
      <c r="AO25"/>
      <c r="AP25"/>
      <c r="AQ25"/>
      <c r="AR25"/>
    </row>
    <row r="26" spans="1:44" ht="16" thickTop="1" thickBot="1">
      <c r="A26" s="112"/>
      <c r="B26" s="112" t="s">
        <v>228</v>
      </c>
      <c r="C26" s="112" t="s">
        <v>56</v>
      </c>
      <c r="D26" s="112"/>
      <c r="E26" s="112"/>
      <c r="F26" s="40"/>
      <c r="G26" s="40"/>
      <c r="H26" s="40"/>
      <c r="I26" s="40"/>
      <c r="J26" s="40"/>
      <c r="K26" s="40"/>
      <c r="L26" s="40"/>
      <c r="M26" s="40"/>
      <c r="U26"/>
      <c r="V26"/>
      <c r="W26"/>
      <c r="X26"/>
      <c r="Y26"/>
      <c r="Z26"/>
      <c r="AA26"/>
      <c r="AB26"/>
      <c r="AC26"/>
      <c r="AD26"/>
      <c r="AE26"/>
      <c r="AF26"/>
      <c r="AG26"/>
      <c r="AH26"/>
      <c r="AI26"/>
      <c r="AJ26"/>
      <c r="AK26"/>
      <c r="AL26"/>
      <c r="AM26"/>
      <c r="AN26"/>
      <c r="AO26"/>
      <c r="AP26"/>
      <c r="AQ26"/>
      <c r="AR26"/>
    </row>
    <row r="27" spans="1:44" ht="16" thickTop="1" thickBot="1">
      <c r="A27" s="112"/>
      <c r="B27" s="112" t="s">
        <v>228</v>
      </c>
      <c r="C27" s="112" t="s">
        <v>57</v>
      </c>
      <c r="D27" s="112"/>
      <c r="E27" s="112"/>
      <c r="F27" s="40"/>
      <c r="G27" s="40"/>
      <c r="H27" s="40"/>
      <c r="I27" s="40"/>
      <c r="J27" s="40"/>
      <c r="K27" s="40"/>
      <c r="L27" s="40"/>
      <c r="M27" s="40"/>
      <c r="U27"/>
      <c r="V27"/>
      <c r="W27"/>
      <c r="X27"/>
      <c r="Y27"/>
      <c r="Z27"/>
      <c r="AA27"/>
      <c r="AB27"/>
      <c r="AC27"/>
      <c r="AD27"/>
      <c r="AE27"/>
      <c r="AF27"/>
      <c r="AG27"/>
      <c r="AH27"/>
      <c r="AI27"/>
      <c r="AJ27"/>
      <c r="AK27"/>
      <c r="AL27"/>
      <c r="AM27"/>
      <c r="AN27"/>
      <c r="AO27"/>
      <c r="AP27"/>
      <c r="AQ27"/>
      <c r="AR27"/>
    </row>
    <row r="28" spans="1:44" ht="16" thickTop="1" thickBot="1">
      <c r="A28" s="112"/>
      <c r="B28" s="112" t="s">
        <v>228</v>
      </c>
      <c r="C28" s="112" t="s">
        <v>61</v>
      </c>
      <c r="D28" s="112"/>
      <c r="E28" s="112"/>
      <c r="F28" s="40"/>
      <c r="G28" s="40"/>
      <c r="H28" s="40"/>
      <c r="I28" s="40"/>
      <c r="J28" s="40"/>
      <c r="K28" s="40"/>
      <c r="L28" s="40"/>
      <c r="M28" s="40"/>
      <c r="U28"/>
      <c r="V28"/>
      <c r="W28"/>
      <c r="X28"/>
      <c r="Y28"/>
      <c r="Z28"/>
      <c r="AA28"/>
      <c r="AB28"/>
      <c r="AC28"/>
      <c r="AD28"/>
      <c r="AE28"/>
      <c r="AF28"/>
      <c r="AG28"/>
      <c r="AH28"/>
      <c r="AI28"/>
      <c r="AJ28"/>
      <c r="AK28"/>
      <c r="AL28"/>
      <c r="AM28"/>
      <c r="AN28"/>
      <c r="AO28"/>
      <c r="AP28"/>
      <c r="AQ28"/>
      <c r="AR28"/>
    </row>
    <row r="29" spans="1:44" ht="16" thickTop="1" thickBot="1">
      <c r="A29" s="112"/>
      <c r="B29" s="112" t="s">
        <v>228</v>
      </c>
      <c r="C29" s="112" t="s">
        <v>62</v>
      </c>
      <c r="D29" s="112"/>
      <c r="E29" s="112"/>
      <c r="F29" s="40"/>
      <c r="G29" s="40"/>
      <c r="H29" s="40"/>
      <c r="I29" s="40"/>
      <c r="J29" s="40"/>
      <c r="K29" s="40"/>
      <c r="L29" s="40"/>
      <c r="M29" s="40"/>
      <c r="U29"/>
      <c r="V29"/>
      <c r="W29"/>
      <c r="X29"/>
      <c r="Y29"/>
      <c r="Z29"/>
      <c r="AA29"/>
      <c r="AB29"/>
      <c r="AC29"/>
      <c r="AD29"/>
      <c r="AE29"/>
      <c r="AF29"/>
      <c r="AG29"/>
      <c r="AH29"/>
      <c r="AI29"/>
      <c r="AJ29"/>
      <c r="AK29"/>
      <c r="AL29"/>
      <c r="AM29"/>
      <c r="AN29"/>
      <c r="AO29"/>
      <c r="AP29"/>
      <c r="AQ29"/>
      <c r="AR29"/>
    </row>
    <row r="30" spans="1:44" ht="16" thickTop="1" thickBot="1">
      <c r="A30" s="112"/>
      <c r="B30" s="112" t="s">
        <v>228</v>
      </c>
      <c r="C30" s="112" t="s">
        <v>63</v>
      </c>
      <c r="D30" s="112"/>
      <c r="E30" s="112"/>
      <c r="F30" s="40"/>
      <c r="G30" s="40"/>
      <c r="H30" s="40"/>
      <c r="I30" s="40"/>
      <c r="J30" s="40"/>
      <c r="K30" s="40"/>
      <c r="L30" s="40"/>
      <c r="M30" s="40"/>
      <c r="U30"/>
      <c r="V30"/>
      <c r="W30"/>
      <c r="X30"/>
      <c r="Y30"/>
      <c r="Z30"/>
      <c r="AA30"/>
      <c r="AB30"/>
      <c r="AC30"/>
      <c r="AD30"/>
      <c r="AE30"/>
      <c r="AF30"/>
      <c r="AG30"/>
      <c r="AH30"/>
      <c r="AI30"/>
      <c r="AJ30"/>
      <c r="AK30"/>
      <c r="AL30"/>
      <c r="AM30"/>
      <c r="AN30"/>
      <c r="AO30"/>
      <c r="AP30"/>
      <c r="AQ30"/>
      <c r="AR30"/>
    </row>
    <row r="31" spans="1:44" ht="16" thickTop="1" thickBot="1">
      <c r="A31" s="112"/>
      <c r="B31" s="112" t="s">
        <v>221</v>
      </c>
      <c r="C31" s="112"/>
      <c r="D31" s="112"/>
      <c r="E31" s="112"/>
      <c r="F31" s="40"/>
      <c r="G31" s="40"/>
      <c r="H31" s="40"/>
      <c r="I31" s="40"/>
      <c r="J31" s="40"/>
      <c r="K31" s="40"/>
      <c r="L31" s="40"/>
      <c r="M31" s="40"/>
      <c r="U31"/>
      <c r="V31"/>
      <c r="W31"/>
      <c r="X31"/>
      <c r="Y31"/>
      <c r="Z31"/>
      <c r="AA31"/>
      <c r="AB31"/>
      <c r="AC31"/>
      <c r="AD31"/>
      <c r="AE31"/>
      <c r="AF31"/>
      <c r="AG31"/>
      <c r="AH31"/>
      <c r="AI31"/>
      <c r="AJ31"/>
      <c r="AK31"/>
      <c r="AL31"/>
      <c r="AM31"/>
      <c r="AN31"/>
      <c r="AO31"/>
      <c r="AP31"/>
      <c r="AQ31"/>
      <c r="AR31"/>
    </row>
    <row r="32" spans="1:44" ht="16" thickTop="1" thickBot="1">
      <c r="A32" s="112"/>
      <c r="B32" s="112" t="s">
        <v>229</v>
      </c>
      <c r="C32" s="112" t="s">
        <v>55</v>
      </c>
      <c r="D32" s="112"/>
      <c r="E32" s="112"/>
      <c r="F32" s="40"/>
      <c r="G32" s="40"/>
      <c r="H32" s="40"/>
      <c r="I32" s="40"/>
      <c r="J32" s="40"/>
      <c r="K32" s="40"/>
      <c r="L32" s="40"/>
      <c r="M32" s="40"/>
      <c r="U32"/>
      <c r="V32"/>
      <c r="W32"/>
      <c r="X32"/>
      <c r="Y32"/>
      <c r="Z32"/>
      <c r="AA32"/>
      <c r="AB32"/>
      <c r="AC32"/>
      <c r="AD32"/>
      <c r="AE32"/>
      <c r="AF32"/>
      <c r="AG32"/>
      <c r="AH32"/>
      <c r="AI32"/>
      <c r="AJ32"/>
      <c r="AK32"/>
      <c r="AL32"/>
      <c r="AM32"/>
      <c r="AN32"/>
      <c r="AO32"/>
      <c r="AP32"/>
      <c r="AQ32"/>
      <c r="AR32"/>
    </row>
    <row r="33" spans="1:44" ht="16" thickTop="1" thickBot="1">
      <c r="A33" s="112"/>
      <c r="B33" s="112" t="s">
        <v>229</v>
      </c>
      <c r="C33" s="112" t="s">
        <v>56</v>
      </c>
      <c r="D33" s="112"/>
      <c r="E33" s="112"/>
      <c r="F33" s="40"/>
      <c r="G33" s="40"/>
      <c r="H33" s="40"/>
      <c r="I33" s="40"/>
      <c r="J33" s="40"/>
      <c r="K33" s="40"/>
      <c r="L33" s="40"/>
      <c r="M33" s="40"/>
      <c r="U33"/>
      <c r="V33"/>
      <c r="W33"/>
      <c r="X33"/>
      <c r="Y33"/>
      <c r="Z33"/>
      <c r="AA33"/>
      <c r="AB33"/>
      <c r="AC33"/>
      <c r="AD33"/>
      <c r="AE33"/>
      <c r="AF33"/>
      <c r="AG33"/>
      <c r="AH33"/>
      <c r="AI33"/>
      <c r="AJ33"/>
      <c r="AK33"/>
      <c r="AL33"/>
      <c r="AM33"/>
      <c r="AN33"/>
      <c r="AO33"/>
      <c r="AP33"/>
      <c r="AQ33"/>
      <c r="AR33"/>
    </row>
    <row r="34" spans="1:44" ht="16" thickTop="1" thickBot="1">
      <c r="A34" s="112"/>
      <c r="B34" s="112" t="s">
        <v>229</v>
      </c>
      <c r="C34" s="112" t="s">
        <v>57</v>
      </c>
      <c r="D34" s="112"/>
      <c r="E34" s="112"/>
      <c r="F34" s="40"/>
      <c r="G34" s="40"/>
      <c r="H34" s="40"/>
      <c r="I34" s="40"/>
      <c r="J34" s="40"/>
      <c r="K34" s="40"/>
      <c r="L34" s="40"/>
      <c r="M34" s="40"/>
      <c r="U34"/>
      <c r="V34"/>
      <c r="W34"/>
      <c r="X34"/>
      <c r="Y34"/>
      <c r="Z34"/>
      <c r="AA34"/>
      <c r="AB34"/>
      <c r="AC34"/>
      <c r="AD34"/>
      <c r="AE34"/>
      <c r="AF34"/>
      <c r="AG34"/>
      <c r="AH34"/>
      <c r="AI34"/>
      <c r="AJ34"/>
      <c r="AK34"/>
      <c r="AL34"/>
      <c r="AM34"/>
      <c r="AN34"/>
      <c r="AO34"/>
      <c r="AP34"/>
      <c r="AQ34"/>
      <c r="AR34"/>
    </row>
    <row r="35" spans="1:44" ht="16" thickTop="1" thickBot="1">
      <c r="A35" s="112"/>
      <c r="B35" s="112" t="s">
        <v>229</v>
      </c>
      <c r="C35" s="112" t="s">
        <v>61</v>
      </c>
      <c r="D35" s="112"/>
      <c r="E35" s="112"/>
      <c r="F35" s="40"/>
      <c r="G35" s="40"/>
      <c r="H35" s="40"/>
      <c r="I35" s="40"/>
      <c r="J35" s="40"/>
      <c r="K35" s="40"/>
      <c r="L35" s="40"/>
      <c r="M35" s="40"/>
      <c r="U35"/>
      <c r="V35"/>
      <c r="W35"/>
      <c r="X35"/>
      <c r="Y35"/>
      <c r="Z35"/>
      <c r="AA35"/>
      <c r="AB35"/>
      <c r="AC35"/>
      <c r="AD35"/>
      <c r="AE35"/>
      <c r="AF35"/>
      <c r="AG35"/>
      <c r="AH35"/>
      <c r="AI35"/>
      <c r="AJ35"/>
      <c r="AK35"/>
      <c r="AL35"/>
      <c r="AM35"/>
      <c r="AN35"/>
      <c r="AO35"/>
      <c r="AP35"/>
      <c r="AQ35"/>
      <c r="AR35"/>
    </row>
    <row r="36" spans="1:44" ht="16" thickTop="1" thickBot="1">
      <c r="A36" s="112"/>
      <c r="B36" s="112" t="s">
        <v>229</v>
      </c>
      <c r="C36" s="112" t="s">
        <v>62</v>
      </c>
      <c r="D36" s="112"/>
      <c r="E36" s="112"/>
      <c r="F36" s="40"/>
      <c r="G36" s="40"/>
      <c r="H36" s="40"/>
      <c r="I36" s="40"/>
      <c r="J36" s="40"/>
      <c r="K36" s="40"/>
      <c r="L36" s="40"/>
      <c r="M36" s="40"/>
      <c r="U36"/>
      <c r="V36"/>
      <c r="W36"/>
      <c r="X36"/>
      <c r="Y36"/>
      <c r="Z36"/>
      <c r="AA36"/>
      <c r="AB36"/>
      <c r="AC36"/>
      <c r="AD36"/>
      <c r="AE36"/>
      <c r="AF36"/>
      <c r="AG36"/>
      <c r="AH36"/>
      <c r="AI36"/>
      <c r="AJ36"/>
      <c r="AK36"/>
      <c r="AL36"/>
      <c r="AM36"/>
      <c r="AN36"/>
      <c r="AO36"/>
      <c r="AP36"/>
      <c r="AQ36"/>
      <c r="AR36"/>
    </row>
    <row r="37" spans="1:44" ht="16" thickTop="1" thickBot="1">
      <c r="A37" s="112"/>
      <c r="B37" s="112" t="s">
        <v>229</v>
      </c>
      <c r="C37" s="112" t="s">
        <v>63</v>
      </c>
      <c r="D37" s="112"/>
      <c r="E37" s="112"/>
      <c r="F37" s="40"/>
      <c r="G37" s="40"/>
      <c r="H37" s="40"/>
      <c r="I37" s="40"/>
      <c r="J37" s="40"/>
      <c r="K37" s="40"/>
      <c r="L37" s="40"/>
      <c r="M37" s="40"/>
      <c r="U37"/>
      <c r="V37"/>
      <c r="W37"/>
      <c r="X37"/>
      <c r="Y37"/>
      <c r="Z37"/>
      <c r="AA37"/>
      <c r="AB37"/>
      <c r="AC37"/>
      <c r="AD37"/>
      <c r="AE37"/>
      <c r="AF37"/>
      <c r="AG37"/>
      <c r="AH37"/>
      <c r="AI37"/>
      <c r="AJ37"/>
      <c r="AK37"/>
      <c r="AL37"/>
      <c r="AM37"/>
      <c r="AN37"/>
      <c r="AO37"/>
      <c r="AP37"/>
      <c r="AQ37"/>
      <c r="AR37"/>
    </row>
    <row r="38" spans="1:44" ht="16" thickTop="1" thickBot="1">
      <c r="A38" s="112"/>
      <c r="B38" s="112" t="s">
        <v>221</v>
      </c>
      <c r="C38" s="112"/>
      <c r="D38" s="112"/>
      <c r="E38" s="112"/>
      <c r="F38" s="40"/>
      <c r="G38" s="40"/>
      <c r="H38" s="40"/>
      <c r="I38" s="40"/>
      <c r="J38" s="40"/>
      <c r="K38" s="40"/>
      <c r="L38" s="40"/>
      <c r="M38" s="40"/>
      <c r="U38"/>
      <c r="V38"/>
      <c r="W38"/>
      <c r="X38"/>
      <c r="Y38"/>
      <c r="Z38"/>
      <c r="AA38"/>
      <c r="AB38"/>
      <c r="AC38"/>
      <c r="AD38"/>
      <c r="AE38"/>
      <c r="AF38"/>
      <c r="AG38"/>
      <c r="AH38"/>
      <c r="AI38"/>
      <c r="AJ38"/>
      <c r="AK38"/>
      <c r="AL38"/>
      <c r="AM38"/>
      <c r="AN38"/>
      <c r="AO38"/>
      <c r="AP38"/>
      <c r="AQ38"/>
      <c r="AR38"/>
    </row>
    <row r="39" spans="1:44" ht="16" thickTop="1" thickBot="1">
      <c r="A39" s="112"/>
      <c r="B39" s="112" t="s">
        <v>230</v>
      </c>
      <c r="C39" s="112" t="s">
        <v>55</v>
      </c>
      <c r="D39" s="112"/>
      <c r="E39" s="112"/>
      <c r="F39" s="40"/>
      <c r="G39" s="40"/>
      <c r="H39" s="40"/>
      <c r="I39" s="40"/>
      <c r="J39" s="40"/>
      <c r="K39" s="40"/>
      <c r="L39" s="40"/>
      <c r="M39" s="40"/>
      <c r="U39"/>
      <c r="V39"/>
      <c r="W39"/>
      <c r="X39"/>
      <c r="Y39"/>
      <c r="Z39"/>
      <c r="AA39"/>
      <c r="AB39"/>
      <c r="AC39"/>
      <c r="AD39"/>
      <c r="AE39"/>
      <c r="AF39"/>
      <c r="AG39"/>
      <c r="AH39"/>
      <c r="AI39"/>
      <c r="AJ39"/>
      <c r="AK39"/>
      <c r="AL39"/>
      <c r="AM39"/>
      <c r="AN39"/>
      <c r="AO39"/>
      <c r="AP39"/>
      <c r="AQ39"/>
      <c r="AR39"/>
    </row>
    <row r="40" spans="1:44" ht="16" thickTop="1" thickBot="1">
      <c r="A40" s="112"/>
      <c r="B40" s="112" t="s">
        <v>230</v>
      </c>
      <c r="C40" s="112" t="s">
        <v>56</v>
      </c>
      <c r="D40" s="112"/>
      <c r="E40" s="112"/>
      <c r="F40" s="40"/>
      <c r="G40" s="40"/>
      <c r="H40" s="40"/>
      <c r="I40" s="40"/>
      <c r="J40" s="40"/>
      <c r="K40" s="40"/>
      <c r="L40" s="40"/>
      <c r="M40" s="40"/>
      <c r="U40"/>
      <c r="V40"/>
      <c r="W40"/>
      <c r="X40"/>
      <c r="Y40"/>
      <c r="Z40"/>
      <c r="AA40"/>
      <c r="AB40"/>
      <c r="AC40"/>
      <c r="AD40"/>
      <c r="AE40"/>
      <c r="AF40"/>
      <c r="AG40"/>
      <c r="AH40"/>
      <c r="AI40"/>
      <c r="AJ40"/>
      <c r="AK40"/>
      <c r="AL40"/>
      <c r="AM40"/>
      <c r="AN40"/>
      <c r="AO40"/>
      <c r="AP40"/>
      <c r="AQ40"/>
      <c r="AR40"/>
    </row>
    <row r="41" spans="1:44" ht="16" thickTop="1" thickBot="1">
      <c r="A41" s="112"/>
      <c r="B41" s="112" t="s">
        <v>230</v>
      </c>
      <c r="C41" s="112" t="s">
        <v>57</v>
      </c>
      <c r="D41" s="112"/>
      <c r="E41" s="112"/>
      <c r="F41" s="40"/>
      <c r="G41" s="40"/>
      <c r="H41" s="40"/>
      <c r="I41" s="40"/>
      <c r="J41" s="40"/>
      <c r="K41" s="40"/>
      <c r="L41" s="40"/>
      <c r="M41" s="40"/>
      <c r="U41"/>
      <c r="V41"/>
      <c r="W41"/>
      <c r="X41"/>
      <c r="Y41"/>
      <c r="Z41"/>
      <c r="AA41"/>
      <c r="AB41"/>
      <c r="AC41"/>
      <c r="AD41"/>
      <c r="AE41"/>
      <c r="AF41"/>
      <c r="AG41"/>
      <c r="AH41"/>
      <c r="AI41"/>
      <c r="AJ41"/>
      <c r="AK41"/>
      <c r="AL41"/>
      <c r="AM41"/>
      <c r="AN41"/>
      <c r="AO41"/>
      <c r="AP41"/>
      <c r="AQ41"/>
      <c r="AR41"/>
    </row>
    <row r="42" spans="1:44" ht="16" thickTop="1" thickBot="1">
      <c r="A42" s="112"/>
      <c r="B42" s="112" t="s">
        <v>230</v>
      </c>
      <c r="C42" s="112" t="s">
        <v>61</v>
      </c>
      <c r="D42" s="112"/>
      <c r="E42" s="112"/>
      <c r="F42" s="40"/>
      <c r="G42" s="40"/>
      <c r="H42" s="40"/>
      <c r="I42" s="40"/>
      <c r="J42" s="40"/>
      <c r="K42" s="40"/>
      <c r="L42" s="40"/>
      <c r="M42" s="40"/>
      <c r="U42"/>
      <c r="V42"/>
      <c r="W42"/>
      <c r="X42"/>
      <c r="Y42"/>
      <c r="Z42"/>
      <c r="AA42"/>
      <c r="AB42"/>
      <c r="AC42"/>
      <c r="AD42"/>
      <c r="AE42"/>
      <c r="AF42"/>
      <c r="AG42"/>
      <c r="AH42"/>
      <c r="AI42"/>
      <c r="AJ42"/>
      <c r="AK42"/>
      <c r="AL42"/>
      <c r="AM42"/>
      <c r="AN42"/>
      <c r="AO42"/>
      <c r="AP42"/>
      <c r="AQ42"/>
      <c r="AR42"/>
    </row>
    <row r="43" spans="1:44" ht="16" thickTop="1" thickBot="1">
      <c r="A43" s="112"/>
      <c r="B43" s="112" t="s">
        <v>230</v>
      </c>
      <c r="C43" s="112" t="s">
        <v>62</v>
      </c>
      <c r="D43" s="112"/>
      <c r="E43" s="112"/>
      <c r="F43" s="40"/>
      <c r="G43" s="40"/>
      <c r="H43" s="40"/>
      <c r="I43" s="40"/>
      <c r="J43" s="40"/>
      <c r="K43" s="40"/>
      <c r="L43" s="40"/>
      <c r="M43" s="40"/>
      <c r="U43"/>
      <c r="V43"/>
      <c r="W43"/>
      <c r="X43"/>
      <c r="Y43"/>
      <c r="Z43"/>
      <c r="AA43"/>
      <c r="AB43"/>
      <c r="AC43"/>
      <c r="AD43"/>
      <c r="AE43"/>
      <c r="AF43"/>
      <c r="AG43"/>
      <c r="AH43"/>
      <c r="AI43"/>
      <c r="AJ43"/>
      <c r="AK43"/>
      <c r="AL43"/>
      <c r="AM43"/>
      <c r="AN43"/>
      <c r="AO43"/>
      <c r="AP43"/>
      <c r="AQ43"/>
      <c r="AR43"/>
    </row>
    <row r="44" spans="1:44" ht="16" thickTop="1" thickBot="1">
      <c r="A44" s="112"/>
      <c r="B44" s="112" t="s">
        <v>230</v>
      </c>
      <c r="C44" s="112" t="s">
        <v>63</v>
      </c>
      <c r="D44" s="112"/>
      <c r="E44" s="112"/>
      <c r="F44" s="40"/>
      <c r="G44" s="40"/>
      <c r="H44" s="40"/>
      <c r="I44" s="40"/>
      <c r="J44" s="40"/>
      <c r="K44" s="40"/>
      <c r="L44" s="40"/>
      <c r="M44" s="40"/>
      <c r="U44"/>
      <c r="V44"/>
      <c r="W44"/>
      <c r="X44"/>
      <c r="Y44"/>
      <c r="Z44"/>
      <c r="AA44"/>
      <c r="AB44"/>
      <c r="AC44"/>
      <c r="AD44"/>
      <c r="AE44"/>
      <c r="AF44"/>
      <c r="AG44"/>
      <c r="AH44"/>
      <c r="AI44"/>
      <c r="AJ44"/>
      <c r="AK44"/>
      <c r="AL44"/>
      <c r="AM44"/>
      <c r="AN44"/>
      <c r="AO44"/>
      <c r="AP44"/>
      <c r="AQ44"/>
      <c r="AR44"/>
    </row>
    <row r="45" spans="1:44" ht="16" thickTop="1" thickBot="1">
      <c r="A45" s="112"/>
      <c r="B45" s="112" t="s">
        <v>221</v>
      </c>
      <c r="C45" s="112"/>
      <c r="D45" s="112"/>
      <c r="E45" s="112"/>
      <c r="F45" s="40"/>
      <c r="G45" s="40"/>
      <c r="H45" s="40"/>
      <c r="I45" s="40"/>
      <c r="J45" s="40"/>
      <c r="K45" s="40"/>
      <c r="L45" s="40"/>
      <c r="M45" s="40"/>
      <c r="U45"/>
      <c r="V45"/>
      <c r="W45"/>
      <c r="X45"/>
      <c r="Y45"/>
      <c r="Z45"/>
      <c r="AA45"/>
      <c r="AB45"/>
      <c r="AC45"/>
      <c r="AD45"/>
      <c r="AE45"/>
      <c r="AF45"/>
      <c r="AG45"/>
      <c r="AH45"/>
      <c r="AI45"/>
      <c r="AJ45"/>
      <c r="AK45"/>
      <c r="AL45"/>
      <c r="AM45"/>
      <c r="AN45"/>
      <c r="AO45"/>
      <c r="AP45"/>
      <c r="AQ45"/>
      <c r="AR45"/>
    </row>
    <row r="46" spans="1:44" ht="16" thickTop="1" thickBot="1">
      <c r="A46" s="112"/>
      <c r="B46" s="112" t="s">
        <v>231</v>
      </c>
      <c r="C46" s="112" t="s">
        <v>55</v>
      </c>
      <c r="D46" s="112"/>
      <c r="E46" s="112"/>
      <c r="F46" s="40"/>
      <c r="G46" s="40"/>
      <c r="H46" s="40"/>
      <c r="I46" s="40"/>
      <c r="J46" s="40"/>
      <c r="K46" s="40"/>
      <c r="L46" s="40"/>
      <c r="M46" s="40"/>
      <c r="U46"/>
      <c r="V46"/>
      <c r="W46"/>
      <c r="X46"/>
      <c r="Y46"/>
      <c r="Z46"/>
      <c r="AA46"/>
      <c r="AB46"/>
      <c r="AC46"/>
      <c r="AD46"/>
      <c r="AE46"/>
      <c r="AF46"/>
      <c r="AG46"/>
      <c r="AH46"/>
      <c r="AI46"/>
      <c r="AJ46"/>
      <c r="AK46"/>
      <c r="AL46"/>
      <c r="AM46"/>
      <c r="AN46"/>
      <c r="AO46"/>
      <c r="AP46"/>
      <c r="AQ46"/>
      <c r="AR46"/>
    </row>
    <row r="47" spans="1:44" ht="16" thickTop="1" thickBot="1">
      <c r="A47" s="112"/>
      <c r="B47" s="112" t="s">
        <v>231</v>
      </c>
      <c r="C47" s="112" t="s">
        <v>56</v>
      </c>
      <c r="D47" s="112"/>
      <c r="E47" s="112"/>
      <c r="F47" s="40"/>
      <c r="G47" s="40"/>
      <c r="H47" s="40"/>
      <c r="I47" s="40"/>
      <c r="J47" s="40"/>
      <c r="K47" s="40"/>
      <c r="L47" s="40"/>
      <c r="M47" s="40"/>
      <c r="U47"/>
      <c r="V47"/>
      <c r="W47"/>
      <c r="X47"/>
      <c r="Y47"/>
      <c r="Z47"/>
      <c r="AA47"/>
      <c r="AB47"/>
      <c r="AC47"/>
      <c r="AD47"/>
      <c r="AE47"/>
      <c r="AF47"/>
      <c r="AG47"/>
      <c r="AH47"/>
      <c r="AI47"/>
      <c r="AJ47"/>
      <c r="AK47"/>
      <c r="AL47"/>
      <c r="AM47"/>
      <c r="AN47"/>
      <c r="AO47"/>
      <c r="AP47"/>
      <c r="AQ47"/>
      <c r="AR47"/>
    </row>
    <row r="48" spans="1:44" ht="16" thickTop="1" thickBot="1">
      <c r="A48" s="112"/>
      <c r="B48" s="112" t="s">
        <v>231</v>
      </c>
      <c r="C48" s="112" t="s">
        <v>57</v>
      </c>
      <c r="D48" s="112"/>
      <c r="E48" s="112"/>
      <c r="F48" s="40"/>
      <c r="G48" s="40"/>
      <c r="H48" s="40"/>
      <c r="I48" s="40"/>
      <c r="J48" s="40"/>
      <c r="K48" s="40"/>
      <c r="L48" s="40"/>
      <c r="M48" s="40"/>
      <c r="U48"/>
      <c r="V48"/>
      <c r="W48"/>
      <c r="X48"/>
      <c r="Y48"/>
      <c r="Z48"/>
      <c r="AA48"/>
      <c r="AB48"/>
      <c r="AC48"/>
      <c r="AD48"/>
      <c r="AE48"/>
      <c r="AF48"/>
      <c r="AG48"/>
      <c r="AH48"/>
      <c r="AI48"/>
      <c r="AJ48"/>
      <c r="AK48"/>
      <c r="AL48"/>
      <c r="AM48"/>
      <c r="AN48"/>
      <c r="AO48"/>
      <c r="AP48"/>
      <c r="AQ48"/>
      <c r="AR48"/>
    </row>
    <row r="49" spans="1:44" ht="16" thickTop="1" thickBot="1">
      <c r="A49" s="112"/>
      <c r="B49" s="112" t="s">
        <v>231</v>
      </c>
      <c r="C49" s="112" t="s">
        <v>61</v>
      </c>
      <c r="D49" s="112"/>
      <c r="E49" s="112"/>
      <c r="F49" s="40"/>
      <c r="G49" s="40"/>
      <c r="H49" s="40"/>
      <c r="I49" s="40"/>
      <c r="J49" s="40"/>
      <c r="K49" s="40"/>
      <c r="L49" s="40"/>
      <c r="M49" s="40"/>
      <c r="U49"/>
      <c r="V49"/>
      <c r="W49"/>
      <c r="X49"/>
      <c r="Y49"/>
      <c r="Z49"/>
      <c r="AA49"/>
      <c r="AB49"/>
      <c r="AC49"/>
      <c r="AD49"/>
      <c r="AE49"/>
      <c r="AF49"/>
      <c r="AG49"/>
      <c r="AH49"/>
      <c r="AI49"/>
      <c r="AJ49"/>
      <c r="AK49"/>
      <c r="AL49"/>
      <c r="AM49"/>
      <c r="AN49"/>
      <c r="AO49"/>
      <c r="AP49"/>
      <c r="AQ49"/>
      <c r="AR49"/>
    </row>
    <row r="50" spans="1:44" ht="16" thickTop="1" thickBot="1">
      <c r="A50" s="112"/>
      <c r="B50" s="112" t="s">
        <v>231</v>
      </c>
      <c r="C50" s="112" t="s">
        <v>62</v>
      </c>
      <c r="D50" s="112"/>
      <c r="E50" s="112"/>
      <c r="F50" s="40"/>
      <c r="G50" s="40"/>
      <c r="H50" s="40"/>
      <c r="I50" s="40"/>
      <c r="J50" s="40"/>
      <c r="K50" s="40"/>
      <c r="L50" s="40"/>
      <c r="M50" s="40"/>
      <c r="U50"/>
      <c r="V50"/>
      <c r="W50"/>
      <c r="X50"/>
      <c r="Y50"/>
      <c r="Z50"/>
      <c r="AA50"/>
      <c r="AB50"/>
      <c r="AC50"/>
      <c r="AD50"/>
      <c r="AE50"/>
      <c r="AF50"/>
      <c r="AG50"/>
      <c r="AH50"/>
      <c r="AI50"/>
      <c r="AJ50"/>
      <c r="AK50"/>
      <c r="AL50"/>
      <c r="AM50"/>
      <c r="AN50"/>
      <c r="AO50"/>
      <c r="AP50"/>
      <c r="AQ50"/>
      <c r="AR50"/>
    </row>
    <row r="51" spans="1:44" ht="16" thickTop="1" thickBot="1">
      <c r="A51" s="112"/>
      <c r="B51" s="112" t="s">
        <v>231</v>
      </c>
      <c r="C51" s="112" t="s">
        <v>63</v>
      </c>
      <c r="D51" s="112"/>
      <c r="E51" s="112"/>
      <c r="F51" s="40"/>
      <c r="G51" s="40"/>
      <c r="H51" s="40"/>
      <c r="I51" s="40"/>
      <c r="J51" s="40"/>
      <c r="K51" s="40"/>
      <c r="L51" s="40"/>
      <c r="M51" s="40"/>
      <c r="U51"/>
      <c r="V51"/>
      <c r="W51"/>
      <c r="X51"/>
      <c r="Y51"/>
      <c r="Z51"/>
      <c r="AA51"/>
      <c r="AB51"/>
      <c r="AC51"/>
      <c r="AD51"/>
      <c r="AE51"/>
      <c r="AF51"/>
      <c r="AG51"/>
      <c r="AH51"/>
      <c r="AI51"/>
      <c r="AJ51"/>
      <c r="AK51"/>
      <c r="AL51"/>
      <c r="AM51"/>
      <c r="AN51"/>
      <c r="AO51"/>
      <c r="AP51"/>
      <c r="AQ51"/>
      <c r="AR51"/>
    </row>
    <row r="52" spans="1:44" ht="16" thickTop="1" thickBot="1">
      <c r="A52" s="112"/>
      <c r="B52" s="112" t="s">
        <v>221</v>
      </c>
      <c r="C52" s="112"/>
      <c r="D52" s="112"/>
      <c r="E52" s="112"/>
      <c r="F52" s="40"/>
      <c r="G52" s="40"/>
      <c r="H52" s="40"/>
      <c r="I52" s="40"/>
      <c r="J52" s="40"/>
      <c r="K52" s="40"/>
      <c r="L52" s="40"/>
      <c r="M52" s="40"/>
      <c r="U52"/>
      <c r="V52"/>
      <c r="W52"/>
      <c r="X52"/>
      <c r="Y52"/>
      <c r="Z52"/>
      <c r="AA52"/>
      <c r="AB52"/>
      <c r="AC52"/>
      <c r="AD52"/>
      <c r="AE52"/>
      <c r="AF52"/>
      <c r="AG52"/>
      <c r="AH52"/>
      <c r="AI52"/>
      <c r="AJ52"/>
      <c r="AK52"/>
      <c r="AL52"/>
      <c r="AM52"/>
      <c r="AN52"/>
      <c r="AO52"/>
      <c r="AP52"/>
      <c r="AQ52"/>
      <c r="AR52"/>
    </row>
    <row r="53" spans="1:44" ht="16" thickTop="1" thickBot="1">
      <c r="A53" s="112"/>
      <c r="B53" s="112" t="s">
        <v>232</v>
      </c>
      <c r="C53" s="112" t="s">
        <v>55</v>
      </c>
      <c r="D53" s="112"/>
      <c r="E53" s="112"/>
      <c r="F53" s="40"/>
      <c r="G53" s="40"/>
      <c r="H53" s="40"/>
      <c r="I53" s="40"/>
      <c r="J53" s="40"/>
      <c r="K53" s="40"/>
      <c r="L53" s="40"/>
      <c r="M53" s="40"/>
      <c r="U53"/>
      <c r="V53"/>
      <c r="W53"/>
      <c r="X53"/>
      <c r="Y53"/>
      <c r="Z53"/>
      <c r="AA53"/>
      <c r="AB53"/>
      <c r="AC53"/>
      <c r="AD53"/>
      <c r="AE53"/>
      <c r="AF53"/>
      <c r="AG53"/>
      <c r="AH53"/>
      <c r="AI53"/>
      <c r="AJ53"/>
      <c r="AK53"/>
      <c r="AL53"/>
      <c r="AM53"/>
      <c r="AN53"/>
      <c r="AO53"/>
      <c r="AP53"/>
      <c r="AQ53"/>
      <c r="AR53"/>
    </row>
    <row r="54" spans="1:44" ht="16" thickTop="1" thickBot="1">
      <c r="A54" s="112"/>
      <c r="B54" s="112" t="s">
        <v>232</v>
      </c>
      <c r="C54" s="112" t="s">
        <v>56</v>
      </c>
      <c r="D54" s="112"/>
      <c r="E54" s="112"/>
      <c r="F54" s="40"/>
      <c r="G54" s="40"/>
      <c r="H54" s="40"/>
      <c r="I54" s="40"/>
      <c r="J54" s="40"/>
      <c r="K54" s="40"/>
      <c r="L54" s="40"/>
      <c r="M54" s="40"/>
      <c r="U54"/>
      <c r="V54"/>
      <c r="W54"/>
      <c r="X54"/>
      <c r="Y54"/>
      <c r="Z54"/>
      <c r="AA54"/>
      <c r="AB54"/>
      <c r="AC54"/>
      <c r="AD54"/>
      <c r="AE54"/>
      <c r="AF54"/>
      <c r="AG54"/>
      <c r="AH54"/>
      <c r="AI54"/>
      <c r="AJ54"/>
      <c r="AK54"/>
      <c r="AL54"/>
      <c r="AM54"/>
      <c r="AN54"/>
      <c r="AO54"/>
      <c r="AP54"/>
      <c r="AQ54"/>
      <c r="AR54"/>
    </row>
    <row r="55" spans="1:44" ht="16" thickTop="1" thickBot="1">
      <c r="A55" s="112"/>
      <c r="B55" s="112" t="s">
        <v>232</v>
      </c>
      <c r="C55" s="112" t="s">
        <v>57</v>
      </c>
      <c r="D55" s="112"/>
      <c r="E55" s="112"/>
      <c r="F55" s="40"/>
      <c r="G55" s="40"/>
      <c r="H55" s="40"/>
      <c r="I55" s="40"/>
      <c r="J55" s="40"/>
      <c r="K55" s="40"/>
      <c r="L55" s="40"/>
      <c r="M55" s="40"/>
      <c r="U55"/>
      <c r="V55"/>
      <c r="W55"/>
      <c r="X55"/>
      <c r="Y55"/>
      <c r="Z55"/>
      <c r="AA55"/>
      <c r="AB55"/>
      <c r="AC55"/>
      <c r="AD55"/>
      <c r="AE55"/>
      <c r="AF55"/>
      <c r="AG55"/>
      <c r="AH55"/>
      <c r="AI55"/>
      <c r="AJ55"/>
      <c r="AK55"/>
      <c r="AL55"/>
      <c r="AM55"/>
      <c r="AN55"/>
      <c r="AO55"/>
      <c r="AP55"/>
      <c r="AQ55"/>
      <c r="AR55"/>
    </row>
    <row r="56" spans="1:44" ht="16" thickTop="1" thickBot="1">
      <c r="A56" s="112"/>
      <c r="B56" s="112" t="s">
        <v>232</v>
      </c>
      <c r="C56" s="112" t="s">
        <v>61</v>
      </c>
      <c r="D56" s="112"/>
      <c r="E56" s="112"/>
      <c r="F56" s="40"/>
      <c r="G56" s="40"/>
      <c r="H56" s="40"/>
      <c r="I56" s="40"/>
      <c r="J56" s="40"/>
      <c r="K56" s="40"/>
      <c r="L56" s="40"/>
      <c r="M56" s="40"/>
      <c r="U56"/>
      <c r="V56"/>
      <c r="W56"/>
      <c r="X56"/>
      <c r="Y56"/>
      <c r="Z56"/>
      <c r="AA56"/>
      <c r="AB56"/>
      <c r="AC56"/>
      <c r="AD56"/>
      <c r="AE56"/>
      <c r="AF56"/>
      <c r="AG56"/>
      <c r="AH56"/>
      <c r="AI56"/>
      <c r="AJ56"/>
      <c r="AK56"/>
      <c r="AL56"/>
      <c r="AM56"/>
      <c r="AN56"/>
      <c r="AO56"/>
      <c r="AP56"/>
      <c r="AQ56"/>
      <c r="AR56"/>
    </row>
    <row r="57" spans="1:44" ht="16" thickTop="1" thickBot="1">
      <c r="A57" s="112"/>
      <c r="B57" s="112" t="s">
        <v>232</v>
      </c>
      <c r="C57" s="112" t="s">
        <v>62</v>
      </c>
      <c r="D57" s="112"/>
      <c r="E57" s="112"/>
      <c r="F57" s="40"/>
      <c r="G57" s="40"/>
      <c r="H57" s="40"/>
      <c r="I57" s="40"/>
      <c r="J57" s="40"/>
      <c r="K57" s="40"/>
      <c r="L57" s="40"/>
      <c r="M57" s="40"/>
      <c r="U57"/>
      <c r="V57"/>
      <c r="W57"/>
      <c r="X57"/>
      <c r="Y57"/>
      <c r="Z57"/>
      <c r="AA57"/>
      <c r="AB57"/>
      <c r="AC57"/>
      <c r="AD57"/>
      <c r="AE57"/>
      <c r="AF57"/>
      <c r="AG57"/>
      <c r="AH57"/>
      <c r="AI57"/>
      <c r="AJ57"/>
      <c r="AK57"/>
      <c r="AL57"/>
      <c r="AM57"/>
      <c r="AN57"/>
      <c r="AO57"/>
      <c r="AP57"/>
      <c r="AQ57"/>
      <c r="AR57"/>
    </row>
    <row r="58" spans="1:44" ht="16" thickTop="1" thickBot="1">
      <c r="A58" s="112"/>
      <c r="B58" s="112" t="s">
        <v>232</v>
      </c>
      <c r="C58" s="112" t="s">
        <v>63</v>
      </c>
      <c r="D58" s="112"/>
      <c r="E58" s="112"/>
      <c r="F58" s="40"/>
      <c r="G58" s="40"/>
      <c r="H58" s="40"/>
      <c r="I58" s="40"/>
      <c r="J58" s="40"/>
      <c r="K58" s="40"/>
      <c r="L58" s="40"/>
      <c r="M58" s="40"/>
      <c r="U58"/>
      <c r="V58"/>
      <c r="W58"/>
      <c r="X58"/>
      <c r="Y58"/>
      <c r="Z58"/>
      <c r="AA58"/>
      <c r="AB58"/>
      <c r="AC58"/>
      <c r="AD58"/>
      <c r="AE58"/>
      <c r="AF58"/>
      <c r="AG58"/>
      <c r="AH58"/>
      <c r="AI58"/>
      <c r="AJ58"/>
      <c r="AK58"/>
      <c r="AL58"/>
      <c r="AM58"/>
      <c r="AN58"/>
      <c r="AO58"/>
      <c r="AP58"/>
      <c r="AQ58"/>
      <c r="AR58"/>
    </row>
    <row r="59" spans="1:44" ht="16" thickTop="1" thickBot="1">
      <c r="A59" s="112"/>
      <c r="B59" s="112" t="s">
        <v>221</v>
      </c>
      <c r="C59" s="112"/>
      <c r="D59" s="112"/>
      <c r="E59" s="112"/>
      <c r="F59" s="40"/>
      <c r="G59" s="40"/>
      <c r="H59" s="40"/>
      <c r="I59" s="40"/>
      <c r="J59" s="40"/>
      <c r="K59" s="40"/>
      <c r="L59" s="40"/>
      <c r="M59" s="40"/>
      <c r="U59"/>
      <c r="V59"/>
      <c r="W59"/>
      <c r="X59"/>
      <c r="Y59"/>
      <c r="Z59"/>
      <c r="AA59"/>
      <c r="AB59"/>
      <c r="AC59"/>
      <c r="AD59"/>
      <c r="AE59"/>
      <c r="AF59"/>
      <c r="AG59"/>
      <c r="AH59"/>
      <c r="AI59"/>
      <c r="AJ59"/>
      <c r="AK59"/>
      <c r="AL59"/>
      <c r="AM59"/>
      <c r="AN59"/>
      <c r="AO59"/>
      <c r="AP59"/>
      <c r="AQ59"/>
      <c r="AR59"/>
    </row>
    <row r="60" spans="1:44" ht="16" thickTop="1" thickBot="1">
      <c r="A60" s="112"/>
      <c r="B60" s="112" t="s">
        <v>233</v>
      </c>
      <c r="C60" s="112" t="s">
        <v>55</v>
      </c>
      <c r="D60" s="112"/>
      <c r="E60" s="112"/>
      <c r="F60" s="40"/>
      <c r="G60" s="40"/>
      <c r="H60" s="40"/>
      <c r="I60" s="40"/>
      <c r="J60" s="40"/>
      <c r="K60" s="40"/>
      <c r="L60" s="40"/>
      <c r="M60" s="40"/>
      <c r="U60"/>
      <c r="V60"/>
      <c r="W60"/>
      <c r="X60"/>
      <c r="Y60"/>
      <c r="Z60"/>
      <c r="AA60"/>
      <c r="AB60"/>
      <c r="AC60"/>
      <c r="AD60"/>
      <c r="AE60"/>
      <c r="AF60"/>
      <c r="AG60"/>
      <c r="AH60"/>
      <c r="AI60"/>
      <c r="AJ60"/>
      <c r="AK60"/>
      <c r="AL60"/>
      <c r="AM60"/>
      <c r="AN60"/>
      <c r="AO60"/>
      <c r="AP60"/>
      <c r="AQ60"/>
      <c r="AR60"/>
    </row>
    <row r="61" spans="1:44" ht="16" thickTop="1" thickBot="1">
      <c r="A61" s="112"/>
      <c r="B61" s="112" t="s">
        <v>233</v>
      </c>
      <c r="C61" s="112" t="s">
        <v>56</v>
      </c>
      <c r="D61" s="112"/>
      <c r="E61" s="112"/>
      <c r="F61" s="40"/>
      <c r="G61" s="40"/>
      <c r="H61" s="40"/>
      <c r="I61" s="40"/>
      <c r="J61" s="40"/>
      <c r="K61" s="40"/>
      <c r="L61" s="40"/>
      <c r="M61" s="40"/>
      <c r="U61"/>
      <c r="V61"/>
      <c r="W61"/>
      <c r="X61"/>
      <c r="Y61"/>
      <c r="Z61"/>
      <c r="AA61"/>
      <c r="AB61"/>
      <c r="AC61"/>
      <c r="AD61"/>
      <c r="AE61"/>
      <c r="AF61"/>
      <c r="AG61"/>
      <c r="AH61"/>
      <c r="AI61"/>
      <c r="AJ61"/>
      <c r="AK61"/>
      <c r="AL61"/>
      <c r="AM61"/>
      <c r="AN61"/>
      <c r="AO61"/>
      <c r="AP61"/>
      <c r="AQ61"/>
      <c r="AR61"/>
    </row>
    <row r="62" spans="1:44" ht="16" thickTop="1" thickBot="1">
      <c r="A62" s="112"/>
      <c r="B62" s="112" t="s">
        <v>233</v>
      </c>
      <c r="C62" s="112" t="s">
        <v>57</v>
      </c>
      <c r="D62" s="112"/>
      <c r="E62" s="112"/>
      <c r="F62" s="40"/>
      <c r="G62" s="40"/>
      <c r="H62" s="40"/>
      <c r="I62" s="40"/>
      <c r="J62" s="40"/>
      <c r="K62" s="40"/>
      <c r="L62" s="40"/>
      <c r="M62" s="40"/>
      <c r="U62"/>
      <c r="V62"/>
      <c r="W62"/>
      <c r="X62"/>
      <c r="Y62"/>
      <c r="Z62"/>
      <c r="AA62"/>
      <c r="AB62"/>
      <c r="AC62"/>
      <c r="AD62"/>
      <c r="AE62"/>
      <c r="AF62"/>
      <c r="AG62"/>
      <c r="AH62"/>
      <c r="AI62"/>
      <c r="AJ62"/>
      <c r="AK62"/>
      <c r="AL62"/>
      <c r="AM62"/>
      <c r="AN62"/>
      <c r="AO62"/>
      <c r="AP62"/>
      <c r="AQ62"/>
      <c r="AR62"/>
    </row>
    <row r="63" spans="1:44" ht="16" thickTop="1" thickBot="1">
      <c r="A63" s="112"/>
      <c r="B63" s="112" t="s">
        <v>233</v>
      </c>
      <c r="C63" s="112" t="s">
        <v>61</v>
      </c>
      <c r="D63" s="112"/>
      <c r="E63" s="112"/>
      <c r="F63" s="40"/>
      <c r="G63" s="40"/>
      <c r="H63" s="40"/>
      <c r="I63" s="40"/>
      <c r="J63" s="40"/>
      <c r="K63" s="40"/>
      <c r="L63" s="40"/>
      <c r="M63" s="40"/>
      <c r="U63"/>
      <c r="V63"/>
      <c r="W63"/>
      <c r="X63"/>
      <c r="Y63"/>
      <c r="Z63"/>
      <c r="AA63"/>
      <c r="AB63"/>
      <c r="AC63"/>
      <c r="AD63"/>
      <c r="AE63"/>
      <c r="AF63"/>
      <c r="AG63"/>
      <c r="AH63"/>
      <c r="AI63"/>
      <c r="AJ63"/>
      <c r="AK63"/>
      <c r="AL63"/>
      <c r="AM63"/>
      <c r="AN63"/>
      <c r="AO63"/>
      <c r="AP63"/>
      <c r="AQ63"/>
      <c r="AR63"/>
    </row>
    <row r="64" spans="1:44" ht="16" thickTop="1" thickBot="1">
      <c r="A64" s="112"/>
      <c r="B64" s="112" t="s">
        <v>233</v>
      </c>
      <c r="C64" s="112" t="s">
        <v>62</v>
      </c>
      <c r="D64" s="112"/>
      <c r="E64" s="112"/>
      <c r="F64" s="40"/>
      <c r="G64" s="40"/>
      <c r="H64" s="40"/>
      <c r="I64" s="40"/>
      <c r="J64" s="40"/>
      <c r="K64" s="40"/>
      <c r="L64" s="40"/>
      <c r="M64" s="40"/>
      <c r="U64"/>
      <c r="V64"/>
      <c r="W64"/>
      <c r="X64"/>
      <c r="Y64"/>
      <c r="Z64"/>
      <c r="AA64"/>
      <c r="AB64"/>
      <c r="AC64"/>
      <c r="AD64"/>
      <c r="AE64"/>
      <c r="AF64"/>
      <c r="AG64"/>
      <c r="AH64"/>
      <c r="AI64"/>
      <c r="AJ64"/>
      <c r="AK64"/>
      <c r="AL64"/>
      <c r="AM64"/>
      <c r="AN64"/>
      <c r="AO64"/>
      <c r="AP64"/>
      <c r="AQ64"/>
      <c r="AR64"/>
    </row>
    <row r="65" spans="1:44" ht="16" thickTop="1" thickBot="1">
      <c r="A65" s="112"/>
      <c r="B65" s="112" t="s">
        <v>233</v>
      </c>
      <c r="C65" s="112" t="s">
        <v>63</v>
      </c>
      <c r="D65" s="112"/>
      <c r="E65" s="112"/>
      <c r="F65" s="40"/>
      <c r="G65" s="40"/>
      <c r="H65" s="40"/>
      <c r="I65" s="40"/>
      <c r="J65" s="40"/>
      <c r="K65" s="40"/>
      <c r="L65" s="40"/>
      <c r="M65" s="40"/>
      <c r="U65"/>
      <c r="V65"/>
      <c r="W65"/>
      <c r="X65"/>
      <c r="Y65"/>
      <c r="Z65"/>
      <c r="AA65"/>
      <c r="AB65"/>
      <c r="AC65"/>
      <c r="AD65"/>
      <c r="AE65"/>
      <c r="AF65"/>
      <c r="AG65"/>
      <c r="AH65"/>
      <c r="AI65"/>
      <c r="AJ65"/>
      <c r="AK65"/>
      <c r="AL65"/>
      <c r="AM65"/>
      <c r="AN65"/>
      <c r="AO65"/>
      <c r="AP65"/>
      <c r="AQ65"/>
      <c r="AR65"/>
    </row>
    <row r="66" spans="1:44" ht="16" thickTop="1" thickBot="1">
      <c r="A66" s="112"/>
      <c r="B66" s="112" t="s">
        <v>221</v>
      </c>
      <c r="C66" s="112"/>
      <c r="D66" s="112"/>
      <c r="E66" s="112"/>
      <c r="F66" s="40"/>
      <c r="G66" s="40"/>
      <c r="H66" s="40"/>
      <c r="I66" s="40"/>
      <c r="J66" s="40"/>
      <c r="K66" s="40"/>
      <c r="L66" s="40"/>
      <c r="M66" s="40"/>
      <c r="U66"/>
      <c r="V66"/>
      <c r="W66"/>
      <c r="X66"/>
      <c r="Y66"/>
      <c r="Z66"/>
      <c r="AA66"/>
      <c r="AB66"/>
      <c r="AC66"/>
      <c r="AD66"/>
      <c r="AE66"/>
      <c r="AF66"/>
      <c r="AG66"/>
      <c r="AH66"/>
      <c r="AI66"/>
      <c r="AJ66"/>
      <c r="AK66"/>
      <c r="AL66"/>
      <c r="AM66"/>
      <c r="AN66"/>
      <c r="AO66"/>
      <c r="AP66"/>
      <c r="AQ66"/>
      <c r="AR66"/>
    </row>
    <row r="67" spans="1:44" ht="16" thickTop="1" thickBot="1">
      <c r="A67" s="112"/>
      <c r="B67" s="112" t="s">
        <v>234</v>
      </c>
      <c r="C67" s="112" t="s">
        <v>55</v>
      </c>
      <c r="D67" s="112"/>
      <c r="E67" s="112"/>
      <c r="F67" s="40"/>
      <c r="G67" s="40"/>
      <c r="H67" s="40"/>
      <c r="I67" s="40"/>
      <c r="J67" s="40"/>
      <c r="K67" s="40"/>
      <c r="L67" s="40"/>
      <c r="M67" s="40"/>
      <c r="U67"/>
      <c r="V67"/>
      <c r="W67"/>
      <c r="X67"/>
      <c r="Y67"/>
      <c r="Z67"/>
      <c r="AA67"/>
      <c r="AB67"/>
      <c r="AC67"/>
      <c r="AD67"/>
      <c r="AE67"/>
      <c r="AF67"/>
      <c r="AG67"/>
      <c r="AH67"/>
      <c r="AI67"/>
      <c r="AJ67"/>
      <c r="AK67"/>
      <c r="AL67"/>
      <c r="AM67"/>
      <c r="AN67"/>
      <c r="AO67"/>
      <c r="AP67"/>
      <c r="AQ67"/>
      <c r="AR67"/>
    </row>
    <row r="68" spans="1:44" ht="16" thickTop="1" thickBot="1">
      <c r="A68" s="112"/>
      <c r="B68" s="112" t="s">
        <v>234</v>
      </c>
      <c r="C68" s="112" t="s">
        <v>56</v>
      </c>
      <c r="D68" s="112"/>
      <c r="E68" s="112"/>
      <c r="F68" s="40"/>
      <c r="G68" s="40"/>
      <c r="H68" s="40"/>
      <c r="I68" s="40"/>
      <c r="J68" s="40"/>
      <c r="K68" s="40"/>
      <c r="L68" s="40"/>
      <c r="M68" s="40"/>
      <c r="U68"/>
      <c r="V68"/>
      <c r="W68"/>
      <c r="X68"/>
      <c r="Y68"/>
      <c r="Z68"/>
      <c r="AA68"/>
      <c r="AB68"/>
      <c r="AC68"/>
      <c r="AD68"/>
      <c r="AE68"/>
      <c r="AF68"/>
      <c r="AG68"/>
      <c r="AH68"/>
      <c r="AI68"/>
      <c r="AJ68"/>
      <c r="AK68"/>
      <c r="AL68"/>
      <c r="AM68"/>
      <c r="AN68"/>
      <c r="AO68"/>
      <c r="AP68"/>
      <c r="AQ68"/>
      <c r="AR68"/>
    </row>
    <row r="69" spans="1:44" ht="16" thickTop="1" thickBot="1">
      <c r="A69" s="112"/>
      <c r="B69" s="112" t="s">
        <v>234</v>
      </c>
      <c r="C69" s="112" t="s">
        <v>57</v>
      </c>
      <c r="D69" s="112"/>
      <c r="E69" s="112"/>
      <c r="F69" s="40"/>
      <c r="G69" s="40"/>
      <c r="H69" s="40"/>
      <c r="I69" s="40"/>
      <c r="J69" s="40"/>
      <c r="K69" s="40"/>
      <c r="L69" s="40"/>
      <c r="M69" s="40"/>
      <c r="U69"/>
      <c r="V69"/>
      <c r="W69"/>
      <c r="X69"/>
      <c r="Y69"/>
      <c r="Z69"/>
      <c r="AA69"/>
      <c r="AB69"/>
      <c r="AC69"/>
      <c r="AD69"/>
      <c r="AE69"/>
      <c r="AF69"/>
      <c r="AG69"/>
      <c r="AH69"/>
      <c r="AI69"/>
      <c r="AJ69"/>
      <c r="AK69"/>
      <c r="AL69"/>
      <c r="AM69"/>
      <c r="AN69"/>
      <c r="AO69"/>
      <c r="AP69"/>
      <c r="AQ69"/>
      <c r="AR69"/>
    </row>
    <row r="70" spans="1:44" ht="16" thickTop="1" thickBot="1">
      <c r="A70" s="112"/>
      <c r="B70" s="112" t="s">
        <v>234</v>
      </c>
      <c r="C70" s="112" t="s">
        <v>61</v>
      </c>
      <c r="D70" s="112"/>
      <c r="E70" s="112"/>
      <c r="F70" s="40"/>
      <c r="G70" s="40"/>
      <c r="H70" s="40"/>
      <c r="I70" s="40"/>
      <c r="J70" s="40"/>
      <c r="K70" s="40"/>
      <c r="L70" s="40"/>
      <c r="M70" s="40"/>
      <c r="U70"/>
      <c r="V70"/>
      <c r="W70"/>
      <c r="X70"/>
      <c r="Y70"/>
      <c r="Z70"/>
      <c r="AA70"/>
      <c r="AB70"/>
      <c r="AC70"/>
      <c r="AD70"/>
      <c r="AE70"/>
      <c r="AF70"/>
      <c r="AG70"/>
      <c r="AH70"/>
      <c r="AI70"/>
      <c r="AJ70"/>
      <c r="AK70"/>
      <c r="AL70"/>
      <c r="AM70"/>
      <c r="AN70"/>
      <c r="AO70"/>
      <c r="AP70"/>
      <c r="AQ70"/>
      <c r="AR70"/>
    </row>
    <row r="71" spans="1:44" ht="16" thickTop="1" thickBot="1">
      <c r="A71" s="112"/>
      <c r="B71" s="112" t="s">
        <v>234</v>
      </c>
      <c r="C71" s="112" t="s">
        <v>62</v>
      </c>
      <c r="D71" s="112"/>
      <c r="E71" s="112"/>
      <c r="F71" s="40"/>
      <c r="G71" s="40"/>
      <c r="H71" s="40"/>
      <c r="I71" s="40"/>
      <c r="J71" s="40"/>
      <c r="K71" s="40"/>
      <c r="L71" s="40"/>
      <c r="M71" s="40"/>
      <c r="U71"/>
      <c r="V71"/>
      <c r="W71"/>
      <c r="X71"/>
      <c r="Y71"/>
      <c r="Z71"/>
      <c r="AA71"/>
      <c r="AB71"/>
      <c r="AC71"/>
      <c r="AD71"/>
      <c r="AE71"/>
      <c r="AF71"/>
      <c r="AG71"/>
      <c r="AH71"/>
      <c r="AI71"/>
      <c r="AJ71"/>
      <c r="AK71"/>
      <c r="AL71"/>
      <c r="AM71"/>
      <c r="AN71"/>
      <c r="AO71"/>
      <c r="AP71"/>
      <c r="AQ71"/>
      <c r="AR71"/>
    </row>
    <row r="72" spans="1:44" ht="16" thickTop="1" thickBot="1">
      <c r="A72" s="112"/>
      <c r="B72" s="112" t="s">
        <v>234</v>
      </c>
      <c r="C72" s="112" t="s">
        <v>63</v>
      </c>
      <c r="D72" s="112"/>
      <c r="E72" s="112"/>
      <c r="F72" s="40"/>
      <c r="G72" s="40"/>
      <c r="H72" s="40"/>
      <c r="I72" s="40"/>
      <c r="J72" s="40"/>
      <c r="K72" s="40"/>
      <c r="L72" s="40"/>
      <c r="M72" s="40"/>
      <c r="U72"/>
      <c r="V72"/>
      <c r="W72"/>
      <c r="X72"/>
      <c r="Y72"/>
      <c r="Z72"/>
      <c r="AA72"/>
      <c r="AB72"/>
      <c r="AC72"/>
      <c r="AD72"/>
      <c r="AE72"/>
      <c r="AF72"/>
      <c r="AG72"/>
      <c r="AH72"/>
      <c r="AI72"/>
      <c r="AJ72"/>
      <c r="AK72"/>
      <c r="AL72"/>
      <c r="AM72"/>
      <c r="AN72"/>
      <c r="AO72"/>
      <c r="AP72"/>
      <c r="AQ72"/>
      <c r="AR72"/>
    </row>
    <row r="73" spans="1:44" ht="16" thickTop="1" thickBot="1">
      <c r="A73" s="112"/>
      <c r="B73" s="112" t="s">
        <v>221</v>
      </c>
      <c r="C73" s="112"/>
      <c r="D73" s="112"/>
      <c r="E73" s="112"/>
      <c r="F73" s="40"/>
      <c r="G73" s="40"/>
      <c r="H73" s="40"/>
      <c r="I73" s="40"/>
      <c r="J73" s="40"/>
      <c r="K73" s="40"/>
      <c r="L73" s="40"/>
      <c r="M73" s="40"/>
      <c r="U73"/>
      <c r="V73"/>
      <c r="W73"/>
      <c r="X73"/>
      <c r="Y73"/>
      <c r="Z73"/>
      <c r="AA73"/>
      <c r="AB73"/>
      <c r="AC73"/>
      <c r="AD73"/>
      <c r="AE73"/>
      <c r="AF73"/>
      <c r="AG73"/>
      <c r="AH73"/>
      <c r="AI73"/>
      <c r="AJ73"/>
      <c r="AK73"/>
      <c r="AL73"/>
      <c r="AM73"/>
      <c r="AN73"/>
      <c r="AO73"/>
      <c r="AP73"/>
      <c r="AQ73"/>
      <c r="AR73"/>
    </row>
    <row r="74" spans="1:44" ht="16" thickTop="1" thickBot="1">
      <c r="A74" s="112"/>
      <c r="B74" s="112" t="s">
        <v>235</v>
      </c>
      <c r="C74" s="112" t="s">
        <v>55</v>
      </c>
      <c r="D74" s="112"/>
      <c r="E74" s="112"/>
      <c r="F74" s="40"/>
      <c r="G74" s="40"/>
      <c r="H74" s="40"/>
      <c r="I74" s="40"/>
      <c r="J74" s="40"/>
      <c r="K74" s="40"/>
      <c r="L74" s="40"/>
      <c r="M74" s="40"/>
      <c r="U74"/>
      <c r="V74"/>
      <c r="W74"/>
      <c r="X74"/>
      <c r="Y74"/>
      <c r="Z74"/>
      <c r="AA74"/>
      <c r="AB74"/>
      <c r="AC74"/>
      <c r="AD74"/>
      <c r="AE74"/>
      <c r="AF74"/>
      <c r="AG74"/>
      <c r="AH74"/>
      <c r="AI74"/>
      <c r="AJ74"/>
      <c r="AK74"/>
      <c r="AL74"/>
      <c r="AM74"/>
      <c r="AN74"/>
      <c r="AO74"/>
      <c r="AP74"/>
      <c r="AQ74"/>
      <c r="AR74"/>
    </row>
    <row r="75" spans="1:44" ht="16" thickTop="1" thickBot="1">
      <c r="A75" s="112"/>
      <c r="B75" s="112" t="s">
        <v>235</v>
      </c>
      <c r="C75" s="112" t="s">
        <v>56</v>
      </c>
      <c r="D75" s="112"/>
      <c r="E75" s="112"/>
      <c r="F75" s="40"/>
      <c r="G75" s="40"/>
      <c r="H75" s="40"/>
      <c r="I75" s="40"/>
      <c r="J75" s="40"/>
      <c r="K75" s="40"/>
      <c r="L75" s="40"/>
      <c r="M75" s="40"/>
      <c r="U75"/>
      <c r="V75"/>
      <c r="W75"/>
      <c r="X75"/>
      <c r="Y75"/>
      <c r="Z75"/>
      <c r="AA75"/>
      <c r="AB75"/>
      <c r="AC75"/>
      <c r="AD75"/>
      <c r="AE75"/>
      <c r="AF75"/>
      <c r="AG75"/>
      <c r="AH75"/>
      <c r="AI75"/>
      <c r="AJ75"/>
      <c r="AK75"/>
      <c r="AL75"/>
      <c r="AM75"/>
      <c r="AN75"/>
      <c r="AO75"/>
      <c r="AP75"/>
      <c r="AQ75"/>
      <c r="AR75"/>
    </row>
    <row r="76" spans="1:44" ht="16" thickTop="1" thickBot="1">
      <c r="A76" s="112"/>
      <c r="B76" s="112" t="s">
        <v>235</v>
      </c>
      <c r="C76" s="112" t="s">
        <v>57</v>
      </c>
      <c r="D76" s="112"/>
      <c r="E76" s="112"/>
      <c r="F76" s="40"/>
      <c r="G76" s="40"/>
      <c r="H76" s="40"/>
      <c r="I76" s="40"/>
      <c r="J76" s="40"/>
      <c r="K76" s="40"/>
      <c r="L76" s="40"/>
      <c r="M76" s="40"/>
      <c r="U76"/>
      <c r="V76"/>
      <c r="W76"/>
      <c r="X76"/>
      <c r="Y76"/>
      <c r="Z76"/>
      <c r="AA76"/>
      <c r="AB76"/>
      <c r="AC76"/>
      <c r="AD76"/>
      <c r="AE76"/>
      <c r="AF76"/>
      <c r="AG76"/>
      <c r="AH76"/>
      <c r="AI76"/>
      <c r="AJ76"/>
      <c r="AK76"/>
      <c r="AL76"/>
      <c r="AM76"/>
      <c r="AN76"/>
      <c r="AO76"/>
      <c r="AP76"/>
      <c r="AQ76"/>
      <c r="AR76"/>
    </row>
    <row r="77" spans="1:44" ht="16" thickTop="1" thickBot="1">
      <c r="A77" s="112"/>
      <c r="B77" s="112" t="s">
        <v>235</v>
      </c>
      <c r="C77" s="112" t="s">
        <v>61</v>
      </c>
      <c r="D77" s="112"/>
      <c r="E77" s="112"/>
      <c r="F77" s="40"/>
      <c r="G77" s="40"/>
      <c r="H77" s="40"/>
      <c r="I77" s="40"/>
      <c r="J77" s="40"/>
      <c r="K77" s="40"/>
      <c r="L77" s="40"/>
      <c r="M77" s="40"/>
      <c r="U77"/>
      <c r="V77"/>
      <c r="W77"/>
      <c r="X77"/>
      <c r="Y77"/>
      <c r="Z77"/>
      <c r="AA77"/>
      <c r="AB77"/>
      <c r="AC77"/>
      <c r="AD77"/>
      <c r="AE77"/>
      <c r="AF77"/>
      <c r="AG77"/>
      <c r="AH77"/>
      <c r="AI77"/>
      <c r="AJ77"/>
      <c r="AK77"/>
      <c r="AL77"/>
      <c r="AM77"/>
      <c r="AN77"/>
      <c r="AO77"/>
      <c r="AP77"/>
      <c r="AQ77"/>
      <c r="AR77"/>
    </row>
    <row r="78" spans="1:44" ht="16" thickTop="1" thickBot="1">
      <c r="A78" s="112"/>
      <c r="B78" s="112" t="s">
        <v>235</v>
      </c>
      <c r="C78" s="112" t="s">
        <v>62</v>
      </c>
      <c r="D78" s="112"/>
      <c r="E78" s="112"/>
      <c r="F78" s="40"/>
      <c r="G78" s="40"/>
      <c r="H78" s="40"/>
      <c r="I78" s="40"/>
      <c r="J78" s="40"/>
      <c r="K78" s="40"/>
      <c r="L78" s="40"/>
      <c r="M78" s="40"/>
      <c r="U78"/>
      <c r="V78"/>
      <c r="W78"/>
      <c r="X78"/>
      <c r="Y78"/>
      <c r="Z78"/>
      <c r="AA78"/>
      <c r="AB78"/>
      <c r="AC78"/>
      <c r="AD78"/>
      <c r="AE78"/>
      <c r="AF78"/>
      <c r="AG78"/>
      <c r="AH78"/>
      <c r="AI78"/>
      <c r="AJ78"/>
      <c r="AK78"/>
      <c r="AL78"/>
      <c r="AM78"/>
      <c r="AN78"/>
      <c r="AO78"/>
      <c r="AP78"/>
      <c r="AQ78"/>
      <c r="AR78"/>
    </row>
    <row r="79" spans="1:44" ht="16" thickTop="1" thickBot="1">
      <c r="A79" s="112"/>
      <c r="B79" s="112" t="s">
        <v>235</v>
      </c>
      <c r="C79" s="112" t="s">
        <v>63</v>
      </c>
      <c r="D79" s="112"/>
      <c r="E79" s="112"/>
      <c r="F79" s="40"/>
      <c r="G79" s="40"/>
      <c r="H79" s="40"/>
      <c r="I79" s="40"/>
      <c r="J79" s="40"/>
      <c r="K79" s="40"/>
      <c r="L79" s="40"/>
      <c r="M79" s="40"/>
      <c r="U79"/>
      <c r="V79"/>
      <c r="W79"/>
      <c r="X79"/>
      <c r="Y79"/>
      <c r="Z79"/>
      <c r="AA79"/>
      <c r="AB79"/>
      <c r="AC79"/>
      <c r="AD79"/>
      <c r="AE79"/>
      <c r="AF79"/>
      <c r="AG79"/>
      <c r="AH79"/>
      <c r="AI79"/>
      <c r="AJ79"/>
      <c r="AK79"/>
      <c r="AL79"/>
      <c r="AM79"/>
      <c r="AN79"/>
      <c r="AO79"/>
      <c r="AP79"/>
      <c r="AQ79"/>
      <c r="AR79"/>
    </row>
    <row r="80" spans="1:44" ht="16" thickTop="1" thickBot="1">
      <c r="A80" s="112"/>
      <c r="B80" s="112" t="s">
        <v>221</v>
      </c>
      <c r="C80" s="112"/>
      <c r="D80" s="112"/>
      <c r="E80" s="112"/>
      <c r="F80" s="40"/>
      <c r="G80" s="40"/>
      <c r="H80" s="40"/>
      <c r="I80" s="40"/>
      <c r="J80" s="40"/>
      <c r="K80" s="40"/>
      <c r="L80" s="40"/>
      <c r="M80" s="40"/>
      <c r="U80"/>
      <c r="V80"/>
      <c r="W80"/>
      <c r="X80"/>
      <c r="Y80"/>
      <c r="Z80"/>
      <c r="AA80"/>
      <c r="AB80"/>
      <c r="AC80"/>
      <c r="AD80"/>
      <c r="AE80"/>
      <c r="AF80"/>
      <c r="AG80"/>
      <c r="AH80"/>
      <c r="AI80"/>
      <c r="AJ80"/>
      <c r="AK80"/>
      <c r="AL80"/>
      <c r="AM80"/>
      <c r="AN80"/>
      <c r="AO80"/>
      <c r="AP80"/>
      <c r="AQ80"/>
      <c r="AR80"/>
    </row>
    <row r="81" spans="1:44" ht="16" thickTop="1" thickBot="1">
      <c r="A81" s="112"/>
      <c r="B81" s="112" t="s">
        <v>236</v>
      </c>
      <c r="C81" s="112" t="s">
        <v>55</v>
      </c>
      <c r="D81" s="112"/>
      <c r="E81" s="112"/>
      <c r="F81" s="40"/>
      <c r="G81" s="40"/>
      <c r="H81" s="40"/>
      <c r="I81" s="40"/>
      <c r="J81" s="40"/>
      <c r="K81" s="40"/>
      <c r="L81" s="40"/>
      <c r="M81" s="40"/>
      <c r="U81"/>
      <c r="V81"/>
      <c r="W81"/>
      <c r="X81"/>
      <c r="Y81"/>
      <c r="Z81"/>
      <c r="AA81"/>
      <c r="AB81"/>
      <c r="AC81"/>
      <c r="AD81"/>
      <c r="AE81"/>
      <c r="AF81"/>
      <c r="AG81"/>
      <c r="AH81"/>
      <c r="AI81"/>
      <c r="AJ81"/>
      <c r="AK81"/>
      <c r="AL81"/>
      <c r="AM81"/>
      <c r="AN81"/>
      <c r="AO81"/>
      <c r="AP81"/>
      <c r="AQ81"/>
      <c r="AR81"/>
    </row>
    <row r="82" spans="1:44" ht="16" thickTop="1" thickBot="1">
      <c r="A82" s="112"/>
      <c r="B82" s="112" t="s">
        <v>236</v>
      </c>
      <c r="C82" s="112" t="s">
        <v>56</v>
      </c>
      <c r="D82" s="112"/>
      <c r="E82" s="112"/>
      <c r="F82" s="40"/>
      <c r="G82" s="40"/>
      <c r="H82" s="40"/>
      <c r="I82" s="40"/>
      <c r="J82" s="40"/>
      <c r="K82" s="40"/>
      <c r="L82" s="40"/>
      <c r="M82" s="40"/>
      <c r="U82"/>
      <c r="V82"/>
      <c r="W82"/>
      <c r="X82"/>
      <c r="Y82"/>
      <c r="Z82"/>
      <c r="AA82"/>
      <c r="AB82"/>
      <c r="AC82"/>
      <c r="AD82"/>
      <c r="AE82"/>
      <c r="AF82"/>
      <c r="AG82"/>
      <c r="AH82"/>
      <c r="AI82"/>
      <c r="AJ82"/>
      <c r="AK82"/>
      <c r="AL82"/>
      <c r="AM82"/>
      <c r="AN82"/>
      <c r="AO82"/>
      <c r="AP82"/>
      <c r="AQ82"/>
      <c r="AR82"/>
    </row>
    <row r="83" spans="1:44" ht="16" thickTop="1" thickBot="1">
      <c r="A83" s="112"/>
      <c r="B83" s="112" t="s">
        <v>236</v>
      </c>
      <c r="C83" s="112" t="s">
        <v>57</v>
      </c>
      <c r="D83" s="112"/>
      <c r="E83" s="112"/>
      <c r="F83" s="40"/>
      <c r="G83" s="40"/>
      <c r="H83" s="40"/>
      <c r="I83" s="40"/>
      <c r="J83" s="40"/>
      <c r="K83" s="40"/>
      <c r="L83" s="40"/>
      <c r="M83" s="40"/>
      <c r="U83"/>
      <c r="V83"/>
      <c r="W83"/>
      <c r="X83"/>
      <c r="Y83"/>
      <c r="Z83"/>
      <c r="AA83"/>
      <c r="AB83"/>
      <c r="AC83"/>
      <c r="AD83"/>
      <c r="AE83"/>
      <c r="AF83"/>
      <c r="AG83"/>
      <c r="AH83"/>
      <c r="AI83"/>
      <c r="AJ83"/>
      <c r="AK83"/>
      <c r="AL83"/>
      <c r="AM83"/>
      <c r="AN83"/>
      <c r="AO83"/>
      <c r="AP83"/>
      <c r="AQ83"/>
      <c r="AR83"/>
    </row>
    <row r="84" spans="1:44" ht="16" thickTop="1" thickBot="1">
      <c r="A84" s="112"/>
      <c r="B84" s="112" t="s">
        <v>236</v>
      </c>
      <c r="C84" s="112" t="s">
        <v>61</v>
      </c>
      <c r="D84" s="112"/>
      <c r="E84" s="112"/>
      <c r="F84" s="40"/>
      <c r="G84" s="40"/>
      <c r="H84" s="40"/>
      <c r="I84" s="40"/>
      <c r="J84" s="40"/>
      <c r="K84" s="40"/>
      <c r="L84" s="40"/>
      <c r="M84" s="40"/>
      <c r="U84"/>
      <c r="V84"/>
      <c r="W84"/>
      <c r="X84"/>
      <c r="Y84"/>
      <c r="Z84"/>
      <c r="AA84"/>
      <c r="AB84"/>
      <c r="AC84"/>
      <c r="AD84"/>
      <c r="AE84"/>
      <c r="AF84"/>
      <c r="AG84"/>
      <c r="AH84"/>
      <c r="AI84"/>
      <c r="AJ84"/>
      <c r="AK84"/>
      <c r="AL84"/>
      <c r="AM84"/>
      <c r="AN84"/>
      <c r="AO84"/>
      <c r="AP84"/>
      <c r="AQ84"/>
      <c r="AR84"/>
    </row>
    <row r="85" spans="1:44" ht="16" thickTop="1" thickBot="1">
      <c r="A85" s="112"/>
      <c r="B85" s="112" t="s">
        <v>236</v>
      </c>
      <c r="C85" s="112" t="s">
        <v>62</v>
      </c>
      <c r="D85" s="112"/>
      <c r="E85" s="112"/>
      <c r="F85" s="40"/>
      <c r="G85" s="40"/>
      <c r="H85" s="40"/>
      <c r="I85" s="40"/>
      <c r="J85" s="40"/>
      <c r="K85" s="40"/>
      <c r="L85" s="40"/>
      <c r="M85" s="40"/>
      <c r="U85"/>
      <c r="V85"/>
      <c r="W85"/>
      <c r="X85"/>
      <c r="Y85"/>
      <c r="Z85"/>
      <c r="AA85"/>
      <c r="AB85"/>
      <c r="AC85"/>
      <c r="AD85"/>
      <c r="AE85"/>
      <c r="AF85"/>
      <c r="AG85"/>
      <c r="AH85"/>
      <c r="AI85"/>
      <c r="AJ85"/>
      <c r="AK85"/>
      <c r="AL85"/>
      <c r="AM85"/>
      <c r="AN85"/>
      <c r="AO85"/>
      <c r="AP85"/>
      <c r="AQ85"/>
      <c r="AR85"/>
    </row>
    <row r="86" spans="1:44" ht="16" thickTop="1" thickBot="1">
      <c r="A86" s="112"/>
      <c r="B86" s="112" t="s">
        <v>236</v>
      </c>
      <c r="C86" s="112" t="s">
        <v>63</v>
      </c>
      <c r="D86" s="112"/>
      <c r="E86" s="112"/>
      <c r="F86" s="40"/>
      <c r="G86" s="40"/>
      <c r="H86" s="40"/>
      <c r="I86" s="40"/>
      <c r="J86" s="40"/>
      <c r="K86" s="40"/>
      <c r="L86" s="40"/>
      <c r="M86" s="40"/>
      <c r="U86"/>
      <c r="V86"/>
      <c r="W86"/>
      <c r="X86"/>
      <c r="Y86"/>
      <c r="Z86"/>
      <c r="AA86"/>
      <c r="AB86"/>
      <c r="AC86"/>
      <c r="AD86"/>
      <c r="AE86"/>
      <c r="AF86"/>
      <c r="AG86"/>
      <c r="AH86"/>
      <c r="AI86"/>
      <c r="AJ86"/>
      <c r="AK86"/>
      <c r="AL86"/>
      <c r="AM86"/>
      <c r="AN86"/>
      <c r="AO86"/>
      <c r="AP86"/>
      <c r="AQ86"/>
      <c r="AR86"/>
    </row>
    <row r="87" spans="1:44" ht="16" thickTop="1" thickBot="1">
      <c r="A87" s="112"/>
      <c r="B87" s="112" t="s">
        <v>221</v>
      </c>
      <c r="C87" s="112"/>
      <c r="D87" s="112"/>
      <c r="E87" s="112"/>
      <c r="F87" s="40"/>
      <c r="G87" s="40"/>
      <c r="H87" s="40"/>
      <c r="I87" s="40"/>
      <c r="J87" s="40"/>
      <c r="K87" s="40"/>
      <c r="L87" s="40"/>
      <c r="M87" s="40"/>
      <c r="U87"/>
      <c r="V87"/>
      <c r="W87"/>
      <c r="X87"/>
      <c r="Y87"/>
      <c r="Z87"/>
      <c r="AA87"/>
      <c r="AB87"/>
      <c r="AC87"/>
      <c r="AD87"/>
      <c r="AE87"/>
      <c r="AF87"/>
      <c r="AG87"/>
      <c r="AH87"/>
      <c r="AI87"/>
      <c r="AJ87"/>
      <c r="AK87"/>
      <c r="AL87"/>
      <c r="AM87"/>
      <c r="AN87"/>
      <c r="AO87"/>
      <c r="AP87"/>
      <c r="AQ87"/>
      <c r="AR87"/>
    </row>
    <row r="88" spans="1:44" ht="16" thickTop="1" thickBot="1">
      <c r="A88" s="112"/>
      <c r="B88" s="112" t="s">
        <v>237</v>
      </c>
      <c r="C88" s="112" t="s">
        <v>55</v>
      </c>
      <c r="D88" s="112"/>
      <c r="E88" s="112"/>
      <c r="F88" s="40"/>
      <c r="G88" s="40"/>
      <c r="H88" s="40"/>
      <c r="I88" s="40"/>
      <c r="J88" s="40"/>
      <c r="K88" s="40"/>
      <c r="L88" s="40"/>
      <c r="M88" s="40"/>
      <c r="U88"/>
      <c r="V88"/>
      <c r="W88"/>
      <c r="X88"/>
      <c r="Y88"/>
      <c r="Z88"/>
      <c r="AA88"/>
      <c r="AB88"/>
      <c r="AC88"/>
      <c r="AD88"/>
      <c r="AE88"/>
      <c r="AF88"/>
      <c r="AG88"/>
      <c r="AH88"/>
      <c r="AI88"/>
      <c r="AJ88"/>
      <c r="AK88"/>
      <c r="AL88"/>
      <c r="AM88"/>
      <c r="AN88"/>
      <c r="AO88"/>
      <c r="AP88"/>
      <c r="AQ88"/>
      <c r="AR88"/>
    </row>
    <row r="89" spans="1:44" ht="16" thickTop="1" thickBot="1">
      <c r="A89" s="112"/>
      <c r="B89" s="112" t="s">
        <v>237</v>
      </c>
      <c r="C89" s="112" t="s">
        <v>56</v>
      </c>
      <c r="D89" s="112"/>
      <c r="E89" s="112"/>
      <c r="F89" s="40"/>
      <c r="G89" s="40"/>
      <c r="H89" s="40"/>
      <c r="I89" s="40"/>
      <c r="J89" s="40"/>
      <c r="K89" s="40"/>
      <c r="L89" s="40"/>
      <c r="M89" s="40"/>
      <c r="U89"/>
      <c r="V89"/>
      <c r="W89"/>
      <c r="X89"/>
      <c r="Y89"/>
      <c r="Z89"/>
      <c r="AA89"/>
      <c r="AB89"/>
      <c r="AC89"/>
      <c r="AD89"/>
      <c r="AE89"/>
      <c r="AF89"/>
      <c r="AG89"/>
      <c r="AH89"/>
      <c r="AI89"/>
      <c r="AJ89"/>
      <c r="AK89"/>
      <c r="AL89"/>
      <c r="AM89"/>
      <c r="AN89"/>
      <c r="AO89"/>
      <c r="AP89"/>
      <c r="AQ89"/>
      <c r="AR89"/>
    </row>
    <row r="90" spans="1:44" ht="16" thickTop="1" thickBot="1">
      <c r="A90" s="112"/>
      <c r="B90" s="112" t="s">
        <v>237</v>
      </c>
      <c r="C90" s="112" t="s">
        <v>57</v>
      </c>
      <c r="D90" s="112"/>
      <c r="E90" s="112"/>
      <c r="F90" s="40"/>
      <c r="G90" s="40"/>
      <c r="H90" s="40"/>
      <c r="I90" s="40"/>
      <c r="J90" s="40"/>
      <c r="K90" s="40"/>
      <c r="L90" s="40"/>
      <c r="M90" s="40"/>
      <c r="U90"/>
      <c r="V90"/>
      <c r="W90"/>
      <c r="X90"/>
      <c r="Y90"/>
      <c r="Z90"/>
      <c r="AA90"/>
      <c r="AB90"/>
      <c r="AC90"/>
      <c r="AD90"/>
      <c r="AE90"/>
      <c r="AF90"/>
      <c r="AG90"/>
      <c r="AH90"/>
      <c r="AI90"/>
      <c r="AJ90"/>
      <c r="AK90"/>
      <c r="AL90"/>
      <c r="AM90"/>
      <c r="AN90"/>
      <c r="AO90"/>
      <c r="AP90"/>
      <c r="AQ90"/>
      <c r="AR90"/>
    </row>
    <row r="91" spans="1:44" ht="16" thickTop="1" thickBot="1">
      <c r="A91" s="112"/>
      <c r="B91" s="112" t="s">
        <v>237</v>
      </c>
      <c r="C91" s="112" t="s">
        <v>61</v>
      </c>
      <c r="D91" s="112"/>
      <c r="E91" s="112"/>
      <c r="F91" s="167"/>
      <c r="G91" s="167"/>
      <c r="H91" s="167"/>
      <c r="I91" s="167"/>
      <c r="J91" s="167"/>
      <c r="K91" s="167"/>
      <c r="L91" s="167"/>
      <c r="M91" s="167"/>
      <c r="U91"/>
      <c r="V91"/>
      <c r="W91"/>
      <c r="X91"/>
      <c r="Y91"/>
      <c r="Z91"/>
      <c r="AA91"/>
      <c r="AB91"/>
      <c r="AC91"/>
      <c r="AD91"/>
      <c r="AE91"/>
      <c r="AF91"/>
      <c r="AG91"/>
      <c r="AH91"/>
      <c r="AI91"/>
      <c r="AJ91"/>
      <c r="AK91"/>
      <c r="AL91"/>
      <c r="AM91"/>
      <c r="AN91"/>
      <c r="AO91"/>
      <c r="AP91"/>
      <c r="AQ91"/>
      <c r="AR91"/>
    </row>
    <row r="92" spans="1:44" ht="16" thickTop="1" thickBot="1">
      <c r="A92" s="112"/>
      <c r="B92" s="112" t="s">
        <v>237</v>
      </c>
      <c r="C92" s="112" t="s">
        <v>62</v>
      </c>
      <c r="D92" s="112"/>
      <c r="E92" s="112"/>
      <c r="F92" s="167"/>
      <c r="G92" s="167"/>
      <c r="H92" s="167"/>
      <c r="I92" s="167"/>
      <c r="J92" s="167"/>
      <c r="K92" s="167"/>
      <c r="L92" s="167"/>
      <c r="M92" s="167"/>
      <c r="U92"/>
      <c r="V92"/>
      <c r="W92"/>
      <c r="X92"/>
      <c r="Y92"/>
      <c r="Z92"/>
      <c r="AA92"/>
      <c r="AB92"/>
      <c r="AC92"/>
      <c r="AD92"/>
      <c r="AE92"/>
      <c r="AF92"/>
      <c r="AG92"/>
      <c r="AH92"/>
      <c r="AI92"/>
      <c r="AJ92"/>
      <c r="AK92"/>
      <c r="AL92"/>
      <c r="AM92"/>
      <c r="AN92"/>
      <c r="AO92"/>
      <c r="AP92"/>
      <c r="AQ92"/>
      <c r="AR92"/>
    </row>
    <row r="93" spans="1:44" ht="16" thickTop="1" thickBot="1">
      <c r="A93" s="112"/>
      <c r="B93" s="112" t="s">
        <v>237</v>
      </c>
      <c r="C93" s="112" t="s">
        <v>63</v>
      </c>
      <c r="D93" s="112"/>
      <c r="E93" s="112"/>
      <c r="F93" s="168"/>
      <c r="G93" s="168"/>
      <c r="H93" s="168"/>
      <c r="I93" s="168"/>
      <c r="J93" s="168"/>
      <c r="K93" s="168"/>
      <c r="L93" s="168"/>
      <c r="M93" s="168"/>
      <c r="U93"/>
      <c r="V93"/>
      <c r="W93"/>
      <c r="X93"/>
      <c r="Y93"/>
      <c r="Z93"/>
      <c r="AA93"/>
      <c r="AB93"/>
      <c r="AC93"/>
      <c r="AD93"/>
      <c r="AE93"/>
      <c r="AF93"/>
      <c r="AG93"/>
      <c r="AH93"/>
      <c r="AI93"/>
      <c r="AJ93"/>
      <c r="AK93"/>
      <c r="AL93"/>
      <c r="AM93"/>
      <c r="AN93"/>
      <c r="AO93"/>
      <c r="AP93"/>
      <c r="AQ93"/>
      <c r="AR93"/>
    </row>
    <row r="94" spans="1:44" ht="15" thickTop="1">
      <c r="A94"/>
      <c r="B94"/>
      <c r="C94"/>
      <c r="D94"/>
      <c r="E94"/>
      <c r="F94"/>
      <c r="G94"/>
      <c r="L94"/>
      <c r="U94"/>
      <c r="V94"/>
      <c r="W94"/>
      <c r="X94"/>
      <c r="Y94"/>
      <c r="Z94"/>
      <c r="AA94"/>
      <c r="AB94"/>
      <c r="AC94"/>
      <c r="AD94"/>
      <c r="AE94"/>
      <c r="AF94"/>
      <c r="AG94"/>
      <c r="AH94"/>
      <c r="AI94"/>
      <c r="AJ94"/>
      <c r="AK94"/>
      <c r="AL94"/>
      <c r="AM94"/>
      <c r="AN94"/>
      <c r="AO94"/>
      <c r="AP94"/>
      <c r="AQ94"/>
      <c r="AR94"/>
    </row>
    <row r="95" spans="1:44">
      <c r="A95"/>
      <c r="B95"/>
      <c r="C95"/>
      <c r="D95"/>
      <c r="E95"/>
      <c r="F95"/>
      <c r="G95"/>
      <c r="U95"/>
      <c r="V95"/>
      <c r="W95"/>
      <c r="X95"/>
      <c r="Y95"/>
      <c r="Z95"/>
      <c r="AA95"/>
      <c r="AB95"/>
      <c r="AC95"/>
      <c r="AD95"/>
      <c r="AE95"/>
      <c r="AF95"/>
      <c r="AG95"/>
      <c r="AH95"/>
      <c r="AI95"/>
      <c r="AJ95"/>
      <c r="AK95"/>
      <c r="AL95"/>
      <c r="AM95"/>
      <c r="AN95"/>
      <c r="AO95"/>
      <c r="AP95"/>
      <c r="AQ95"/>
      <c r="AR95"/>
    </row>
    <row r="96" spans="1:44">
      <c r="A96"/>
      <c r="B96"/>
      <c r="C96"/>
      <c r="D96"/>
      <c r="E96"/>
      <c r="F96"/>
      <c r="G96"/>
      <c r="U96"/>
      <c r="V96"/>
      <c r="W96"/>
      <c r="X96"/>
      <c r="Y96"/>
      <c r="Z96"/>
      <c r="AA96"/>
      <c r="AB96"/>
      <c r="AC96"/>
      <c r="AD96"/>
      <c r="AE96"/>
      <c r="AF96"/>
      <c r="AG96"/>
      <c r="AH96"/>
      <c r="AI96"/>
      <c r="AJ96"/>
      <c r="AK96"/>
      <c r="AL96"/>
      <c r="AM96"/>
      <c r="AN96"/>
      <c r="AO96"/>
      <c r="AP96"/>
      <c r="AQ96"/>
      <c r="AR96"/>
    </row>
    <row r="97" spans="1:44">
      <c r="A97"/>
      <c r="B97"/>
      <c r="C97"/>
      <c r="D97"/>
      <c r="E97"/>
      <c r="F97"/>
      <c r="G97"/>
      <c r="U97"/>
      <c r="V97"/>
      <c r="W97"/>
      <c r="X97"/>
      <c r="Y97"/>
      <c r="Z97"/>
      <c r="AA97"/>
      <c r="AB97"/>
      <c r="AC97"/>
      <c r="AD97"/>
      <c r="AE97"/>
      <c r="AF97"/>
      <c r="AG97"/>
      <c r="AH97"/>
      <c r="AI97"/>
      <c r="AJ97"/>
      <c r="AK97"/>
      <c r="AL97"/>
      <c r="AM97"/>
      <c r="AN97"/>
      <c r="AO97"/>
      <c r="AP97"/>
      <c r="AQ97"/>
      <c r="AR97"/>
    </row>
    <row r="98" spans="1:44">
      <c r="A98"/>
      <c r="B98"/>
      <c r="C98"/>
      <c r="D98"/>
      <c r="E98"/>
      <c r="F98"/>
      <c r="G98"/>
      <c r="U98"/>
      <c r="V98"/>
      <c r="W98"/>
      <c r="X98"/>
      <c r="Y98"/>
      <c r="Z98"/>
      <c r="AA98"/>
      <c r="AB98"/>
      <c r="AC98"/>
      <c r="AD98"/>
      <c r="AE98"/>
      <c r="AF98"/>
      <c r="AG98"/>
      <c r="AH98"/>
      <c r="AI98"/>
      <c r="AJ98"/>
      <c r="AK98"/>
      <c r="AL98"/>
      <c r="AM98"/>
      <c r="AN98"/>
      <c r="AO98"/>
      <c r="AP98"/>
      <c r="AQ98"/>
      <c r="AR98"/>
    </row>
    <row r="99" spans="1:44">
      <c r="A99"/>
      <c r="B99"/>
      <c r="C99"/>
      <c r="D99"/>
      <c r="E99"/>
      <c r="F99"/>
      <c r="G99"/>
      <c r="U99"/>
      <c r="V99"/>
      <c r="W99"/>
      <c r="X99"/>
      <c r="Y99"/>
      <c r="Z99"/>
      <c r="AA99"/>
      <c r="AB99"/>
      <c r="AC99"/>
      <c r="AD99"/>
      <c r="AE99"/>
      <c r="AF99"/>
      <c r="AG99"/>
      <c r="AH99"/>
      <c r="AI99"/>
      <c r="AJ99"/>
      <c r="AK99"/>
      <c r="AL99"/>
      <c r="AM99"/>
      <c r="AN99"/>
      <c r="AO99"/>
      <c r="AP99"/>
      <c r="AQ99"/>
      <c r="AR99"/>
    </row>
    <row r="100" spans="1:44">
      <c r="A100"/>
      <c r="B100"/>
      <c r="C100"/>
      <c r="D100"/>
      <c r="E100"/>
      <c r="F100"/>
      <c r="G100"/>
      <c r="U100"/>
      <c r="V100"/>
      <c r="W100"/>
      <c r="X100"/>
      <c r="Y100"/>
      <c r="Z100"/>
      <c r="AA100"/>
      <c r="AB100"/>
      <c r="AC100"/>
      <c r="AD100"/>
      <c r="AE100"/>
      <c r="AF100"/>
      <c r="AG100"/>
      <c r="AH100"/>
      <c r="AI100"/>
      <c r="AJ100"/>
      <c r="AK100"/>
      <c r="AL100"/>
      <c r="AM100"/>
      <c r="AN100"/>
      <c r="AO100"/>
      <c r="AP100"/>
      <c r="AQ100"/>
      <c r="AR100"/>
    </row>
    <row r="101" spans="1:44">
      <c r="A101"/>
      <c r="B101"/>
      <c r="C101"/>
      <c r="D101"/>
      <c r="E101"/>
      <c r="F101"/>
      <c r="G101"/>
      <c r="U101"/>
      <c r="V101"/>
      <c r="W101"/>
      <c r="X101"/>
      <c r="Y101"/>
      <c r="Z101"/>
      <c r="AA101"/>
      <c r="AB101"/>
      <c r="AC101"/>
      <c r="AD101"/>
      <c r="AE101"/>
      <c r="AF101"/>
      <c r="AG101"/>
      <c r="AH101"/>
      <c r="AI101"/>
      <c r="AJ101"/>
      <c r="AK101"/>
      <c r="AL101"/>
      <c r="AM101"/>
      <c r="AN101"/>
      <c r="AO101"/>
      <c r="AP101"/>
      <c r="AQ101"/>
      <c r="AR101"/>
    </row>
    <row r="102" spans="1:44">
      <c r="A102"/>
      <c r="B102"/>
      <c r="C102"/>
      <c r="D102"/>
      <c r="E102"/>
      <c r="F102"/>
      <c r="G102"/>
      <c r="U102"/>
      <c r="V102"/>
      <c r="W102"/>
      <c r="X102"/>
      <c r="Y102"/>
      <c r="Z102"/>
      <c r="AA102"/>
      <c r="AB102"/>
      <c r="AC102"/>
      <c r="AD102"/>
      <c r="AE102"/>
      <c r="AF102"/>
      <c r="AG102"/>
      <c r="AH102"/>
      <c r="AI102"/>
      <c r="AJ102"/>
      <c r="AK102"/>
      <c r="AL102"/>
      <c r="AM102"/>
      <c r="AN102"/>
      <c r="AO102"/>
      <c r="AP102"/>
      <c r="AQ102"/>
      <c r="AR102"/>
    </row>
    <row r="103" spans="1:44">
      <c r="A103"/>
      <c r="B103"/>
      <c r="C103"/>
      <c r="D103"/>
      <c r="E103"/>
      <c r="F103"/>
      <c r="G103"/>
      <c r="U103"/>
      <c r="V103"/>
      <c r="W103"/>
      <c r="X103"/>
      <c r="Y103"/>
      <c r="Z103"/>
      <c r="AA103"/>
      <c r="AB103"/>
      <c r="AC103"/>
      <c r="AD103"/>
      <c r="AE103"/>
      <c r="AF103"/>
      <c r="AG103"/>
      <c r="AH103"/>
      <c r="AI103"/>
      <c r="AJ103"/>
      <c r="AK103"/>
      <c r="AL103"/>
      <c r="AM103"/>
      <c r="AN103"/>
      <c r="AO103"/>
      <c r="AP103"/>
      <c r="AQ103"/>
      <c r="AR103"/>
    </row>
    <row r="104" spans="1:44">
      <c r="A104"/>
      <c r="B104"/>
      <c r="C104"/>
      <c r="D104"/>
      <c r="E104"/>
      <c r="F104"/>
      <c r="G104"/>
      <c r="U104"/>
      <c r="V104"/>
      <c r="W104"/>
      <c r="X104"/>
      <c r="Y104"/>
      <c r="Z104"/>
      <c r="AA104"/>
      <c r="AB104"/>
      <c r="AC104"/>
      <c r="AD104"/>
      <c r="AE104"/>
      <c r="AF104"/>
      <c r="AG104"/>
      <c r="AH104"/>
      <c r="AI104"/>
      <c r="AJ104"/>
      <c r="AK104"/>
      <c r="AL104"/>
      <c r="AM104"/>
      <c r="AN104"/>
      <c r="AO104"/>
      <c r="AP104"/>
      <c r="AQ104"/>
      <c r="AR104"/>
    </row>
    <row r="105" spans="1:44">
      <c r="A105"/>
      <c r="B105"/>
      <c r="C105"/>
      <c r="D105"/>
      <c r="E105"/>
      <c r="F105"/>
      <c r="G105"/>
      <c r="U105"/>
      <c r="V105"/>
      <c r="W105"/>
      <c r="X105"/>
      <c r="Y105"/>
      <c r="Z105"/>
      <c r="AA105"/>
      <c r="AB105"/>
      <c r="AC105"/>
      <c r="AD105"/>
      <c r="AE105"/>
      <c r="AF105"/>
      <c r="AG105"/>
      <c r="AH105"/>
      <c r="AI105"/>
      <c r="AJ105"/>
      <c r="AK105"/>
      <c r="AL105"/>
      <c r="AM105"/>
      <c r="AN105"/>
      <c r="AO105"/>
      <c r="AP105"/>
      <c r="AQ105"/>
      <c r="AR105"/>
    </row>
    <row r="106" spans="1:44">
      <c r="A106"/>
      <c r="B106"/>
      <c r="C106"/>
      <c r="D106"/>
      <c r="E106"/>
      <c r="F106"/>
      <c r="G106"/>
      <c r="U106"/>
      <c r="V106"/>
      <c r="W106"/>
      <c r="X106"/>
      <c r="Y106"/>
      <c r="Z106"/>
      <c r="AA106"/>
      <c r="AB106"/>
      <c r="AC106"/>
      <c r="AD106"/>
      <c r="AE106"/>
      <c r="AF106"/>
      <c r="AG106"/>
      <c r="AH106"/>
      <c r="AI106"/>
      <c r="AJ106"/>
      <c r="AK106"/>
      <c r="AL106"/>
      <c r="AM106"/>
      <c r="AN106"/>
      <c r="AO106"/>
      <c r="AP106"/>
      <c r="AQ106"/>
      <c r="AR106"/>
    </row>
    <row r="107" spans="1:44">
      <c r="A107"/>
      <c r="B107"/>
      <c r="C107"/>
      <c r="D107"/>
      <c r="E107"/>
      <c r="F107"/>
      <c r="G107"/>
      <c r="U107"/>
      <c r="V107"/>
      <c r="W107"/>
      <c r="X107"/>
      <c r="Y107"/>
      <c r="Z107"/>
      <c r="AA107"/>
      <c r="AB107"/>
      <c r="AC107"/>
      <c r="AD107"/>
      <c r="AE107"/>
      <c r="AF107"/>
      <c r="AG107"/>
      <c r="AH107"/>
      <c r="AI107"/>
      <c r="AJ107"/>
      <c r="AK107"/>
      <c r="AL107"/>
      <c r="AM107"/>
      <c r="AN107"/>
      <c r="AO107"/>
      <c r="AP107"/>
      <c r="AQ107"/>
      <c r="AR107"/>
    </row>
    <row r="108" spans="1:44">
      <c r="A108"/>
      <c r="B108"/>
      <c r="C108"/>
      <c r="D108"/>
      <c r="E108"/>
      <c r="F108"/>
      <c r="G108"/>
      <c r="U108"/>
      <c r="V108"/>
      <c r="W108"/>
      <c r="X108"/>
      <c r="Y108"/>
      <c r="Z108"/>
      <c r="AA108"/>
      <c r="AB108"/>
      <c r="AC108"/>
      <c r="AD108"/>
      <c r="AE108"/>
      <c r="AF108"/>
      <c r="AG108"/>
      <c r="AH108"/>
      <c r="AI108"/>
      <c r="AJ108"/>
      <c r="AK108"/>
      <c r="AL108"/>
      <c r="AM108"/>
      <c r="AN108"/>
      <c r="AO108"/>
      <c r="AP108"/>
      <c r="AQ108"/>
      <c r="AR108"/>
    </row>
    <row r="109" spans="1:44">
      <c r="A109"/>
      <c r="B109"/>
      <c r="C109"/>
      <c r="D109"/>
      <c r="E109"/>
      <c r="F109"/>
      <c r="G109"/>
      <c r="U109"/>
      <c r="V109"/>
      <c r="W109"/>
      <c r="X109"/>
      <c r="Y109"/>
      <c r="Z109"/>
      <c r="AA109"/>
      <c r="AB109"/>
      <c r="AC109"/>
      <c r="AD109"/>
      <c r="AE109"/>
      <c r="AF109"/>
      <c r="AG109"/>
      <c r="AH109"/>
      <c r="AI109"/>
      <c r="AJ109"/>
      <c r="AK109"/>
      <c r="AL109"/>
      <c r="AM109"/>
      <c r="AN109"/>
      <c r="AO109"/>
      <c r="AP109"/>
      <c r="AQ109"/>
      <c r="AR109"/>
    </row>
    <row r="110" spans="1:44">
      <c r="A110"/>
      <c r="B110"/>
      <c r="C110"/>
      <c r="D110"/>
      <c r="E110"/>
      <c r="F110"/>
      <c r="G110"/>
      <c r="U110"/>
      <c r="V110"/>
      <c r="W110"/>
      <c r="X110"/>
      <c r="Y110"/>
      <c r="Z110"/>
      <c r="AA110"/>
      <c r="AB110"/>
      <c r="AC110"/>
      <c r="AD110"/>
      <c r="AE110"/>
      <c r="AF110"/>
      <c r="AG110"/>
      <c r="AH110"/>
      <c r="AI110"/>
      <c r="AJ110"/>
      <c r="AK110"/>
      <c r="AL110"/>
      <c r="AM110"/>
      <c r="AN110"/>
      <c r="AO110"/>
      <c r="AP110"/>
      <c r="AQ110"/>
      <c r="AR110"/>
    </row>
    <row r="111" spans="1:44">
      <c r="A111"/>
      <c r="B111"/>
      <c r="C111"/>
      <c r="D111"/>
      <c r="E111"/>
      <c r="F111"/>
      <c r="G111"/>
      <c r="U111"/>
      <c r="V111"/>
      <c r="W111"/>
      <c r="X111"/>
      <c r="Y111"/>
      <c r="Z111"/>
      <c r="AA111"/>
      <c r="AB111"/>
      <c r="AC111"/>
      <c r="AD111"/>
      <c r="AE111"/>
      <c r="AF111"/>
      <c r="AG111"/>
      <c r="AH111"/>
      <c r="AI111"/>
      <c r="AJ111"/>
      <c r="AK111"/>
      <c r="AL111"/>
      <c r="AM111"/>
      <c r="AN111"/>
      <c r="AO111"/>
      <c r="AP111"/>
      <c r="AQ111"/>
      <c r="AR111"/>
    </row>
    <row r="112" spans="1:44">
      <c r="A112"/>
      <c r="B112"/>
      <c r="C112"/>
      <c r="D112"/>
      <c r="E112"/>
      <c r="F112"/>
      <c r="G112"/>
      <c r="U112"/>
      <c r="V112"/>
      <c r="W112"/>
      <c r="X112"/>
      <c r="Y112"/>
      <c r="Z112"/>
      <c r="AA112"/>
      <c r="AB112"/>
      <c r="AC112"/>
      <c r="AD112"/>
      <c r="AE112"/>
      <c r="AF112"/>
      <c r="AG112"/>
      <c r="AH112"/>
      <c r="AI112"/>
      <c r="AJ112"/>
      <c r="AK112"/>
      <c r="AL112"/>
      <c r="AM112"/>
      <c r="AN112"/>
      <c r="AO112"/>
      <c r="AP112"/>
      <c r="AQ112"/>
      <c r="AR112"/>
    </row>
    <row r="113" spans="1:44">
      <c r="A113"/>
      <c r="B113"/>
      <c r="C113"/>
      <c r="D113"/>
      <c r="E113"/>
      <c r="F113"/>
      <c r="G113"/>
      <c r="U113"/>
      <c r="V113"/>
      <c r="W113"/>
      <c r="X113"/>
      <c r="Y113"/>
      <c r="Z113"/>
      <c r="AA113"/>
      <c r="AB113"/>
      <c r="AC113"/>
      <c r="AD113"/>
      <c r="AE113"/>
      <c r="AF113"/>
      <c r="AG113"/>
      <c r="AH113"/>
      <c r="AI113"/>
      <c r="AJ113"/>
      <c r="AK113"/>
      <c r="AL113"/>
      <c r="AM113"/>
      <c r="AN113"/>
      <c r="AO113"/>
      <c r="AP113"/>
      <c r="AQ113"/>
      <c r="AR113"/>
    </row>
    <row r="114" spans="1:44">
      <c r="A114"/>
      <c r="B114"/>
      <c r="C114"/>
      <c r="D114"/>
      <c r="E114"/>
      <c r="F114"/>
      <c r="G114"/>
      <c r="U114"/>
      <c r="V114"/>
      <c r="W114"/>
      <c r="X114"/>
      <c r="Y114"/>
      <c r="Z114"/>
      <c r="AA114"/>
      <c r="AB114"/>
      <c r="AC114"/>
      <c r="AD114"/>
      <c r="AE114"/>
      <c r="AF114"/>
      <c r="AG114"/>
      <c r="AH114"/>
      <c r="AI114"/>
      <c r="AJ114"/>
      <c r="AK114"/>
      <c r="AL114"/>
      <c r="AM114"/>
      <c r="AN114"/>
      <c r="AO114"/>
      <c r="AP114"/>
      <c r="AQ114"/>
      <c r="AR114"/>
    </row>
    <row r="115" spans="1:44">
      <c r="A115"/>
      <c r="B115"/>
      <c r="C115"/>
      <c r="D115"/>
      <c r="E115"/>
      <c r="F115"/>
      <c r="G115"/>
      <c r="U115"/>
      <c r="V115"/>
      <c r="W115"/>
      <c r="X115"/>
      <c r="Y115"/>
      <c r="Z115"/>
      <c r="AA115"/>
      <c r="AB115"/>
      <c r="AC115"/>
      <c r="AD115"/>
      <c r="AE115"/>
      <c r="AF115"/>
      <c r="AG115"/>
      <c r="AH115"/>
      <c r="AI115"/>
      <c r="AJ115"/>
      <c r="AK115"/>
      <c r="AL115"/>
      <c r="AM115"/>
      <c r="AN115"/>
      <c r="AO115"/>
      <c r="AP115"/>
      <c r="AQ115"/>
      <c r="AR115"/>
    </row>
    <row r="116" spans="1:44">
      <c r="A116"/>
      <c r="B116"/>
      <c r="C116"/>
      <c r="D116"/>
      <c r="E116"/>
      <c r="F116"/>
      <c r="G116"/>
      <c r="K116"/>
      <c r="M116"/>
      <c r="N116"/>
      <c r="O116"/>
      <c r="P116"/>
      <c r="Q116"/>
      <c r="R116"/>
      <c r="S116"/>
      <c r="T116"/>
      <c r="U116"/>
      <c r="V116"/>
      <c r="W116"/>
      <c r="X116"/>
      <c r="Y116"/>
      <c r="Z116"/>
      <c r="AA116"/>
      <c r="AB116"/>
      <c r="AC116"/>
      <c r="AD116"/>
      <c r="AE116"/>
      <c r="AF116"/>
      <c r="AG116"/>
      <c r="AH116"/>
      <c r="AI116"/>
      <c r="AJ116"/>
      <c r="AK116"/>
      <c r="AL116"/>
      <c r="AM116"/>
      <c r="AN116"/>
      <c r="AO116"/>
      <c r="AP116"/>
      <c r="AQ116"/>
      <c r="AR116"/>
    </row>
    <row r="117" spans="1:44">
      <c r="A117"/>
      <c r="B117"/>
      <c r="C117"/>
      <c r="D117"/>
      <c r="E117"/>
      <c r="F117"/>
      <c r="G117"/>
      <c r="K117"/>
      <c r="M117"/>
      <c r="N117"/>
      <c r="O117"/>
      <c r="P117"/>
      <c r="Q117"/>
      <c r="R117"/>
      <c r="S117"/>
      <c r="T117"/>
      <c r="U117"/>
      <c r="V117"/>
      <c r="W117"/>
      <c r="X117"/>
      <c r="Y117"/>
      <c r="Z117"/>
      <c r="AA117"/>
      <c r="AB117"/>
      <c r="AC117"/>
      <c r="AD117"/>
      <c r="AE117"/>
      <c r="AF117"/>
      <c r="AG117"/>
      <c r="AH117"/>
      <c r="AI117"/>
      <c r="AJ117"/>
      <c r="AK117"/>
      <c r="AL117"/>
      <c r="AM117"/>
      <c r="AN117"/>
      <c r="AO117"/>
      <c r="AP117"/>
      <c r="AQ117"/>
      <c r="AR117"/>
    </row>
    <row r="118" spans="1:44">
      <c r="A118"/>
      <c r="B118"/>
      <c r="C118"/>
      <c r="D118"/>
      <c r="E118"/>
      <c r="F118"/>
      <c r="G118"/>
      <c r="K118"/>
      <c r="M118"/>
      <c r="N118"/>
      <c r="O118"/>
      <c r="P118"/>
      <c r="Q118"/>
      <c r="R118"/>
      <c r="S118"/>
      <c r="T118"/>
      <c r="U118"/>
      <c r="V118"/>
      <c r="W118"/>
      <c r="X118"/>
      <c r="Y118"/>
      <c r="Z118"/>
      <c r="AA118"/>
      <c r="AB118"/>
      <c r="AC118"/>
      <c r="AD118"/>
      <c r="AE118"/>
      <c r="AF118"/>
      <c r="AG118"/>
      <c r="AH118"/>
      <c r="AI118"/>
      <c r="AJ118"/>
      <c r="AK118"/>
      <c r="AL118"/>
      <c r="AM118"/>
      <c r="AN118"/>
      <c r="AO118"/>
      <c r="AP118"/>
      <c r="AQ118"/>
      <c r="AR118"/>
    </row>
    <row r="119" spans="1:44">
      <c r="A119"/>
      <c r="B119"/>
      <c r="C119"/>
      <c r="D119"/>
      <c r="E119"/>
      <c r="F119"/>
      <c r="G119"/>
      <c r="K119"/>
      <c r="M119"/>
      <c r="N119"/>
      <c r="O119"/>
      <c r="P119"/>
      <c r="Q119"/>
      <c r="R119"/>
      <c r="S119"/>
      <c r="T119"/>
      <c r="U119"/>
      <c r="V119"/>
      <c r="W119"/>
      <c r="X119"/>
      <c r="Y119"/>
      <c r="Z119"/>
      <c r="AA119"/>
      <c r="AB119"/>
      <c r="AC119"/>
      <c r="AD119"/>
      <c r="AE119"/>
      <c r="AF119"/>
      <c r="AG119"/>
      <c r="AH119"/>
      <c r="AI119"/>
      <c r="AJ119"/>
      <c r="AK119"/>
      <c r="AL119"/>
      <c r="AM119"/>
      <c r="AN119"/>
      <c r="AO119"/>
      <c r="AP119"/>
      <c r="AQ119"/>
      <c r="AR119"/>
    </row>
    <row r="120" spans="1:44">
      <c r="A120"/>
      <c r="B120"/>
      <c r="C120"/>
      <c r="D120"/>
      <c r="E120"/>
      <c r="F120"/>
      <c r="G120"/>
      <c r="K120"/>
      <c r="M120"/>
      <c r="N120"/>
      <c r="O120"/>
      <c r="P120"/>
      <c r="Q120"/>
      <c r="R120"/>
      <c r="S120"/>
      <c r="T120"/>
      <c r="U120"/>
      <c r="V120"/>
      <c r="W120"/>
      <c r="X120"/>
      <c r="Y120"/>
      <c r="Z120"/>
      <c r="AA120"/>
      <c r="AB120"/>
      <c r="AC120"/>
      <c r="AD120"/>
      <c r="AE120"/>
      <c r="AF120"/>
      <c r="AG120"/>
      <c r="AH120"/>
      <c r="AI120"/>
      <c r="AJ120"/>
      <c r="AK120"/>
      <c r="AL120"/>
      <c r="AM120"/>
      <c r="AN120"/>
      <c r="AO120"/>
      <c r="AP120"/>
      <c r="AQ120"/>
      <c r="AR120"/>
    </row>
    <row r="121" spans="1:44">
      <c r="A121"/>
      <c r="B121"/>
      <c r="C121"/>
      <c r="D121"/>
      <c r="E121"/>
      <c r="F121"/>
      <c r="G121"/>
      <c r="K121"/>
      <c r="M121"/>
      <c r="N121"/>
      <c r="O121"/>
      <c r="P121"/>
      <c r="Q121"/>
      <c r="R121"/>
      <c r="S121"/>
      <c r="T121"/>
      <c r="U121"/>
      <c r="V121"/>
      <c r="W121"/>
      <c r="X121"/>
      <c r="Y121"/>
      <c r="Z121"/>
      <c r="AA121"/>
      <c r="AB121"/>
      <c r="AC121"/>
      <c r="AD121"/>
      <c r="AE121"/>
      <c r="AF121"/>
      <c r="AG121"/>
      <c r="AH121"/>
      <c r="AI121"/>
      <c r="AJ121"/>
      <c r="AK121"/>
      <c r="AL121"/>
      <c r="AM121"/>
      <c r="AN121"/>
      <c r="AO121"/>
      <c r="AP121"/>
      <c r="AQ121"/>
      <c r="AR121"/>
    </row>
    <row r="122" spans="1:44">
      <c r="A122"/>
      <c r="B122"/>
      <c r="C122"/>
      <c r="D122"/>
      <c r="E122"/>
      <c r="F122"/>
      <c r="G122"/>
      <c r="K122"/>
      <c r="M122"/>
      <c r="N122"/>
      <c r="O122"/>
      <c r="P122"/>
      <c r="Q122"/>
      <c r="R122"/>
      <c r="S122"/>
      <c r="T122"/>
      <c r="U122"/>
      <c r="V122"/>
      <c r="W122"/>
      <c r="X122"/>
      <c r="Y122"/>
      <c r="Z122"/>
      <c r="AA122"/>
      <c r="AB122"/>
      <c r="AC122"/>
      <c r="AD122"/>
      <c r="AE122"/>
      <c r="AF122"/>
      <c r="AG122"/>
      <c r="AH122"/>
      <c r="AI122"/>
      <c r="AJ122"/>
      <c r="AK122"/>
      <c r="AL122"/>
      <c r="AM122"/>
      <c r="AN122"/>
      <c r="AO122"/>
      <c r="AP122"/>
      <c r="AQ122"/>
      <c r="AR122"/>
    </row>
    <row r="123" spans="1:44">
      <c r="A123"/>
      <c r="B123"/>
      <c r="C123"/>
      <c r="D123"/>
      <c r="E123"/>
      <c r="F123"/>
      <c r="G123"/>
      <c r="K123"/>
      <c r="M123"/>
      <c r="N123"/>
      <c r="O123"/>
      <c r="P123"/>
      <c r="Q123"/>
      <c r="R123"/>
      <c r="S123"/>
      <c r="T123"/>
      <c r="U123"/>
      <c r="V123"/>
      <c r="W123"/>
      <c r="X123"/>
      <c r="Y123"/>
      <c r="Z123"/>
      <c r="AA123"/>
      <c r="AB123"/>
      <c r="AC123"/>
      <c r="AD123"/>
      <c r="AE123"/>
      <c r="AF123"/>
      <c r="AG123"/>
      <c r="AH123"/>
      <c r="AI123"/>
      <c r="AJ123"/>
      <c r="AK123"/>
      <c r="AL123"/>
      <c r="AM123"/>
      <c r="AN123"/>
      <c r="AO123"/>
      <c r="AP123"/>
      <c r="AQ123"/>
      <c r="AR123"/>
    </row>
    <row r="124" spans="1:44">
      <c r="A124"/>
      <c r="B124"/>
      <c r="C124"/>
      <c r="D124"/>
      <c r="E124"/>
      <c r="F124"/>
      <c r="G124"/>
      <c r="K124"/>
      <c r="M124"/>
      <c r="N124"/>
      <c r="O124"/>
      <c r="P124"/>
      <c r="Q124"/>
      <c r="R124"/>
      <c r="S124"/>
      <c r="T124"/>
      <c r="U124"/>
      <c r="V124"/>
      <c r="W124"/>
      <c r="X124"/>
      <c r="Y124"/>
      <c r="Z124"/>
      <c r="AA124"/>
      <c r="AB124"/>
      <c r="AC124"/>
      <c r="AD124"/>
      <c r="AE124"/>
      <c r="AF124"/>
      <c r="AG124"/>
      <c r="AH124"/>
      <c r="AI124"/>
      <c r="AJ124"/>
      <c r="AK124"/>
      <c r="AL124"/>
      <c r="AM124"/>
      <c r="AN124"/>
      <c r="AO124"/>
      <c r="AP124"/>
      <c r="AQ124"/>
      <c r="AR124"/>
    </row>
    <row r="125" spans="1:44">
      <c r="A125"/>
      <c r="B125"/>
      <c r="C125"/>
      <c r="D125"/>
      <c r="E125"/>
      <c r="F125"/>
      <c r="G125"/>
      <c r="K125"/>
      <c r="M125"/>
      <c r="N125"/>
      <c r="O125"/>
      <c r="P125"/>
      <c r="Q125"/>
      <c r="R125"/>
      <c r="S125"/>
      <c r="T125"/>
      <c r="U125"/>
      <c r="V125"/>
      <c r="W125"/>
      <c r="X125"/>
      <c r="Y125"/>
      <c r="Z125"/>
      <c r="AA125"/>
      <c r="AB125"/>
      <c r="AC125"/>
      <c r="AD125"/>
      <c r="AE125"/>
      <c r="AF125"/>
      <c r="AG125"/>
      <c r="AH125"/>
      <c r="AI125"/>
      <c r="AJ125"/>
      <c r="AK125"/>
      <c r="AL125"/>
      <c r="AM125"/>
      <c r="AN125"/>
      <c r="AO125"/>
      <c r="AP125"/>
      <c r="AQ125"/>
      <c r="AR125"/>
    </row>
    <row r="126" spans="1:44">
      <c r="A126"/>
      <c r="B126"/>
      <c r="C126"/>
      <c r="D126"/>
      <c r="E126"/>
      <c r="F126"/>
      <c r="G126"/>
      <c r="K126"/>
      <c r="M126"/>
      <c r="N126"/>
      <c r="O126"/>
      <c r="P126"/>
      <c r="Q126"/>
      <c r="R126"/>
      <c r="S126"/>
      <c r="T126"/>
      <c r="U126"/>
      <c r="V126"/>
      <c r="W126"/>
      <c r="X126"/>
      <c r="Y126"/>
      <c r="Z126"/>
      <c r="AA126"/>
      <c r="AB126"/>
      <c r="AC126"/>
      <c r="AD126"/>
      <c r="AE126"/>
      <c r="AF126"/>
      <c r="AG126"/>
      <c r="AH126"/>
      <c r="AI126"/>
      <c r="AJ126"/>
      <c r="AK126"/>
      <c r="AL126"/>
      <c r="AM126"/>
      <c r="AN126"/>
      <c r="AO126"/>
      <c r="AP126"/>
      <c r="AQ126"/>
      <c r="AR126"/>
    </row>
    <row r="127" spans="1:44">
      <c r="A127"/>
      <c r="B127"/>
      <c r="C127"/>
      <c r="D127"/>
      <c r="E127"/>
      <c r="F127"/>
      <c r="G127"/>
      <c r="K127"/>
      <c r="M127"/>
      <c r="N127"/>
      <c r="O127"/>
      <c r="P127"/>
      <c r="Q127"/>
      <c r="R127"/>
      <c r="S127"/>
      <c r="T127"/>
      <c r="U127"/>
      <c r="V127"/>
      <c r="W127"/>
      <c r="X127"/>
      <c r="Y127"/>
      <c r="Z127"/>
      <c r="AA127"/>
      <c r="AB127"/>
      <c r="AC127"/>
      <c r="AD127"/>
      <c r="AE127"/>
      <c r="AF127"/>
      <c r="AG127"/>
      <c r="AH127"/>
      <c r="AI127"/>
      <c r="AJ127"/>
      <c r="AK127"/>
      <c r="AL127"/>
      <c r="AM127"/>
      <c r="AN127"/>
      <c r="AO127"/>
      <c r="AP127"/>
      <c r="AQ127"/>
      <c r="AR127"/>
    </row>
    <row r="128" spans="1:44">
      <c r="A128"/>
      <c r="B128"/>
      <c r="C128"/>
      <c r="D128"/>
      <c r="E128"/>
      <c r="F128"/>
      <c r="G128"/>
      <c r="K128"/>
      <c r="M128"/>
      <c r="N128"/>
      <c r="O128"/>
      <c r="P128"/>
      <c r="Q128"/>
      <c r="R128"/>
      <c r="S128"/>
      <c r="T128"/>
      <c r="U128"/>
      <c r="V128"/>
      <c r="W128"/>
      <c r="X128"/>
      <c r="Y128"/>
      <c r="Z128"/>
      <c r="AA128"/>
      <c r="AB128"/>
      <c r="AC128"/>
      <c r="AD128"/>
      <c r="AE128"/>
      <c r="AF128"/>
      <c r="AG128"/>
      <c r="AH128"/>
      <c r="AI128"/>
      <c r="AJ128"/>
      <c r="AK128"/>
      <c r="AL128"/>
      <c r="AM128"/>
      <c r="AN128"/>
      <c r="AO128"/>
      <c r="AP128"/>
      <c r="AQ128"/>
      <c r="AR128"/>
    </row>
    <row r="129" spans="1:44">
      <c r="A129"/>
      <c r="B129"/>
      <c r="C129"/>
      <c r="D129"/>
      <c r="E129"/>
      <c r="F129"/>
      <c r="G129"/>
      <c r="K129"/>
      <c r="M129"/>
      <c r="N129"/>
      <c r="O129"/>
      <c r="P129"/>
      <c r="Q129"/>
      <c r="R129"/>
      <c r="S129"/>
      <c r="T129"/>
      <c r="U129"/>
      <c r="V129"/>
      <c r="W129"/>
      <c r="X129"/>
      <c r="Y129"/>
      <c r="Z129"/>
      <c r="AA129"/>
      <c r="AB129"/>
      <c r="AC129"/>
      <c r="AD129"/>
      <c r="AE129"/>
      <c r="AF129"/>
      <c r="AG129"/>
      <c r="AH129"/>
      <c r="AI129"/>
      <c r="AJ129"/>
      <c r="AK129"/>
      <c r="AL129"/>
      <c r="AM129"/>
      <c r="AN129"/>
      <c r="AO129"/>
      <c r="AP129"/>
      <c r="AQ129"/>
      <c r="AR129"/>
    </row>
    <row r="130" spans="1:44">
      <c r="A130"/>
      <c r="B130"/>
      <c r="C130"/>
      <c r="D130"/>
      <c r="E130"/>
      <c r="F130"/>
      <c r="G130"/>
      <c r="K130"/>
      <c r="M130"/>
      <c r="N130"/>
      <c r="O130"/>
      <c r="P130"/>
      <c r="Q130"/>
      <c r="R130"/>
      <c r="S130"/>
      <c r="T130"/>
      <c r="U130"/>
      <c r="V130"/>
      <c r="W130"/>
      <c r="X130"/>
      <c r="Y130"/>
      <c r="Z130"/>
      <c r="AA130"/>
      <c r="AB130"/>
      <c r="AC130"/>
      <c r="AD130"/>
      <c r="AE130"/>
      <c r="AF130"/>
      <c r="AG130"/>
      <c r="AH130"/>
      <c r="AI130"/>
      <c r="AJ130"/>
      <c r="AK130"/>
      <c r="AL130"/>
      <c r="AM130"/>
      <c r="AN130"/>
      <c r="AO130"/>
      <c r="AP130"/>
      <c r="AQ130"/>
      <c r="AR130"/>
    </row>
    <row r="131" spans="1:44">
      <c r="A131"/>
      <c r="B131"/>
      <c r="C131"/>
      <c r="D131"/>
      <c r="E131"/>
      <c r="F131"/>
      <c r="G131"/>
      <c r="K131"/>
      <c r="M131"/>
      <c r="N131"/>
      <c r="O131"/>
      <c r="P131"/>
      <c r="Q131"/>
      <c r="R131"/>
      <c r="S131"/>
      <c r="T131"/>
      <c r="U131"/>
      <c r="V131"/>
      <c r="W131"/>
      <c r="X131"/>
      <c r="Y131"/>
      <c r="Z131"/>
      <c r="AA131"/>
      <c r="AB131"/>
      <c r="AC131"/>
      <c r="AD131"/>
      <c r="AE131"/>
      <c r="AF131"/>
      <c r="AG131"/>
      <c r="AH131"/>
      <c r="AI131"/>
      <c r="AJ131"/>
      <c r="AK131"/>
      <c r="AL131"/>
      <c r="AM131"/>
      <c r="AN131"/>
      <c r="AO131"/>
      <c r="AP131"/>
      <c r="AQ131"/>
      <c r="AR131"/>
    </row>
    <row r="132" spans="1:44">
      <c r="A132"/>
      <c r="B132"/>
      <c r="C132"/>
      <c r="D132"/>
      <c r="E132"/>
      <c r="F132"/>
      <c r="G132"/>
      <c r="K132"/>
      <c r="M132"/>
      <c r="N132"/>
      <c r="O132"/>
      <c r="P132"/>
      <c r="Q132"/>
      <c r="R132"/>
      <c r="S132"/>
      <c r="T132"/>
      <c r="U132"/>
      <c r="V132"/>
      <c r="W132"/>
      <c r="X132"/>
      <c r="Y132"/>
      <c r="Z132"/>
      <c r="AA132"/>
      <c r="AB132"/>
      <c r="AC132"/>
      <c r="AD132"/>
      <c r="AE132"/>
      <c r="AF132"/>
      <c r="AG132"/>
      <c r="AH132"/>
      <c r="AI132"/>
      <c r="AJ132"/>
      <c r="AK132"/>
      <c r="AL132"/>
      <c r="AM132"/>
      <c r="AN132"/>
      <c r="AO132"/>
      <c r="AP132"/>
      <c r="AQ132"/>
      <c r="AR132"/>
    </row>
    <row r="133" spans="1:44">
      <c r="A133"/>
      <c r="B133"/>
      <c r="C133"/>
      <c r="D133"/>
      <c r="E133"/>
      <c r="F133"/>
      <c r="G133"/>
      <c r="K133"/>
      <c r="M133"/>
      <c r="N133"/>
      <c r="O133"/>
      <c r="P133"/>
      <c r="Q133"/>
      <c r="R133"/>
      <c r="S133"/>
      <c r="T133"/>
      <c r="U133"/>
      <c r="V133"/>
      <c r="W133"/>
      <c r="X133"/>
      <c r="Y133"/>
      <c r="Z133"/>
      <c r="AA133"/>
      <c r="AB133"/>
      <c r="AC133"/>
      <c r="AD133"/>
      <c r="AE133"/>
      <c r="AF133"/>
      <c r="AG133"/>
      <c r="AH133"/>
      <c r="AI133"/>
      <c r="AJ133"/>
      <c r="AK133"/>
      <c r="AL133"/>
      <c r="AM133"/>
      <c r="AN133"/>
      <c r="AO133"/>
      <c r="AP133"/>
      <c r="AQ133"/>
      <c r="AR133"/>
    </row>
    <row r="134" spans="1:44">
      <c r="A134"/>
      <c r="B134"/>
      <c r="C134"/>
      <c r="D134"/>
      <c r="E134"/>
      <c r="F134"/>
      <c r="G134"/>
      <c r="K134"/>
      <c r="M134"/>
      <c r="N134"/>
      <c r="O134"/>
      <c r="P134"/>
      <c r="Q134"/>
      <c r="R134"/>
      <c r="S134"/>
      <c r="T134"/>
      <c r="U134"/>
      <c r="V134"/>
      <c r="W134"/>
      <c r="X134"/>
      <c r="Y134"/>
      <c r="Z134"/>
      <c r="AA134"/>
      <c r="AB134"/>
      <c r="AC134"/>
      <c r="AD134"/>
      <c r="AE134"/>
      <c r="AF134"/>
      <c r="AG134"/>
      <c r="AH134"/>
      <c r="AI134"/>
      <c r="AJ134"/>
      <c r="AK134"/>
      <c r="AL134"/>
      <c r="AM134"/>
      <c r="AN134"/>
      <c r="AO134"/>
      <c r="AP134"/>
      <c r="AQ134"/>
      <c r="AR134"/>
    </row>
    <row r="135" spans="1:44">
      <c r="A135"/>
      <c r="B135"/>
      <c r="C135"/>
      <c r="D135"/>
      <c r="E135"/>
      <c r="F135"/>
      <c r="G135"/>
      <c r="K135"/>
      <c r="M135"/>
      <c r="N135"/>
      <c r="O135"/>
      <c r="P135"/>
      <c r="Q135"/>
      <c r="R135"/>
      <c r="S135"/>
      <c r="T135"/>
      <c r="U135"/>
      <c r="V135"/>
      <c r="W135"/>
      <c r="X135"/>
      <c r="Y135"/>
      <c r="Z135"/>
      <c r="AA135"/>
      <c r="AB135"/>
      <c r="AC135"/>
      <c r="AD135"/>
      <c r="AE135"/>
      <c r="AF135"/>
      <c r="AG135"/>
      <c r="AH135"/>
      <c r="AI135"/>
      <c r="AJ135"/>
      <c r="AK135"/>
      <c r="AL135"/>
      <c r="AM135"/>
      <c r="AN135"/>
      <c r="AO135"/>
      <c r="AP135"/>
      <c r="AQ135"/>
      <c r="AR135"/>
    </row>
    <row r="136" spans="1:44">
      <c r="A136"/>
      <c r="B136"/>
      <c r="C136"/>
      <c r="D136"/>
      <c r="E136"/>
      <c r="F136"/>
      <c r="G136"/>
      <c r="K136"/>
      <c r="M136"/>
      <c r="N136"/>
      <c r="O136"/>
      <c r="P136"/>
      <c r="Q136"/>
      <c r="R136"/>
      <c r="S136"/>
      <c r="T136"/>
      <c r="U136"/>
      <c r="V136"/>
      <c r="W136"/>
      <c r="X136"/>
      <c r="Y136"/>
      <c r="Z136"/>
      <c r="AA136"/>
      <c r="AB136"/>
      <c r="AC136"/>
      <c r="AD136"/>
      <c r="AE136"/>
      <c r="AF136"/>
      <c r="AG136"/>
      <c r="AH136"/>
      <c r="AI136"/>
      <c r="AJ136"/>
      <c r="AK136"/>
      <c r="AL136"/>
      <c r="AM136"/>
      <c r="AN136"/>
      <c r="AO136"/>
      <c r="AP136"/>
      <c r="AQ136"/>
      <c r="AR136"/>
    </row>
    <row r="137" spans="1:44">
      <c r="A137"/>
      <c r="B137"/>
      <c r="C137"/>
      <c r="D137"/>
      <c r="E137"/>
      <c r="F137"/>
      <c r="G137"/>
      <c r="K137"/>
      <c r="M137"/>
      <c r="N137"/>
      <c r="O137"/>
      <c r="P137"/>
      <c r="Q137"/>
      <c r="R137"/>
      <c r="S137"/>
      <c r="T137"/>
      <c r="U137"/>
      <c r="V137"/>
      <c r="W137"/>
      <c r="X137"/>
      <c r="Y137"/>
      <c r="Z137"/>
      <c r="AA137"/>
      <c r="AB137"/>
      <c r="AC137"/>
      <c r="AD137"/>
      <c r="AE137"/>
      <c r="AF137"/>
      <c r="AG137"/>
      <c r="AH137"/>
      <c r="AI137"/>
      <c r="AJ137"/>
      <c r="AK137"/>
      <c r="AL137"/>
      <c r="AM137"/>
      <c r="AN137"/>
      <c r="AO137"/>
      <c r="AP137"/>
      <c r="AQ137"/>
      <c r="AR137"/>
    </row>
    <row r="138" spans="1:44">
      <c r="A138"/>
      <c r="B138"/>
      <c r="C138"/>
      <c r="D138"/>
      <c r="E138"/>
      <c r="F138"/>
      <c r="G138"/>
      <c r="K138"/>
      <c r="M138"/>
      <c r="N138"/>
      <c r="O138"/>
      <c r="P138"/>
      <c r="Q138"/>
      <c r="R138"/>
      <c r="S138"/>
      <c r="T138"/>
      <c r="U138"/>
      <c r="V138"/>
      <c r="W138"/>
      <c r="X138"/>
      <c r="Y138"/>
      <c r="Z138"/>
      <c r="AA138"/>
      <c r="AB138"/>
      <c r="AC138"/>
      <c r="AD138"/>
      <c r="AE138"/>
      <c r="AF138"/>
      <c r="AG138"/>
      <c r="AH138"/>
      <c r="AI138"/>
      <c r="AJ138"/>
      <c r="AK138"/>
      <c r="AL138"/>
      <c r="AM138"/>
      <c r="AN138"/>
      <c r="AO138"/>
      <c r="AP138"/>
      <c r="AQ138"/>
      <c r="AR138"/>
    </row>
    <row r="139" spans="1:44">
      <c r="A139"/>
      <c r="B139"/>
      <c r="C139"/>
      <c r="D139"/>
      <c r="E139"/>
      <c r="F139"/>
      <c r="G139"/>
      <c r="K139"/>
      <c r="M139"/>
      <c r="N139"/>
      <c r="O139"/>
      <c r="P139"/>
      <c r="Q139"/>
      <c r="R139"/>
      <c r="S139"/>
      <c r="T139"/>
      <c r="U139"/>
      <c r="V139"/>
      <c r="W139"/>
      <c r="X139"/>
      <c r="Y139"/>
      <c r="Z139"/>
      <c r="AA139"/>
      <c r="AB139"/>
      <c r="AC139"/>
      <c r="AD139"/>
      <c r="AE139"/>
      <c r="AF139"/>
      <c r="AG139"/>
      <c r="AH139"/>
      <c r="AI139"/>
      <c r="AJ139"/>
      <c r="AK139"/>
      <c r="AL139"/>
      <c r="AM139"/>
      <c r="AN139"/>
      <c r="AO139"/>
      <c r="AP139"/>
      <c r="AQ139"/>
      <c r="AR139"/>
    </row>
    <row r="140" spans="1:44">
      <c r="A140"/>
      <c r="B140"/>
      <c r="C140"/>
      <c r="D140"/>
      <c r="E140"/>
      <c r="F140"/>
      <c r="G140"/>
      <c r="K140"/>
      <c r="M140"/>
      <c r="N140"/>
      <c r="O140"/>
      <c r="P140"/>
      <c r="Q140"/>
      <c r="R140"/>
      <c r="S140"/>
      <c r="T140"/>
      <c r="U140"/>
      <c r="V140"/>
      <c r="W140"/>
      <c r="X140"/>
      <c r="Y140"/>
      <c r="Z140"/>
      <c r="AA140"/>
      <c r="AB140"/>
      <c r="AC140"/>
      <c r="AD140"/>
      <c r="AE140"/>
      <c r="AF140"/>
      <c r="AG140"/>
      <c r="AH140"/>
      <c r="AI140"/>
      <c r="AJ140"/>
      <c r="AK140"/>
      <c r="AL140"/>
      <c r="AM140"/>
      <c r="AN140"/>
      <c r="AO140"/>
      <c r="AP140"/>
      <c r="AQ140"/>
      <c r="AR140"/>
    </row>
    <row r="141" spans="1:44">
      <c r="A141"/>
      <c r="B141"/>
      <c r="C141"/>
      <c r="D141"/>
      <c r="E141"/>
      <c r="F141"/>
      <c r="G141"/>
      <c r="K141"/>
      <c r="M141"/>
      <c r="N141"/>
      <c r="O141"/>
      <c r="P141"/>
      <c r="Q141"/>
      <c r="R141"/>
      <c r="S141"/>
      <c r="T141"/>
      <c r="U141"/>
      <c r="V141"/>
      <c r="W141"/>
      <c r="X141"/>
      <c r="Y141"/>
      <c r="Z141"/>
      <c r="AA141"/>
      <c r="AB141"/>
      <c r="AC141"/>
      <c r="AD141"/>
      <c r="AE141"/>
      <c r="AF141"/>
      <c r="AG141"/>
      <c r="AH141"/>
      <c r="AI141"/>
      <c r="AJ141"/>
      <c r="AK141"/>
      <c r="AL141"/>
      <c r="AM141"/>
      <c r="AN141"/>
      <c r="AO141"/>
      <c r="AP141"/>
      <c r="AQ141"/>
      <c r="AR141"/>
    </row>
    <row r="142" spans="1:44">
      <c r="A142"/>
      <c r="B142"/>
      <c r="C142"/>
      <c r="D142"/>
      <c r="E142"/>
      <c r="F142"/>
      <c r="G142"/>
      <c r="K142"/>
      <c r="M142"/>
      <c r="N142"/>
      <c r="O142"/>
      <c r="P142"/>
      <c r="Q142"/>
      <c r="R142"/>
      <c r="S142"/>
      <c r="T142"/>
      <c r="U142"/>
      <c r="V142"/>
      <c r="W142"/>
      <c r="X142"/>
      <c r="Y142"/>
      <c r="Z142"/>
      <c r="AA142"/>
      <c r="AB142"/>
      <c r="AC142"/>
      <c r="AD142"/>
      <c r="AE142"/>
      <c r="AF142"/>
      <c r="AG142"/>
      <c r="AH142"/>
      <c r="AI142"/>
      <c r="AJ142"/>
      <c r="AK142"/>
      <c r="AL142"/>
      <c r="AM142"/>
      <c r="AN142"/>
      <c r="AO142"/>
      <c r="AP142"/>
      <c r="AQ142"/>
      <c r="AR142"/>
    </row>
    <row r="143" spans="1:44">
      <c r="A143"/>
      <c r="B143"/>
      <c r="C143"/>
      <c r="D143"/>
      <c r="E143"/>
      <c r="F143"/>
      <c r="G143"/>
      <c r="K143"/>
      <c r="M143"/>
      <c r="N143"/>
      <c r="O143"/>
      <c r="P143"/>
      <c r="Q143"/>
      <c r="R143"/>
      <c r="S143"/>
      <c r="T143"/>
      <c r="U143"/>
      <c r="V143"/>
      <c r="W143"/>
      <c r="X143"/>
      <c r="Y143"/>
      <c r="Z143"/>
      <c r="AA143"/>
      <c r="AB143"/>
      <c r="AC143"/>
      <c r="AD143"/>
      <c r="AE143"/>
      <c r="AF143"/>
      <c r="AG143"/>
      <c r="AH143"/>
      <c r="AI143"/>
      <c r="AJ143"/>
      <c r="AK143"/>
      <c r="AL143"/>
      <c r="AM143"/>
      <c r="AN143"/>
      <c r="AO143"/>
      <c r="AP143"/>
      <c r="AQ143"/>
      <c r="AR143"/>
    </row>
    <row r="144" spans="1:44">
      <c r="A144"/>
      <c r="B144"/>
      <c r="C144"/>
      <c r="D144"/>
      <c r="E144"/>
      <c r="F144"/>
      <c r="G144"/>
      <c r="K144"/>
      <c r="M144"/>
      <c r="N144"/>
      <c r="O144"/>
      <c r="P144"/>
      <c r="Q144"/>
      <c r="R144"/>
      <c r="S144"/>
      <c r="T144"/>
      <c r="U144"/>
      <c r="V144"/>
      <c r="W144"/>
      <c r="X144"/>
      <c r="Y144"/>
      <c r="Z144"/>
      <c r="AA144"/>
      <c r="AB144"/>
      <c r="AC144"/>
      <c r="AD144"/>
      <c r="AE144"/>
      <c r="AF144"/>
      <c r="AG144"/>
      <c r="AH144"/>
      <c r="AI144"/>
      <c r="AJ144"/>
      <c r="AK144"/>
      <c r="AL144"/>
      <c r="AM144"/>
      <c r="AN144"/>
      <c r="AO144"/>
      <c r="AP144"/>
      <c r="AQ144"/>
      <c r="AR144"/>
    </row>
    <row r="145" spans="1:44">
      <c r="A145"/>
      <c r="B145"/>
      <c r="C145"/>
      <c r="D145"/>
      <c r="E145"/>
      <c r="F145"/>
      <c r="G145"/>
      <c r="K145"/>
      <c r="M145"/>
      <c r="N145"/>
      <c r="O145"/>
      <c r="P145"/>
      <c r="Q145"/>
      <c r="R145"/>
      <c r="S145"/>
      <c r="T145"/>
      <c r="U145"/>
      <c r="V145"/>
      <c r="W145"/>
      <c r="X145"/>
      <c r="Y145"/>
      <c r="Z145"/>
      <c r="AA145"/>
      <c r="AB145"/>
      <c r="AC145"/>
      <c r="AD145"/>
      <c r="AE145"/>
      <c r="AF145"/>
      <c r="AG145"/>
      <c r="AH145"/>
      <c r="AI145"/>
      <c r="AJ145"/>
      <c r="AK145"/>
      <c r="AL145"/>
      <c r="AM145"/>
      <c r="AN145"/>
      <c r="AO145"/>
      <c r="AP145"/>
      <c r="AQ145"/>
      <c r="AR145"/>
    </row>
    <row r="146" spans="1:44">
      <c r="A146"/>
      <c r="B146"/>
      <c r="C146"/>
      <c r="D146"/>
      <c r="E146"/>
      <c r="F146"/>
      <c r="G146"/>
      <c r="K146"/>
      <c r="M146"/>
      <c r="N146"/>
      <c r="O146"/>
      <c r="P146"/>
      <c r="Q146"/>
      <c r="R146"/>
      <c r="S146"/>
      <c r="T146"/>
      <c r="U146"/>
      <c r="V146"/>
      <c r="W146"/>
      <c r="X146"/>
      <c r="Y146"/>
      <c r="Z146"/>
      <c r="AA146"/>
      <c r="AB146"/>
      <c r="AC146"/>
      <c r="AD146"/>
      <c r="AE146"/>
      <c r="AF146"/>
      <c r="AG146"/>
      <c r="AH146"/>
      <c r="AI146"/>
      <c r="AJ146"/>
      <c r="AK146"/>
      <c r="AL146"/>
      <c r="AM146"/>
      <c r="AN146"/>
      <c r="AO146"/>
      <c r="AP146"/>
      <c r="AQ146"/>
      <c r="AR146"/>
    </row>
    <row r="147" spans="1:44">
      <c r="A147"/>
      <c r="B147"/>
      <c r="C147"/>
      <c r="D147"/>
      <c r="E147"/>
      <c r="F147"/>
      <c r="G147"/>
      <c r="K147"/>
      <c r="M147"/>
      <c r="N147"/>
      <c r="O147"/>
      <c r="P147"/>
      <c r="Q147"/>
      <c r="R147"/>
      <c r="S147"/>
      <c r="T147"/>
      <c r="U147"/>
      <c r="V147"/>
      <c r="W147"/>
      <c r="X147"/>
      <c r="Y147"/>
      <c r="Z147"/>
      <c r="AA147"/>
      <c r="AB147"/>
      <c r="AC147"/>
      <c r="AD147"/>
      <c r="AE147"/>
      <c r="AF147"/>
      <c r="AG147"/>
      <c r="AH147"/>
      <c r="AI147"/>
      <c r="AJ147"/>
      <c r="AK147"/>
      <c r="AL147"/>
      <c r="AM147"/>
      <c r="AN147"/>
      <c r="AO147"/>
      <c r="AP147"/>
      <c r="AQ147"/>
      <c r="AR147"/>
    </row>
    <row r="148" spans="1:44">
      <c r="A148"/>
      <c r="B148"/>
      <c r="C148"/>
      <c r="D148"/>
      <c r="E148"/>
      <c r="F148"/>
      <c r="G148"/>
      <c r="K148"/>
      <c r="M148"/>
      <c r="N148"/>
      <c r="O148"/>
      <c r="P148"/>
      <c r="Q148"/>
      <c r="R148"/>
      <c r="S148"/>
      <c r="T148"/>
      <c r="U148"/>
      <c r="V148"/>
      <c r="W148"/>
      <c r="X148"/>
      <c r="Y148"/>
      <c r="Z148"/>
      <c r="AA148"/>
      <c r="AB148"/>
      <c r="AC148"/>
      <c r="AD148"/>
      <c r="AE148"/>
      <c r="AF148"/>
      <c r="AG148"/>
      <c r="AH148"/>
      <c r="AI148"/>
      <c r="AJ148"/>
      <c r="AK148"/>
      <c r="AL148"/>
      <c r="AM148"/>
      <c r="AN148"/>
      <c r="AO148"/>
      <c r="AP148"/>
      <c r="AQ148"/>
      <c r="AR148"/>
    </row>
    <row r="149" spans="1:44">
      <c r="A149"/>
      <c r="B149"/>
      <c r="C149"/>
      <c r="D149"/>
      <c r="E149"/>
      <c r="F149"/>
      <c r="G149"/>
      <c r="K149"/>
      <c r="M149"/>
      <c r="N149"/>
      <c r="O149"/>
      <c r="P149"/>
      <c r="Q149"/>
      <c r="R149"/>
      <c r="S149"/>
      <c r="T149"/>
      <c r="U149"/>
      <c r="V149"/>
      <c r="W149"/>
      <c r="X149"/>
      <c r="Y149"/>
      <c r="Z149"/>
      <c r="AA149"/>
      <c r="AB149"/>
      <c r="AC149"/>
      <c r="AD149"/>
      <c r="AE149"/>
      <c r="AF149"/>
      <c r="AG149"/>
      <c r="AH149"/>
      <c r="AI149"/>
      <c r="AJ149"/>
      <c r="AK149"/>
      <c r="AL149"/>
      <c r="AM149"/>
      <c r="AN149"/>
      <c r="AO149"/>
      <c r="AP149"/>
      <c r="AQ149"/>
      <c r="AR149"/>
    </row>
    <row r="150" spans="1:44">
      <c r="A150"/>
      <c r="B150"/>
      <c r="C150"/>
      <c r="D150"/>
      <c r="E150"/>
      <c r="F150"/>
      <c r="G150"/>
      <c r="K150"/>
      <c r="M150"/>
      <c r="N150"/>
      <c r="O150"/>
      <c r="P150"/>
      <c r="Q150"/>
      <c r="R150"/>
      <c r="S150"/>
      <c r="T150"/>
      <c r="U150"/>
      <c r="V150"/>
      <c r="W150"/>
      <c r="X150"/>
      <c r="Y150"/>
      <c r="Z150"/>
      <c r="AA150"/>
      <c r="AB150"/>
      <c r="AC150"/>
      <c r="AD150"/>
      <c r="AE150"/>
      <c r="AF150"/>
      <c r="AG150"/>
      <c r="AH150"/>
      <c r="AI150"/>
      <c r="AJ150"/>
      <c r="AK150"/>
      <c r="AL150"/>
      <c r="AM150"/>
      <c r="AN150"/>
      <c r="AO150"/>
      <c r="AP150"/>
      <c r="AQ150"/>
      <c r="AR150"/>
    </row>
    <row r="151" spans="1:44">
      <c r="A151"/>
      <c r="B151"/>
      <c r="C151"/>
      <c r="D151"/>
      <c r="E151"/>
      <c r="F151"/>
      <c r="G151"/>
      <c r="K151"/>
      <c r="M151"/>
      <c r="N151"/>
      <c r="O151"/>
      <c r="P151"/>
      <c r="Q151"/>
      <c r="R151"/>
      <c r="S151"/>
      <c r="T151"/>
      <c r="U151"/>
      <c r="V151"/>
      <c r="W151"/>
      <c r="X151"/>
      <c r="Y151"/>
      <c r="Z151"/>
      <c r="AA151"/>
      <c r="AB151"/>
      <c r="AC151"/>
      <c r="AD151"/>
      <c r="AE151"/>
      <c r="AF151"/>
      <c r="AG151"/>
      <c r="AH151"/>
      <c r="AI151"/>
      <c r="AJ151"/>
      <c r="AK151"/>
      <c r="AL151"/>
      <c r="AM151"/>
      <c r="AN151"/>
      <c r="AO151"/>
      <c r="AP151"/>
      <c r="AQ151"/>
      <c r="AR151"/>
    </row>
    <row r="152" spans="1:44">
      <c r="A152"/>
      <c r="B152"/>
      <c r="C152"/>
      <c r="D152"/>
      <c r="E152"/>
      <c r="F152"/>
      <c r="G152"/>
      <c r="K152"/>
      <c r="M152"/>
      <c r="N152"/>
      <c r="O152"/>
      <c r="P152"/>
      <c r="Q152"/>
      <c r="R152"/>
      <c r="S152"/>
      <c r="T152"/>
      <c r="U152"/>
      <c r="V152"/>
      <c r="W152"/>
      <c r="X152"/>
      <c r="Y152"/>
      <c r="Z152"/>
      <c r="AA152"/>
      <c r="AB152"/>
      <c r="AC152"/>
      <c r="AD152"/>
      <c r="AE152"/>
      <c r="AF152"/>
      <c r="AG152"/>
      <c r="AH152"/>
      <c r="AI152"/>
      <c r="AJ152"/>
      <c r="AK152"/>
      <c r="AL152"/>
      <c r="AM152"/>
      <c r="AN152"/>
      <c r="AO152"/>
      <c r="AP152"/>
      <c r="AQ152"/>
      <c r="AR152"/>
    </row>
    <row r="153" spans="1:44">
      <c r="A153"/>
      <c r="B153"/>
      <c r="C153"/>
      <c r="D153"/>
      <c r="E153"/>
      <c r="F153"/>
      <c r="G153"/>
      <c r="K153"/>
      <c r="M153"/>
      <c r="N153"/>
      <c r="O153"/>
      <c r="P153"/>
      <c r="Q153"/>
      <c r="R153"/>
      <c r="S153"/>
      <c r="T153"/>
      <c r="U153"/>
      <c r="V153"/>
      <c r="W153"/>
      <c r="X153"/>
      <c r="Y153"/>
      <c r="Z153"/>
      <c r="AA153"/>
      <c r="AB153"/>
      <c r="AC153"/>
      <c r="AD153"/>
      <c r="AE153"/>
      <c r="AF153"/>
      <c r="AG153"/>
      <c r="AH153"/>
      <c r="AI153"/>
      <c r="AJ153"/>
      <c r="AK153"/>
      <c r="AL153"/>
      <c r="AM153"/>
      <c r="AN153"/>
      <c r="AO153"/>
      <c r="AP153"/>
      <c r="AQ153"/>
      <c r="AR153"/>
    </row>
    <row r="154" spans="1:44">
      <c r="A154"/>
      <c r="B154"/>
      <c r="C154"/>
      <c r="D154"/>
      <c r="E154"/>
      <c r="F154"/>
      <c r="G154"/>
      <c r="K154"/>
      <c r="M154"/>
      <c r="N154"/>
      <c r="O154"/>
      <c r="P154"/>
      <c r="Q154"/>
      <c r="R154"/>
      <c r="S154"/>
      <c r="T154"/>
      <c r="U154"/>
      <c r="V154"/>
      <c r="W154"/>
      <c r="X154"/>
      <c r="Y154"/>
      <c r="Z154"/>
      <c r="AA154"/>
      <c r="AB154"/>
      <c r="AC154"/>
      <c r="AD154"/>
      <c r="AE154"/>
      <c r="AF154"/>
      <c r="AG154"/>
      <c r="AH154"/>
      <c r="AI154"/>
      <c r="AJ154"/>
      <c r="AK154"/>
      <c r="AL154"/>
      <c r="AM154"/>
      <c r="AN154"/>
      <c r="AO154"/>
      <c r="AP154"/>
      <c r="AQ154"/>
      <c r="AR154"/>
    </row>
    <row r="155" spans="1:44">
      <c r="B155" s="114"/>
      <c r="C155" s="114"/>
      <c r="D155" s="114"/>
      <c r="K155"/>
      <c r="M155"/>
      <c r="N155"/>
      <c r="O155"/>
      <c r="P155"/>
      <c r="Q155"/>
      <c r="R155"/>
      <c r="S155"/>
      <c r="T155"/>
      <c r="U155"/>
      <c r="V155"/>
      <c r="W155"/>
      <c r="X155"/>
      <c r="Y155"/>
      <c r="Z155"/>
      <c r="AA155"/>
      <c r="AB155"/>
      <c r="AC155"/>
      <c r="AD155"/>
      <c r="AE155"/>
      <c r="AF155"/>
      <c r="AG155"/>
      <c r="AH155"/>
      <c r="AI155"/>
      <c r="AJ155"/>
      <c r="AK155"/>
      <c r="AL155"/>
      <c r="AM155"/>
      <c r="AN155"/>
      <c r="AO155"/>
      <c r="AP155"/>
      <c r="AQ155"/>
      <c r="AR155"/>
    </row>
    <row r="156" spans="1:44">
      <c r="B156" s="114"/>
      <c r="C156" s="114"/>
      <c r="D156" s="114"/>
      <c r="K156"/>
      <c r="M156"/>
      <c r="N156"/>
      <c r="O156"/>
      <c r="P156"/>
      <c r="Q156"/>
      <c r="R156"/>
      <c r="S156"/>
      <c r="T156"/>
      <c r="U156"/>
      <c r="V156"/>
      <c r="W156"/>
      <c r="X156"/>
      <c r="Y156"/>
      <c r="Z156"/>
      <c r="AA156"/>
      <c r="AB156"/>
      <c r="AC156"/>
      <c r="AD156"/>
      <c r="AE156"/>
      <c r="AF156"/>
      <c r="AG156"/>
      <c r="AH156"/>
      <c r="AI156"/>
      <c r="AJ156"/>
      <c r="AK156"/>
      <c r="AL156"/>
      <c r="AM156"/>
      <c r="AN156"/>
      <c r="AO156"/>
      <c r="AP156"/>
      <c r="AQ156"/>
      <c r="AR156"/>
    </row>
    <row r="157" spans="1:44">
      <c r="B157" s="114"/>
      <c r="C157" s="114"/>
      <c r="D157" s="114"/>
      <c r="K157"/>
      <c r="M157"/>
      <c r="N157"/>
      <c r="O157"/>
      <c r="P157"/>
      <c r="Q157"/>
      <c r="R157"/>
      <c r="S157"/>
      <c r="T157"/>
      <c r="U157"/>
      <c r="V157"/>
      <c r="W157"/>
      <c r="X157"/>
      <c r="Y157"/>
      <c r="Z157"/>
      <c r="AA157"/>
      <c r="AB157"/>
      <c r="AC157"/>
      <c r="AD157"/>
      <c r="AE157"/>
      <c r="AF157"/>
      <c r="AG157"/>
      <c r="AH157"/>
      <c r="AI157"/>
      <c r="AJ157"/>
      <c r="AK157"/>
      <c r="AL157"/>
      <c r="AM157"/>
      <c r="AN157"/>
      <c r="AO157"/>
      <c r="AP157"/>
      <c r="AQ157"/>
      <c r="AR157"/>
    </row>
    <row r="158" spans="1:44">
      <c r="B158" s="114"/>
      <c r="C158" s="114"/>
      <c r="D158" s="114"/>
      <c r="K158"/>
      <c r="M158"/>
      <c r="N158"/>
      <c r="O158"/>
      <c r="P158"/>
      <c r="Q158"/>
      <c r="R158"/>
      <c r="S158"/>
      <c r="T158"/>
      <c r="U158"/>
      <c r="V158"/>
      <c r="W158"/>
      <c r="X158"/>
      <c r="Y158"/>
      <c r="Z158"/>
      <c r="AA158"/>
      <c r="AB158"/>
      <c r="AC158"/>
      <c r="AD158"/>
      <c r="AE158"/>
      <c r="AF158"/>
      <c r="AG158"/>
      <c r="AH158"/>
      <c r="AI158"/>
      <c r="AJ158"/>
      <c r="AK158"/>
      <c r="AL158"/>
      <c r="AM158"/>
      <c r="AN158"/>
      <c r="AO158"/>
      <c r="AP158"/>
      <c r="AQ158"/>
      <c r="AR158"/>
    </row>
    <row r="159" spans="1:44">
      <c r="B159" s="114"/>
      <c r="C159" s="114"/>
      <c r="D159" s="114"/>
      <c r="K159"/>
      <c r="M159"/>
      <c r="N159"/>
      <c r="O159"/>
      <c r="P159"/>
      <c r="Q159"/>
      <c r="R159"/>
      <c r="S159"/>
      <c r="T159"/>
      <c r="U159"/>
      <c r="V159"/>
      <c r="W159"/>
      <c r="X159"/>
      <c r="Y159"/>
      <c r="Z159"/>
      <c r="AA159"/>
      <c r="AB159"/>
      <c r="AC159"/>
      <c r="AD159"/>
      <c r="AE159"/>
      <c r="AF159"/>
      <c r="AG159"/>
      <c r="AH159"/>
      <c r="AI159"/>
      <c r="AJ159"/>
      <c r="AK159"/>
      <c r="AL159"/>
      <c r="AM159"/>
      <c r="AN159"/>
      <c r="AO159"/>
      <c r="AP159"/>
      <c r="AQ159"/>
      <c r="AR159"/>
    </row>
    <row r="160" spans="1:44">
      <c r="B160" s="114"/>
      <c r="C160" s="114"/>
      <c r="D160" s="114"/>
      <c r="K160"/>
      <c r="M160"/>
      <c r="N160"/>
      <c r="O160"/>
      <c r="P160"/>
      <c r="Q160"/>
      <c r="R160"/>
      <c r="S160"/>
      <c r="T160"/>
      <c r="U160"/>
      <c r="V160"/>
      <c r="W160"/>
      <c r="X160"/>
      <c r="Y160"/>
      <c r="Z160"/>
      <c r="AA160"/>
      <c r="AB160"/>
      <c r="AC160"/>
      <c r="AD160"/>
      <c r="AE160"/>
      <c r="AF160"/>
      <c r="AG160"/>
      <c r="AH160"/>
      <c r="AI160"/>
      <c r="AJ160"/>
      <c r="AK160"/>
      <c r="AL160"/>
      <c r="AM160"/>
      <c r="AN160"/>
      <c r="AO160"/>
      <c r="AP160"/>
      <c r="AQ160"/>
      <c r="AR160"/>
    </row>
    <row r="161" spans="2:44">
      <c r="B161" s="114"/>
      <c r="C161" s="114"/>
      <c r="D161" s="114"/>
      <c r="K161"/>
      <c r="M161"/>
      <c r="N161"/>
      <c r="O161"/>
      <c r="P161"/>
      <c r="Q161"/>
      <c r="R161"/>
      <c r="S161"/>
      <c r="T161"/>
      <c r="U161"/>
      <c r="V161"/>
      <c r="W161"/>
      <c r="X161"/>
      <c r="Y161"/>
      <c r="Z161"/>
      <c r="AA161"/>
      <c r="AB161"/>
      <c r="AC161"/>
      <c r="AD161"/>
      <c r="AE161"/>
      <c r="AF161"/>
      <c r="AG161"/>
      <c r="AH161"/>
      <c r="AI161"/>
      <c r="AJ161"/>
      <c r="AK161"/>
      <c r="AL161"/>
      <c r="AM161"/>
      <c r="AN161"/>
      <c r="AO161"/>
      <c r="AP161"/>
      <c r="AQ161"/>
      <c r="AR161"/>
    </row>
    <row r="162" spans="2:44">
      <c r="B162" s="114"/>
      <c r="C162" s="114"/>
      <c r="D162" s="114"/>
      <c r="K162"/>
      <c r="M162"/>
      <c r="N162"/>
      <c r="O162"/>
      <c r="P162"/>
      <c r="Q162"/>
      <c r="R162"/>
      <c r="S162"/>
      <c r="T162"/>
      <c r="U162"/>
      <c r="V162"/>
      <c r="W162"/>
      <c r="X162"/>
      <c r="Y162"/>
      <c r="Z162"/>
      <c r="AA162"/>
      <c r="AB162"/>
      <c r="AC162"/>
      <c r="AD162"/>
      <c r="AE162"/>
      <c r="AF162"/>
      <c r="AG162"/>
      <c r="AH162"/>
      <c r="AI162"/>
      <c r="AJ162"/>
      <c r="AK162"/>
      <c r="AL162"/>
      <c r="AM162"/>
      <c r="AN162"/>
      <c r="AO162"/>
      <c r="AP162"/>
      <c r="AQ162"/>
      <c r="AR162"/>
    </row>
    <row r="163" spans="2:44">
      <c r="B163" s="114"/>
      <c r="C163" s="114"/>
      <c r="D163" s="114"/>
      <c r="K163"/>
      <c r="M163"/>
      <c r="N163"/>
      <c r="O163"/>
      <c r="P163"/>
      <c r="Q163"/>
      <c r="R163"/>
      <c r="S163"/>
      <c r="T163"/>
      <c r="U163"/>
      <c r="V163"/>
      <c r="W163"/>
      <c r="X163"/>
      <c r="Y163"/>
      <c r="Z163"/>
      <c r="AA163"/>
      <c r="AB163"/>
      <c r="AC163"/>
      <c r="AD163"/>
      <c r="AE163"/>
      <c r="AF163"/>
      <c r="AG163"/>
      <c r="AH163"/>
      <c r="AI163"/>
      <c r="AJ163"/>
      <c r="AK163"/>
      <c r="AL163"/>
      <c r="AM163"/>
      <c r="AN163"/>
      <c r="AO163"/>
      <c r="AP163"/>
      <c r="AQ163"/>
      <c r="AR163"/>
    </row>
    <row r="164" spans="2:44">
      <c r="B164" s="114"/>
      <c r="C164" s="114"/>
      <c r="D164" s="114"/>
      <c r="K164"/>
      <c r="M164"/>
      <c r="N164"/>
      <c r="O164"/>
      <c r="P164"/>
      <c r="Q164"/>
      <c r="R164"/>
      <c r="S164"/>
      <c r="T164"/>
      <c r="U164"/>
      <c r="V164"/>
      <c r="W164"/>
      <c r="X164"/>
      <c r="Y164"/>
      <c r="Z164"/>
      <c r="AA164"/>
      <c r="AB164"/>
      <c r="AC164"/>
      <c r="AD164"/>
      <c r="AE164"/>
      <c r="AF164"/>
      <c r="AG164"/>
      <c r="AH164"/>
      <c r="AI164"/>
      <c r="AJ164"/>
      <c r="AK164"/>
      <c r="AL164"/>
      <c r="AM164"/>
      <c r="AN164"/>
      <c r="AO164"/>
      <c r="AP164"/>
      <c r="AQ164"/>
      <c r="AR164"/>
    </row>
    <row r="165" spans="2:44">
      <c r="B165" s="114"/>
      <c r="C165" s="114"/>
      <c r="D165" s="114"/>
      <c r="K165"/>
      <c r="M165"/>
      <c r="N165"/>
      <c r="O165"/>
      <c r="P165"/>
      <c r="Q165"/>
      <c r="R165"/>
      <c r="S165"/>
      <c r="T165"/>
      <c r="U165"/>
      <c r="V165"/>
      <c r="W165"/>
      <c r="X165"/>
      <c r="Y165"/>
      <c r="Z165"/>
      <c r="AA165"/>
      <c r="AB165"/>
      <c r="AC165"/>
      <c r="AD165"/>
      <c r="AE165"/>
      <c r="AF165"/>
      <c r="AG165"/>
      <c r="AH165"/>
      <c r="AI165"/>
      <c r="AJ165"/>
      <c r="AK165"/>
      <c r="AL165"/>
      <c r="AM165"/>
      <c r="AN165"/>
      <c r="AO165"/>
      <c r="AP165"/>
      <c r="AQ165"/>
      <c r="AR165"/>
    </row>
    <row r="166" spans="2:44">
      <c r="B166" s="114"/>
      <c r="C166" s="114"/>
      <c r="D166" s="114"/>
      <c r="K166"/>
      <c r="M166"/>
      <c r="N166"/>
      <c r="O166"/>
      <c r="P166"/>
      <c r="Q166"/>
      <c r="R166"/>
      <c r="S166"/>
      <c r="T166"/>
      <c r="U166"/>
      <c r="V166"/>
      <c r="W166"/>
      <c r="X166"/>
      <c r="Y166"/>
      <c r="Z166"/>
      <c r="AA166"/>
      <c r="AB166"/>
      <c r="AC166"/>
      <c r="AD166"/>
      <c r="AE166"/>
      <c r="AF166"/>
      <c r="AG166"/>
      <c r="AH166"/>
      <c r="AI166"/>
      <c r="AJ166"/>
      <c r="AK166"/>
      <c r="AL166"/>
      <c r="AM166"/>
      <c r="AN166"/>
      <c r="AO166"/>
      <c r="AP166"/>
      <c r="AQ166"/>
      <c r="AR166"/>
    </row>
    <row r="167" spans="2:44">
      <c r="K167"/>
      <c r="M167"/>
      <c r="N167"/>
      <c r="O167"/>
      <c r="P167"/>
      <c r="Q167"/>
      <c r="R167"/>
      <c r="S167"/>
      <c r="T167"/>
      <c r="U167"/>
      <c r="V167"/>
      <c r="W167"/>
      <c r="X167"/>
      <c r="Y167"/>
      <c r="Z167"/>
      <c r="AA167"/>
      <c r="AB167"/>
      <c r="AC167"/>
      <c r="AD167"/>
      <c r="AE167"/>
      <c r="AF167"/>
      <c r="AG167"/>
      <c r="AH167"/>
      <c r="AI167"/>
      <c r="AJ167"/>
      <c r="AK167"/>
      <c r="AL167"/>
      <c r="AM167"/>
      <c r="AN167"/>
      <c r="AO167"/>
      <c r="AP167"/>
      <c r="AQ167"/>
      <c r="AR167"/>
    </row>
    <row r="168" spans="2:44">
      <c r="K168"/>
      <c r="M168"/>
      <c r="N168"/>
      <c r="O168"/>
      <c r="P168"/>
      <c r="Q168"/>
      <c r="R168"/>
      <c r="S168"/>
      <c r="T168"/>
      <c r="U168"/>
      <c r="V168"/>
      <c r="W168"/>
      <c r="X168"/>
      <c r="Y168"/>
      <c r="Z168"/>
      <c r="AA168"/>
      <c r="AB168"/>
      <c r="AC168"/>
      <c r="AD168"/>
      <c r="AE168"/>
      <c r="AF168"/>
      <c r="AG168"/>
      <c r="AH168"/>
      <c r="AI168"/>
      <c r="AJ168"/>
      <c r="AK168"/>
      <c r="AL168"/>
      <c r="AM168"/>
      <c r="AN168"/>
      <c r="AO168"/>
      <c r="AP168"/>
      <c r="AQ168"/>
      <c r="AR168"/>
    </row>
    <row r="169" spans="2:44">
      <c r="U169"/>
      <c r="V169"/>
      <c r="W169"/>
      <c r="X169"/>
      <c r="Y169"/>
      <c r="Z169"/>
      <c r="AA169"/>
      <c r="AB169"/>
      <c r="AC169"/>
      <c r="AD169"/>
      <c r="AE169"/>
      <c r="AF169"/>
      <c r="AG169"/>
      <c r="AH169"/>
      <c r="AI169"/>
      <c r="AJ169"/>
      <c r="AK169"/>
      <c r="AL169"/>
      <c r="AM169"/>
      <c r="AN169"/>
      <c r="AO169"/>
      <c r="AP169"/>
      <c r="AQ169"/>
      <c r="AR169"/>
    </row>
    <row r="170" spans="2:44">
      <c r="U170"/>
      <c r="V170"/>
      <c r="W170"/>
      <c r="X170"/>
      <c r="Y170"/>
      <c r="Z170"/>
      <c r="AA170"/>
      <c r="AB170"/>
      <c r="AC170"/>
      <c r="AD170"/>
      <c r="AE170"/>
      <c r="AF170"/>
      <c r="AG170"/>
      <c r="AH170"/>
      <c r="AI170"/>
      <c r="AJ170"/>
      <c r="AK170"/>
      <c r="AL170"/>
      <c r="AM170"/>
      <c r="AN170"/>
      <c r="AO170"/>
      <c r="AP170"/>
      <c r="AQ170"/>
      <c r="AR170"/>
    </row>
    <row r="171" spans="2:44">
      <c r="U171"/>
      <c r="V171"/>
      <c r="W171"/>
      <c r="X171"/>
      <c r="Y171"/>
      <c r="Z171"/>
      <c r="AA171"/>
      <c r="AB171"/>
      <c r="AC171"/>
      <c r="AD171"/>
      <c r="AE171"/>
      <c r="AF171"/>
      <c r="AG171"/>
      <c r="AH171"/>
      <c r="AI171"/>
      <c r="AJ171"/>
      <c r="AK171"/>
      <c r="AL171"/>
      <c r="AM171"/>
      <c r="AN171"/>
      <c r="AO171"/>
      <c r="AP171"/>
      <c r="AQ171"/>
      <c r="AR171"/>
    </row>
    <row r="172" spans="2:44">
      <c r="U172"/>
      <c r="V172"/>
      <c r="W172"/>
      <c r="X172"/>
      <c r="Y172"/>
      <c r="Z172"/>
      <c r="AA172"/>
      <c r="AB172"/>
      <c r="AC172"/>
      <c r="AD172"/>
      <c r="AE172"/>
      <c r="AF172"/>
      <c r="AG172"/>
      <c r="AH172"/>
      <c r="AI172"/>
      <c r="AJ172"/>
      <c r="AK172"/>
      <c r="AL172"/>
      <c r="AM172"/>
      <c r="AN172"/>
      <c r="AO172"/>
      <c r="AP172"/>
      <c r="AQ172"/>
      <c r="AR172"/>
    </row>
    <row r="173" spans="2:44">
      <c r="U173"/>
      <c r="V173"/>
      <c r="W173"/>
      <c r="X173"/>
      <c r="Y173"/>
      <c r="Z173"/>
      <c r="AA173"/>
      <c r="AB173"/>
      <c r="AC173"/>
      <c r="AD173"/>
      <c r="AE173"/>
      <c r="AF173"/>
      <c r="AG173"/>
      <c r="AH173"/>
      <c r="AI173"/>
      <c r="AJ173"/>
      <c r="AK173"/>
      <c r="AL173"/>
      <c r="AM173"/>
      <c r="AN173"/>
      <c r="AO173"/>
      <c r="AP173"/>
      <c r="AQ173"/>
      <c r="AR173"/>
    </row>
    <row r="174" spans="2:44">
      <c r="U174"/>
      <c r="V174"/>
      <c r="W174"/>
      <c r="X174"/>
      <c r="Y174"/>
      <c r="Z174"/>
      <c r="AA174"/>
      <c r="AB174"/>
      <c r="AC174"/>
      <c r="AD174"/>
      <c r="AE174"/>
      <c r="AF174"/>
      <c r="AG174"/>
      <c r="AH174"/>
      <c r="AI174"/>
      <c r="AJ174"/>
      <c r="AK174"/>
      <c r="AL174"/>
      <c r="AM174"/>
      <c r="AN174"/>
      <c r="AO174"/>
      <c r="AP174"/>
      <c r="AQ174"/>
      <c r="AR174"/>
    </row>
    <row r="175" spans="2:44">
      <c r="U175"/>
      <c r="V175"/>
      <c r="W175"/>
      <c r="X175"/>
      <c r="Y175"/>
      <c r="Z175"/>
      <c r="AA175"/>
      <c r="AB175"/>
      <c r="AC175"/>
      <c r="AD175"/>
      <c r="AE175"/>
      <c r="AF175"/>
      <c r="AG175"/>
      <c r="AH175"/>
      <c r="AI175"/>
      <c r="AJ175"/>
      <c r="AK175"/>
      <c r="AL175"/>
      <c r="AM175"/>
      <c r="AN175"/>
      <c r="AO175"/>
      <c r="AP175"/>
      <c r="AQ175"/>
      <c r="AR175"/>
    </row>
    <row r="176" spans="2:44">
      <c r="H176" s="3"/>
      <c r="I176" s="3"/>
      <c r="U176"/>
      <c r="V176"/>
      <c r="W176"/>
      <c r="X176"/>
      <c r="Y176"/>
      <c r="Z176"/>
      <c r="AA176"/>
      <c r="AB176"/>
      <c r="AC176"/>
      <c r="AD176"/>
      <c r="AE176"/>
      <c r="AF176"/>
      <c r="AG176"/>
      <c r="AH176"/>
      <c r="AI176"/>
      <c r="AJ176"/>
      <c r="AK176"/>
      <c r="AL176"/>
      <c r="AM176"/>
      <c r="AN176"/>
      <c r="AO176"/>
      <c r="AP176"/>
      <c r="AQ176"/>
      <c r="AR176"/>
    </row>
    <row r="177" spans="8:44">
      <c r="H177" s="3"/>
      <c r="I177" s="3"/>
      <c r="U177"/>
      <c r="V177"/>
      <c r="W177"/>
      <c r="X177"/>
      <c r="Y177"/>
      <c r="Z177"/>
      <c r="AA177"/>
      <c r="AB177"/>
      <c r="AC177"/>
      <c r="AD177"/>
      <c r="AE177"/>
      <c r="AF177"/>
      <c r="AG177"/>
      <c r="AH177"/>
      <c r="AI177"/>
      <c r="AJ177"/>
      <c r="AK177"/>
      <c r="AL177"/>
      <c r="AM177"/>
      <c r="AN177"/>
      <c r="AO177"/>
      <c r="AP177"/>
      <c r="AQ177"/>
      <c r="AR177"/>
    </row>
    <row r="178" spans="8:44">
      <c r="H178" s="3"/>
      <c r="I178" s="3"/>
      <c r="U178"/>
      <c r="V178"/>
      <c r="W178"/>
      <c r="X178"/>
      <c r="Y178"/>
      <c r="Z178"/>
      <c r="AA178"/>
      <c r="AB178"/>
      <c r="AC178"/>
      <c r="AD178"/>
      <c r="AE178"/>
      <c r="AF178"/>
      <c r="AG178"/>
      <c r="AH178"/>
      <c r="AI178"/>
      <c r="AJ178"/>
      <c r="AK178"/>
      <c r="AL178"/>
      <c r="AM178"/>
      <c r="AN178"/>
      <c r="AO178"/>
      <c r="AP178"/>
      <c r="AQ178"/>
      <c r="AR178"/>
    </row>
    <row r="179" spans="8:44">
      <c r="H179" s="3"/>
      <c r="I179" s="3"/>
      <c r="U179"/>
      <c r="V179"/>
      <c r="W179"/>
      <c r="X179"/>
      <c r="Y179"/>
      <c r="Z179"/>
      <c r="AA179"/>
      <c r="AB179"/>
      <c r="AC179"/>
      <c r="AD179"/>
      <c r="AE179"/>
      <c r="AF179"/>
      <c r="AG179"/>
      <c r="AH179"/>
      <c r="AI179"/>
      <c r="AJ179"/>
      <c r="AK179"/>
      <c r="AL179"/>
      <c r="AM179"/>
      <c r="AN179"/>
      <c r="AO179"/>
      <c r="AP179"/>
      <c r="AQ179"/>
      <c r="AR179"/>
    </row>
    <row r="180" spans="8:44">
      <c r="H180" s="3"/>
      <c r="I180" s="3"/>
      <c r="U180"/>
      <c r="V180"/>
      <c r="W180"/>
      <c r="X180"/>
      <c r="Y180"/>
      <c r="Z180"/>
      <c r="AA180"/>
      <c r="AB180"/>
      <c r="AC180"/>
      <c r="AD180"/>
      <c r="AE180"/>
      <c r="AF180"/>
      <c r="AG180"/>
      <c r="AH180"/>
      <c r="AI180"/>
      <c r="AJ180"/>
      <c r="AK180"/>
      <c r="AL180"/>
      <c r="AM180"/>
      <c r="AN180"/>
      <c r="AO180"/>
      <c r="AP180"/>
      <c r="AQ180"/>
      <c r="AR180"/>
    </row>
    <row r="181" spans="8:44">
      <c r="H181" s="3"/>
      <c r="I181" s="3"/>
      <c r="U181"/>
      <c r="V181"/>
      <c r="W181"/>
      <c r="X181"/>
      <c r="Y181"/>
      <c r="Z181"/>
      <c r="AA181"/>
      <c r="AB181"/>
      <c r="AC181"/>
      <c r="AD181"/>
      <c r="AE181"/>
      <c r="AF181"/>
      <c r="AG181"/>
      <c r="AH181"/>
      <c r="AI181"/>
      <c r="AJ181"/>
      <c r="AK181"/>
      <c r="AL181"/>
      <c r="AM181"/>
      <c r="AN181"/>
      <c r="AO181"/>
      <c r="AP181"/>
      <c r="AQ181"/>
      <c r="AR181"/>
    </row>
    <row r="182" spans="8:44">
      <c r="H182" s="3"/>
      <c r="I182" s="3"/>
      <c r="U182"/>
      <c r="V182"/>
      <c r="W182"/>
      <c r="X182"/>
      <c r="Y182"/>
      <c r="Z182"/>
      <c r="AA182"/>
      <c r="AB182"/>
      <c r="AC182"/>
      <c r="AD182"/>
      <c r="AE182"/>
      <c r="AF182"/>
      <c r="AG182"/>
      <c r="AH182"/>
      <c r="AI182"/>
      <c r="AJ182"/>
      <c r="AK182"/>
      <c r="AL182"/>
      <c r="AM182"/>
      <c r="AN182"/>
      <c r="AO182"/>
      <c r="AP182"/>
      <c r="AQ182"/>
      <c r="AR182"/>
    </row>
    <row r="183" spans="8:44">
      <c r="H183" s="3"/>
      <c r="I183" s="3"/>
      <c r="U183"/>
      <c r="V183"/>
      <c r="W183"/>
      <c r="X183"/>
      <c r="Y183"/>
      <c r="Z183"/>
      <c r="AA183"/>
      <c r="AB183"/>
      <c r="AC183"/>
      <c r="AD183"/>
      <c r="AE183"/>
      <c r="AF183"/>
      <c r="AG183"/>
      <c r="AH183"/>
      <c r="AI183"/>
      <c r="AJ183"/>
      <c r="AK183"/>
      <c r="AL183"/>
      <c r="AM183"/>
      <c r="AN183"/>
      <c r="AO183"/>
      <c r="AP183"/>
      <c r="AQ183"/>
      <c r="AR183"/>
    </row>
    <row r="184" spans="8:44">
      <c r="H184" s="3"/>
      <c r="I184" s="3"/>
      <c r="U184"/>
      <c r="V184"/>
      <c r="W184"/>
      <c r="X184"/>
      <c r="Y184"/>
      <c r="Z184"/>
      <c r="AA184"/>
      <c r="AB184"/>
      <c r="AC184"/>
      <c r="AD184"/>
      <c r="AE184"/>
      <c r="AF184"/>
      <c r="AG184"/>
      <c r="AH184"/>
      <c r="AI184"/>
      <c r="AJ184"/>
      <c r="AK184"/>
      <c r="AL184"/>
      <c r="AM184"/>
      <c r="AN184"/>
      <c r="AO184"/>
      <c r="AP184"/>
      <c r="AQ184"/>
      <c r="AR184"/>
    </row>
    <row r="185" spans="8:44">
      <c r="H185" s="3"/>
      <c r="I185" s="3"/>
      <c r="U185"/>
      <c r="V185"/>
      <c r="W185"/>
      <c r="X185"/>
      <c r="Y185"/>
      <c r="Z185"/>
      <c r="AA185"/>
      <c r="AB185"/>
      <c r="AC185"/>
      <c r="AD185"/>
      <c r="AE185"/>
      <c r="AF185"/>
      <c r="AG185"/>
      <c r="AH185"/>
      <c r="AI185"/>
      <c r="AJ185"/>
      <c r="AK185"/>
      <c r="AL185"/>
      <c r="AM185"/>
      <c r="AN185"/>
      <c r="AO185"/>
      <c r="AP185"/>
      <c r="AQ185"/>
      <c r="AR185"/>
    </row>
    <row r="186" spans="8:44">
      <c r="H186" s="3"/>
      <c r="I186" s="3"/>
      <c r="U186"/>
      <c r="V186"/>
      <c r="W186"/>
      <c r="X186"/>
      <c r="Y186"/>
      <c r="Z186"/>
      <c r="AA186"/>
      <c r="AB186"/>
      <c r="AC186"/>
      <c r="AD186"/>
      <c r="AE186"/>
      <c r="AF186"/>
      <c r="AG186"/>
      <c r="AH186"/>
      <c r="AI186"/>
      <c r="AJ186"/>
      <c r="AK186"/>
      <c r="AL186"/>
      <c r="AM186"/>
      <c r="AN186"/>
      <c r="AO186"/>
      <c r="AP186"/>
      <c r="AQ186"/>
      <c r="AR186"/>
    </row>
    <row r="187" spans="8:44">
      <c r="H187" s="3"/>
      <c r="I187" s="3"/>
      <c r="U187"/>
      <c r="V187"/>
      <c r="W187"/>
      <c r="X187"/>
      <c r="Y187"/>
      <c r="Z187"/>
      <c r="AA187"/>
      <c r="AB187"/>
      <c r="AC187"/>
      <c r="AD187"/>
      <c r="AE187"/>
      <c r="AF187"/>
      <c r="AG187"/>
      <c r="AH187"/>
      <c r="AI187"/>
      <c r="AJ187"/>
      <c r="AK187"/>
      <c r="AL187"/>
      <c r="AM187"/>
      <c r="AN187"/>
      <c r="AO187"/>
      <c r="AP187"/>
      <c r="AQ187"/>
      <c r="AR187"/>
    </row>
    <row r="188" spans="8:44">
      <c r="H188" s="3"/>
      <c r="I188" s="3"/>
      <c r="U188"/>
      <c r="V188"/>
      <c r="W188"/>
      <c r="X188"/>
      <c r="Y188"/>
      <c r="Z188"/>
      <c r="AA188"/>
      <c r="AB188"/>
      <c r="AC188"/>
      <c r="AD188"/>
      <c r="AE188"/>
      <c r="AF188"/>
      <c r="AG188"/>
      <c r="AH188"/>
      <c r="AI188"/>
      <c r="AJ188"/>
      <c r="AK188"/>
      <c r="AL188"/>
      <c r="AM188"/>
      <c r="AN188"/>
      <c r="AO188"/>
      <c r="AP188"/>
      <c r="AQ188"/>
      <c r="AR188"/>
    </row>
    <row r="189" spans="8:44">
      <c r="H189" s="3"/>
      <c r="I189" s="3"/>
      <c r="U189"/>
      <c r="V189"/>
      <c r="W189"/>
      <c r="X189"/>
      <c r="Y189"/>
      <c r="Z189"/>
      <c r="AA189"/>
      <c r="AB189"/>
      <c r="AC189"/>
      <c r="AD189"/>
      <c r="AE189"/>
      <c r="AF189"/>
      <c r="AG189"/>
      <c r="AH189"/>
      <c r="AI189"/>
      <c r="AJ189"/>
      <c r="AK189"/>
      <c r="AL189"/>
      <c r="AM189"/>
      <c r="AN189"/>
      <c r="AO189"/>
      <c r="AP189"/>
      <c r="AQ189"/>
      <c r="AR189"/>
    </row>
    <row r="190" spans="8:44">
      <c r="H190" s="3"/>
      <c r="I190" s="3"/>
      <c r="U190"/>
      <c r="V190"/>
      <c r="W190"/>
      <c r="X190"/>
      <c r="Y190"/>
      <c r="Z190"/>
      <c r="AA190"/>
      <c r="AB190"/>
      <c r="AC190"/>
      <c r="AD190"/>
      <c r="AE190"/>
      <c r="AF190"/>
      <c r="AG190"/>
      <c r="AH190"/>
      <c r="AI190"/>
      <c r="AJ190"/>
      <c r="AK190"/>
      <c r="AL190"/>
      <c r="AM190"/>
      <c r="AN190"/>
      <c r="AO190"/>
      <c r="AP190"/>
      <c r="AQ190"/>
      <c r="AR190"/>
    </row>
    <row r="191" spans="8:44">
      <c r="H191" s="3"/>
      <c r="I191" s="3"/>
      <c r="U191"/>
      <c r="V191"/>
      <c r="W191"/>
      <c r="X191"/>
      <c r="Y191"/>
      <c r="Z191"/>
      <c r="AA191"/>
      <c r="AB191"/>
      <c r="AC191"/>
      <c r="AD191"/>
      <c r="AE191"/>
      <c r="AF191"/>
      <c r="AG191"/>
      <c r="AH191"/>
      <c r="AI191"/>
      <c r="AJ191"/>
      <c r="AK191"/>
      <c r="AL191"/>
      <c r="AM191"/>
      <c r="AN191"/>
      <c r="AO191"/>
      <c r="AP191"/>
      <c r="AQ191"/>
      <c r="AR191"/>
    </row>
    <row r="192" spans="8:44">
      <c r="H192" s="3"/>
      <c r="I192" s="3"/>
      <c r="U192"/>
      <c r="V192"/>
      <c r="W192"/>
      <c r="X192"/>
      <c r="Y192"/>
      <c r="Z192"/>
      <c r="AA192"/>
      <c r="AB192"/>
      <c r="AC192"/>
      <c r="AD192"/>
      <c r="AE192"/>
      <c r="AF192"/>
      <c r="AG192"/>
      <c r="AH192"/>
      <c r="AI192"/>
      <c r="AJ192"/>
      <c r="AK192"/>
      <c r="AL192"/>
      <c r="AM192"/>
      <c r="AN192"/>
      <c r="AO192"/>
      <c r="AP192"/>
      <c r="AQ192"/>
      <c r="AR192"/>
    </row>
    <row r="193" spans="8:44">
      <c r="H193" s="3"/>
      <c r="I193" s="3"/>
      <c r="U193"/>
      <c r="V193"/>
      <c r="W193"/>
      <c r="X193"/>
      <c r="Y193"/>
      <c r="Z193"/>
      <c r="AA193"/>
      <c r="AB193"/>
      <c r="AC193"/>
      <c r="AD193"/>
      <c r="AE193"/>
      <c r="AF193"/>
      <c r="AG193"/>
      <c r="AH193"/>
      <c r="AI193"/>
      <c r="AJ193"/>
      <c r="AK193"/>
      <c r="AL193"/>
      <c r="AM193"/>
      <c r="AN193"/>
      <c r="AO193"/>
      <c r="AP193"/>
      <c r="AQ193"/>
      <c r="AR193"/>
    </row>
    <row r="194" spans="8:44">
      <c r="H194" s="3"/>
      <c r="I194" s="3"/>
      <c r="U194"/>
      <c r="V194"/>
      <c r="W194"/>
      <c r="X194"/>
      <c r="Y194"/>
      <c r="Z194"/>
      <c r="AA194"/>
      <c r="AB194"/>
      <c r="AC194"/>
      <c r="AD194"/>
      <c r="AE194"/>
      <c r="AF194"/>
      <c r="AG194"/>
      <c r="AH194"/>
      <c r="AI194"/>
      <c r="AJ194"/>
      <c r="AK194"/>
      <c r="AL194"/>
      <c r="AM194"/>
      <c r="AN194"/>
      <c r="AO194"/>
      <c r="AP194"/>
      <c r="AQ194"/>
      <c r="AR194"/>
    </row>
    <row r="195" spans="8:44">
      <c r="H195" s="3"/>
      <c r="I195" s="3"/>
      <c r="U195"/>
      <c r="V195"/>
      <c r="W195"/>
      <c r="X195"/>
      <c r="Y195"/>
      <c r="Z195"/>
      <c r="AA195"/>
      <c r="AB195"/>
      <c r="AC195"/>
      <c r="AD195"/>
      <c r="AE195"/>
      <c r="AF195"/>
      <c r="AG195"/>
      <c r="AH195"/>
      <c r="AI195"/>
      <c r="AJ195"/>
      <c r="AK195"/>
      <c r="AL195"/>
      <c r="AM195"/>
      <c r="AN195"/>
      <c r="AO195"/>
      <c r="AP195"/>
      <c r="AQ195"/>
      <c r="AR195"/>
    </row>
    <row r="196" spans="8:44">
      <c r="H196" s="3"/>
      <c r="I196" s="3"/>
      <c r="U196"/>
      <c r="V196"/>
      <c r="W196"/>
      <c r="X196"/>
      <c r="Y196"/>
      <c r="Z196"/>
      <c r="AA196"/>
      <c r="AB196"/>
      <c r="AC196"/>
      <c r="AD196"/>
      <c r="AE196"/>
      <c r="AF196"/>
      <c r="AG196"/>
      <c r="AH196"/>
      <c r="AI196"/>
      <c r="AJ196"/>
      <c r="AK196"/>
      <c r="AL196"/>
      <c r="AM196"/>
      <c r="AN196"/>
      <c r="AO196"/>
      <c r="AP196"/>
      <c r="AQ196"/>
      <c r="AR196"/>
    </row>
    <row r="197" spans="8:44">
      <c r="H197" s="3"/>
      <c r="I197" s="3"/>
      <c r="U197"/>
      <c r="V197"/>
      <c r="W197"/>
      <c r="X197"/>
      <c r="Y197"/>
      <c r="Z197"/>
      <c r="AA197"/>
      <c r="AB197"/>
      <c r="AC197"/>
      <c r="AD197"/>
      <c r="AE197"/>
      <c r="AF197"/>
      <c r="AG197"/>
      <c r="AH197"/>
      <c r="AI197"/>
      <c r="AJ197"/>
      <c r="AK197"/>
      <c r="AL197"/>
      <c r="AM197"/>
      <c r="AN197"/>
      <c r="AO197"/>
      <c r="AP197"/>
      <c r="AQ197"/>
      <c r="AR197"/>
    </row>
    <row r="198" spans="8:44">
      <c r="H198" s="3"/>
      <c r="I198" s="3"/>
      <c r="U198"/>
      <c r="V198"/>
      <c r="W198"/>
      <c r="X198"/>
      <c r="Y198"/>
      <c r="Z198"/>
      <c r="AA198"/>
      <c r="AB198"/>
      <c r="AC198"/>
      <c r="AD198"/>
      <c r="AE198"/>
      <c r="AF198"/>
      <c r="AG198"/>
      <c r="AH198"/>
      <c r="AI198"/>
      <c r="AJ198"/>
      <c r="AK198"/>
      <c r="AL198"/>
      <c r="AM198"/>
      <c r="AN198"/>
      <c r="AO198"/>
      <c r="AP198"/>
      <c r="AQ198"/>
      <c r="AR198"/>
    </row>
    <row r="199" spans="8:44">
      <c r="H199" s="3"/>
      <c r="I199" s="3"/>
      <c r="U199"/>
      <c r="V199"/>
      <c r="W199"/>
      <c r="X199"/>
      <c r="Y199"/>
      <c r="Z199"/>
      <c r="AA199"/>
      <c r="AB199"/>
      <c r="AC199"/>
      <c r="AD199"/>
      <c r="AE199"/>
      <c r="AF199"/>
      <c r="AG199"/>
      <c r="AH199"/>
      <c r="AI199"/>
      <c r="AJ199"/>
      <c r="AK199"/>
      <c r="AL199"/>
      <c r="AM199"/>
      <c r="AN199"/>
      <c r="AO199"/>
      <c r="AP199"/>
      <c r="AQ199"/>
      <c r="AR199"/>
    </row>
    <row r="200" spans="8:44">
      <c r="H200" s="3"/>
      <c r="I200" s="3"/>
      <c r="U200"/>
      <c r="V200"/>
      <c r="W200"/>
      <c r="X200"/>
      <c r="Y200"/>
      <c r="Z200"/>
      <c r="AA200"/>
      <c r="AB200"/>
      <c r="AC200"/>
      <c r="AD200"/>
      <c r="AE200"/>
      <c r="AF200"/>
      <c r="AG200"/>
      <c r="AH200"/>
      <c r="AI200"/>
      <c r="AJ200"/>
      <c r="AK200"/>
      <c r="AL200"/>
      <c r="AM200"/>
      <c r="AN200"/>
      <c r="AO200"/>
      <c r="AP200"/>
      <c r="AQ200"/>
      <c r="AR200"/>
    </row>
    <row r="201" spans="8:44">
      <c r="H201" s="3"/>
      <c r="I201" s="3"/>
      <c r="U201"/>
      <c r="V201"/>
      <c r="W201"/>
      <c r="X201"/>
      <c r="Y201"/>
      <c r="Z201"/>
      <c r="AA201"/>
      <c r="AB201"/>
      <c r="AC201"/>
      <c r="AD201"/>
      <c r="AE201"/>
      <c r="AF201"/>
      <c r="AG201"/>
      <c r="AH201"/>
      <c r="AI201"/>
      <c r="AJ201"/>
      <c r="AK201"/>
      <c r="AL201"/>
      <c r="AM201"/>
      <c r="AN201"/>
      <c r="AO201"/>
      <c r="AP201"/>
      <c r="AQ201"/>
      <c r="AR201"/>
    </row>
    <row r="202" spans="8:44">
      <c r="H202" s="3"/>
      <c r="I202" s="3"/>
      <c r="U202"/>
      <c r="V202"/>
      <c r="W202"/>
      <c r="X202"/>
      <c r="Y202"/>
      <c r="Z202"/>
      <c r="AA202"/>
      <c r="AB202"/>
      <c r="AC202"/>
      <c r="AD202"/>
      <c r="AE202"/>
      <c r="AF202"/>
      <c r="AG202"/>
      <c r="AH202"/>
      <c r="AI202"/>
      <c r="AJ202"/>
      <c r="AK202"/>
      <c r="AL202"/>
      <c r="AM202"/>
      <c r="AN202"/>
      <c r="AO202"/>
      <c r="AP202"/>
      <c r="AQ202"/>
      <c r="AR202"/>
    </row>
    <row r="203" spans="8:44">
      <c r="H203" s="3"/>
      <c r="I203" s="3"/>
      <c r="U203"/>
      <c r="V203"/>
      <c r="W203"/>
      <c r="X203"/>
      <c r="Y203"/>
      <c r="Z203"/>
      <c r="AA203"/>
      <c r="AB203"/>
      <c r="AC203"/>
      <c r="AD203"/>
      <c r="AE203"/>
      <c r="AF203"/>
      <c r="AG203"/>
      <c r="AH203"/>
      <c r="AI203"/>
      <c r="AJ203"/>
      <c r="AK203"/>
      <c r="AL203"/>
      <c r="AM203"/>
      <c r="AN203"/>
      <c r="AO203"/>
      <c r="AP203"/>
      <c r="AQ203"/>
      <c r="AR203"/>
    </row>
    <row r="204" spans="8:44">
      <c r="H204" s="3"/>
      <c r="I204" s="3"/>
      <c r="U204"/>
      <c r="V204"/>
      <c r="W204"/>
      <c r="X204"/>
      <c r="Y204"/>
      <c r="Z204"/>
      <c r="AA204"/>
      <c r="AB204"/>
      <c r="AC204"/>
      <c r="AD204"/>
      <c r="AE204"/>
      <c r="AF204"/>
      <c r="AG204"/>
      <c r="AH204"/>
      <c r="AI204"/>
      <c r="AJ204"/>
      <c r="AK204"/>
      <c r="AL204"/>
      <c r="AM204"/>
      <c r="AN204"/>
      <c r="AO204"/>
      <c r="AP204"/>
      <c r="AQ204"/>
      <c r="AR204"/>
    </row>
    <row r="205" spans="8:44">
      <c r="H205" s="3"/>
      <c r="I205" s="3"/>
      <c r="U205"/>
      <c r="V205"/>
      <c r="W205"/>
      <c r="X205"/>
      <c r="Y205"/>
      <c r="Z205"/>
      <c r="AA205"/>
      <c r="AB205"/>
      <c r="AC205"/>
      <c r="AD205"/>
      <c r="AE205"/>
      <c r="AF205"/>
      <c r="AG205"/>
      <c r="AH205"/>
      <c r="AI205"/>
      <c r="AJ205"/>
      <c r="AK205"/>
      <c r="AL205"/>
      <c r="AM205"/>
      <c r="AN205"/>
      <c r="AO205"/>
      <c r="AP205"/>
      <c r="AQ205"/>
      <c r="AR205"/>
    </row>
    <row r="206" spans="8:44">
      <c r="H206" s="3"/>
      <c r="I206" s="3"/>
      <c r="U206"/>
      <c r="V206"/>
      <c r="W206"/>
      <c r="X206"/>
      <c r="Y206"/>
      <c r="Z206"/>
      <c r="AA206"/>
      <c r="AB206"/>
      <c r="AC206"/>
      <c r="AD206"/>
      <c r="AE206"/>
      <c r="AF206"/>
      <c r="AG206"/>
      <c r="AH206"/>
      <c r="AI206"/>
      <c r="AJ206"/>
      <c r="AK206"/>
      <c r="AL206"/>
      <c r="AM206"/>
      <c r="AN206"/>
      <c r="AO206"/>
      <c r="AP206"/>
      <c r="AQ206"/>
      <c r="AR206"/>
    </row>
    <row r="207" spans="8:44">
      <c r="H207" s="3"/>
      <c r="I207" s="3"/>
      <c r="U207"/>
      <c r="V207"/>
      <c r="W207"/>
      <c r="X207"/>
      <c r="Y207"/>
      <c r="Z207"/>
      <c r="AA207"/>
      <c r="AB207"/>
      <c r="AC207"/>
      <c r="AD207"/>
      <c r="AE207"/>
      <c r="AF207"/>
      <c r="AG207"/>
      <c r="AH207"/>
      <c r="AI207"/>
      <c r="AJ207"/>
      <c r="AK207"/>
      <c r="AL207"/>
      <c r="AM207"/>
      <c r="AN207"/>
      <c r="AO207"/>
      <c r="AP207"/>
      <c r="AQ207"/>
      <c r="AR207"/>
    </row>
    <row r="208" spans="8:44">
      <c r="H208" s="3"/>
      <c r="I208" s="3"/>
      <c r="U208"/>
      <c r="V208"/>
      <c r="W208"/>
      <c r="X208"/>
      <c r="Y208"/>
      <c r="Z208"/>
      <c r="AA208"/>
      <c r="AB208"/>
      <c r="AC208"/>
      <c r="AD208"/>
      <c r="AE208"/>
      <c r="AF208"/>
      <c r="AG208"/>
      <c r="AH208"/>
      <c r="AI208"/>
      <c r="AJ208"/>
      <c r="AK208"/>
      <c r="AL208"/>
      <c r="AM208"/>
      <c r="AN208"/>
      <c r="AO208"/>
      <c r="AP208"/>
      <c r="AQ208"/>
      <c r="AR208"/>
    </row>
    <row r="209" spans="8:44">
      <c r="H209" s="3"/>
      <c r="I209" s="3"/>
      <c r="U209"/>
      <c r="V209"/>
      <c r="W209"/>
      <c r="X209"/>
      <c r="Y209"/>
      <c r="Z209"/>
      <c r="AA209"/>
      <c r="AB209"/>
      <c r="AC209"/>
      <c r="AD209"/>
      <c r="AE209"/>
      <c r="AF209"/>
      <c r="AG209"/>
      <c r="AH209"/>
      <c r="AI209"/>
      <c r="AJ209"/>
      <c r="AK209"/>
      <c r="AL209"/>
      <c r="AM209"/>
      <c r="AN209"/>
      <c r="AO209"/>
      <c r="AP209"/>
      <c r="AQ209"/>
      <c r="AR209"/>
    </row>
    <row r="210" spans="8:44">
      <c r="H210" s="3"/>
      <c r="I210" s="3"/>
      <c r="U210"/>
      <c r="V210"/>
      <c r="W210"/>
      <c r="X210"/>
      <c r="Y210"/>
      <c r="Z210"/>
      <c r="AA210"/>
      <c r="AB210"/>
      <c r="AC210"/>
      <c r="AD210"/>
      <c r="AE210"/>
      <c r="AF210"/>
      <c r="AG210"/>
      <c r="AH210"/>
      <c r="AI210"/>
      <c r="AJ210"/>
      <c r="AK210"/>
      <c r="AL210"/>
      <c r="AM210"/>
      <c r="AN210"/>
      <c r="AO210"/>
      <c r="AP210"/>
      <c r="AQ210"/>
      <c r="AR210"/>
    </row>
    <row r="211" spans="8:44">
      <c r="H211" s="3"/>
      <c r="I211" s="3"/>
      <c r="U211"/>
      <c r="V211"/>
      <c r="W211"/>
      <c r="X211"/>
      <c r="Y211"/>
      <c r="Z211"/>
      <c r="AA211"/>
      <c r="AB211"/>
      <c r="AC211"/>
      <c r="AD211"/>
      <c r="AE211"/>
      <c r="AF211"/>
      <c r="AG211"/>
      <c r="AH211"/>
      <c r="AI211"/>
      <c r="AJ211"/>
      <c r="AK211"/>
      <c r="AL211"/>
      <c r="AM211"/>
      <c r="AN211"/>
      <c r="AO211"/>
      <c r="AP211"/>
      <c r="AQ211"/>
      <c r="AR211"/>
    </row>
    <row r="212" spans="8:44">
      <c r="H212" s="3"/>
      <c r="I212" s="3"/>
      <c r="U212"/>
      <c r="V212"/>
      <c r="W212"/>
      <c r="X212"/>
      <c r="Y212"/>
      <c r="Z212"/>
      <c r="AA212"/>
      <c r="AB212"/>
      <c r="AC212"/>
      <c r="AD212"/>
      <c r="AE212"/>
      <c r="AF212"/>
      <c r="AG212"/>
      <c r="AH212"/>
      <c r="AI212"/>
      <c r="AJ212"/>
      <c r="AK212"/>
      <c r="AL212"/>
      <c r="AM212"/>
      <c r="AN212"/>
      <c r="AO212"/>
      <c r="AP212"/>
      <c r="AQ212"/>
      <c r="AR212"/>
    </row>
    <row r="213" spans="8:44">
      <c r="H213" s="3"/>
      <c r="I213" s="3"/>
      <c r="U213"/>
      <c r="V213"/>
      <c r="W213"/>
      <c r="X213"/>
      <c r="Y213"/>
      <c r="Z213"/>
      <c r="AA213"/>
      <c r="AB213"/>
      <c r="AC213"/>
      <c r="AD213"/>
      <c r="AE213"/>
      <c r="AF213"/>
      <c r="AG213"/>
      <c r="AH213"/>
      <c r="AI213"/>
      <c r="AJ213"/>
      <c r="AK213"/>
      <c r="AL213"/>
      <c r="AM213"/>
      <c r="AN213"/>
      <c r="AO213"/>
      <c r="AP213"/>
      <c r="AQ213"/>
      <c r="AR213"/>
    </row>
    <row r="214" spans="8:44">
      <c r="H214" s="3"/>
      <c r="I214" s="3"/>
      <c r="U214"/>
      <c r="V214"/>
      <c r="W214"/>
      <c r="X214"/>
      <c r="Y214"/>
      <c r="Z214"/>
      <c r="AA214"/>
      <c r="AB214"/>
      <c r="AC214"/>
      <c r="AD214"/>
      <c r="AE214"/>
      <c r="AF214"/>
      <c r="AG214"/>
      <c r="AH214"/>
      <c r="AI214"/>
      <c r="AJ214"/>
      <c r="AK214"/>
      <c r="AL214"/>
      <c r="AM214"/>
      <c r="AN214"/>
      <c r="AO214"/>
      <c r="AP214"/>
      <c r="AQ214"/>
      <c r="AR214"/>
    </row>
    <row r="215" spans="8:44">
      <c r="H215" s="3"/>
      <c r="I215" s="3"/>
      <c r="U215"/>
      <c r="V215"/>
      <c r="W215"/>
      <c r="X215"/>
      <c r="Y215"/>
      <c r="Z215"/>
      <c r="AA215"/>
      <c r="AB215"/>
      <c r="AC215"/>
      <c r="AD215"/>
      <c r="AE215"/>
      <c r="AF215"/>
      <c r="AG215"/>
      <c r="AH215"/>
      <c r="AI215"/>
      <c r="AJ215"/>
      <c r="AK215"/>
      <c r="AL215"/>
      <c r="AM215"/>
      <c r="AN215"/>
      <c r="AO215"/>
      <c r="AP215"/>
      <c r="AQ215"/>
      <c r="AR215"/>
    </row>
    <row r="216" spans="8:44">
      <c r="H216" s="3"/>
      <c r="I216" s="3"/>
      <c r="U216"/>
      <c r="V216"/>
      <c r="W216"/>
      <c r="X216"/>
      <c r="Y216"/>
      <c r="Z216"/>
      <c r="AA216"/>
      <c r="AB216"/>
      <c r="AC216"/>
      <c r="AD216"/>
      <c r="AE216"/>
      <c r="AF216"/>
      <c r="AG216"/>
      <c r="AH216"/>
      <c r="AI216"/>
      <c r="AJ216"/>
      <c r="AK216"/>
      <c r="AL216"/>
      <c r="AM216"/>
      <c r="AN216"/>
      <c r="AO216"/>
      <c r="AP216"/>
      <c r="AQ216"/>
      <c r="AR216"/>
    </row>
    <row r="217" spans="8:44">
      <c r="H217" s="3"/>
      <c r="I217" s="3"/>
      <c r="U217"/>
      <c r="V217"/>
      <c r="W217"/>
      <c r="X217"/>
      <c r="Y217"/>
      <c r="Z217"/>
      <c r="AA217"/>
      <c r="AB217"/>
      <c r="AC217"/>
      <c r="AD217"/>
      <c r="AE217"/>
      <c r="AF217"/>
      <c r="AG217"/>
      <c r="AH217"/>
      <c r="AI217"/>
      <c r="AJ217"/>
      <c r="AK217"/>
      <c r="AL217"/>
      <c r="AM217"/>
      <c r="AN217"/>
      <c r="AO217"/>
      <c r="AP217"/>
      <c r="AQ217"/>
      <c r="AR217"/>
    </row>
    <row r="218" spans="8:44">
      <c r="H218" s="3"/>
      <c r="I218" s="3"/>
      <c r="U218"/>
      <c r="V218"/>
      <c r="W218"/>
      <c r="X218"/>
      <c r="Y218"/>
      <c r="Z218"/>
      <c r="AA218"/>
      <c r="AB218"/>
      <c r="AC218"/>
      <c r="AD218"/>
      <c r="AE218"/>
      <c r="AF218"/>
      <c r="AG218"/>
      <c r="AH218"/>
      <c r="AI218"/>
      <c r="AJ218"/>
      <c r="AK218"/>
      <c r="AL218"/>
      <c r="AM218"/>
      <c r="AN218"/>
      <c r="AO218"/>
      <c r="AP218"/>
      <c r="AQ218"/>
      <c r="AR218"/>
    </row>
    <row r="219" spans="8:44">
      <c r="H219" s="3"/>
      <c r="I219" s="3"/>
      <c r="U219"/>
      <c r="V219"/>
      <c r="W219"/>
      <c r="X219"/>
      <c r="Y219"/>
      <c r="Z219"/>
      <c r="AA219"/>
      <c r="AB219"/>
      <c r="AC219"/>
      <c r="AD219"/>
      <c r="AE219"/>
      <c r="AF219"/>
      <c r="AG219"/>
      <c r="AH219"/>
      <c r="AI219"/>
      <c r="AJ219"/>
      <c r="AK219"/>
      <c r="AL219"/>
      <c r="AM219"/>
      <c r="AN219"/>
      <c r="AO219"/>
      <c r="AP219"/>
      <c r="AQ219"/>
      <c r="AR219"/>
    </row>
    <row r="220" spans="8:44">
      <c r="H220" s="3"/>
      <c r="I220" s="3"/>
      <c r="U220"/>
      <c r="V220"/>
      <c r="W220"/>
      <c r="X220"/>
      <c r="Y220"/>
      <c r="Z220"/>
      <c r="AA220"/>
      <c r="AB220"/>
      <c r="AC220"/>
      <c r="AD220"/>
      <c r="AE220"/>
      <c r="AF220"/>
      <c r="AG220"/>
      <c r="AH220"/>
      <c r="AI220"/>
      <c r="AJ220"/>
      <c r="AK220"/>
      <c r="AL220"/>
      <c r="AM220"/>
      <c r="AN220"/>
      <c r="AO220"/>
      <c r="AP220"/>
      <c r="AQ220"/>
      <c r="AR220"/>
    </row>
    <row r="221" spans="8:44">
      <c r="H221" s="3"/>
      <c r="I221" s="3"/>
      <c r="U221"/>
      <c r="V221"/>
      <c r="W221"/>
      <c r="X221"/>
      <c r="Y221"/>
      <c r="Z221"/>
      <c r="AA221"/>
      <c r="AB221"/>
      <c r="AC221"/>
      <c r="AD221"/>
      <c r="AE221"/>
      <c r="AF221"/>
      <c r="AG221"/>
      <c r="AH221"/>
      <c r="AI221"/>
      <c r="AJ221"/>
      <c r="AK221"/>
      <c r="AL221"/>
      <c r="AM221"/>
      <c r="AN221"/>
      <c r="AO221"/>
      <c r="AP221"/>
      <c r="AQ221"/>
      <c r="AR221"/>
    </row>
    <row r="222" spans="8:44">
      <c r="H222" s="3"/>
      <c r="I222" s="3"/>
      <c r="U222"/>
      <c r="V222"/>
      <c r="W222"/>
      <c r="X222"/>
      <c r="Y222"/>
      <c r="Z222"/>
      <c r="AA222"/>
      <c r="AB222"/>
      <c r="AC222"/>
      <c r="AD222"/>
      <c r="AE222"/>
      <c r="AF222"/>
      <c r="AG222"/>
      <c r="AH222"/>
      <c r="AI222"/>
      <c r="AJ222"/>
      <c r="AK222"/>
      <c r="AL222"/>
      <c r="AM222"/>
      <c r="AN222"/>
      <c r="AO222"/>
      <c r="AP222"/>
      <c r="AQ222"/>
      <c r="AR222"/>
    </row>
    <row r="223" spans="8:44">
      <c r="H223" s="3"/>
      <c r="I223" s="3"/>
      <c r="U223"/>
      <c r="V223"/>
      <c r="W223"/>
      <c r="X223"/>
      <c r="Y223"/>
      <c r="Z223"/>
      <c r="AA223"/>
      <c r="AB223"/>
      <c r="AC223"/>
      <c r="AD223"/>
      <c r="AE223"/>
      <c r="AF223"/>
      <c r="AG223"/>
      <c r="AH223"/>
      <c r="AI223"/>
      <c r="AJ223"/>
      <c r="AK223"/>
      <c r="AL223"/>
      <c r="AM223"/>
      <c r="AN223"/>
      <c r="AO223"/>
      <c r="AP223"/>
      <c r="AQ223"/>
      <c r="AR223"/>
    </row>
    <row r="224" spans="8:44">
      <c r="H224" s="3"/>
      <c r="I224" s="3"/>
      <c r="U224"/>
      <c r="V224"/>
      <c r="W224"/>
      <c r="X224"/>
      <c r="Y224"/>
      <c r="Z224"/>
      <c r="AA224"/>
      <c r="AB224"/>
      <c r="AC224"/>
      <c r="AD224"/>
      <c r="AE224"/>
      <c r="AF224"/>
      <c r="AG224"/>
      <c r="AH224"/>
      <c r="AI224"/>
      <c r="AJ224"/>
      <c r="AK224"/>
      <c r="AL224"/>
      <c r="AM224"/>
      <c r="AN224"/>
      <c r="AO224"/>
      <c r="AP224"/>
      <c r="AQ224"/>
      <c r="AR224"/>
    </row>
    <row r="225" spans="8:44">
      <c r="H225" s="3"/>
      <c r="I225" s="3"/>
      <c r="U225"/>
      <c r="V225"/>
      <c r="W225"/>
      <c r="X225"/>
      <c r="Y225"/>
      <c r="Z225"/>
      <c r="AA225"/>
      <c r="AB225"/>
      <c r="AC225"/>
      <c r="AD225"/>
      <c r="AE225"/>
      <c r="AF225"/>
      <c r="AG225"/>
      <c r="AH225"/>
      <c r="AI225"/>
      <c r="AJ225"/>
      <c r="AK225"/>
      <c r="AL225"/>
      <c r="AM225"/>
      <c r="AN225"/>
      <c r="AO225"/>
      <c r="AP225"/>
      <c r="AQ225"/>
      <c r="AR225"/>
    </row>
    <row r="226" spans="8:44">
      <c r="H226" s="3"/>
      <c r="I226" s="3"/>
      <c r="U226"/>
      <c r="V226"/>
      <c r="W226"/>
      <c r="X226"/>
      <c r="Y226"/>
      <c r="Z226"/>
      <c r="AA226"/>
      <c r="AB226"/>
      <c r="AC226"/>
      <c r="AD226"/>
      <c r="AE226"/>
      <c r="AF226"/>
      <c r="AG226"/>
      <c r="AH226"/>
      <c r="AI226"/>
      <c r="AJ226"/>
      <c r="AK226"/>
      <c r="AL226"/>
      <c r="AM226"/>
      <c r="AN226"/>
      <c r="AO226"/>
      <c r="AP226"/>
      <c r="AQ226"/>
      <c r="AR226"/>
    </row>
    <row r="227" spans="8:44">
      <c r="H227" s="3"/>
      <c r="I227" s="3"/>
      <c r="U227"/>
      <c r="V227"/>
      <c r="W227"/>
      <c r="X227"/>
      <c r="Y227"/>
      <c r="Z227"/>
      <c r="AA227"/>
      <c r="AB227"/>
      <c r="AC227"/>
      <c r="AD227"/>
      <c r="AE227"/>
      <c r="AF227"/>
      <c r="AG227"/>
      <c r="AH227"/>
      <c r="AI227"/>
      <c r="AJ227"/>
      <c r="AK227"/>
      <c r="AL227"/>
      <c r="AM227"/>
      <c r="AN227"/>
      <c r="AO227"/>
      <c r="AP227"/>
      <c r="AQ227"/>
      <c r="AR227"/>
    </row>
    <row r="228" spans="8:44">
      <c r="H228" s="3"/>
      <c r="I228" s="3"/>
      <c r="U228"/>
      <c r="V228"/>
      <c r="W228"/>
      <c r="X228"/>
      <c r="Y228"/>
      <c r="Z228"/>
      <c r="AA228"/>
      <c r="AB228"/>
      <c r="AC228"/>
      <c r="AD228"/>
      <c r="AE228"/>
      <c r="AF228"/>
      <c r="AG228"/>
      <c r="AH228"/>
      <c r="AI228"/>
      <c r="AJ228"/>
      <c r="AK228"/>
      <c r="AL228"/>
      <c r="AM228"/>
      <c r="AN228"/>
      <c r="AO228"/>
      <c r="AP228"/>
      <c r="AQ228"/>
      <c r="AR228"/>
    </row>
    <row r="229" spans="8:44">
      <c r="H229" s="3"/>
      <c r="I229" s="3"/>
      <c r="U229"/>
      <c r="V229"/>
      <c r="W229"/>
      <c r="X229"/>
      <c r="Y229"/>
      <c r="Z229"/>
      <c r="AA229"/>
      <c r="AB229"/>
      <c r="AC229"/>
      <c r="AD229"/>
      <c r="AE229"/>
      <c r="AF229"/>
      <c r="AG229"/>
      <c r="AH229"/>
      <c r="AI229"/>
      <c r="AJ229"/>
      <c r="AK229"/>
      <c r="AL229"/>
      <c r="AM229"/>
      <c r="AN229"/>
      <c r="AO229"/>
      <c r="AP229"/>
      <c r="AQ229"/>
      <c r="AR229"/>
    </row>
    <row r="230" spans="8:44">
      <c r="H230" s="3"/>
      <c r="I230" s="3"/>
      <c r="U230"/>
      <c r="V230"/>
      <c r="W230"/>
      <c r="X230"/>
      <c r="Y230"/>
      <c r="Z230"/>
      <c r="AA230"/>
      <c r="AB230"/>
      <c r="AC230"/>
      <c r="AD230"/>
      <c r="AE230"/>
      <c r="AF230"/>
      <c r="AG230"/>
      <c r="AH230"/>
      <c r="AI230"/>
      <c r="AJ230"/>
      <c r="AK230"/>
      <c r="AL230"/>
      <c r="AM230"/>
      <c r="AN230"/>
      <c r="AO230"/>
      <c r="AP230"/>
      <c r="AQ230"/>
      <c r="AR230"/>
    </row>
    <row r="231" spans="8:44">
      <c r="H231" s="3"/>
      <c r="I231" s="3"/>
      <c r="U231"/>
      <c r="V231"/>
      <c r="W231"/>
      <c r="X231"/>
      <c r="Y231"/>
      <c r="Z231"/>
      <c r="AA231"/>
      <c r="AB231"/>
      <c r="AC231"/>
      <c r="AD231"/>
      <c r="AE231"/>
      <c r="AF231"/>
      <c r="AG231"/>
      <c r="AH231"/>
      <c r="AI231"/>
      <c r="AJ231"/>
      <c r="AK231"/>
      <c r="AL231"/>
      <c r="AM231"/>
      <c r="AN231"/>
      <c r="AO231"/>
      <c r="AP231"/>
      <c r="AQ231"/>
      <c r="AR231"/>
    </row>
    <row r="232" spans="8:44">
      <c r="H232" s="3"/>
      <c r="I232" s="3"/>
      <c r="U232"/>
      <c r="V232"/>
      <c r="W232"/>
      <c r="X232"/>
      <c r="Y232"/>
      <c r="Z232"/>
      <c r="AA232"/>
      <c r="AB232"/>
      <c r="AC232"/>
      <c r="AD232"/>
      <c r="AE232"/>
      <c r="AF232"/>
      <c r="AG232"/>
      <c r="AH232"/>
      <c r="AI232"/>
      <c r="AJ232"/>
      <c r="AK232"/>
      <c r="AL232"/>
      <c r="AM232"/>
      <c r="AN232"/>
      <c r="AO232"/>
      <c r="AP232"/>
      <c r="AQ232"/>
      <c r="AR232"/>
    </row>
    <row r="233" spans="8:44">
      <c r="H233" s="3"/>
      <c r="I233" s="3"/>
      <c r="U233"/>
      <c r="V233"/>
      <c r="W233"/>
      <c r="X233"/>
      <c r="Y233"/>
      <c r="Z233"/>
      <c r="AA233"/>
      <c r="AB233"/>
      <c r="AC233"/>
      <c r="AD233"/>
      <c r="AE233"/>
      <c r="AF233"/>
      <c r="AG233"/>
      <c r="AH233"/>
      <c r="AI233"/>
      <c r="AJ233"/>
      <c r="AK233"/>
      <c r="AL233"/>
      <c r="AM233"/>
      <c r="AN233"/>
      <c r="AO233"/>
      <c r="AP233"/>
      <c r="AQ233"/>
      <c r="AR233"/>
    </row>
    <row r="234" spans="8:44">
      <c r="H234" s="3"/>
      <c r="I234" s="3"/>
      <c r="U234"/>
      <c r="V234"/>
      <c r="W234"/>
      <c r="X234"/>
      <c r="Y234"/>
      <c r="Z234"/>
      <c r="AA234"/>
      <c r="AB234"/>
      <c r="AC234"/>
      <c r="AD234"/>
      <c r="AE234"/>
      <c r="AF234"/>
      <c r="AG234"/>
      <c r="AH234"/>
      <c r="AI234"/>
      <c r="AJ234"/>
      <c r="AK234"/>
      <c r="AL234"/>
      <c r="AM234"/>
      <c r="AN234"/>
      <c r="AO234"/>
      <c r="AP234"/>
      <c r="AQ234"/>
      <c r="AR234"/>
    </row>
    <row r="235" spans="8:44">
      <c r="H235" s="3"/>
      <c r="I235" s="3"/>
      <c r="U235"/>
      <c r="V235"/>
      <c r="W235"/>
      <c r="X235"/>
      <c r="Y235"/>
      <c r="Z235"/>
      <c r="AA235"/>
      <c r="AB235"/>
      <c r="AC235"/>
      <c r="AD235"/>
      <c r="AE235"/>
      <c r="AF235"/>
      <c r="AG235"/>
      <c r="AH235"/>
      <c r="AI235"/>
      <c r="AJ235"/>
      <c r="AK235"/>
      <c r="AL235"/>
      <c r="AM235"/>
      <c r="AN235"/>
      <c r="AO235"/>
      <c r="AP235"/>
      <c r="AQ235"/>
      <c r="AR235"/>
    </row>
    <row r="236" spans="8:44">
      <c r="H236" s="3"/>
      <c r="I236" s="3"/>
      <c r="U236"/>
      <c r="V236"/>
      <c r="W236"/>
      <c r="X236"/>
      <c r="Y236"/>
      <c r="Z236"/>
      <c r="AA236"/>
      <c r="AB236"/>
      <c r="AC236"/>
      <c r="AD236"/>
      <c r="AE236"/>
      <c r="AF236"/>
      <c r="AG236"/>
      <c r="AH236"/>
      <c r="AI236"/>
      <c r="AJ236"/>
      <c r="AK236"/>
      <c r="AL236"/>
      <c r="AM236"/>
      <c r="AN236"/>
      <c r="AO236"/>
      <c r="AP236"/>
      <c r="AQ236"/>
      <c r="AR236"/>
    </row>
    <row r="237" spans="8:44">
      <c r="H237" s="3"/>
      <c r="I237" s="3"/>
      <c r="U237"/>
      <c r="V237"/>
      <c r="W237"/>
      <c r="X237"/>
      <c r="Y237"/>
      <c r="Z237"/>
      <c r="AA237"/>
      <c r="AB237"/>
      <c r="AC237"/>
      <c r="AD237"/>
      <c r="AE237"/>
      <c r="AF237"/>
      <c r="AG237"/>
      <c r="AH237"/>
      <c r="AI237"/>
      <c r="AJ237"/>
      <c r="AK237"/>
      <c r="AL237"/>
      <c r="AM237"/>
      <c r="AN237"/>
      <c r="AO237"/>
      <c r="AP237"/>
      <c r="AQ237"/>
      <c r="AR237"/>
    </row>
    <row r="238" spans="8:44">
      <c r="H238" s="3"/>
      <c r="I238" s="3"/>
      <c r="U238"/>
      <c r="V238"/>
      <c r="W238"/>
      <c r="X238"/>
      <c r="Y238"/>
      <c r="Z238"/>
      <c r="AA238"/>
      <c r="AB238"/>
      <c r="AC238"/>
      <c r="AD238"/>
      <c r="AE238"/>
      <c r="AF238"/>
      <c r="AG238"/>
      <c r="AH238"/>
      <c r="AI238"/>
      <c r="AJ238"/>
      <c r="AK238"/>
      <c r="AL238"/>
      <c r="AM238"/>
      <c r="AN238"/>
      <c r="AO238"/>
      <c r="AP238"/>
      <c r="AQ238"/>
      <c r="AR238"/>
    </row>
    <row r="239" spans="8:44">
      <c r="H239" s="3"/>
      <c r="I239" s="3"/>
      <c r="U239"/>
      <c r="V239"/>
      <c r="W239"/>
      <c r="X239"/>
      <c r="Y239"/>
      <c r="Z239"/>
      <c r="AA239"/>
      <c r="AB239"/>
      <c r="AC239"/>
      <c r="AD239"/>
      <c r="AE239"/>
      <c r="AF239"/>
      <c r="AG239"/>
      <c r="AH239"/>
      <c r="AI239"/>
      <c r="AJ239"/>
      <c r="AK239"/>
      <c r="AL239"/>
      <c r="AM239"/>
      <c r="AN239"/>
      <c r="AO239"/>
      <c r="AP239"/>
      <c r="AQ239"/>
      <c r="AR239"/>
    </row>
    <row r="240" spans="8:44">
      <c r="H240" s="3"/>
      <c r="I240" s="3"/>
      <c r="U240"/>
      <c r="V240"/>
      <c r="W240"/>
      <c r="X240"/>
      <c r="Y240"/>
      <c r="Z240"/>
      <c r="AA240"/>
      <c r="AB240"/>
      <c r="AC240"/>
      <c r="AD240"/>
      <c r="AE240"/>
      <c r="AF240"/>
      <c r="AG240"/>
      <c r="AH240"/>
      <c r="AI240"/>
      <c r="AJ240"/>
      <c r="AK240"/>
      <c r="AL240"/>
      <c r="AM240"/>
      <c r="AN240"/>
      <c r="AO240"/>
      <c r="AP240"/>
      <c r="AQ240"/>
      <c r="AR240"/>
    </row>
    <row r="241" spans="8:44">
      <c r="H241" s="3"/>
      <c r="I241" s="3"/>
      <c r="U241"/>
      <c r="V241"/>
      <c r="W241"/>
      <c r="X241"/>
      <c r="Y241"/>
      <c r="Z241"/>
      <c r="AA241"/>
      <c r="AB241"/>
      <c r="AC241"/>
      <c r="AD241"/>
      <c r="AE241"/>
      <c r="AF241"/>
      <c r="AG241"/>
      <c r="AH241"/>
      <c r="AI241"/>
      <c r="AJ241"/>
      <c r="AK241"/>
      <c r="AL241"/>
      <c r="AM241"/>
      <c r="AN241"/>
      <c r="AO241"/>
      <c r="AP241"/>
      <c r="AQ241"/>
      <c r="AR241"/>
    </row>
    <row r="242" spans="8:44">
      <c r="H242" s="3"/>
      <c r="I242" s="3"/>
      <c r="U242"/>
      <c r="V242"/>
      <c r="W242"/>
      <c r="X242"/>
      <c r="Y242"/>
      <c r="Z242"/>
      <c r="AA242"/>
      <c r="AB242"/>
      <c r="AC242"/>
      <c r="AD242"/>
      <c r="AE242"/>
      <c r="AF242"/>
      <c r="AG242"/>
      <c r="AH242"/>
      <c r="AI242"/>
      <c r="AJ242"/>
      <c r="AK242"/>
      <c r="AL242"/>
      <c r="AM242"/>
      <c r="AN242"/>
      <c r="AO242"/>
      <c r="AP242"/>
      <c r="AQ242"/>
      <c r="AR242"/>
    </row>
    <row r="243" spans="8:44">
      <c r="H243" s="3"/>
      <c r="I243" s="3"/>
      <c r="U243"/>
      <c r="V243"/>
      <c r="W243"/>
      <c r="X243"/>
      <c r="Y243"/>
      <c r="Z243"/>
      <c r="AA243"/>
      <c r="AB243"/>
      <c r="AC243"/>
      <c r="AD243"/>
      <c r="AE243"/>
      <c r="AF243"/>
      <c r="AG243"/>
      <c r="AH243"/>
      <c r="AI243"/>
      <c r="AJ243"/>
      <c r="AK243"/>
      <c r="AL243"/>
      <c r="AM243"/>
      <c r="AN243"/>
      <c r="AO243"/>
      <c r="AP243"/>
      <c r="AQ243"/>
      <c r="AR243"/>
    </row>
    <row r="244" spans="8:44">
      <c r="H244" s="3"/>
      <c r="I244" s="3"/>
      <c r="U244"/>
      <c r="V244"/>
      <c r="W244"/>
      <c r="X244"/>
      <c r="Y244"/>
      <c r="Z244"/>
      <c r="AA244"/>
      <c r="AB244"/>
      <c r="AC244"/>
      <c r="AD244"/>
      <c r="AE244"/>
      <c r="AF244"/>
      <c r="AG244"/>
      <c r="AH244"/>
      <c r="AI244"/>
      <c r="AJ244"/>
      <c r="AK244"/>
      <c r="AL244"/>
      <c r="AM244"/>
      <c r="AN244"/>
      <c r="AO244"/>
      <c r="AP244"/>
      <c r="AQ244"/>
      <c r="AR244"/>
    </row>
    <row r="245" spans="8:44">
      <c r="H245" s="3"/>
      <c r="I245" s="3"/>
      <c r="U245"/>
      <c r="V245"/>
      <c r="W245"/>
      <c r="X245"/>
      <c r="Y245"/>
      <c r="Z245"/>
      <c r="AA245"/>
      <c r="AB245"/>
      <c r="AC245"/>
      <c r="AD245"/>
      <c r="AE245"/>
      <c r="AF245"/>
      <c r="AG245"/>
      <c r="AH245"/>
      <c r="AI245"/>
      <c r="AJ245"/>
      <c r="AK245"/>
      <c r="AL245"/>
      <c r="AM245"/>
      <c r="AN245"/>
      <c r="AO245"/>
      <c r="AP245"/>
      <c r="AQ245"/>
      <c r="AR245"/>
    </row>
    <row r="246" spans="8:44">
      <c r="H246" s="3"/>
      <c r="I246" s="3"/>
      <c r="U246"/>
      <c r="V246"/>
      <c r="W246"/>
      <c r="X246"/>
      <c r="Y246"/>
      <c r="Z246"/>
      <c r="AA246"/>
      <c r="AB246"/>
      <c r="AC246"/>
      <c r="AD246"/>
      <c r="AE246"/>
      <c r="AF246"/>
      <c r="AG246"/>
      <c r="AH246"/>
      <c r="AI246"/>
      <c r="AJ246"/>
      <c r="AK246"/>
      <c r="AL246"/>
      <c r="AM246"/>
      <c r="AN246"/>
      <c r="AO246"/>
      <c r="AP246"/>
      <c r="AQ246"/>
      <c r="AR246"/>
    </row>
    <row r="247" spans="8:44">
      <c r="H247" s="3"/>
      <c r="I247" s="3"/>
      <c r="U247"/>
      <c r="V247"/>
      <c r="W247"/>
      <c r="X247"/>
      <c r="Y247"/>
      <c r="Z247"/>
      <c r="AA247"/>
      <c r="AB247"/>
      <c r="AC247"/>
      <c r="AD247"/>
      <c r="AE247"/>
      <c r="AF247"/>
      <c r="AG247"/>
      <c r="AH247"/>
      <c r="AI247"/>
      <c r="AJ247"/>
      <c r="AK247"/>
      <c r="AL247"/>
      <c r="AM247"/>
      <c r="AN247"/>
      <c r="AO247"/>
      <c r="AP247"/>
      <c r="AQ247"/>
      <c r="AR247"/>
    </row>
    <row r="248" spans="8:44">
      <c r="H248" s="3"/>
      <c r="I248" s="3"/>
      <c r="U248"/>
      <c r="V248"/>
      <c r="W248"/>
      <c r="X248"/>
      <c r="Y248"/>
      <c r="Z248"/>
      <c r="AA248"/>
      <c r="AB248"/>
      <c r="AC248"/>
      <c r="AD248"/>
      <c r="AE248"/>
      <c r="AF248"/>
      <c r="AG248"/>
      <c r="AH248"/>
      <c r="AI248"/>
      <c r="AJ248"/>
      <c r="AK248"/>
      <c r="AL248"/>
      <c r="AM248"/>
      <c r="AN248"/>
      <c r="AO248"/>
      <c r="AP248"/>
      <c r="AQ248"/>
      <c r="AR248"/>
    </row>
    <row r="249" spans="8:44">
      <c r="H249" s="3"/>
      <c r="I249" s="3"/>
      <c r="U249"/>
      <c r="V249"/>
      <c r="W249"/>
      <c r="X249"/>
      <c r="Y249"/>
      <c r="Z249"/>
      <c r="AA249"/>
      <c r="AB249"/>
      <c r="AC249"/>
      <c r="AD249"/>
      <c r="AE249"/>
      <c r="AF249"/>
      <c r="AG249"/>
      <c r="AH249"/>
      <c r="AI249"/>
      <c r="AJ249"/>
      <c r="AK249"/>
      <c r="AL249"/>
      <c r="AM249"/>
      <c r="AN249"/>
      <c r="AO249"/>
      <c r="AP249"/>
      <c r="AQ249"/>
      <c r="AR249"/>
    </row>
    <row r="250" spans="8:44">
      <c r="H250" s="3"/>
      <c r="I250" s="3"/>
      <c r="U250"/>
      <c r="V250"/>
      <c r="W250"/>
      <c r="X250"/>
      <c r="Y250"/>
      <c r="Z250"/>
      <c r="AA250"/>
      <c r="AB250"/>
      <c r="AC250"/>
      <c r="AD250"/>
      <c r="AE250"/>
      <c r="AF250"/>
      <c r="AG250"/>
      <c r="AH250"/>
      <c r="AI250"/>
      <c r="AJ250"/>
      <c r="AK250"/>
      <c r="AL250"/>
      <c r="AM250"/>
      <c r="AN250"/>
      <c r="AO250"/>
      <c r="AP250"/>
      <c r="AQ250"/>
      <c r="AR250"/>
    </row>
    <row r="251" spans="8:44">
      <c r="H251" s="3"/>
      <c r="I251" s="3"/>
      <c r="U251"/>
      <c r="V251"/>
      <c r="W251"/>
      <c r="X251"/>
      <c r="Y251"/>
      <c r="Z251"/>
      <c r="AA251"/>
      <c r="AB251"/>
      <c r="AC251"/>
      <c r="AD251"/>
      <c r="AE251"/>
      <c r="AF251"/>
      <c r="AG251"/>
      <c r="AH251"/>
      <c r="AI251"/>
      <c r="AJ251"/>
      <c r="AK251"/>
      <c r="AL251"/>
      <c r="AM251"/>
      <c r="AN251"/>
      <c r="AO251"/>
      <c r="AP251"/>
      <c r="AQ251"/>
      <c r="AR251"/>
    </row>
    <row r="252" spans="8:44">
      <c r="H252" s="3"/>
      <c r="I252" s="3"/>
      <c r="U252"/>
      <c r="V252"/>
      <c r="W252"/>
      <c r="X252"/>
      <c r="Y252"/>
      <c r="Z252"/>
      <c r="AA252"/>
      <c r="AB252"/>
      <c r="AC252"/>
      <c r="AD252"/>
      <c r="AE252"/>
      <c r="AF252"/>
      <c r="AG252"/>
      <c r="AH252"/>
      <c r="AI252"/>
      <c r="AJ252"/>
      <c r="AK252"/>
      <c r="AL252"/>
      <c r="AM252"/>
      <c r="AN252"/>
      <c r="AO252"/>
      <c r="AP252"/>
      <c r="AQ252"/>
      <c r="AR252"/>
    </row>
    <row r="253" spans="8:44">
      <c r="H253" s="3"/>
      <c r="I253" s="3"/>
      <c r="U253"/>
      <c r="V253"/>
      <c r="W253"/>
      <c r="X253"/>
      <c r="Y253"/>
      <c r="Z253"/>
      <c r="AA253"/>
      <c r="AB253"/>
      <c r="AC253"/>
      <c r="AD253"/>
      <c r="AE253"/>
      <c r="AF253"/>
      <c r="AG253"/>
      <c r="AH253"/>
      <c r="AI253"/>
      <c r="AJ253"/>
      <c r="AK253"/>
      <c r="AL253"/>
      <c r="AM253"/>
      <c r="AN253"/>
      <c r="AO253"/>
      <c r="AP253"/>
      <c r="AQ253"/>
      <c r="AR253"/>
    </row>
    <row r="254" spans="8:44">
      <c r="H254" s="3"/>
      <c r="I254" s="3"/>
      <c r="U254"/>
      <c r="V254"/>
      <c r="W254"/>
      <c r="X254"/>
      <c r="Y254"/>
      <c r="Z254"/>
      <c r="AA254"/>
      <c r="AB254"/>
      <c r="AC254"/>
      <c r="AD254"/>
      <c r="AE254"/>
      <c r="AF254"/>
      <c r="AG254"/>
      <c r="AH254"/>
      <c r="AI254"/>
      <c r="AJ254"/>
      <c r="AK254"/>
      <c r="AL254"/>
      <c r="AM254"/>
      <c r="AN254"/>
      <c r="AO254"/>
      <c r="AP254"/>
      <c r="AQ254"/>
      <c r="AR254"/>
    </row>
    <row r="255" spans="8:44">
      <c r="H255" s="3"/>
      <c r="I255" s="3"/>
      <c r="U255"/>
      <c r="V255"/>
      <c r="W255"/>
      <c r="X255"/>
      <c r="Y255"/>
      <c r="Z255"/>
      <c r="AA255"/>
      <c r="AB255"/>
      <c r="AC255"/>
      <c r="AD255"/>
      <c r="AE255"/>
      <c r="AF255"/>
      <c r="AG255"/>
      <c r="AH255"/>
      <c r="AI255"/>
      <c r="AJ255"/>
      <c r="AK255"/>
      <c r="AL255"/>
      <c r="AM255"/>
      <c r="AN255"/>
      <c r="AO255"/>
      <c r="AP255"/>
      <c r="AQ255"/>
      <c r="AR255"/>
    </row>
    <row r="256" spans="8:44">
      <c r="H256" s="3"/>
      <c r="I256" s="3"/>
      <c r="U256"/>
      <c r="V256"/>
      <c r="W256"/>
      <c r="X256"/>
      <c r="Y256"/>
      <c r="Z256"/>
      <c r="AA256"/>
      <c r="AB256"/>
      <c r="AC256"/>
      <c r="AD256"/>
      <c r="AE256"/>
      <c r="AF256"/>
      <c r="AG256"/>
      <c r="AH256"/>
      <c r="AI256"/>
      <c r="AJ256"/>
      <c r="AK256"/>
      <c r="AL256"/>
      <c r="AM256"/>
      <c r="AN256"/>
      <c r="AO256"/>
      <c r="AP256"/>
      <c r="AQ256"/>
      <c r="AR256"/>
    </row>
    <row r="257" spans="8:44">
      <c r="H257" s="3"/>
      <c r="I257" s="3"/>
      <c r="U257"/>
      <c r="V257"/>
      <c r="W257"/>
      <c r="X257"/>
      <c r="Y257"/>
      <c r="Z257"/>
      <c r="AA257"/>
      <c r="AB257"/>
      <c r="AC257"/>
      <c r="AD257"/>
      <c r="AE257"/>
      <c r="AF257"/>
      <c r="AG257"/>
      <c r="AH257"/>
      <c r="AI257"/>
      <c r="AJ257"/>
      <c r="AK257"/>
      <c r="AL257"/>
      <c r="AM257"/>
      <c r="AN257"/>
      <c r="AO257"/>
      <c r="AP257"/>
      <c r="AQ257"/>
      <c r="AR257"/>
    </row>
    <row r="258" spans="8:44">
      <c r="H258" s="3"/>
      <c r="I258" s="3"/>
      <c r="U258"/>
      <c r="V258"/>
      <c r="W258"/>
      <c r="X258"/>
      <c r="Y258"/>
      <c r="Z258"/>
      <c r="AA258"/>
      <c r="AB258"/>
      <c r="AC258"/>
      <c r="AD258"/>
      <c r="AE258"/>
      <c r="AF258"/>
      <c r="AG258"/>
      <c r="AH258"/>
      <c r="AI258"/>
      <c r="AJ258"/>
      <c r="AK258"/>
      <c r="AL258"/>
      <c r="AM258"/>
      <c r="AN258"/>
      <c r="AO258"/>
      <c r="AP258"/>
      <c r="AQ258"/>
      <c r="AR258"/>
    </row>
    <row r="259" spans="8:44">
      <c r="H259" s="3"/>
      <c r="I259" s="3"/>
      <c r="U259"/>
      <c r="V259"/>
      <c r="W259"/>
      <c r="X259"/>
      <c r="Y259"/>
      <c r="Z259"/>
      <c r="AA259"/>
      <c r="AB259"/>
      <c r="AC259"/>
      <c r="AD259"/>
      <c r="AE259"/>
      <c r="AF259"/>
      <c r="AG259"/>
      <c r="AH259"/>
      <c r="AI259"/>
      <c r="AJ259"/>
      <c r="AK259"/>
      <c r="AL259"/>
      <c r="AM259"/>
      <c r="AN259"/>
      <c r="AO259"/>
      <c r="AP259"/>
      <c r="AQ259"/>
      <c r="AR259"/>
    </row>
    <row r="260" spans="8:44">
      <c r="H260" s="3"/>
      <c r="I260" s="3"/>
      <c r="U260"/>
      <c r="V260"/>
      <c r="W260"/>
      <c r="X260"/>
      <c r="Y260"/>
      <c r="Z260"/>
      <c r="AA260"/>
      <c r="AB260"/>
      <c r="AC260"/>
      <c r="AD260"/>
      <c r="AE260"/>
      <c r="AF260"/>
      <c r="AG260"/>
      <c r="AH260"/>
      <c r="AI260"/>
      <c r="AJ260"/>
      <c r="AK260"/>
      <c r="AL260"/>
      <c r="AM260"/>
      <c r="AN260"/>
      <c r="AO260"/>
      <c r="AP260"/>
      <c r="AQ260"/>
      <c r="AR260"/>
    </row>
    <row r="261" spans="8:44">
      <c r="H261" s="3"/>
      <c r="I261" s="3"/>
      <c r="U261"/>
      <c r="V261"/>
      <c r="W261"/>
      <c r="X261"/>
      <c r="Y261"/>
      <c r="Z261"/>
      <c r="AA261"/>
      <c r="AB261"/>
      <c r="AC261"/>
      <c r="AD261"/>
      <c r="AE261"/>
      <c r="AF261"/>
      <c r="AG261"/>
      <c r="AH261"/>
      <c r="AI261"/>
      <c r="AJ261"/>
      <c r="AK261"/>
      <c r="AL261"/>
      <c r="AM261"/>
      <c r="AN261"/>
      <c r="AO261"/>
      <c r="AP261"/>
      <c r="AQ261"/>
      <c r="AR261"/>
    </row>
    <row r="262" spans="8:44">
      <c r="H262" s="3"/>
      <c r="I262" s="3"/>
      <c r="U262"/>
      <c r="V262"/>
      <c r="W262"/>
      <c r="X262"/>
      <c r="Y262"/>
      <c r="Z262"/>
      <c r="AA262"/>
      <c r="AB262"/>
      <c r="AC262"/>
      <c r="AD262"/>
      <c r="AE262"/>
      <c r="AF262"/>
      <c r="AG262"/>
      <c r="AH262"/>
      <c r="AI262"/>
      <c r="AJ262"/>
      <c r="AK262"/>
      <c r="AL262"/>
      <c r="AM262"/>
      <c r="AN262"/>
      <c r="AO262"/>
      <c r="AP262"/>
      <c r="AQ262"/>
      <c r="AR262"/>
    </row>
    <row r="263" spans="8:44">
      <c r="H263" s="3"/>
      <c r="I263" s="3"/>
      <c r="U263"/>
      <c r="V263"/>
      <c r="W263"/>
      <c r="X263"/>
      <c r="Y263"/>
      <c r="Z263"/>
      <c r="AA263"/>
      <c r="AB263"/>
      <c r="AC263"/>
      <c r="AD263"/>
      <c r="AE263"/>
      <c r="AF263"/>
      <c r="AG263"/>
      <c r="AH263"/>
      <c r="AI263"/>
      <c r="AJ263"/>
      <c r="AK263"/>
      <c r="AL263"/>
      <c r="AM263"/>
      <c r="AN263"/>
      <c r="AO263"/>
      <c r="AP263"/>
      <c r="AQ263"/>
      <c r="AR263"/>
    </row>
    <row r="264" spans="8:44">
      <c r="H264" s="3"/>
      <c r="I264" s="3"/>
      <c r="U264"/>
      <c r="V264"/>
      <c r="W264"/>
      <c r="X264"/>
      <c r="Y264"/>
      <c r="Z264"/>
      <c r="AA264"/>
      <c r="AB264"/>
      <c r="AC264"/>
      <c r="AD264"/>
      <c r="AE264"/>
      <c r="AF264"/>
      <c r="AG264"/>
      <c r="AH264"/>
      <c r="AI264"/>
      <c r="AJ264"/>
      <c r="AK264"/>
      <c r="AL264"/>
      <c r="AM264"/>
      <c r="AN264"/>
      <c r="AO264"/>
      <c r="AP264"/>
      <c r="AQ264"/>
      <c r="AR264"/>
    </row>
    <row r="265" spans="8:44">
      <c r="H265" s="3"/>
      <c r="I265" s="3"/>
      <c r="U265"/>
      <c r="V265"/>
      <c r="W265"/>
      <c r="X265"/>
      <c r="Y265"/>
      <c r="Z265"/>
      <c r="AA265"/>
      <c r="AB265"/>
      <c r="AC265"/>
      <c r="AD265"/>
      <c r="AE265"/>
      <c r="AF265"/>
      <c r="AG265"/>
      <c r="AH265"/>
      <c r="AI265"/>
      <c r="AJ265"/>
      <c r="AK265"/>
      <c r="AL265"/>
      <c r="AM265"/>
      <c r="AN265"/>
      <c r="AO265"/>
      <c r="AP265"/>
      <c r="AQ265"/>
      <c r="AR265"/>
    </row>
    <row r="266" spans="8:44">
      <c r="H266" s="3"/>
      <c r="I266" s="3"/>
      <c r="U266"/>
      <c r="V266"/>
      <c r="W266"/>
      <c r="X266"/>
      <c r="Y266"/>
      <c r="Z266"/>
      <c r="AA266"/>
      <c r="AB266"/>
      <c r="AC266"/>
      <c r="AD266"/>
      <c r="AE266"/>
      <c r="AF266"/>
      <c r="AG266"/>
      <c r="AH266"/>
      <c r="AI266"/>
      <c r="AJ266"/>
      <c r="AK266"/>
      <c r="AL266"/>
      <c r="AM266"/>
      <c r="AN266"/>
      <c r="AO266"/>
      <c r="AP266"/>
      <c r="AQ266"/>
      <c r="AR266"/>
    </row>
    <row r="267" spans="8:44">
      <c r="H267" s="3"/>
      <c r="I267" s="3"/>
      <c r="U267"/>
      <c r="V267"/>
      <c r="W267"/>
      <c r="X267"/>
      <c r="Y267"/>
      <c r="Z267"/>
      <c r="AA267"/>
      <c r="AB267"/>
      <c r="AC267"/>
      <c r="AD267"/>
      <c r="AE267"/>
      <c r="AF267"/>
      <c r="AG267"/>
      <c r="AH267"/>
      <c r="AI267"/>
      <c r="AJ267"/>
      <c r="AK267"/>
      <c r="AL267"/>
      <c r="AM267"/>
      <c r="AN267"/>
      <c r="AO267"/>
      <c r="AP267"/>
      <c r="AQ267"/>
      <c r="AR267"/>
    </row>
    <row r="268" spans="8:44">
      <c r="H268" s="3"/>
      <c r="I268" s="3"/>
      <c r="U268"/>
      <c r="V268"/>
      <c r="W268"/>
      <c r="X268"/>
      <c r="Y268"/>
      <c r="Z268"/>
      <c r="AA268"/>
      <c r="AB268"/>
      <c r="AC268"/>
      <c r="AD268"/>
      <c r="AE268"/>
      <c r="AF268"/>
      <c r="AG268"/>
      <c r="AH268"/>
      <c r="AI268"/>
      <c r="AJ268"/>
      <c r="AK268"/>
      <c r="AL268"/>
      <c r="AM268"/>
      <c r="AN268"/>
      <c r="AO268"/>
      <c r="AP268"/>
      <c r="AQ268"/>
      <c r="AR268"/>
    </row>
    <row r="269" spans="8:44">
      <c r="H269" s="3"/>
      <c r="I269" s="3"/>
      <c r="U269"/>
      <c r="V269"/>
      <c r="W269"/>
      <c r="X269"/>
      <c r="Y269"/>
      <c r="Z269"/>
      <c r="AA269"/>
      <c r="AB269"/>
      <c r="AC269"/>
      <c r="AD269"/>
      <c r="AE269"/>
      <c r="AF269"/>
      <c r="AG269"/>
      <c r="AH269"/>
      <c r="AI269"/>
      <c r="AJ269"/>
      <c r="AK269"/>
      <c r="AL269"/>
      <c r="AM269"/>
      <c r="AN269"/>
      <c r="AO269"/>
      <c r="AP269"/>
      <c r="AQ269"/>
      <c r="AR269"/>
    </row>
    <row r="270" spans="8:44">
      <c r="H270" s="3"/>
      <c r="I270" s="3"/>
      <c r="U270"/>
      <c r="V270"/>
      <c r="W270"/>
      <c r="X270"/>
      <c r="Y270"/>
      <c r="Z270"/>
      <c r="AA270"/>
      <c r="AB270"/>
      <c r="AC270"/>
      <c r="AD270"/>
      <c r="AE270"/>
      <c r="AF270"/>
      <c r="AG270"/>
      <c r="AH270"/>
      <c r="AI270"/>
      <c r="AJ270"/>
      <c r="AK270"/>
      <c r="AL270"/>
      <c r="AM270"/>
      <c r="AN270"/>
      <c r="AO270"/>
      <c r="AP270"/>
      <c r="AQ270"/>
      <c r="AR270"/>
    </row>
    <row r="271" spans="8:44">
      <c r="H271" s="3"/>
      <c r="I271" s="3"/>
      <c r="U271"/>
      <c r="V271"/>
      <c r="W271"/>
      <c r="X271"/>
      <c r="Y271"/>
      <c r="Z271"/>
      <c r="AA271"/>
      <c r="AB271"/>
      <c r="AC271"/>
      <c r="AD271"/>
      <c r="AE271"/>
      <c r="AF271"/>
      <c r="AG271"/>
      <c r="AH271"/>
      <c r="AI271"/>
      <c r="AJ271"/>
      <c r="AK271"/>
      <c r="AL271"/>
      <c r="AM271"/>
      <c r="AN271"/>
      <c r="AO271"/>
      <c r="AP271"/>
      <c r="AQ271"/>
      <c r="AR271"/>
    </row>
    <row r="272" spans="8:44">
      <c r="H272" s="3"/>
      <c r="I272" s="3"/>
      <c r="U272"/>
      <c r="V272"/>
      <c r="W272"/>
      <c r="X272"/>
      <c r="Y272"/>
      <c r="Z272"/>
      <c r="AA272"/>
      <c r="AB272"/>
      <c r="AC272"/>
      <c r="AD272"/>
      <c r="AE272"/>
      <c r="AF272"/>
      <c r="AG272"/>
      <c r="AH272"/>
      <c r="AI272"/>
      <c r="AJ272"/>
      <c r="AK272"/>
      <c r="AL272"/>
      <c r="AM272"/>
      <c r="AN272"/>
      <c r="AO272"/>
      <c r="AP272"/>
      <c r="AQ272"/>
      <c r="AR272"/>
    </row>
    <row r="273" spans="8:44">
      <c r="H273" s="3"/>
      <c r="I273" s="3"/>
      <c r="U273"/>
      <c r="V273"/>
      <c r="W273"/>
      <c r="X273"/>
      <c r="Y273"/>
      <c r="Z273"/>
      <c r="AA273"/>
      <c r="AB273"/>
      <c r="AC273"/>
      <c r="AD273"/>
      <c r="AE273"/>
      <c r="AF273"/>
      <c r="AG273"/>
      <c r="AH273"/>
      <c r="AI273"/>
      <c r="AJ273"/>
      <c r="AK273"/>
      <c r="AL273"/>
      <c r="AM273"/>
      <c r="AN273"/>
      <c r="AO273"/>
      <c r="AP273"/>
      <c r="AQ273"/>
      <c r="AR273"/>
    </row>
    <row r="274" spans="8:44">
      <c r="H274" s="3"/>
      <c r="I274" s="3"/>
      <c r="U274"/>
      <c r="V274"/>
      <c r="W274"/>
      <c r="X274"/>
      <c r="Y274"/>
      <c r="Z274"/>
      <c r="AA274"/>
      <c r="AB274"/>
      <c r="AC274"/>
      <c r="AD274"/>
      <c r="AE274"/>
      <c r="AF274"/>
      <c r="AG274"/>
      <c r="AH274"/>
      <c r="AI274"/>
      <c r="AJ274"/>
      <c r="AK274"/>
      <c r="AL274"/>
      <c r="AM274"/>
      <c r="AN274"/>
      <c r="AO274"/>
      <c r="AP274"/>
      <c r="AQ274"/>
      <c r="AR274"/>
    </row>
    <row r="275" spans="8:44">
      <c r="H275" s="3"/>
      <c r="I275" s="3"/>
      <c r="U275"/>
      <c r="V275"/>
      <c r="W275"/>
      <c r="X275"/>
      <c r="Y275"/>
      <c r="Z275"/>
      <c r="AA275"/>
      <c r="AB275"/>
      <c r="AC275"/>
      <c r="AD275"/>
      <c r="AE275"/>
      <c r="AF275"/>
      <c r="AG275"/>
      <c r="AH275"/>
      <c r="AI275"/>
      <c r="AJ275"/>
      <c r="AK275"/>
      <c r="AL275"/>
      <c r="AM275"/>
      <c r="AN275"/>
      <c r="AO275"/>
      <c r="AP275"/>
      <c r="AQ275"/>
      <c r="AR275"/>
    </row>
    <row r="276" spans="8:44">
      <c r="H276" s="3"/>
      <c r="I276" s="3"/>
      <c r="U276"/>
      <c r="V276"/>
      <c r="W276"/>
      <c r="X276"/>
      <c r="Y276"/>
      <c r="Z276"/>
      <c r="AA276"/>
      <c r="AB276"/>
      <c r="AC276"/>
      <c r="AD276"/>
      <c r="AE276"/>
      <c r="AF276"/>
      <c r="AG276"/>
      <c r="AH276"/>
      <c r="AI276"/>
      <c r="AJ276"/>
      <c r="AK276"/>
      <c r="AL276"/>
      <c r="AM276"/>
      <c r="AN276"/>
      <c r="AO276"/>
      <c r="AP276"/>
      <c r="AQ276"/>
      <c r="AR276"/>
    </row>
    <row r="277" spans="8:44">
      <c r="H277" s="3"/>
      <c r="I277" s="3"/>
      <c r="U277"/>
      <c r="V277"/>
      <c r="W277"/>
      <c r="X277"/>
      <c r="Y277"/>
      <c r="Z277"/>
      <c r="AA277"/>
      <c r="AB277"/>
      <c r="AC277"/>
      <c r="AD277"/>
      <c r="AE277"/>
      <c r="AF277"/>
      <c r="AG277"/>
      <c r="AH277"/>
      <c r="AI277"/>
      <c r="AJ277"/>
      <c r="AK277"/>
      <c r="AL277"/>
      <c r="AM277"/>
      <c r="AN277"/>
      <c r="AO277"/>
      <c r="AP277"/>
      <c r="AQ277"/>
      <c r="AR277"/>
    </row>
    <row r="278" spans="8:44">
      <c r="H278" s="3"/>
      <c r="I278" s="3"/>
      <c r="U278"/>
      <c r="V278"/>
      <c r="W278"/>
      <c r="X278"/>
      <c r="Y278"/>
      <c r="Z278"/>
      <c r="AA278"/>
      <c r="AB278"/>
      <c r="AC278"/>
      <c r="AD278"/>
      <c r="AE278"/>
      <c r="AF278"/>
      <c r="AG278"/>
      <c r="AH278"/>
      <c r="AI278"/>
      <c r="AJ278"/>
      <c r="AK278"/>
      <c r="AL278"/>
      <c r="AM278"/>
      <c r="AN278"/>
      <c r="AO278"/>
      <c r="AP278"/>
      <c r="AQ278"/>
      <c r="AR278"/>
    </row>
    <row r="279" spans="8:44">
      <c r="H279" s="3"/>
      <c r="I279" s="3"/>
      <c r="U279"/>
      <c r="V279"/>
      <c r="W279"/>
      <c r="X279"/>
      <c r="Y279"/>
      <c r="Z279"/>
      <c r="AA279"/>
      <c r="AB279"/>
      <c r="AC279"/>
      <c r="AD279"/>
      <c r="AE279"/>
      <c r="AF279"/>
      <c r="AG279"/>
      <c r="AH279"/>
      <c r="AI279"/>
      <c r="AJ279"/>
      <c r="AK279"/>
      <c r="AL279"/>
      <c r="AM279"/>
      <c r="AN279"/>
      <c r="AO279"/>
      <c r="AP279"/>
      <c r="AQ279"/>
      <c r="AR279"/>
    </row>
    <row r="280" spans="8:44">
      <c r="H280" s="3"/>
      <c r="I280" s="3"/>
      <c r="U280"/>
      <c r="V280"/>
      <c r="W280"/>
      <c r="X280"/>
      <c r="Y280"/>
      <c r="Z280"/>
      <c r="AA280"/>
      <c r="AB280"/>
      <c r="AC280"/>
      <c r="AD280"/>
      <c r="AE280"/>
      <c r="AF280"/>
      <c r="AG280"/>
      <c r="AH280"/>
      <c r="AI280"/>
      <c r="AJ280"/>
      <c r="AK280"/>
      <c r="AL280"/>
      <c r="AM280"/>
      <c r="AN280"/>
      <c r="AO280"/>
      <c r="AP280"/>
      <c r="AQ280"/>
      <c r="AR280"/>
    </row>
    <row r="281" spans="8:44">
      <c r="H281" s="3"/>
      <c r="I281" s="3"/>
      <c r="U281"/>
      <c r="V281"/>
      <c r="W281"/>
      <c r="X281"/>
      <c r="Y281"/>
      <c r="Z281"/>
      <c r="AA281"/>
      <c r="AB281"/>
      <c r="AC281"/>
      <c r="AD281"/>
      <c r="AE281"/>
      <c r="AF281"/>
      <c r="AG281"/>
      <c r="AH281"/>
      <c r="AI281"/>
      <c r="AJ281"/>
      <c r="AK281"/>
      <c r="AL281"/>
      <c r="AM281"/>
      <c r="AN281"/>
      <c r="AO281"/>
      <c r="AP281"/>
      <c r="AQ281"/>
      <c r="AR281"/>
    </row>
    <row r="282" spans="8:44">
      <c r="H282" s="3"/>
      <c r="I282" s="3"/>
      <c r="U282"/>
      <c r="V282"/>
      <c r="W282"/>
      <c r="X282"/>
      <c r="Y282"/>
      <c r="Z282"/>
      <c r="AA282"/>
      <c r="AB282"/>
      <c r="AC282"/>
      <c r="AD282"/>
      <c r="AE282"/>
      <c r="AF282"/>
      <c r="AG282"/>
      <c r="AH282"/>
      <c r="AI282"/>
      <c r="AJ282"/>
      <c r="AK282"/>
      <c r="AL282"/>
      <c r="AM282"/>
      <c r="AN282"/>
      <c r="AO282"/>
      <c r="AP282"/>
      <c r="AQ282"/>
      <c r="AR282"/>
    </row>
    <row r="283" spans="8:44">
      <c r="H283" s="3"/>
      <c r="I283" s="3"/>
      <c r="U283"/>
      <c r="V283"/>
      <c r="W283"/>
      <c r="X283"/>
      <c r="Y283"/>
      <c r="Z283"/>
      <c r="AA283"/>
      <c r="AB283"/>
      <c r="AC283"/>
      <c r="AD283"/>
      <c r="AE283"/>
      <c r="AF283"/>
      <c r="AG283"/>
      <c r="AH283"/>
      <c r="AI283"/>
      <c r="AJ283"/>
      <c r="AK283"/>
      <c r="AL283"/>
      <c r="AM283"/>
      <c r="AN283"/>
      <c r="AO283"/>
      <c r="AP283"/>
      <c r="AQ283"/>
      <c r="AR283"/>
    </row>
    <row r="284" spans="8:44">
      <c r="H284" s="3"/>
      <c r="I284" s="3"/>
      <c r="U284"/>
      <c r="V284"/>
      <c r="W284"/>
      <c r="X284"/>
      <c r="Y284"/>
      <c r="Z284"/>
      <c r="AA284"/>
      <c r="AB284"/>
      <c r="AC284"/>
      <c r="AD284"/>
      <c r="AE284"/>
      <c r="AF284"/>
      <c r="AG284"/>
      <c r="AH284"/>
      <c r="AI284"/>
      <c r="AJ284"/>
      <c r="AK284"/>
      <c r="AL284"/>
      <c r="AM284"/>
      <c r="AN284"/>
      <c r="AO284"/>
      <c r="AP284"/>
      <c r="AQ284"/>
      <c r="AR284"/>
    </row>
    <row r="285" spans="8:44">
      <c r="H285" s="3"/>
      <c r="I285" s="3"/>
      <c r="U285"/>
      <c r="V285"/>
      <c r="W285"/>
      <c r="X285"/>
      <c r="Y285"/>
      <c r="Z285"/>
      <c r="AA285"/>
      <c r="AB285"/>
      <c r="AC285"/>
      <c r="AD285"/>
      <c r="AE285"/>
      <c r="AF285"/>
      <c r="AG285"/>
      <c r="AH285"/>
      <c r="AI285"/>
      <c r="AJ285"/>
      <c r="AK285"/>
      <c r="AL285"/>
      <c r="AM285"/>
      <c r="AN285"/>
      <c r="AO285"/>
      <c r="AP285"/>
      <c r="AQ285"/>
      <c r="AR285"/>
    </row>
    <row r="286" spans="8:44">
      <c r="H286" s="3"/>
      <c r="I286" s="3"/>
      <c r="U286"/>
      <c r="V286"/>
      <c r="W286"/>
      <c r="X286"/>
      <c r="Y286"/>
      <c r="Z286"/>
      <c r="AA286"/>
      <c r="AB286"/>
      <c r="AC286"/>
      <c r="AD286"/>
      <c r="AE286"/>
      <c r="AF286"/>
      <c r="AG286"/>
      <c r="AH286"/>
      <c r="AI286"/>
      <c r="AJ286"/>
      <c r="AK286"/>
      <c r="AL286"/>
      <c r="AM286"/>
      <c r="AN286"/>
      <c r="AO286"/>
      <c r="AP286"/>
      <c r="AQ286"/>
      <c r="AR286"/>
    </row>
    <row r="287" spans="8:44">
      <c r="H287" s="3"/>
      <c r="I287" s="3"/>
      <c r="U287"/>
      <c r="V287"/>
      <c r="W287"/>
      <c r="X287"/>
      <c r="Y287"/>
      <c r="Z287"/>
      <c r="AA287"/>
      <c r="AB287"/>
      <c r="AC287"/>
      <c r="AD287"/>
      <c r="AE287"/>
      <c r="AF287"/>
      <c r="AG287"/>
      <c r="AH287"/>
      <c r="AI287"/>
      <c r="AJ287"/>
      <c r="AK287"/>
      <c r="AL287"/>
      <c r="AM287"/>
      <c r="AN287"/>
      <c r="AO287"/>
      <c r="AP287"/>
      <c r="AQ287"/>
      <c r="AR287"/>
    </row>
    <row r="288" spans="8:44">
      <c r="H288" s="3"/>
      <c r="I288" s="3"/>
      <c r="U288"/>
      <c r="V288"/>
      <c r="W288"/>
      <c r="X288"/>
      <c r="Y288"/>
      <c r="Z288"/>
      <c r="AA288"/>
      <c r="AB288"/>
      <c r="AC288"/>
      <c r="AD288"/>
      <c r="AE288"/>
      <c r="AF288"/>
      <c r="AG288"/>
      <c r="AH288"/>
      <c r="AI288"/>
      <c r="AJ288"/>
      <c r="AK288"/>
      <c r="AL288"/>
      <c r="AM288"/>
      <c r="AN288"/>
      <c r="AO288"/>
      <c r="AP288"/>
      <c r="AQ288"/>
      <c r="AR288"/>
    </row>
    <row r="289" spans="8:44">
      <c r="H289" s="3"/>
      <c r="I289" s="3"/>
      <c r="U289"/>
      <c r="V289"/>
      <c r="W289"/>
      <c r="X289"/>
      <c r="Y289"/>
      <c r="Z289"/>
      <c r="AA289"/>
      <c r="AB289"/>
      <c r="AC289"/>
      <c r="AD289"/>
      <c r="AE289"/>
      <c r="AF289"/>
      <c r="AG289"/>
      <c r="AH289"/>
      <c r="AI289"/>
      <c r="AJ289"/>
      <c r="AK289"/>
      <c r="AL289"/>
      <c r="AM289"/>
      <c r="AN289"/>
      <c r="AO289"/>
      <c r="AP289"/>
      <c r="AQ289"/>
      <c r="AR289"/>
    </row>
    <row r="290" spans="8:44">
      <c r="H290" s="3"/>
      <c r="I290" s="3"/>
      <c r="U290"/>
      <c r="V290"/>
      <c r="W290"/>
      <c r="X290"/>
      <c r="Y290"/>
      <c r="Z290"/>
      <c r="AA290"/>
      <c r="AB290"/>
      <c r="AC290"/>
      <c r="AD290"/>
      <c r="AE290"/>
      <c r="AF290"/>
      <c r="AG290"/>
      <c r="AH290"/>
      <c r="AI290"/>
      <c r="AJ290"/>
      <c r="AK290"/>
      <c r="AL290"/>
      <c r="AM290"/>
      <c r="AN290"/>
      <c r="AO290"/>
      <c r="AP290"/>
      <c r="AQ290"/>
      <c r="AR290"/>
    </row>
    <row r="291" spans="8:44">
      <c r="H291" s="3"/>
      <c r="I291" s="3"/>
      <c r="U291"/>
      <c r="V291"/>
      <c r="W291"/>
      <c r="X291"/>
      <c r="Y291"/>
      <c r="Z291"/>
      <c r="AA291"/>
      <c r="AB291"/>
      <c r="AC291"/>
      <c r="AD291"/>
      <c r="AE291"/>
      <c r="AF291"/>
      <c r="AG291"/>
      <c r="AH291"/>
      <c r="AI291"/>
      <c r="AJ291"/>
      <c r="AK291"/>
      <c r="AL291"/>
      <c r="AM291"/>
      <c r="AN291"/>
      <c r="AO291"/>
      <c r="AP291"/>
      <c r="AQ291"/>
      <c r="AR291"/>
    </row>
    <row r="292" spans="8:44">
      <c r="H292" s="3"/>
      <c r="I292" s="3"/>
      <c r="U292"/>
      <c r="V292"/>
      <c r="W292"/>
      <c r="X292"/>
      <c r="Y292"/>
      <c r="Z292"/>
      <c r="AA292"/>
      <c r="AB292"/>
      <c r="AC292"/>
      <c r="AD292"/>
      <c r="AE292"/>
      <c r="AF292"/>
      <c r="AG292"/>
      <c r="AH292"/>
      <c r="AI292"/>
      <c r="AJ292"/>
      <c r="AK292"/>
      <c r="AL292"/>
      <c r="AM292"/>
      <c r="AN292"/>
      <c r="AO292"/>
      <c r="AP292"/>
      <c r="AQ292"/>
      <c r="AR292"/>
    </row>
    <row r="293" spans="8:44">
      <c r="H293" s="3"/>
      <c r="I293" s="3"/>
      <c r="U293"/>
      <c r="V293"/>
      <c r="W293"/>
      <c r="X293"/>
      <c r="Y293"/>
      <c r="Z293"/>
      <c r="AA293"/>
      <c r="AB293"/>
      <c r="AC293"/>
      <c r="AD293"/>
      <c r="AE293"/>
      <c r="AF293"/>
      <c r="AG293"/>
      <c r="AH293"/>
      <c r="AI293"/>
      <c r="AJ293"/>
      <c r="AK293"/>
      <c r="AL293"/>
      <c r="AM293"/>
      <c r="AN293"/>
      <c r="AO293"/>
      <c r="AP293"/>
      <c r="AQ293"/>
      <c r="AR293"/>
    </row>
    <row r="294" spans="8:44">
      <c r="H294" s="3"/>
      <c r="I294" s="3"/>
      <c r="U294"/>
      <c r="V294"/>
      <c r="W294"/>
      <c r="X294"/>
      <c r="Y294"/>
      <c r="Z294"/>
      <c r="AA294"/>
      <c r="AB294"/>
      <c r="AC294"/>
      <c r="AD294"/>
      <c r="AE294"/>
      <c r="AF294"/>
      <c r="AG294"/>
      <c r="AH294"/>
      <c r="AI294"/>
      <c r="AJ294"/>
      <c r="AK294"/>
      <c r="AL294"/>
      <c r="AM294"/>
      <c r="AN294"/>
      <c r="AO294"/>
      <c r="AP294"/>
      <c r="AQ294"/>
      <c r="AR294"/>
    </row>
    <row r="295" spans="8:44">
      <c r="H295" s="3"/>
      <c r="I295" s="3"/>
      <c r="U295"/>
      <c r="V295"/>
      <c r="W295"/>
      <c r="X295"/>
      <c r="Y295"/>
      <c r="Z295"/>
      <c r="AA295"/>
      <c r="AB295"/>
      <c r="AC295"/>
      <c r="AD295"/>
      <c r="AE295"/>
      <c r="AF295"/>
      <c r="AG295"/>
      <c r="AH295"/>
      <c r="AI295"/>
      <c r="AJ295"/>
      <c r="AK295"/>
      <c r="AL295"/>
      <c r="AM295"/>
      <c r="AN295"/>
      <c r="AO295"/>
      <c r="AP295"/>
      <c r="AQ295"/>
      <c r="AR295"/>
    </row>
    <row r="296" spans="8:44">
      <c r="H296" s="3"/>
      <c r="I296" s="3"/>
      <c r="U296"/>
      <c r="V296"/>
      <c r="W296"/>
      <c r="X296"/>
      <c r="Y296"/>
      <c r="Z296"/>
      <c r="AA296"/>
      <c r="AB296"/>
      <c r="AC296"/>
      <c r="AD296"/>
      <c r="AE296"/>
      <c r="AF296"/>
      <c r="AG296"/>
      <c r="AH296"/>
      <c r="AI296"/>
      <c r="AJ296"/>
      <c r="AK296"/>
      <c r="AL296"/>
      <c r="AM296"/>
      <c r="AN296"/>
      <c r="AO296"/>
      <c r="AP296"/>
      <c r="AQ296"/>
      <c r="AR296"/>
    </row>
    <row r="297" spans="8:44">
      <c r="H297" s="3"/>
      <c r="I297" s="3"/>
      <c r="U297"/>
      <c r="V297"/>
      <c r="W297"/>
      <c r="X297"/>
      <c r="Y297"/>
      <c r="Z297"/>
      <c r="AA297"/>
      <c r="AB297"/>
      <c r="AC297"/>
      <c r="AD297"/>
      <c r="AE297"/>
      <c r="AF297"/>
      <c r="AG297"/>
      <c r="AH297"/>
      <c r="AI297"/>
      <c r="AJ297"/>
      <c r="AK297"/>
      <c r="AL297"/>
      <c r="AM297"/>
      <c r="AN297"/>
      <c r="AO297"/>
      <c r="AP297"/>
      <c r="AQ297"/>
      <c r="AR297"/>
    </row>
    <row r="298" spans="8:44">
      <c r="H298" s="3"/>
      <c r="I298" s="3"/>
      <c r="U298"/>
      <c r="V298"/>
      <c r="W298"/>
      <c r="X298"/>
      <c r="Y298"/>
      <c r="Z298"/>
      <c r="AA298"/>
      <c r="AB298"/>
      <c r="AC298"/>
      <c r="AD298"/>
      <c r="AE298"/>
      <c r="AF298"/>
      <c r="AG298"/>
      <c r="AH298"/>
      <c r="AI298"/>
      <c r="AJ298"/>
      <c r="AK298"/>
      <c r="AL298"/>
      <c r="AM298"/>
      <c r="AN298"/>
      <c r="AO298"/>
      <c r="AP298"/>
      <c r="AQ298"/>
      <c r="AR298"/>
    </row>
    <row r="299" spans="8:44">
      <c r="H299" s="3"/>
      <c r="I299" s="3"/>
      <c r="U299"/>
      <c r="V299"/>
      <c r="W299"/>
      <c r="X299"/>
      <c r="Y299"/>
      <c r="Z299"/>
      <c r="AA299"/>
      <c r="AB299"/>
      <c r="AC299"/>
      <c r="AD299"/>
      <c r="AE299"/>
      <c r="AF299"/>
      <c r="AG299"/>
      <c r="AH299"/>
      <c r="AI299"/>
      <c r="AJ299"/>
      <c r="AK299"/>
      <c r="AL299"/>
      <c r="AM299"/>
      <c r="AN299"/>
      <c r="AO299"/>
      <c r="AP299"/>
      <c r="AQ299"/>
      <c r="AR299"/>
    </row>
    <row r="300" spans="8:44">
      <c r="H300" s="3"/>
      <c r="I300" s="3"/>
      <c r="U300"/>
      <c r="V300"/>
      <c r="W300"/>
      <c r="X300"/>
      <c r="Y300"/>
      <c r="Z300"/>
      <c r="AA300"/>
      <c r="AB300"/>
      <c r="AC300"/>
      <c r="AD300"/>
      <c r="AE300"/>
      <c r="AF300"/>
      <c r="AG300"/>
      <c r="AH300"/>
      <c r="AI300"/>
      <c r="AJ300"/>
      <c r="AK300"/>
      <c r="AL300"/>
      <c r="AM300"/>
      <c r="AN300"/>
      <c r="AO300"/>
      <c r="AP300"/>
      <c r="AQ300"/>
      <c r="AR300"/>
    </row>
    <row r="301" spans="8:44">
      <c r="H301" s="3"/>
      <c r="I301" s="3"/>
      <c r="U301"/>
      <c r="V301"/>
      <c r="W301"/>
      <c r="X301"/>
      <c r="Y301"/>
      <c r="Z301"/>
      <c r="AA301"/>
      <c r="AB301"/>
      <c r="AC301"/>
      <c r="AD301"/>
      <c r="AE301"/>
      <c r="AF301"/>
      <c r="AG301"/>
      <c r="AH301"/>
      <c r="AI301"/>
      <c r="AJ301"/>
      <c r="AK301"/>
      <c r="AL301"/>
      <c r="AM301"/>
      <c r="AN301"/>
      <c r="AO301"/>
      <c r="AP301"/>
      <c r="AQ301"/>
      <c r="AR301"/>
    </row>
  </sheetData>
  <mergeCells count="3">
    <mergeCell ref="A9:A14"/>
    <mergeCell ref="A15:A18"/>
    <mergeCell ref="A24:E24"/>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12"/>
  <sheetViews>
    <sheetView workbookViewId="0">
      <selection activeCell="A15" sqref="A15"/>
    </sheetView>
  </sheetViews>
  <sheetFormatPr baseColWidth="10" defaultColWidth="11.5" defaultRowHeight="14" x14ac:dyDescent="0"/>
  <cols>
    <col min="1" max="1" width="11.5" style="3"/>
    <col min="2" max="2" width="34" style="3" customWidth="1"/>
    <col min="3" max="3" width="20.33203125" style="3" bestFit="1" customWidth="1"/>
    <col min="4" max="4" width="14.83203125" style="3" bestFit="1" customWidth="1"/>
    <col min="5" max="5" width="35.1640625" style="3" customWidth="1"/>
    <col min="6" max="6" width="29.5" style="3" customWidth="1"/>
    <col min="7" max="7" width="46" style="3" customWidth="1"/>
    <col min="8" max="9" width="33" customWidth="1"/>
    <col min="10" max="10" width="33.5" style="3" bestFit="1" customWidth="1"/>
    <col min="11" max="11" width="20.33203125" style="3" bestFit="1" customWidth="1"/>
    <col min="12" max="12" width="16.6640625" style="3" bestFit="1" customWidth="1"/>
    <col min="13" max="13" width="16.83203125" style="3" bestFit="1" customWidth="1"/>
    <col min="14" max="15" width="22.1640625" style="3" bestFit="1" customWidth="1"/>
    <col min="16" max="16" width="23.1640625" style="3" customWidth="1"/>
    <col min="17" max="17" width="21.83203125" style="3" bestFit="1" customWidth="1"/>
    <col min="18" max="19" width="22.33203125" style="3" bestFit="1" customWidth="1"/>
    <col min="20" max="21" width="15.6640625" style="3" bestFit="1" customWidth="1"/>
    <col min="22" max="22" width="11.5" style="3"/>
    <col min="23" max="23" width="22.6640625" style="102" customWidth="1"/>
    <col min="24" max="24" width="46" style="3" customWidth="1"/>
    <col min="25" max="25" width="28.33203125" style="3" customWidth="1"/>
    <col min="26" max="27" width="22.5" style="3" bestFit="1" customWidth="1"/>
    <col min="28" max="29" width="22" style="3" bestFit="1" customWidth="1"/>
    <col min="30" max="31" width="21.6640625" style="3" bestFit="1" customWidth="1"/>
    <col min="32" max="33" width="22.1640625" style="3" bestFit="1" customWidth="1"/>
    <col min="34" max="35" width="15.5" style="3" bestFit="1" customWidth="1"/>
    <col min="36" max="36" width="8.5" style="3" customWidth="1"/>
    <col min="37" max="37" width="3.83203125" style="3" customWidth="1"/>
    <col min="38" max="39" width="14.6640625" style="3" customWidth="1"/>
    <col min="40" max="40" width="3.83203125" style="3" customWidth="1"/>
    <col min="41" max="41" width="11.5" style="3"/>
    <col min="42" max="42" width="17.5" style="3" bestFit="1" customWidth="1"/>
    <col min="43" max="44" width="11.5" style="3" customWidth="1"/>
    <col min="45" max="16384" width="11.5" style="3"/>
  </cols>
  <sheetData>
    <row r="1" spans="1:40" s="91" customFormat="1">
      <c r="A1" s="237" t="s">
        <v>238</v>
      </c>
      <c r="B1" s="237"/>
      <c r="C1" s="237"/>
      <c r="D1" s="237"/>
      <c r="E1" s="237"/>
      <c r="H1"/>
      <c r="I1"/>
      <c r="W1" s="116"/>
    </row>
    <row r="2" spans="1:40" s="93" customFormat="1">
      <c r="A2" s="92"/>
      <c r="B2" s="92"/>
      <c r="C2" s="92"/>
      <c r="D2" s="92"/>
      <c r="H2"/>
      <c r="I2"/>
      <c r="L2" s="92"/>
      <c r="M2" s="92"/>
      <c r="W2" s="117"/>
    </row>
    <row r="3" spans="1:40" s="93" customFormat="1" ht="23">
      <c r="A3" s="27" t="s">
        <v>404</v>
      </c>
      <c r="B3" s="27"/>
      <c r="C3" s="27"/>
      <c r="D3" s="27"/>
      <c r="E3" s="27"/>
      <c r="F3" s="27"/>
      <c r="G3" s="27"/>
      <c r="H3" s="27"/>
      <c r="I3" s="27"/>
      <c r="J3" s="27"/>
      <c r="K3" s="27"/>
      <c r="L3" s="27"/>
      <c r="M3" s="27"/>
      <c r="N3" s="27"/>
      <c r="O3" s="27"/>
    </row>
    <row r="4" spans="1:40" s="93" customFormat="1">
      <c r="A4" s="92"/>
      <c r="B4" s="92"/>
      <c r="C4" s="92"/>
      <c r="D4" s="92"/>
      <c r="H4"/>
      <c r="L4" s="92"/>
      <c r="M4" s="92"/>
      <c r="W4" s="117"/>
    </row>
    <row r="5" spans="1:40" s="93" customFormat="1">
      <c r="B5" s="92"/>
      <c r="C5" s="92"/>
      <c r="D5" s="92"/>
      <c r="H5"/>
      <c r="L5" s="92"/>
      <c r="M5" s="92"/>
      <c r="W5" s="117"/>
    </row>
    <row r="6" spans="1:40" s="93" customFormat="1" ht="18">
      <c r="A6" s="29" t="s">
        <v>197</v>
      </c>
      <c r="B6" s="92"/>
      <c r="C6" s="92"/>
      <c r="D6" s="92"/>
      <c r="H6"/>
      <c r="L6" s="92"/>
      <c r="M6" s="92"/>
      <c r="W6" s="117"/>
    </row>
    <row r="7" spans="1:40" ht="19" thickBot="1">
      <c r="A7" s="105" t="s">
        <v>239</v>
      </c>
      <c r="G7" s="118"/>
      <c r="I7" s="29"/>
      <c r="W7" s="3"/>
    </row>
    <row r="8" spans="1:40" ht="20" thickTop="1" thickBot="1">
      <c r="A8" s="33"/>
      <c r="B8" s="33" t="s">
        <v>170</v>
      </c>
      <c r="C8" s="33" t="s">
        <v>175</v>
      </c>
      <c r="D8" s="33" t="s">
        <v>166</v>
      </c>
      <c r="E8" s="33"/>
      <c r="G8" s="118"/>
      <c r="I8" s="29"/>
      <c r="W8" s="3"/>
    </row>
    <row r="9" spans="1:40" ht="20" thickTop="1" thickBot="1">
      <c r="A9" s="119"/>
      <c r="B9" s="119" t="s">
        <v>240</v>
      </c>
      <c r="C9" s="119"/>
      <c r="D9" s="120" t="s">
        <v>112</v>
      </c>
      <c r="E9" s="181"/>
      <c r="F9" s="95"/>
      <c r="G9" s="118"/>
      <c r="W9" s="3"/>
    </row>
    <row r="10" spans="1:40" s="95" customFormat="1" ht="20" thickTop="1" thickBot="1">
      <c r="A10" s="119"/>
      <c r="B10" s="119" t="s">
        <v>241</v>
      </c>
      <c r="C10" s="119"/>
      <c r="D10" s="119" t="s">
        <v>242</v>
      </c>
      <c r="E10" s="196">
        <v>150</v>
      </c>
      <c r="F10" s="3"/>
      <c r="G10" s="118"/>
      <c r="W10" s="3"/>
      <c r="X10" s="3"/>
      <c r="Y10" s="3"/>
      <c r="Z10" s="3"/>
      <c r="AA10" s="3"/>
      <c r="AB10" s="3"/>
      <c r="AC10" s="3"/>
      <c r="AD10" s="3"/>
      <c r="AE10" s="3"/>
      <c r="AF10" s="3"/>
      <c r="AG10" s="3"/>
      <c r="AH10" s="3"/>
      <c r="AI10" s="3"/>
      <c r="AJ10" s="3"/>
      <c r="AK10" s="3"/>
      <c r="AL10" s="3"/>
      <c r="AM10" s="121"/>
      <c r="AN10" s="121"/>
    </row>
    <row r="11" spans="1:40" ht="15" thickTop="1">
      <c r="G11" s="118"/>
      <c r="W11" s="3"/>
    </row>
    <row r="12" spans="1:40" ht="15" thickBot="1">
      <c r="A12" s="105" t="s">
        <v>399</v>
      </c>
      <c r="G12" s="118"/>
      <c r="W12" s="3"/>
    </row>
    <row r="13" spans="1:40" ht="32" thickTop="1" thickBot="1">
      <c r="B13" s="238" t="s">
        <v>170</v>
      </c>
      <c r="C13" s="33" t="s">
        <v>209</v>
      </c>
      <c r="D13" s="33" t="s">
        <v>209</v>
      </c>
      <c r="E13" s="33" t="s">
        <v>208</v>
      </c>
      <c r="F13" s="33" t="s">
        <v>208</v>
      </c>
      <c r="G13" s="33" t="s">
        <v>243</v>
      </c>
      <c r="H13" s="33" t="s">
        <v>243</v>
      </c>
      <c r="I13" s="33" t="s">
        <v>244</v>
      </c>
      <c r="J13" s="33" t="s">
        <v>244</v>
      </c>
      <c r="K13" s="33" t="s">
        <v>245</v>
      </c>
      <c r="L13" s="33" t="s">
        <v>245</v>
      </c>
      <c r="W13" s="3"/>
    </row>
    <row r="14" spans="1:40" ht="17" thickTop="1" thickBot="1">
      <c r="B14" s="239"/>
      <c r="C14" s="33" t="s">
        <v>202</v>
      </c>
      <c r="D14" s="33" t="s">
        <v>203</v>
      </c>
      <c r="E14" s="33" t="s">
        <v>202</v>
      </c>
      <c r="F14" s="33" t="s">
        <v>203</v>
      </c>
      <c r="G14" s="33" t="s">
        <v>202</v>
      </c>
      <c r="H14" s="33" t="s">
        <v>203</v>
      </c>
      <c r="I14" s="33" t="s">
        <v>202</v>
      </c>
      <c r="J14" s="33" t="s">
        <v>203</v>
      </c>
      <c r="K14" s="33" t="s">
        <v>202</v>
      </c>
      <c r="L14" s="33" t="s">
        <v>203</v>
      </c>
      <c r="M14" s="3" t="s">
        <v>246</v>
      </c>
      <c r="W14" s="3"/>
    </row>
    <row r="15" spans="1:40" ht="30" thickTop="1" thickBot="1">
      <c r="B15" s="122" t="s">
        <v>247</v>
      </c>
      <c r="C15" s="182"/>
      <c r="D15" s="182"/>
      <c r="E15" s="182"/>
      <c r="F15" s="182"/>
      <c r="G15" s="182"/>
      <c r="H15" s="182"/>
      <c r="I15" s="182"/>
      <c r="J15" s="182"/>
      <c r="K15" s="182"/>
      <c r="L15" s="182"/>
      <c r="M15" s="123">
        <f>SUM(C15:L15)</f>
        <v>0</v>
      </c>
      <c r="W15" s="3"/>
    </row>
    <row r="16" spans="1:40" ht="16" thickTop="1" thickBot="1">
      <c r="B16" s="240" t="s">
        <v>248</v>
      </c>
      <c r="C16" s="241"/>
      <c r="D16" s="241"/>
      <c r="E16" s="241"/>
      <c r="F16" s="241"/>
      <c r="G16" s="241"/>
      <c r="H16" s="241"/>
      <c r="I16" s="241"/>
      <c r="J16" s="241"/>
      <c r="K16" s="241"/>
      <c r="L16" s="242"/>
      <c r="W16" s="3"/>
    </row>
    <row r="17" spans="1:23" ht="16" thickTop="1" thickBot="1">
      <c r="B17" s="124" t="s">
        <v>55</v>
      </c>
      <c r="C17" s="192">
        <v>0</v>
      </c>
      <c r="D17" s="192">
        <v>0</v>
      </c>
      <c r="E17" s="192">
        <v>0</v>
      </c>
      <c r="F17" s="192">
        <v>0</v>
      </c>
      <c r="G17" s="192">
        <v>0</v>
      </c>
      <c r="H17" s="192">
        <v>0</v>
      </c>
      <c r="I17" s="192">
        <v>0</v>
      </c>
      <c r="J17" s="192">
        <v>0</v>
      </c>
      <c r="K17" s="192">
        <v>0</v>
      </c>
      <c r="L17" s="192">
        <v>0</v>
      </c>
      <c r="W17" s="3"/>
    </row>
    <row r="18" spans="1:23" ht="16" thickTop="1" thickBot="1">
      <c r="B18" s="124" t="s">
        <v>56</v>
      </c>
      <c r="C18" s="193">
        <v>0.1</v>
      </c>
      <c r="D18" s="193">
        <v>0.1</v>
      </c>
      <c r="E18" s="193">
        <v>0.2</v>
      </c>
      <c r="F18" s="193">
        <v>0.1</v>
      </c>
      <c r="G18" s="193">
        <v>0.2</v>
      </c>
      <c r="H18" s="193">
        <v>0.1</v>
      </c>
      <c r="I18" s="193">
        <v>0.2</v>
      </c>
      <c r="J18" s="193">
        <v>0.1</v>
      </c>
      <c r="K18" s="193">
        <v>0.2</v>
      </c>
      <c r="L18" s="193">
        <v>0.1</v>
      </c>
      <c r="W18" s="3"/>
    </row>
    <row r="19" spans="1:23" ht="16" thickTop="1" thickBot="1">
      <c r="B19" s="124" t="s">
        <v>57</v>
      </c>
      <c r="C19" s="193">
        <v>0.2</v>
      </c>
      <c r="D19" s="193">
        <v>0.2</v>
      </c>
      <c r="E19" s="193">
        <v>0.05</v>
      </c>
      <c r="F19" s="193">
        <v>0.05</v>
      </c>
      <c r="G19" s="202">
        <v>0.05</v>
      </c>
      <c r="H19" s="193">
        <v>0.05</v>
      </c>
      <c r="I19" s="193">
        <v>0.05</v>
      </c>
      <c r="J19" s="193">
        <v>0.05</v>
      </c>
      <c r="K19" s="193">
        <v>0.05</v>
      </c>
      <c r="L19" s="193">
        <v>0.05</v>
      </c>
      <c r="W19" s="3"/>
    </row>
    <row r="20" spans="1:23" ht="16" thickTop="1" thickBot="1">
      <c r="B20" s="124" t="s">
        <v>58</v>
      </c>
      <c r="C20" s="193">
        <v>0.05</v>
      </c>
      <c r="D20" s="193">
        <v>0.05</v>
      </c>
      <c r="E20" s="193"/>
      <c r="F20" s="193"/>
      <c r="G20" s="193"/>
      <c r="H20" s="193"/>
      <c r="I20" s="193"/>
      <c r="J20" s="193"/>
      <c r="K20" s="193"/>
      <c r="L20" s="193"/>
      <c r="W20" s="3"/>
    </row>
    <row r="21" spans="1:23" ht="16" thickTop="1" thickBot="1">
      <c r="B21" s="124" t="s">
        <v>59</v>
      </c>
      <c r="C21" s="193">
        <v>0.1</v>
      </c>
      <c r="D21" s="193">
        <v>0.05</v>
      </c>
      <c r="E21" s="193"/>
      <c r="F21" s="193"/>
      <c r="G21" s="193"/>
      <c r="H21" s="193"/>
      <c r="I21" s="193"/>
      <c r="J21" s="193"/>
      <c r="K21" s="193"/>
      <c r="L21" s="193"/>
      <c r="W21" s="3"/>
    </row>
    <row r="22" spans="1:23" ht="16" thickTop="1" thickBot="1">
      <c r="B22" s="124" t="s">
        <v>60</v>
      </c>
      <c r="C22" s="193">
        <v>0.2</v>
      </c>
      <c r="D22" s="193">
        <v>0.05</v>
      </c>
      <c r="E22" s="193"/>
      <c r="F22" s="193"/>
      <c r="G22" s="193"/>
      <c r="H22" s="193"/>
      <c r="I22" s="193"/>
      <c r="J22" s="193"/>
      <c r="K22" s="193"/>
      <c r="L22" s="193"/>
      <c r="W22" s="3"/>
    </row>
    <row r="23" spans="1:23" ht="16" thickTop="1" thickBot="1">
      <c r="B23" s="124" t="s">
        <v>61</v>
      </c>
      <c r="C23" s="193">
        <v>0.15</v>
      </c>
      <c r="D23" s="193">
        <v>0.25</v>
      </c>
      <c r="E23" s="193">
        <v>0.35</v>
      </c>
      <c r="F23" s="193">
        <v>0.4</v>
      </c>
      <c r="G23" s="193">
        <v>0.35</v>
      </c>
      <c r="H23" s="193">
        <v>0.4</v>
      </c>
      <c r="I23" s="193">
        <v>0.4</v>
      </c>
      <c r="J23" s="193">
        <v>0.4</v>
      </c>
      <c r="K23" s="193">
        <v>0.35</v>
      </c>
      <c r="L23" s="193">
        <v>0.4</v>
      </c>
      <c r="W23" s="3"/>
    </row>
    <row r="24" spans="1:23" ht="16" thickTop="1" thickBot="1">
      <c r="B24" s="124" t="s">
        <v>62</v>
      </c>
      <c r="C24" s="193">
        <v>0.15</v>
      </c>
      <c r="D24" s="193">
        <v>0.25</v>
      </c>
      <c r="E24" s="193">
        <v>0.05</v>
      </c>
      <c r="F24" s="193">
        <v>0.05</v>
      </c>
      <c r="G24" s="193">
        <v>0.05</v>
      </c>
      <c r="H24" s="193">
        <v>0.05</v>
      </c>
      <c r="I24" s="193">
        <v>0.05</v>
      </c>
      <c r="J24" s="193">
        <v>0.05</v>
      </c>
      <c r="K24" s="193">
        <v>0.05</v>
      </c>
      <c r="L24" s="193">
        <v>0.05</v>
      </c>
      <c r="W24" s="3"/>
    </row>
    <row r="25" spans="1:23" ht="16" thickTop="1" thickBot="1">
      <c r="B25" s="124" t="s">
        <v>63</v>
      </c>
      <c r="C25" s="194">
        <v>0.05</v>
      </c>
      <c r="D25" s="194">
        <v>0.05</v>
      </c>
      <c r="E25" s="194">
        <v>0.35</v>
      </c>
      <c r="F25" s="194">
        <v>0.4</v>
      </c>
      <c r="G25" s="194">
        <v>0.35</v>
      </c>
      <c r="H25" s="194">
        <v>0.4</v>
      </c>
      <c r="I25" s="194">
        <v>0.3</v>
      </c>
      <c r="J25" s="194">
        <v>0.4</v>
      </c>
      <c r="K25" s="194">
        <v>0.35</v>
      </c>
      <c r="L25" s="194">
        <v>0.4</v>
      </c>
      <c r="W25" s="3"/>
    </row>
    <row r="26" spans="1:23" ht="16" thickTop="1" thickBot="1">
      <c r="B26" s="124" t="s">
        <v>249</v>
      </c>
      <c r="C26" s="51">
        <f t="shared" ref="C26:L26" si="0">SUM(C17:C25)</f>
        <v>1.0000000000000002</v>
      </c>
      <c r="D26" s="51">
        <f t="shared" si="0"/>
        <v>1</v>
      </c>
      <c r="E26" s="51">
        <f t="shared" si="0"/>
        <v>1</v>
      </c>
      <c r="F26" s="51">
        <f t="shared" si="0"/>
        <v>1</v>
      </c>
      <c r="G26" s="51">
        <f t="shared" si="0"/>
        <v>1</v>
      </c>
      <c r="H26" s="51">
        <f t="shared" si="0"/>
        <v>1</v>
      </c>
      <c r="I26" s="51">
        <f t="shared" si="0"/>
        <v>1</v>
      </c>
      <c r="J26" s="51">
        <f t="shared" si="0"/>
        <v>1</v>
      </c>
      <c r="K26" s="51">
        <f t="shared" si="0"/>
        <v>1</v>
      </c>
      <c r="L26" s="51">
        <f t="shared" si="0"/>
        <v>1</v>
      </c>
      <c r="W26" s="3"/>
    </row>
    <row r="27" spans="1:23" ht="19" thickTop="1">
      <c r="B27" s="104"/>
      <c r="C27" s="104"/>
      <c r="D27" s="104"/>
      <c r="I27" s="104"/>
      <c r="L27" s="104"/>
      <c r="M27" s="104"/>
      <c r="P27" s="104"/>
      <c r="Q27" s="104"/>
      <c r="W27" s="3"/>
    </row>
    <row r="28" spans="1:23" ht="18">
      <c r="A28" s="29" t="s">
        <v>250</v>
      </c>
      <c r="B28" s="104"/>
      <c r="C28" s="104"/>
      <c r="D28" s="104"/>
      <c r="I28" s="29"/>
      <c r="L28" s="104"/>
      <c r="M28" s="104"/>
      <c r="W28" s="3"/>
    </row>
    <row r="29" spans="1:23" ht="19" thickBot="1">
      <c r="A29" s="29"/>
      <c r="B29" s="104"/>
      <c r="C29" s="104"/>
      <c r="D29" s="104"/>
      <c r="I29" s="29"/>
      <c r="L29" s="104"/>
      <c r="M29" s="104"/>
      <c r="W29" s="3"/>
    </row>
    <row r="30" spans="1:23" ht="20" thickTop="1" thickBot="1">
      <c r="A30" s="234" t="s">
        <v>221</v>
      </c>
      <c r="B30" s="235"/>
      <c r="C30" s="235"/>
      <c r="D30" s="235"/>
      <c r="E30" s="236"/>
      <c r="I30" s="29"/>
      <c r="L30" s="104"/>
      <c r="M30" s="104"/>
      <c r="W30" s="3"/>
    </row>
    <row r="31" spans="1:23" ht="20" thickTop="1" thickBot="1">
      <c r="A31" s="119"/>
      <c r="B31" s="112" t="s">
        <v>236</v>
      </c>
      <c r="C31" s="112" t="s">
        <v>55</v>
      </c>
      <c r="D31" s="112" t="s">
        <v>82</v>
      </c>
      <c r="E31" s="112">
        <v>93</v>
      </c>
      <c r="I31" s="29"/>
      <c r="L31" s="104"/>
      <c r="M31" s="104"/>
      <c r="W31" s="3"/>
    </row>
    <row r="32" spans="1:23" ht="20" thickTop="1" thickBot="1">
      <c r="A32" s="119"/>
      <c r="B32" s="112" t="s">
        <v>236</v>
      </c>
      <c r="C32" s="112" t="s">
        <v>56</v>
      </c>
      <c r="D32" s="112" t="s">
        <v>82</v>
      </c>
      <c r="E32" s="112">
        <v>98</v>
      </c>
      <c r="I32" s="29"/>
      <c r="L32" s="104"/>
      <c r="M32" s="104"/>
      <c r="W32" s="3"/>
    </row>
    <row r="33" spans="1:41" ht="20" thickTop="1" thickBot="1">
      <c r="A33" s="119"/>
      <c r="B33" s="112" t="s">
        <v>236</v>
      </c>
      <c r="C33" s="112" t="s">
        <v>57</v>
      </c>
      <c r="D33" s="112" t="s">
        <v>82</v>
      </c>
      <c r="E33" s="112">
        <v>88</v>
      </c>
      <c r="I33" s="29"/>
      <c r="L33" s="104"/>
      <c r="M33" s="104"/>
      <c r="W33" s="3"/>
    </row>
    <row r="34" spans="1:41" ht="20" thickTop="1" thickBot="1">
      <c r="A34" s="119"/>
      <c r="B34" s="112" t="s">
        <v>236</v>
      </c>
      <c r="C34" s="112" t="s">
        <v>58</v>
      </c>
      <c r="D34" s="112" t="s">
        <v>82</v>
      </c>
      <c r="E34" s="112">
        <v>88</v>
      </c>
      <c r="I34" s="29"/>
      <c r="L34" s="104"/>
      <c r="M34" s="104"/>
      <c r="W34" s="3"/>
    </row>
    <row r="35" spans="1:41" ht="20" thickTop="1" thickBot="1">
      <c r="A35" s="119"/>
      <c r="B35" s="112" t="s">
        <v>236</v>
      </c>
      <c r="C35" s="112" t="s">
        <v>59</v>
      </c>
      <c r="D35" s="112" t="s">
        <v>82</v>
      </c>
      <c r="E35" s="112">
        <v>75</v>
      </c>
      <c r="I35" s="29"/>
      <c r="L35" s="104"/>
      <c r="M35" s="104"/>
      <c r="W35" s="3"/>
    </row>
    <row r="36" spans="1:41" ht="20" thickTop="1" thickBot="1">
      <c r="A36" s="119"/>
      <c r="B36" s="112" t="s">
        <v>236</v>
      </c>
      <c r="C36" s="112" t="s">
        <v>60</v>
      </c>
      <c r="D36" s="112" t="s">
        <v>82</v>
      </c>
      <c r="E36" s="112">
        <v>400</v>
      </c>
      <c r="I36" s="29"/>
      <c r="L36" s="104"/>
      <c r="M36" s="104"/>
      <c r="W36" s="3"/>
    </row>
    <row r="37" spans="1:41" ht="20" thickTop="1" thickBot="1">
      <c r="A37" s="119"/>
      <c r="B37" s="112" t="s">
        <v>236</v>
      </c>
      <c r="C37" s="112" t="s">
        <v>61</v>
      </c>
      <c r="D37" s="112" t="s">
        <v>82</v>
      </c>
      <c r="E37" s="112">
        <v>400</v>
      </c>
      <c r="I37" s="29"/>
      <c r="L37" s="104"/>
      <c r="M37" s="104"/>
      <c r="W37" s="3"/>
    </row>
    <row r="38" spans="1:41" ht="20" thickTop="1" thickBot="1">
      <c r="A38" s="119"/>
      <c r="B38" s="112" t="s">
        <v>236</v>
      </c>
      <c r="C38" s="112" t="s">
        <v>62</v>
      </c>
      <c r="D38" s="112" t="s">
        <v>82</v>
      </c>
      <c r="E38" s="112">
        <v>450</v>
      </c>
      <c r="I38" s="29"/>
      <c r="L38" s="104"/>
      <c r="M38" s="104"/>
      <c r="W38" s="3"/>
    </row>
    <row r="39" spans="1:41" ht="20" thickTop="1" thickBot="1">
      <c r="A39" s="119"/>
      <c r="B39" s="112" t="s">
        <v>236</v>
      </c>
      <c r="C39" s="112" t="s">
        <v>63</v>
      </c>
      <c r="D39" s="112" t="s">
        <v>82</v>
      </c>
      <c r="E39" s="112">
        <v>100</v>
      </c>
      <c r="I39" s="29"/>
      <c r="L39" s="104"/>
      <c r="M39" s="104"/>
      <c r="W39" s="3"/>
    </row>
    <row r="40" spans="1:41" ht="19" thickTop="1">
      <c r="A40" s="29"/>
      <c r="B40" s="104"/>
      <c r="C40" s="104"/>
      <c r="D40" s="104"/>
      <c r="I40" s="29"/>
      <c r="L40" s="104"/>
      <c r="M40" s="104"/>
      <c r="W40" s="3"/>
    </row>
    <row r="41" spans="1:41" ht="18">
      <c r="A41" s="125" t="s">
        <v>400</v>
      </c>
      <c r="F41"/>
      <c r="G41" s="106"/>
      <c r="I41" s="105"/>
      <c r="L41" s="104"/>
      <c r="M41" s="104"/>
      <c r="N41" s="106"/>
      <c r="O41" s="106"/>
      <c r="P41" s="104"/>
      <c r="Q41" s="104"/>
      <c r="V41" s="104"/>
      <c r="W41" s="3"/>
      <c r="AM41" s="104"/>
      <c r="AN41" s="104"/>
      <c r="AO41" s="104"/>
    </row>
    <row r="42" spans="1:41" ht="19" thickBot="1">
      <c r="A42" s="125"/>
      <c r="F42"/>
      <c r="G42" s="106"/>
      <c r="J42" s="105"/>
      <c r="L42" s="104"/>
      <c r="M42" s="104"/>
      <c r="N42" s="106"/>
      <c r="O42" s="106"/>
      <c r="P42" s="104"/>
      <c r="Q42" s="104"/>
      <c r="R42" s="104"/>
      <c r="S42" s="104"/>
      <c r="T42" s="104"/>
      <c r="U42" s="104"/>
      <c r="V42" s="104"/>
      <c r="X42" s="104"/>
      <c r="AJ42" s="104"/>
      <c r="AK42" s="104"/>
      <c r="AL42" s="104"/>
      <c r="AM42" s="104"/>
      <c r="AN42" s="104"/>
      <c r="AO42" s="104"/>
    </row>
    <row r="43" spans="1:41" ht="20" thickTop="1" thickBot="1">
      <c r="A43" s="126" t="s">
        <v>221</v>
      </c>
      <c r="B43" s="127"/>
      <c r="C43" s="127"/>
      <c r="D43" s="127"/>
      <c r="E43" s="128"/>
      <c r="F43"/>
      <c r="G43"/>
      <c r="J43"/>
      <c r="K43"/>
      <c r="L43"/>
      <c r="M43"/>
      <c r="N43"/>
      <c r="O43"/>
      <c r="P43"/>
      <c r="Q43"/>
      <c r="R43" s="104"/>
      <c r="S43" s="104"/>
      <c r="T43" s="104"/>
      <c r="U43" s="104"/>
      <c r="V43" s="104"/>
      <c r="X43" s="104"/>
      <c r="AJ43" s="104"/>
      <c r="AK43" s="104"/>
      <c r="AL43" s="104"/>
      <c r="AM43" s="104"/>
      <c r="AN43" s="104"/>
      <c r="AO43" s="104"/>
    </row>
    <row r="44" spans="1:41" ht="20" thickTop="1" thickBot="1">
      <c r="A44" s="119"/>
      <c r="B44" s="112" t="s">
        <v>12</v>
      </c>
      <c r="C44" s="112" t="s">
        <v>49</v>
      </c>
      <c r="D44" s="112" t="s">
        <v>54</v>
      </c>
      <c r="E44" s="183" t="e">
        <f>A153</f>
        <v>#DIV/0!</v>
      </c>
      <c r="F44"/>
      <c r="G44"/>
      <c r="J44"/>
      <c r="K44"/>
      <c r="L44"/>
      <c r="M44"/>
      <c r="N44"/>
      <c r="O44"/>
      <c r="P44"/>
      <c r="Q44"/>
      <c r="R44" s="104"/>
      <c r="S44" s="104"/>
      <c r="T44" s="104"/>
      <c r="U44" s="104"/>
      <c r="V44" s="104"/>
      <c r="X44" s="104"/>
      <c r="AJ44" s="104"/>
      <c r="AK44" s="104"/>
      <c r="AL44" s="104"/>
      <c r="AM44" s="104"/>
      <c r="AN44" s="104"/>
      <c r="AO44" s="104"/>
    </row>
    <row r="45" spans="1:41" ht="16" thickTop="1" thickBot="1">
      <c r="A45" s="119"/>
      <c r="B45" s="112"/>
      <c r="C45" s="112" t="s">
        <v>51</v>
      </c>
      <c r="D45" s="112" t="s">
        <v>54</v>
      </c>
      <c r="E45" s="184" t="e">
        <f>A164</f>
        <v>#DIV/0!</v>
      </c>
      <c r="F45"/>
      <c r="G45"/>
      <c r="J45"/>
      <c r="K45"/>
      <c r="L45"/>
      <c r="M45"/>
      <c r="N45"/>
      <c r="O45"/>
      <c r="P45"/>
      <c r="Q45"/>
      <c r="R45"/>
      <c r="S45"/>
      <c r="T45"/>
      <c r="U45"/>
      <c r="V45"/>
      <c r="W45"/>
      <c r="X45"/>
      <c r="Y45"/>
      <c r="Z45"/>
      <c r="AA45"/>
      <c r="AB45"/>
      <c r="AC45"/>
      <c r="AD45"/>
      <c r="AE45"/>
      <c r="AF45"/>
      <c r="AG45"/>
      <c r="AH45"/>
      <c r="AI45"/>
      <c r="AJ45"/>
      <c r="AK45"/>
      <c r="AL45"/>
      <c r="AM45"/>
      <c r="AN45"/>
      <c r="AO45"/>
    </row>
    <row r="46" spans="1:41" ht="16" thickTop="1" thickBot="1">
      <c r="A46" s="119"/>
      <c r="B46" s="112"/>
      <c r="C46" s="112" t="s">
        <v>50</v>
      </c>
      <c r="D46" s="112" t="s">
        <v>54</v>
      </c>
      <c r="E46" s="184" t="e">
        <f>A175</f>
        <v>#DIV/0!</v>
      </c>
      <c r="G46"/>
      <c r="J46"/>
      <c r="K46"/>
      <c r="L46"/>
      <c r="M46"/>
      <c r="N46"/>
      <c r="O46"/>
      <c r="P46"/>
      <c r="Q46"/>
      <c r="R46"/>
      <c r="S46"/>
      <c r="T46"/>
      <c r="U46"/>
      <c r="V46"/>
      <c r="W46"/>
      <c r="X46"/>
      <c r="Y46"/>
      <c r="Z46"/>
      <c r="AA46"/>
      <c r="AB46"/>
      <c r="AC46"/>
      <c r="AD46"/>
      <c r="AE46"/>
      <c r="AF46"/>
      <c r="AG46"/>
      <c r="AH46"/>
      <c r="AI46"/>
      <c r="AJ46"/>
      <c r="AK46"/>
      <c r="AL46"/>
      <c r="AM46"/>
      <c r="AN46"/>
      <c r="AO46"/>
    </row>
    <row r="47" spans="1:41" ht="16" thickTop="1" thickBot="1">
      <c r="A47" s="119"/>
      <c r="B47" s="112"/>
      <c r="C47" s="112" t="s">
        <v>1</v>
      </c>
      <c r="D47" s="112" t="s">
        <v>54</v>
      </c>
      <c r="E47" s="184" t="e">
        <f>E10*A201</f>
        <v>#DIV/0!</v>
      </c>
      <c r="G47"/>
      <c r="J47"/>
      <c r="K47"/>
      <c r="L47"/>
      <c r="M47"/>
      <c r="N47"/>
      <c r="O47"/>
      <c r="P47"/>
      <c r="Q47"/>
      <c r="R47"/>
      <c r="S47"/>
      <c r="T47"/>
      <c r="U47"/>
      <c r="V47"/>
      <c r="W47"/>
      <c r="X47"/>
      <c r="Y47"/>
      <c r="Z47"/>
      <c r="AA47"/>
      <c r="AB47"/>
      <c r="AC47"/>
      <c r="AD47"/>
      <c r="AE47"/>
      <c r="AF47"/>
      <c r="AG47"/>
      <c r="AH47"/>
      <c r="AI47"/>
      <c r="AJ47"/>
      <c r="AK47"/>
      <c r="AL47"/>
      <c r="AM47"/>
      <c r="AN47"/>
      <c r="AO47"/>
    </row>
    <row r="48" spans="1:41" ht="16" thickTop="1" thickBot="1">
      <c r="A48" s="119"/>
      <c r="B48" s="112"/>
      <c r="C48" s="112"/>
      <c r="D48" s="112"/>
      <c r="E48" s="184"/>
      <c r="G48"/>
      <c r="J48"/>
      <c r="K48"/>
      <c r="L48"/>
      <c r="M48"/>
      <c r="N48"/>
      <c r="O48"/>
      <c r="P48"/>
      <c r="Q48"/>
      <c r="R48"/>
      <c r="S48"/>
      <c r="T48"/>
      <c r="U48"/>
      <c r="V48"/>
      <c r="W48"/>
      <c r="X48"/>
      <c r="Y48"/>
      <c r="Z48"/>
      <c r="AA48"/>
      <c r="AB48"/>
      <c r="AC48"/>
      <c r="AD48"/>
      <c r="AE48"/>
      <c r="AF48"/>
      <c r="AG48"/>
      <c r="AH48"/>
      <c r="AI48"/>
      <c r="AJ48"/>
      <c r="AK48"/>
      <c r="AL48"/>
      <c r="AM48"/>
      <c r="AN48"/>
      <c r="AO48"/>
    </row>
    <row r="49" spans="1:41" ht="16" thickTop="1" thickBot="1">
      <c r="A49" s="119"/>
      <c r="B49" s="112" t="s">
        <v>71</v>
      </c>
      <c r="C49" s="112" t="s">
        <v>55</v>
      </c>
      <c r="D49" s="112" t="str">
        <f t="shared" ref="D49:D57" si="1">D193</f>
        <v>tCO2/yr</v>
      </c>
      <c r="E49" s="184" t="e">
        <f t="shared" ref="E49:E57" si="2">C193</f>
        <v>#DIV/0!</v>
      </c>
      <c r="G49"/>
      <c r="J49"/>
      <c r="K49"/>
      <c r="L49"/>
      <c r="M49"/>
      <c r="N49"/>
      <c r="O49"/>
      <c r="P49"/>
      <c r="Q49"/>
      <c r="R49"/>
      <c r="S49"/>
      <c r="T49"/>
      <c r="U49"/>
      <c r="V49"/>
      <c r="W49"/>
      <c r="X49"/>
      <c r="Y49"/>
      <c r="Z49"/>
      <c r="AA49"/>
      <c r="AB49"/>
      <c r="AC49"/>
      <c r="AD49"/>
      <c r="AE49"/>
      <c r="AF49"/>
      <c r="AG49"/>
      <c r="AH49"/>
      <c r="AI49"/>
      <c r="AJ49"/>
      <c r="AK49"/>
      <c r="AL49"/>
      <c r="AM49"/>
      <c r="AN49"/>
      <c r="AO49"/>
    </row>
    <row r="50" spans="1:41" ht="16" thickTop="1" thickBot="1">
      <c r="A50" s="119"/>
      <c r="B50" s="112"/>
      <c r="C50" s="112" t="s">
        <v>56</v>
      </c>
      <c r="D50" s="112" t="str">
        <f t="shared" si="1"/>
        <v>tCO2/yr</v>
      </c>
      <c r="E50" s="184" t="e">
        <f t="shared" si="2"/>
        <v>#DIV/0!</v>
      </c>
      <c r="G50"/>
      <c r="J50"/>
      <c r="K50"/>
      <c r="L50"/>
      <c r="M50"/>
      <c r="N50"/>
      <c r="O50"/>
      <c r="P50"/>
      <c r="Q50"/>
      <c r="R50"/>
      <c r="S50"/>
      <c r="T50"/>
      <c r="U50"/>
      <c r="V50"/>
      <c r="W50"/>
      <c r="X50"/>
      <c r="Y50"/>
      <c r="Z50"/>
      <c r="AA50"/>
      <c r="AB50"/>
      <c r="AC50"/>
      <c r="AD50"/>
      <c r="AE50"/>
      <c r="AF50"/>
      <c r="AG50"/>
      <c r="AH50"/>
      <c r="AI50"/>
      <c r="AJ50"/>
      <c r="AK50"/>
      <c r="AL50"/>
      <c r="AM50"/>
      <c r="AN50"/>
      <c r="AO50"/>
    </row>
    <row r="51" spans="1:41" ht="16" thickTop="1" thickBot="1">
      <c r="A51" s="119"/>
      <c r="B51" s="112"/>
      <c r="C51" s="112" t="s">
        <v>57</v>
      </c>
      <c r="D51" s="112" t="str">
        <f t="shared" si="1"/>
        <v>tCO2/yr</v>
      </c>
      <c r="E51" s="184" t="e">
        <f t="shared" si="2"/>
        <v>#DIV/0!</v>
      </c>
      <c r="G51"/>
      <c r="J51"/>
      <c r="K51"/>
      <c r="L51"/>
      <c r="M51"/>
      <c r="N51"/>
      <c r="O51"/>
      <c r="P51"/>
      <c r="Q51"/>
      <c r="R51"/>
      <c r="S51"/>
      <c r="T51"/>
      <c r="U51"/>
      <c r="V51"/>
      <c r="W51"/>
      <c r="X51"/>
      <c r="Y51"/>
      <c r="Z51"/>
      <c r="AA51"/>
      <c r="AB51"/>
      <c r="AC51"/>
      <c r="AD51"/>
      <c r="AE51"/>
      <c r="AF51"/>
      <c r="AG51"/>
      <c r="AH51"/>
      <c r="AI51"/>
      <c r="AJ51"/>
      <c r="AK51"/>
      <c r="AL51"/>
      <c r="AM51"/>
      <c r="AN51"/>
      <c r="AO51"/>
    </row>
    <row r="52" spans="1:41" ht="16" thickTop="1" thickBot="1">
      <c r="A52" s="119"/>
      <c r="B52" s="112"/>
      <c r="C52" s="112" t="s">
        <v>58</v>
      </c>
      <c r="D52" s="112" t="str">
        <f t="shared" si="1"/>
        <v>tCO2/yr</v>
      </c>
      <c r="E52" s="184" t="e">
        <f t="shared" si="2"/>
        <v>#DIV/0!</v>
      </c>
      <c r="G52"/>
      <c r="J52"/>
      <c r="K52"/>
      <c r="L52"/>
      <c r="M52"/>
      <c r="N52"/>
      <c r="O52"/>
      <c r="P52"/>
      <c r="Q52"/>
      <c r="R52"/>
      <c r="S52"/>
      <c r="T52"/>
      <c r="U52"/>
      <c r="V52"/>
      <c r="W52"/>
      <c r="X52"/>
      <c r="Y52"/>
      <c r="Z52"/>
      <c r="AA52"/>
      <c r="AB52"/>
      <c r="AC52"/>
      <c r="AD52"/>
      <c r="AE52"/>
      <c r="AF52"/>
      <c r="AG52"/>
      <c r="AH52"/>
      <c r="AI52"/>
      <c r="AJ52"/>
      <c r="AK52"/>
      <c r="AL52"/>
      <c r="AM52"/>
      <c r="AN52"/>
      <c r="AO52"/>
    </row>
    <row r="53" spans="1:41" ht="16" thickTop="1" thickBot="1">
      <c r="A53" s="119"/>
      <c r="B53" s="112"/>
      <c r="C53" s="112" t="s">
        <v>59</v>
      </c>
      <c r="D53" s="112" t="str">
        <f t="shared" si="1"/>
        <v>tCO2/yr</v>
      </c>
      <c r="E53" s="184" t="e">
        <f t="shared" si="2"/>
        <v>#DIV/0!</v>
      </c>
      <c r="G53"/>
      <c r="L53"/>
      <c r="M53"/>
      <c r="N53"/>
      <c r="O53"/>
      <c r="P53"/>
      <c r="Q53"/>
      <c r="R53"/>
      <c r="S53"/>
      <c r="T53"/>
      <c r="U53"/>
      <c r="V53"/>
      <c r="W53"/>
      <c r="X53"/>
      <c r="Y53"/>
      <c r="Z53"/>
      <c r="AA53"/>
      <c r="AB53"/>
      <c r="AC53"/>
      <c r="AD53"/>
      <c r="AE53"/>
      <c r="AF53"/>
      <c r="AG53"/>
      <c r="AH53"/>
      <c r="AI53"/>
      <c r="AJ53"/>
      <c r="AK53"/>
      <c r="AL53"/>
      <c r="AM53"/>
      <c r="AN53"/>
      <c r="AO53"/>
    </row>
    <row r="54" spans="1:41" ht="16" thickTop="1" thickBot="1">
      <c r="A54" s="119"/>
      <c r="B54" s="112"/>
      <c r="C54" s="112" t="s">
        <v>60</v>
      </c>
      <c r="D54" s="112" t="str">
        <f t="shared" si="1"/>
        <v>tCO2/yr</v>
      </c>
      <c r="E54" s="184" t="e">
        <f t="shared" si="2"/>
        <v>#DIV/0!</v>
      </c>
      <c r="G54"/>
      <c r="L54"/>
      <c r="M54"/>
      <c r="N54"/>
      <c r="O54"/>
      <c r="P54"/>
      <c r="Q54"/>
      <c r="R54"/>
      <c r="S54"/>
      <c r="T54"/>
      <c r="U54"/>
      <c r="V54"/>
      <c r="W54"/>
      <c r="X54"/>
      <c r="Y54"/>
      <c r="Z54"/>
      <c r="AA54"/>
      <c r="AB54"/>
      <c r="AC54"/>
      <c r="AD54"/>
      <c r="AE54"/>
      <c r="AF54"/>
      <c r="AG54"/>
      <c r="AH54"/>
      <c r="AI54"/>
      <c r="AJ54"/>
      <c r="AK54"/>
      <c r="AL54"/>
      <c r="AM54"/>
      <c r="AN54"/>
      <c r="AO54"/>
    </row>
    <row r="55" spans="1:41" ht="16" thickTop="1" thickBot="1">
      <c r="A55" s="119"/>
      <c r="B55" s="112"/>
      <c r="C55" s="112" t="s">
        <v>61</v>
      </c>
      <c r="D55" s="112" t="str">
        <f t="shared" si="1"/>
        <v>tCO2/yr</v>
      </c>
      <c r="E55" s="184" t="e">
        <f t="shared" si="2"/>
        <v>#DIV/0!</v>
      </c>
      <c r="G55"/>
      <c r="L55"/>
      <c r="M55"/>
      <c r="N55"/>
      <c r="O55"/>
      <c r="P55"/>
      <c r="Q55"/>
      <c r="R55"/>
      <c r="S55"/>
      <c r="T55"/>
      <c r="U55"/>
      <c r="V55"/>
      <c r="W55"/>
      <c r="X55"/>
      <c r="Y55"/>
      <c r="Z55"/>
      <c r="AA55"/>
      <c r="AB55"/>
      <c r="AC55"/>
      <c r="AD55"/>
      <c r="AE55"/>
      <c r="AF55"/>
      <c r="AG55"/>
      <c r="AH55"/>
      <c r="AI55"/>
      <c r="AJ55"/>
      <c r="AK55"/>
      <c r="AL55"/>
      <c r="AM55"/>
      <c r="AN55"/>
      <c r="AO55"/>
    </row>
    <row r="56" spans="1:41" ht="16" thickTop="1" thickBot="1">
      <c r="A56" s="119"/>
      <c r="B56" s="112"/>
      <c r="C56" s="112" t="s">
        <v>62</v>
      </c>
      <c r="D56" s="112" t="str">
        <f t="shared" si="1"/>
        <v>tCO2/yr</v>
      </c>
      <c r="E56" s="184" t="e">
        <f t="shared" si="2"/>
        <v>#DIV/0!</v>
      </c>
      <c r="G56"/>
      <c r="L56"/>
      <c r="M56"/>
      <c r="N56"/>
      <c r="O56"/>
      <c r="P56"/>
      <c r="Q56"/>
      <c r="R56"/>
      <c r="S56"/>
      <c r="T56"/>
      <c r="U56"/>
      <c r="V56"/>
      <c r="W56"/>
      <c r="X56"/>
      <c r="Y56"/>
      <c r="Z56"/>
      <c r="AA56"/>
      <c r="AB56"/>
      <c r="AC56"/>
      <c r="AD56"/>
      <c r="AE56"/>
      <c r="AF56"/>
      <c r="AG56"/>
      <c r="AH56"/>
      <c r="AI56"/>
      <c r="AJ56"/>
      <c r="AK56"/>
      <c r="AL56"/>
      <c r="AM56"/>
      <c r="AN56"/>
      <c r="AO56"/>
    </row>
    <row r="57" spans="1:41" ht="16" thickTop="1" thickBot="1">
      <c r="A57" s="119"/>
      <c r="B57" s="112"/>
      <c r="C57" s="112" t="s">
        <v>63</v>
      </c>
      <c r="D57" s="112" t="str">
        <f t="shared" si="1"/>
        <v>tCO2/yr</v>
      </c>
      <c r="E57" s="184" t="e">
        <f t="shared" si="2"/>
        <v>#DIV/0!</v>
      </c>
      <c r="G57"/>
      <c r="L57"/>
      <c r="M57"/>
      <c r="N57"/>
      <c r="O57"/>
      <c r="P57"/>
      <c r="Q57"/>
      <c r="R57"/>
      <c r="S57"/>
      <c r="T57"/>
      <c r="U57"/>
      <c r="V57"/>
      <c r="W57"/>
      <c r="X57"/>
      <c r="Y57"/>
      <c r="Z57"/>
      <c r="AA57"/>
      <c r="AB57"/>
      <c r="AC57"/>
      <c r="AD57"/>
      <c r="AE57"/>
      <c r="AF57"/>
      <c r="AG57"/>
      <c r="AH57"/>
      <c r="AI57"/>
      <c r="AJ57"/>
      <c r="AK57"/>
      <c r="AL57"/>
      <c r="AM57"/>
      <c r="AN57"/>
      <c r="AO57"/>
    </row>
    <row r="58" spans="1:41" ht="16" thickTop="1" thickBot="1">
      <c r="A58" s="119"/>
      <c r="B58" s="112"/>
      <c r="C58" s="112"/>
      <c r="D58" s="112"/>
      <c r="E58" s="184"/>
      <c r="G58"/>
      <c r="L58"/>
      <c r="M58"/>
      <c r="N58"/>
      <c r="O58"/>
      <c r="P58"/>
      <c r="Q58"/>
      <c r="R58"/>
      <c r="S58"/>
      <c r="T58"/>
      <c r="U58"/>
      <c r="V58"/>
      <c r="W58"/>
      <c r="X58"/>
      <c r="Y58"/>
      <c r="Z58"/>
      <c r="AA58"/>
      <c r="AB58"/>
      <c r="AC58"/>
      <c r="AD58"/>
      <c r="AE58"/>
      <c r="AF58"/>
      <c r="AG58"/>
      <c r="AH58"/>
      <c r="AI58"/>
      <c r="AJ58"/>
      <c r="AK58"/>
      <c r="AL58"/>
      <c r="AM58"/>
      <c r="AN58"/>
      <c r="AO58"/>
    </row>
    <row r="59" spans="1:41" ht="16" thickTop="1" thickBot="1">
      <c r="A59" s="119"/>
      <c r="B59" s="112" t="s">
        <v>72</v>
      </c>
      <c r="C59" s="112" t="s">
        <v>55</v>
      </c>
      <c r="D59" s="112" t="s">
        <v>80</v>
      </c>
      <c r="E59" s="184" t="e">
        <f t="shared" ref="E59:E67" si="3">C204</f>
        <v>#DIV/0!</v>
      </c>
      <c r="G59"/>
      <c r="L59"/>
      <c r="M59"/>
      <c r="N59"/>
      <c r="O59"/>
      <c r="P59"/>
      <c r="Q59"/>
      <c r="R59"/>
      <c r="S59"/>
      <c r="T59"/>
      <c r="U59"/>
      <c r="V59"/>
      <c r="W59"/>
      <c r="X59"/>
      <c r="Y59"/>
      <c r="Z59"/>
      <c r="AA59"/>
      <c r="AB59"/>
      <c r="AC59"/>
      <c r="AD59"/>
      <c r="AE59"/>
      <c r="AF59"/>
      <c r="AG59"/>
      <c r="AH59"/>
      <c r="AI59"/>
      <c r="AJ59"/>
      <c r="AK59"/>
      <c r="AL59"/>
      <c r="AM59"/>
      <c r="AN59"/>
      <c r="AO59"/>
    </row>
    <row r="60" spans="1:41" ht="16" thickTop="1" thickBot="1">
      <c r="A60" s="119"/>
      <c r="B60" s="112"/>
      <c r="C60" s="112" t="s">
        <v>56</v>
      </c>
      <c r="D60" s="112" t="s">
        <v>80</v>
      </c>
      <c r="E60" s="184" t="e">
        <f t="shared" si="3"/>
        <v>#DIV/0!</v>
      </c>
      <c r="G60"/>
      <c r="L60"/>
      <c r="M60"/>
      <c r="N60"/>
      <c r="O60"/>
      <c r="P60"/>
      <c r="Q60"/>
      <c r="R60"/>
      <c r="S60"/>
      <c r="T60"/>
      <c r="U60"/>
      <c r="V60"/>
      <c r="W60"/>
      <c r="X60"/>
      <c r="Y60"/>
      <c r="Z60"/>
      <c r="AA60"/>
      <c r="AB60"/>
      <c r="AC60"/>
      <c r="AD60"/>
      <c r="AE60"/>
      <c r="AF60"/>
      <c r="AG60"/>
      <c r="AH60"/>
      <c r="AI60"/>
      <c r="AJ60"/>
      <c r="AK60"/>
      <c r="AL60"/>
      <c r="AM60"/>
      <c r="AN60"/>
      <c r="AO60"/>
    </row>
    <row r="61" spans="1:41" ht="16" thickTop="1" thickBot="1">
      <c r="A61" s="119"/>
      <c r="B61" s="112"/>
      <c r="C61" s="112" t="s">
        <v>57</v>
      </c>
      <c r="D61" s="112" t="s">
        <v>80</v>
      </c>
      <c r="E61" s="184" t="e">
        <f t="shared" si="3"/>
        <v>#DIV/0!</v>
      </c>
      <c r="G61"/>
      <c r="L61"/>
      <c r="M61"/>
      <c r="N61"/>
      <c r="O61"/>
      <c r="P61"/>
      <c r="Q61"/>
      <c r="R61"/>
      <c r="S61"/>
      <c r="T61"/>
      <c r="U61"/>
      <c r="V61"/>
      <c r="W61"/>
      <c r="X61"/>
      <c r="Y61"/>
      <c r="Z61"/>
      <c r="AA61"/>
      <c r="AB61"/>
      <c r="AC61"/>
      <c r="AD61"/>
      <c r="AE61"/>
      <c r="AF61"/>
      <c r="AG61"/>
      <c r="AH61"/>
      <c r="AI61"/>
      <c r="AJ61"/>
      <c r="AK61"/>
      <c r="AL61"/>
      <c r="AM61"/>
      <c r="AN61"/>
      <c r="AO61"/>
    </row>
    <row r="62" spans="1:41" ht="16" thickTop="1" thickBot="1">
      <c r="A62" s="119"/>
      <c r="B62" s="112"/>
      <c r="C62" s="112" t="s">
        <v>58</v>
      </c>
      <c r="D62" s="112" t="s">
        <v>80</v>
      </c>
      <c r="E62" s="184" t="e">
        <f t="shared" si="3"/>
        <v>#DIV/0!</v>
      </c>
      <c r="G62"/>
      <c r="L62"/>
      <c r="M62"/>
      <c r="N62"/>
      <c r="O62"/>
      <c r="P62"/>
      <c r="Q62"/>
      <c r="R62"/>
      <c r="S62"/>
      <c r="T62"/>
      <c r="U62"/>
      <c r="V62"/>
      <c r="W62"/>
      <c r="X62"/>
      <c r="Y62"/>
      <c r="Z62"/>
      <c r="AA62"/>
      <c r="AB62"/>
      <c r="AC62"/>
      <c r="AD62"/>
      <c r="AE62"/>
      <c r="AF62"/>
      <c r="AG62"/>
      <c r="AH62"/>
      <c r="AI62"/>
      <c r="AJ62"/>
      <c r="AK62"/>
      <c r="AL62"/>
      <c r="AM62"/>
      <c r="AN62"/>
      <c r="AO62"/>
    </row>
    <row r="63" spans="1:41" ht="16" thickTop="1" thickBot="1">
      <c r="A63" s="119"/>
      <c r="B63" s="112"/>
      <c r="C63" s="112" t="s">
        <v>59</v>
      </c>
      <c r="D63" s="112" t="s">
        <v>80</v>
      </c>
      <c r="E63" s="184" t="e">
        <f t="shared" si="3"/>
        <v>#DIV/0!</v>
      </c>
      <c r="G63"/>
      <c r="J63"/>
      <c r="K63"/>
      <c r="L63"/>
      <c r="M63"/>
      <c r="N63"/>
      <c r="O63"/>
      <c r="P63"/>
      <c r="Q63"/>
      <c r="R63"/>
      <c r="S63"/>
      <c r="T63"/>
      <c r="U63"/>
      <c r="V63"/>
      <c r="W63"/>
      <c r="X63"/>
      <c r="Y63"/>
      <c r="Z63"/>
      <c r="AA63"/>
      <c r="AB63"/>
      <c r="AC63"/>
      <c r="AD63"/>
      <c r="AE63"/>
      <c r="AF63"/>
      <c r="AG63"/>
      <c r="AH63"/>
      <c r="AI63"/>
      <c r="AJ63"/>
      <c r="AK63"/>
      <c r="AL63"/>
      <c r="AM63"/>
      <c r="AN63"/>
      <c r="AO63"/>
    </row>
    <row r="64" spans="1:41" ht="16" thickTop="1" thickBot="1">
      <c r="A64" s="119"/>
      <c r="B64" s="112"/>
      <c r="C64" s="112" t="s">
        <v>60</v>
      </c>
      <c r="D64" s="112" t="s">
        <v>80</v>
      </c>
      <c r="E64" s="184" t="e">
        <f t="shared" si="3"/>
        <v>#DIV/0!</v>
      </c>
      <c r="G64"/>
      <c r="J64"/>
      <c r="K64"/>
      <c r="L64"/>
      <c r="M64"/>
      <c r="N64"/>
      <c r="O64"/>
      <c r="P64"/>
      <c r="Q64"/>
      <c r="R64"/>
      <c r="S64"/>
      <c r="T64"/>
      <c r="U64"/>
      <c r="V64"/>
      <c r="W64"/>
      <c r="X64"/>
      <c r="Y64"/>
      <c r="Z64"/>
      <c r="AA64"/>
      <c r="AB64"/>
      <c r="AC64"/>
      <c r="AD64"/>
      <c r="AE64"/>
      <c r="AF64"/>
      <c r="AG64"/>
      <c r="AH64"/>
      <c r="AI64"/>
      <c r="AJ64"/>
      <c r="AK64"/>
      <c r="AL64"/>
      <c r="AM64"/>
      <c r="AN64"/>
      <c r="AO64"/>
    </row>
    <row r="65" spans="1:41" ht="16" thickTop="1" thickBot="1">
      <c r="A65" s="119"/>
      <c r="B65" s="112"/>
      <c r="C65" s="112" t="s">
        <v>61</v>
      </c>
      <c r="D65" s="112" t="s">
        <v>80</v>
      </c>
      <c r="E65" s="184" t="e">
        <f t="shared" si="3"/>
        <v>#DIV/0!</v>
      </c>
      <c r="G65"/>
      <c r="J65"/>
      <c r="K65"/>
      <c r="L65"/>
      <c r="M65"/>
      <c r="N65"/>
      <c r="O65"/>
      <c r="P65"/>
      <c r="Q65"/>
      <c r="R65"/>
      <c r="S65"/>
      <c r="T65"/>
      <c r="U65"/>
      <c r="V65"/>
      <c r="W65"/>
      <c r="X65"/>
      <c r="Y65"/>
      <c r="Z65"/>
      <c r="AA65"/>
      <c r="AB65"/>
      <c r="AC65"/>
      <c r="AD65"/>
      <c r="AE65"/>
      <c r="AF65"/>
      <c r="AG65"/>
      <c r="AH65"/>
      <c r="AI65"/>
      <c r="AJ65"/>
      <c r="AK65"/>
      <c r="AL65"/>
      <c r="AM65"/>
      <c r="AN65"/>
      <c r="AO65"/>
    </row>
    <row r="66" spans="1:41" ht="16" thickTop="1" thickBot="1">
      <c r="A66" s="119"/>
      <c r="B66" s="112"/>
      <c r="C66" s="112" t="s">
        <v>62</v>
      </c>
      <c r="D66" s="112" t="s">
        <v>80</v>
      </c>
      <c r="E66" s="184" t="e">
        <f t="shared" si="3"/>
        <v>#DIV/0!</v>
      </c>
      <c r="F66" s="129"/>
      <c r="G66"/>
      <c r="J66"/>
      <c r="K66"/>
      <c r="L66"/>
      <c r="M66"/>
      <c r="N66"/>
      <c r="O66"/>
      <c r="P66"/>
      <c r="Q66"/>
      <c r="R66"/>
      <c r="S66"/>
      <c r="T66"/>
      <c r="U66"/>
      <c r="V66"/>
      <c r="W66"/>
      <c r="X66"/>
      <c r="Y66"/>
      <c r="Z66"/>
      <c r="AA66"/>
      <c r="AB66"/>
      <c r="AC66"/>
      <c r="AD66"/>
      <c r="AE66"/>
      <c r="AF66"/>
      <c r="AG66"/>
      <c r="AH66"/>
      <c r="AI66"/>
      <c r="AJ66"/>
      <c r="AK66"/>
      <c r="AL66"/>
      <c r="AM66"/>
      <c r="AN66"/>
      <c r="AO66"/>
    </row>
    <row r="67" spans="1:41" ht="16" thickTop="1" thickBot="1">
      <c r="A67" s="119"/>
      <c r="B67" s="112"/>
      <c r="C67" s="112" t="s">
        <v>63</v>
      </c>
      <c r="D67" s="112" t="s">
        <v>80</v>
      </c>
      <c r="E67" s="184" t="e">
        <f t="shared" si="3"/>
        <v>#DIV/0!</v>
      </c>
      <c r="G67"/>
      <c r="J67"/>
      <c r="K67"/>
      <c r="L67"/>
      <c r="M67"/>
      <c r="N67"/>
      <c r="O67"/>
      <c r="P67"/>
      <c r="Q67"/>
      <c r="R67"/>
      <c r="S67"/>
      <c r="T67"/>
      <c r="U67"/>
      <c r="V67"/>
      <c r="W67"/>
      <c r="X67"/>
      <c r="Y67"/>
      <c r="Z67"/>
      <c r="AA67"/>
      <c r="AB67"/>
      <c r="AC67"/>
      <c r="AD67"/>
      <c r="AE67"/>
      <c r="AF67"/>
      <c r="AG67"/>
      <c r="AH67"/>
      <c r="AI67"/>
      <c r="AJ67"/>
      <c r="AK67"/>
      <c r="AL67"/>
      <c r="AM67"/>
      <c r="AN67"/>
      <c r="AO67"/>
    </row>
    <row r="68" spans="1:41" ht="16" thickTop="1" thickBot="1">
      <c r="A68" s="119"/>
      <c r="B68" s="112"/>
      <c r="C68" s="112"/>
      <c r="D68" s="112"/>
      <c r="E68" s="184"/>
      <c r="G68"/>
      <c r="J68"/>
      <c r="K68"/>
      <c r="L68"/>
      <c r="M68"/>
      <c r="N68"/>
      <c r="O68"/>
      <c r="P68"/>
      <c r="Q68"/>
      <c r="R68"/>
      <c r="S68"/>
      <c r="T68"/>
      <c r="U68"/>
      <c r="V68"/>
      <c r="W68"/>
      <c r="X68"/>
      <c r="Y68"/>
      <c r="Z68"/>
      <c r="AA68"/>
      <c r="AB68"/>
      <c r="AC68"/>
      <c r="AD68"/>
      <c r="AE68"/>
      <c r="AF68"/>
      <c r="AG68"/>
      <c r="AH68"/>
      <c r="AI68"/>
      <c r="AJ68"/>
      <c r="AK68"/>
      <c r="AL68"/>
      <c r="AM68"/>
      <c r="AN68"/>
      <c r="AO68"/>
    </row>
    <row r="69" spans="1:41" ht="16" thickTop="1" thickBot="1">
      <c r="A69" s="119"/>
      <c r="B69" s="112" t="s">
        <v>2</v>
      </c>
      <c r="C69" s="112" t="s">
        <v>55</v>
      </c>
      <c r="D69" s="112" t="s">
        <v>80</v>
      </c>
      <c r="E69" s="184">
        <f t="shared" ref="E69:E77" si="4">C120</f>
        <v>0</v>
      </c>
      <c r="G69"/>
      <c r="J69"/>
      <c r="K69"/>
      <c r="L69"/>
      <c r="M69"/>
      <c r="N69"/>
      <c r="O69"/>
      <c r="P69"/>
      <c r="Q69"/>
      <c r="R69"/>
      <c r="S69"/>
      <c r="T69"/>
      <c r="U69"/>
      <c r="V69"/>
      <c r="W69"/>
      <c r="X69"/>
      <c r="Y69"/>
      <c r="Z69"/>
      <c r="AA69"/>
      <c r="AB69"/>
      <c r="AC69"/>
      <c r="AD69"/>
      <c r="AE69"/>
      <c r="AF69"/>
      <c r="AG69"/>
      <c r="AH69"/>
      <c r="AI69"/>
      <c r="AJ69"/>
      <c r="AK69"/>
      <c r="AL69"/>
      <c r="AM69"/>
      <c r="AN69"/>
      <c r="AO69"/>
    </row>
    <row r="70" spans="1:41" ht="16" thickTop="1" thickBot="1">
      <c r="A70" s="119"/>
      <c r="B70" s="112"/>
      <c r="C70" s="112" t="s">
        <v>56</v>
      </c>
      <c r="D70" s="112" t="s">
        <v>80</v>
      </c>
      <c r="E70" s="184">
        <f t="shared" si="4"/>
        <v>0</v>
      </c>
      <c r="G70"/>
      <c r="J70"/>
      <c r="K70"/>
      <c r="L70"/>
      <c r="M70"/>
      <c r="N70"/>
      <c r="O70"/>
      <c r="P70"/>
      <c r="Q70"/>
      <c r="R70"/>
      <c r="S70"/>
      <c r="T70"/>
      <c r="U70"/>
      <c r="V70"/>
      <c r="W70"/>
      <c r="X70"/>
      <c r="Y70"/>
      <c r="Z70"/>
      <c r="AA70"/>
      <c r="AB70"/>
      <c r="AC70"/>
      <c r="AD70"/>
      <c r="AE70"/>
      <c r="AF70"/>
      <c r="AG70"/>
      <c r="AH70"/>
      <c r="AI70"/>
      <c r="AJ70"/>
      <c r="AK70"/>
      <c r="AL70"/>
      <c r="AM70"/>
      <c r="AN70"/>
      <c r="AO70"/>
    </row>
    <row r="71" spans="1:41" ht="16" thickTop="1" thickBot="1">
      <c r="A71" s="119"/>
      <c r="B71" s="112"/>
      <c r="C71" s="112" t="s">
        <v>57</v>
      </c>
      <c r="D71" s="112" t="s">
        <v>80</v>
      </c>
      <c r="E71" s="184">
        <f t="shared" si="4"/>
        <v>0</v>
      </c>
      <c r="G71"/>
      <c r="J71"/>
      <c r="K71"/>
      <c r="L71"/>
      <c r="M71"/>
      <c r="N71"/>
      <c r="O71"/>
      <c r="P71"/>
      <c r="Q71"/>
      <c r="R71"/>
      <c r="S71"/>
      <c r="T71"/>
      <c r="U71"/>
      <c r="V71"/>
      <c r="W71"/>
      <c r="X71"/>
      <c r="Y71"/>
      <c r="Z71"/>
      <c r="AA71"/>
      <c r="AB71"/>
      <c r="AC71"/>
      <c r="AD71"/>
      <c r="AE71"/>
      <c r="AF71"/>
      <c r="AG71"/>
      <c r="AH71"/>
      <c r="AI71"/>
      <c r="AJ71"/>
      <c r="AK71"/>
      <c r="AL71"/>
      <c r="AM71"/>
      <c r="AN71"/>
      <c r="AO71"/>
    </row>
    <row r="72" spans="1:41" ht="16" thickTop="1" thickBot="1">
      <c r="A72" s="119"/>
      <c r="B72" s="112"/>
      <c r="C72" s="112" t="s">
        <v>58</v>
      </c>
      <c r="D72" s="112" t="s">
        <v>80</v>
      </c>
      <c r="E72" s="184">
        <f t="shared" si="4"/>
        <v>0</v>
      </c>
      <c r="G72"/>
      <c r="J72"/>
      <c r="K72"/>
      <c r="L72"/>
      <c r="M72"/>
      <c r="N72"/>
      <c r="O72"/>
      <c r="P72"/>
      <c r="Q72"/>
      <c r="R72"/>
      <c r="S72"/>
      <c r="T72"/>
      <c r="U72"/>
      <c r="V72"/>
      <c r="W72"/>
      <c r="X72"/>
      <c r="Y72"/>
      <c r="Z72"/>
      <c r="AA72"/>
      <c r="AB72"/>
      <c r="AC72"/>
      <c r="AD72"/>
      <c r="AE72"/>
      <c r="AF72"/>
      <c r="AG72"/>
      <c r="AH72"/>
      <c r="AI72"/>
      <c r="AJ72"/>
      <c r="AK72"/>
      <c r="AL72"/>
      <c r="AM72"/>
      <c r="AN72"/>
      <c r="AO72"/>
    </row>
    <row r="73" spans="1:41" ht="16" thickTop="1" thickBot="1">
      <c r="A73" s="119"/>
      <c r="B73" s="112"/>
      <c r="C73" s="112" t="s">
        <v>59</v>
      </c>
      <c r="D73" s="112" t="s">
        <v>80</v>
      </c>
      <c r="E73" s="184">
        <f t="shared" si="4"/>
        <v>0</v>
      </c>
      <c r="G73"/>
      <c r="J73"/>
      <c r="K73"/>
      <c r="L73"/>
      <c r="M73"/>
      <c r="N73"/>
      <c r="O73"/>
      <c r="P73"/>
      <c r="Q73"/>
      <c r="R73"/>
      <c r="S73"/>
      <c r="T73"/>
      <c r="U73"/>
      <c r="V73"/>
      <c r="W73"/>
      <c r="X73"/>
      <c r="Y73"/>
      <c r="Z73"/>
      <c r="AA73"/>
      <c r="AB73"/>
      <c r="AC73"/>
      <c r="AD73"/>
      <c r="AE73"/>
      <c r="AF73"/>
      <c r="AG73"/>
      <c r="AH73"/>
      <c r="AI73"/>
      <c r="AJ73"/>
      <c r="AK73"/>
      <c r="AL73"/>
      <c r="AM73"/>
      <c r="AN73"/>
      <c r="AO73"/>
    </row>
    <row r="74" spans="1:41" ht="16" thickTop="1" thickBot="1">
      <c r="A74" s="119"/>
      <c r="B74" s="112"/>
      <c r="C74" s="112" t="s">
        <v>60</v>
      </c>
      <c r="D74" s="112" t="s">
        <v>80</v>
      </c>
      <c r="E74" s="184">
        <f t="shared" si="4"/>
        <v>0</v>
      </c>
      <c r="G74"/>
      <c r="J74"/>
      <c r="K74"/>
      <c r="L74"/>
      <c r="M74"/>
      <c r="N74"/>
      <c r="O74"/>
      <c r="P74"/>
      <c r="Q74"/>
      <c r="R74"/>
      <c r="S74"/>
      <c r="T74"/>
      <c r="U74"/>
      <c r="V74"/>
      <c r="W74"/>
      <c r="X74"/>
      <c r="Y74"/>
      <c r="Z74"/>
      <c r="AA74"/>
      <c r="AB74"/>
      <c r="AC74"/>
      <c r="AD74"/>
      <c r="AE74"/>
      <c r="AF74"/>
      <c r="AG74"/>
      <c r="AH74"/>
      <c r="AI74"/>
      <c r="AJ74"/>
      <c r="AK74"/>
      <c r="AL74"/>
      <c r="AM74"/>
      <c r="AN74"/>
      <c r="AO74"/>
    </row>
    <row r="75" spans="1:41" ht="16" thickTop="1" thickBot="1">
      <c r="A75" s="119"/>
      <c r="B75" s="112"/>
      <c r="C75" s="112" t="s">
        <v>61</v>
      </c>
      <c r="D75" s="112" t="s">
        <v>80</v>
      </c>
      <c r="E75" s="184">
        <f t="shared" si="4"/>
        <v>0</v>
      </c>
      <c r="G75"/>
      <c r="J75"/>
      <c r="K75"/>
      <c r="L75"/>
      <c r="M75"/>
      <c r="N75"/>
      <c r="O75"/>
      <c r="P75"/>
      <c r="Q75"/>
      <c r="R75"/>
      <c r="S75"/>
      <c r="T75"/>
      <c r="U75"/>
      <c r="V75"/>
      <c r="W75"/>
      <c r="X75"/>
      <c r="Y75"/>
      <c r="Z75"/>
      <c r="AA75"/>
      <c r="AB75"/>
      <c r="AC75"/>
      <c r="AD75"/>
      <c r="AE75"/>
      <c r="AF75"/>
      <c r="AG75"/>
      <c r="AH75"/>
      <c r="AI75"/>
      <c r="AJ75"/>
      <c r="AK75"/>
      <c r="AL75"/>
      <c r="AM75"/>
      <c r="AN75"/>
      <c r="AO75"/>
    </row>
    <row r="76" spans="1:41" ht="16" thickTop="1" thickBot="1">
      <c r="A76" s="119"/>
      <c r="B76" s="112"/>
      <c r="C76" s="112" t="s">
        <v>62</v>
      </c>
      <c r="D76" s="112" t="s">
        <v>80</v>
      </c>
      <c r="E76" s="184">
        <f t="shared" si="4"/>
        <v>0</v>
      </c>
      <c r="G76"/>
      <c r="J76"/>
      <c r="K76"/>
      <c r="L76"/>
      <c r="M76"/>
      <c r="N76"/>
      <c r="O76"/>
      <c r="P76"/>
      <c r="Q76"/>
      <c r="R76"/>
      <c r="S76"/>
      <c r="T76"/>
      <c r="U76"/>
      <c r="V76"/>
      <c r="W76"/>
      <c r="X76"/>
      <c r="Y76"/>
      <c r="Z76"/>
      <c r="AA76"/>
      <c r="AB76"/>
      <c r="AC76"/>
      <c r="AD76"/>
      <c r="AE76"/>
      <c r="AF76"/>
      <c r="AG76"/>
      <c r="AH76"/>
      <c r="AI76"/>
      <c r="AJ76"/>
      <c r="AK76"/>
      <c r="AL76"/>
      <c r="AM76"/>
      <c r="AN76"/>
      <c r="AO76"/>
    </row>
    <row r="77" spans="1:41" ht="16" thickTop="1" thickBot="1">
      <c r="A77" s="119"/>
      <c r="B77" s="112"/>
      <c r="C77" s="112" t="s">
        <v>63</v>
      </c>
      <c r="D77" s="112" t="s">
        <v>80</v>
      </c>
      <c r="E77" s="185">
        <f t="shared" si="4"/>
        <v>0</v>
      </c>
      <c r="G77"/>
      <c r="J77"/>
      <c r="K77"/>
      <c r="L77"/>
      <c r="M77"/>
      <c r="N77"/>
      <c r="O77"/>
      <c r="P77"/>
      <c r="Q77"/>
      <c r="R77"/>
      <c r="S77"/>
      <c r="T77"/>
      <c r="U77"/>
      <c r="V77"/>
      <c r="W77"/>
      <c r="X77"/>
      <c r="Y77"/>
      <c r="Z77"/>
      <c r="AA77"/>
      <c r="AB77"/>
      <c r="AC77"/>
      <c r="AD77"/>
      <c r="AE77"/>
      <c r="AF77"/>
      <c r="AG77"/>
      <c r="AH77"/>
      <c r="AI77"/>
      <c r="AJ77"/>
      <c r="AK77"/>
      <c r="AL77"/>
      <c r="AM77"/>
      <c r="AN77"/>
      <c r="AO77"/>
    </row>
    <row r="78" spans="1:41" ht="17" thickTop="1" thickBot="1">
      <c r="A78" s="130" t="s">
        <v>251</v>
      </c>
      <c r="B78" s="131"/>
      <c r="C78" s="131"/>
      <c r="D78" s="131"/>
      <c r="E78" s="132"/>
      <c r="G78"/>
      <c r="J78"/>
      <c r="K78"/>
      <c r="L78"/>
      <c r="M78"/>
      <c r="N78"/>
      <c r="O78"/>
      <c r="P78"/>
      <c r="Q78"/>
      <c r="R78"/>
      <c r="S78"/>
      <c r="T78"/>
      <c r="U78"/>
      <c r="V78"/>
      <c r="W78"/>
      <c r="X78"/>
      <c r="Y78"/>
      <c r="Z78"/>
      <c r="AA78"/>
      <c r="AB78"/>
      <c r="AC78"/>
      <c r="AD78"/>
      <c r="AE78"/>
      <c r="AF78"/>
      <c r="AG78"/>
      <c r="AH78"/>
      <c r="AI78"/>
      <c r="AJ78"/>
      <c r="AK78"/>
      <c r="AL78"/>
      <c r="AM78"/>
      <c r="AN78"/>
      <c r="AO78"/>
    </row>
    <row r="79" spans="1:41" ht="16" thickTop="1" thickBot="1">
      <c r="A79" s="112"/>
      <c r="B79" s="112" t="s">
        <v>252</v>
      </c>
      <c r="C79" s="112"/>
      <c r="D79" s="112" t="s">
        <v>79</v>
      </c>
      <c r="E79" s="133" t="e">
        <f>SUM(E49:E57)</f>
        <v>#DIV/0!</v>
      </c>
      <c r="G79"/>
      <c r="J79"/>
      <c r="K79"/>
      <c r="L79"/>
      <c r="M79"/>
      <c r="N79"/>
      <c r="O79"/>
      <c r="P79"/>
      <c r="Q79"/>
      <c r="R79"/>
      <c r="S79"/>
      <c r="T79"/>
      <c r="U79"/>
      <c r="V79"/>
      <c r="W79"/>
      <c r="X79"/>
      <c r="Y79"/>
      <c r="Z79"/>
      <c r="AA79"/>
      <c r="AB79"/>
      <c r="AC79"/>
      <c r="AD79"/>
      <c r="AE79"/>
      <c r="AF79"/>
      <c r="AG79"/>
      <c r="AH79"/>
      <c r="AI79"/>
      <c r="AJ79"/>
      <c r="AK79"/>
      <c r="AL79"/>
      <c r="AM79"/>
      <c r="AN79"/>
      <c r="AO79"/>
    </row>
    <row r="80" spans="1:41" ht="16" thickTop="1" thickBot="1">
      <c r="A80" s="112"/>
      <c r="B80" s="112" t="s">
        <v>253</v>
      </c>
      <c r="C80" s="112"/>
      <c r="D80" s="112" t="s">
        <v>80</v>
      </c>
      <c r="E80" s="133" t="e">
        <f>SUM(E59:E67)</f>
        <v>#DIV/0!</v>
      </c>
      <c r="G80"/>
      <c r="J80"/>
      <c r="K80"/>
      <c r="L80"/>
      <c r="M80"/>
      <c r="N80"/>
      <c r="O80"/>
      <c r="P80"/>
      <c r="Q80"/>
      <c r="R80"/>
      <c r="S80"/>
      <c r="T80"/>
      <c r="U80"/>
      <c r="V80"/>
      <c r="W80"/>
      <c r="X80"/>
      <c r="Y80"/>
      <c r="Z80"/>
      <c r="AA80"/>
      <c r="AB80"/>
      <c r="AC80"/>
      <c r="AD80"/>
      <c r="AE80"/>
      <c r="AF80"/>
      <c r="AG80"/>
      <c r="AH80"/>
      <c r="AI80"/>
      <c r="AJ80"/>
      <c r="AK80"/>
      <c r="AL80"/>
      <c r="AM80"/>
      <c r="AN80"/>
      <c r="AO80"/>
    </row>
    <row r="81" spans="1:41" ht="16" thickTop="1" thickBot="1">
      <c r="A81" s="112"/>
      <c r="B81" s="112" t="s">
        <v>2</v>
      </c>
      <c r="C81" s="112"/>
      <c r="D81" s="112" t="s">
        <v>80</v>
      </c>
      <c r="E81" s="133">
        <f>SUM(E69:E77)</f>
        <v>0</v>
      </c>
      <c r="G81"/>
      <c r="J81"/>
      <c r="K81"/>
      <c r="L81"/>
      <c r="M81"/>
      <c r="N81"/>
      <c r="O81"/>
      <c r="P81"/>
      <c r="Q81"/>
      <c r="R81"/>
      <c r="S81"/>
      <c r="T81"/>
      <c r="U81"/>
      <c r="V81"/>
      <c r="W81"/>
      <c r="X81"/>
      <c r="Y81"/>
      <c r="Z81"/>
      <c r="AA81"/>
      <c r="AB81"/>
      <c r="AC81"/>
      <c r="AD81"/>
      <c r="AE81"/>
      <c r="AF81"/>
      <c r="AG81"/>
      <c r="AH81"/>
      <c r="AI81"/>
      <c r="AJ81"/>
      <c r="AK81"/>
      <c r="AL81"/>
      <c r="AM81"/>
      <c r="AN81"/>
      <c r="AO81"/>
    </row>
    <row r="82" spans="1:41" ht="16" thickTop="1" thickBot="1">
      <c r="A82" s="112"/>
      <c r="B82" s="134" t="s">
        <v>12</v>
      </c>
      <c r="C82" s="134"/>
      <c r="D82" s="134" t="s">
        <v>54</v>
      </c>
      <c r="E82" s="135" t="e">
        <f>SUM(E44:E46)</f>
        <v>#DIV/0!</v>
      </c>
      <c r="G82"/>
      <c r="J82"/>
      <c r="K82"/>
      <c r="L82"/>
      <c r="M82"/>
      <c r="N82"/>
      <c r="O82"/>
      <c r="P82"/>
      <c r="Q82"/>
      <c r="R82"/>
      <c r="S82"/>
      <c r="T82"/>
      <c r="U82"/>
      <c r="V82"/>
      <c r="W82"/>
      <c r="X82"/>
      <c r="Y82"/>
      <c r="Z82"/>
      <c r="AA82"/>
      <c r="AB82"/>
      <c r="AC82"/>
      <c r="AD82"/>
      <c r="AE82"/>
      <c r="AF82"/>
      <c r="AG82"/>
      <c r="AH82"/>
      <c r="AI82"/>
      <c r="AJ82"/>
      <c r="AK82"/>
      <c r="AL82"/>
      <c r="AM82"/>
      <c r="AN82"/>
      <c r="AO82"/>
    </row>
    <row r="83" spans="1:41" ht="16" thickTop="1" thickBot="1">
      <c r="A83" s="112"/>
      <c r="B83" s="134" t="s">
        <v>254</v>
      </c>
      <c r="C83" s="134"/>
      <c r="D83" s="134" t="s">
        <v>54</v>
      </c>
      <c r="E83" s="135" t="e">
        <f>E47</f>
        <v>#DIV/0!</v>
      </c>
      <c r="G83"/>
      <c r="J83"/>
      <c r="K83"/>
      <c r="L83"/>
      <c r="M83"/>
      <c r="N83"/>
      <c r="O83"/>
      <c r="P83"/>
      <c r="Q83"/>
      <c r="R83"/>
      <c r="S83"/>
      <c r="T83"/>
      <c r="U83"/>
      <c r="V83"/>
      <c r="W83"/>
      <c r="X83"/>
      <c r="Y83"/>
      <c r="Z83"/>
      <c r="AA83"/>
      <c r="AB83"/>
      <c r="AC83"/>
      <c r="AD83"/>
      <c r="AE83"/>
      <c r="AF83"/>
      <c r="AG83"/>
      <c r="AH83"/>
      <c r="AI83"/>
      <c r="AJ83"/>
      <c r="AK83"/>
      <c r="AL83"/>
      <c r="AM83"/>
      <c r="AN83"/>
      <c r="AO83"/>
    </row>
    <row r="84" spans="1:41" ht="16" thickTop="1" thickBot="1">
      <c r="A84" s="112"/>
      <c r="B84" s="134" t="s">
        <v>255</v>
      </c>
      <c r="C84" s="134"/>
      <c r="D84" s="134" t="s">
        <v>54</v>
      </c>
      <c r="E84" s="135" t="e">
        <f>E82+E83</f>
        <v>#DIV/0!</v>
      </c>
      <c r="G84"/>
      <c r="J84"/>
      <c r="K84"/>
      <c r="L84"/>
      <c r="M84"/>
      <c r="N84"/>
      <c r="O84"/>
      <c r="P84"/>
      <c r="Q84"/>
      <c r="R84"/>
      <c r="S84"/>
      <c r="T84"/>
      <c r="U84"/>
      <c r="V84"/>
      <c r="W84"/>
      <c r="X84"/>
      <c r="Y84"/>
      <c r="Z84"/>
      <c r="AA84"/>
      <c r="AB84"/>
      <c r="AC84"/>
      <c r="AD84"/>
      <c r="AE84"/>
      <c r="AF84"/>
      <c r="AG84"/>
      <c r="AH84"/>
      <c r="AI84"/>
      <c r="AJ84"/>
      <c r="AK84"/>
      <c r="AL84"/>
      <c r="AM84"/>
      <c r="AN84"/>
      <c r="AO84"/>
    </row>
    <row r="85" spans="1:41" ht="16" thickTop="1" thickBot="1">
      <c r="A85" s="112"/>
      <c r="B85" s="134" t="s">
        <v>256</v>
      </c>
      <c r="C85" s="134"/>
      <c r="D85" s="134" t="s">
        <v>101</v>
      </c>
      <c r="E85" s="135" t="e">
        <f>E84/SUM(E69:E77)</f>
        <v>#DIV/0!</v>
      </c>
      <c r="G85"/>
      <c r="J85"/>
      <c r="K85"/>
      <c r="L85"/>
      <c r="M85"/>
      <c r="N85"/>
      <c r="O85"/>
      <c r="P85"/>
      <c r="Q85"/>
      <c r="R85"/>
      <c r="S85"/>
      <c r="T85"/>
      <c r="U85"/>
      <c r="V85"/>
      <c r="W85"/>
      <c r="X85"/>
      <c r="Y85"/>
      <c r="Z85"/>
      <c r="AA85"/>
      <c r="AB85"/>
      <c r="AC85"/>
      <c r="AD85"/>
      <c r="AE85"/>
      <c r="AF85"/>
      <c r="AG85"/>
      <c r="AH85"/>
      <c r="AI85"/>
      <c r="AJ85"/>
      <c r="AK85"/>
      <c r="AL85"/>
      <c r="AM85"/>
      <c r="AN85"/>
      <c r="AO85"/>
    </row>
    <row r="86" spans="1:41" ht="15" thickTop="1">
      <c r="G86"/>
      <c r="J86"/>
      <c r="K86"/>
      <c r="L86"/>
      <c r="M86"/>
      <c r="N86"/>
      <c r="O86"/>
      <c r="P86"/>
      <c r="Q86"/>
      <c r="R86"/>
      <c r="S86"/>
      <c r="T86"/>
      <c r="U86"/>
      <c r="V86"/>
      <c r="W86"/>
      <c r="X86"/>
      <c r="Y86"/>
      <c r="Z86"/>
      <c r="AA86"/>
      <c r="AB86"/>
      <c r="AC86"/>
      <c r="AD86"/>
      <c r="AE86"/>
      <c r="AF86"/>
      <c r="AG86"/>
      <c r="AH86"/>
      <c r="AI86"/>
      <c r="AJ86"/>
      <c r="AK86"/>
      <c r="AL86"/>
      <c r="AM86"/>
      <c r="AN86"/>
      <c r="AO86"/>
    </row>
    <row r="87" spans="1:41">
      <c r="G87"/>
      <c r="J87"/>
      <c r="K87"/>
      <c r="L87"/>
      <c r="M87"/>
      <c r="N87"/>
      <c r="O87"/>
      <c r="P87"/>
      <c r="Q87"/>
      <c r="R87"/>
      <c r="S87"/>
      <c r="T87"/>
      <c r="U87"/>
      <c r="V87"/>
      <c r="W87"/>
      <c r="X87"/>
      <c r="Y87"/>
      <c r="Z87"/>
      <c r="AA87"/>
      <c r="AB87"/>
      <c r="AC87"/>
      <c r="AD87"/>
      <c r="AE87"/>
      <c r="AF87"/>
      <c r="AG87"/>
      <c r="AH87"/>
      <c r="AI87"/>
      <c r="AJ87"/>
      <c r="AK87"/>
      <c r="AL87"/>
      <c r="AM87"/>
      <c r="AN87"/>
      <c r="AO87"/>
    </row>
    <row r="88" spans="1:41">
      <c r="G88"/>
      <c r="J88"/>
      <c r="K88"/>
      <c r="L88"/>
      <c r="M88"/>
      <c r="N88"/>
      <c r="O88"/>
      <c r="P88"/>
      <c r="Q88"/>
      <c r="R88"/>
      <c r="S88"/>
      <c r="T88"/>
      <c r="U88"/>
      <c r="V88"/>
      <c r="W88"/>
      <c r="X88"/>
      <c r="Y88"/>
      <c r="Z88"/>
      <c r="AA88"/>
      <c r="AB88"/>
      <c r="AC88"/>
      <c r="AD88"/>
      <c r="AE88"/>
      <c r="AF88"/>
      <c r="AG88"/>
      <c r="AH88"/>
      <c r="AI88"/>
      <c r="AJ88"/>
      <c r="AK88"/>
      <c r="AL88"/>
      <c r="AM88"/>
      <c r="AN88"/>
      <c r="AO88"/>
    </row>
    <row r="89" spans="1:41">
      <c r="A89" s="136" t="s">
        <v>257</v>
      </c>
      <c r="F89"/>
      <c r="G89"/>
      <c r="J89"/>
      <c r="K89"/>
      <c r="L89"/>
      <c r="M89"/>
      <c r="N89"/>
      <c r="O89"/>
      <c r="P89"/>
      <c r="Q89"/>
      <c r="R89"/>
      <c r="S89"/>
      <c r="T89"/>
      <c r="U89"/>
      <c r="V89"/>
      <c r="W89"/>
      <c r="X89"/>
      <c r="Y89"/>
      <c r="Z89"/>
      <c r="AA89"/>
      <c r="AB89"/>
      <c r="AC89"/>
      <c r="AD89"/>
      <c r="AE89"/>
      <c r="AF89"/>
      <c r="AG89"/>
      <c r="AH89"/>
      <c r="AI89"/>
      <c r="AJ89"/>
      <c r="AK89"/>
      <c r="AL89"/>
      <c r="AM89"/>
      <c r="AN89"/>
      <c r="AO89"/>
    </row>
    <row r="90" spans="1:41" ht="15" thickBot="1">
      <c r="F90"/>
      <c r="G90"/>
      <c r="J90"/>
      <c r="K90"/>
      <c r="L90"/>
      <c r="M90"/>
      <c r="N90"/>
      <c r="O90"/>
      <c r="P90"/>
      <c r="Q90"/>
      <c r="R90"/>
      <c r="S90"/>
      <c r="T90"/>
      <c r="U90"/>
      <c r="V90"/>
      <c r="W90"/>
      <c r="X90"/>
      <c r="Y90"/>
      <c r="Z90"/>
      <c r="AA90"/>
      <c r="AB90"/>
      <c r="AC90"/>
      <c r="AD90"/>
      <c r="AE90"/>
      <c r="AF90"/>
      <c r="AG90"/>
      <c r="AH90"/>
      <c r="AI90"/>
      <c r="AJ90"/>
      <c r="AK90"/>
      <c r="AL90"/>
      <c r="AM90"/>
      <c r="AN90"/>
      <c r="AO90"/>
    </row>
    <row r="91" spans="1:41" ht="32" thickTop="1" thickBot="1">
      <c r="A91" s="33"/>
      <c r="B91" s="33" t="s">
        <v>170</v>
      </c>
      <c r="C91" s="33" t="s">
        <v>175</v>
      </c>
      <c r="D91" s="33" t="s">
        <v>166</v>
      </c>
      <c r="E91" s="33" t="s">
        <v>198</v>
      </c>
      <c r="F91" s="33" t="str">
        <f>'1. Single-family building stock'!F8</f>
        <v>Single Family House - Age 1</v>
      </c>
      <c r="G91" s="33" t="str">
        <f>'1. Single-family building stock'!G8</f>
        <v>Single Family House - Age 2</v>
      </c>
      <c r="H91" s="33" t="str">
        <f>'2. Multi-family buildings stock'!F8</f>
        <v>Multifamily house - Age 1</v>
      </c>
      <c r="I91" s="33" t="str">
        <f>'2. Multi-family buildings stock'!G8</f>
        <v>Multifamily house - Age 2</v>
      </c>
      <c r="J91" s="33" t="str">
        <f>'2. Multi-family buildings stock'!H8</f>
        <v>Multifamily house - Age 3</v>
      </c>
      <c r="K91" s="33" t="str">
        <f>'2. Multi-family buildings stock'!I8</f>
        <v>Multifamily house - Age 4</v>
      </c>
      <c r="L91" s="33" t="str">
        <f>'2. Multi-family buildings stock'!J8</f>
        <v>Multifamily house - Age 5</v>
      </c>
      <c r="M91" s="33" t="str">
        <f>'2. Multi-family buildings stock'!K8</f>
        <v>Multifamily house - Age 6</v>
      </c>
      <c r="N91" s="33" t="str">
        <f>'2. Multi-family buildings stock'!L8</f>
        <v>Multifamily house - Age 7</v>
      </c>
      <c r="O91" s="33" t="str">
        <f>'2. Multi-family buildings stock'!M8</f>
        <v>Multifamily house - Age 8</v>
      </c>
      <c r="P91"/>
      <c r="Q91"/>
      <c r="R91"/>
      <c r="S91"/>
      <c r="T91"/>
      <c r="U91"/>
      <c r="V91"/>
      <c r="W91"/>
      <c r="X91"/>
      <c r="Y91"/>
      <c r="Z91"/>
      <c r="AA91"/>
      <c r="AB91"/>
      <c r="AC91"/>
      <c r="AD91"/>
      <c r="AE91"/>
      <c r="AF91"/>
      <c r="AG91"/>
      <c r="AH91"/>
      <c r="AI91"/>
      <c r="AJ91"/>
      <c r="AK91"/>
      <c r="AL91"/>
      <c r="AM91"/>
      <c r="AN91"/>
      <c r="AO91"/>
    </row>
    <row r="92" spans="1:41" ht="16" thickTop="1" thickBot="1">
      <c r="A92" s="137" t="s">
        <v>199</v>
      </c>
      <c r="B92" s="51" t="s">
        <v>200</v>
      </c>
      <c r="C92" s="51"/>
      <c r="D92" s="35"/>
      <c r="E92" s="48" t="s">
        <v>201</v>
      </c>
      <c r="F92" s="51">
        <f>'1. Single-family building stock'!F9</f>
        <v>0</v>
      </c>
      <c r="G92" s="51">
        <f>'1. Single-family building stock'!G9</f>
        <v>0</v>
      </c>
      <c r="H92" s="51">
        <f>'2. Multi-family buildings stock'!F9</f>
        <v>0</v>
      </c>
      <c r="I92" s="51">
        <f>'2. Multi-family buildings stock'!G9</f>
        <v>0</v>
      </c>
      <c r="J92" s="51">
        <f>'2. Multi-family buildings stock'!H9</f>
        <v>0</v>
      </c>
      <c r="K92" s="51">
        <f>'2. Multi-family buildings stock'!I9</f>
        <v>0</v>
      </c>
      <c r="L92" s="51">
        <f>'2. Multi-family buildings stock'!J9</f>
        <v>0</v>
      </c>
      <c r="M92" s="51">
        <f>'2. Multi-family buildings stock'!K9</f>
        <v>0</v>
      </c>
      <c r="N92" s="51">
        <f>'2. Multi-family buildings stock'!L9</f>
        <v>0</v>
      </c>
      <c r="O92" s="51">
        <f>'2. Multi-family buildings stock'!M9</f>
        <v>0</v>
      </c>
      <c r="P92"/>
      <c r="Q92"/>
      <c r="R92"/>
      <c r="S92"/>
      <c r="T92"/>
      <c r="U92"/>
      <c r="V92"/>
      <c r="W92"/>
      <c r="X92"/>
      <c r="Y92"/>
      <c r="Z92"/>
      <c r="AA92"/>
      <c r="AB92"/>
      <c r="AC92"/>
      <c r="AD92"/>
      <c r="AE92"/>
      <c r="AF92"/>
      <c r="AG92"/>
      <c r="AH92"/>
      <c r="AI92"/>
      <c r="AJ92"/>
      <c r="AK92"/>
      <c r="AL92"/>
      <c r="AM92"/>
      <c r="AN92"/>
      <c r="AO92"/>
    </row>
    <row r="93" spans="1:41" ht="16" thickTop="1" thickBot="1">
      <c r="A93" s="138"/>
      <c r="B93" s="51" t="s">
        <v>204</v>
      </c>
      <c r="C93" s="51"/>
      <c r="D93" s="35">
        <v>1</v>
      </c>
      <c r="E93" s="48">
        <v>0.03</v>
      </c>
      <c r="F93" s="51">
        <f>'1. Single-family building stock'!F10</f>
        <v>0</v>
      </c>
      <c r="G93" s="51">
        <f>'1. Single-family building stock'!G10</f>
        <v>0</v>
      </c>
      <c r="H93" s="51">
        <f>'2. Multi-family buildings stock'!F10</f>
        <v>0</v>
      </c>
      <c r="I93" s="51">
        <f>'2. Multi-family buildings stock'!G10</f>
        <v>0</v>
      </c>
      <c r="J93" s="51">
        <f>'2. Multi-family buildings stock'!H10</f>
        <v>0</v>
      </c>
      <c r="K93" s="51">
        <f>'2. Multi-family buildings stock'!I10</f>
        <v>0</v>
      </c>
      <c r="L93" s="51">
        <f>'2. Multi-family buildings stock'!J10</f>
        <v>0</v>
      </c>
      <c r="M93" s="51">
        <f>'2. Multi-family buildings stock'!K10</f>
        <v>0</v>
      </c>
      <c r="N93" s="51">
        <f>'2. Multi-family buildings stock'!L10</f>
        <v>0</v>
      </c>
      <c r="O93" s="51">
        <f>'2. Multi-family buildings stock'!M10</f>
        <v>0</v>
      </c>
      <c r="P93"/>
      <c r="Q93"/>
      <c r="R93"/>
      <c r="S93"/>
      <c r="T93"/>
      <c r="U93"/>
      <c r="V93"/>
      <c r="W93"/>
      <c r="X93"/>
      <c r="Y93"/>
      <c r="Z93"/>
      <c r="AA93"/>
      <c r="AB93"/>
      <c r="AC93"/>
      <c r="AD93"/>
      <c r="AE93"/>
      <c r="AF93"/>
      <c r="AG93"/>
      <c r="AH93"/>
      <c r="AI93"/>
      <c r="AJ93"/>
      <c r="AK93"/>
      <c r="AL93"/>
      <c r="AM93"/>
      <c r="AN93"/>
      <c r="AO93"/>
    </row>
    <row r="94" spans="1:41" ht="16" thickTop="1" thickBot="1">
      <c r="A94" s="138"/>
      <c r="B94" s="51" t="s">
        <v>205</v>
      </c>
      <c r="C94" s="51"/>
      <c r="D94" s="96" t="s">
        <v>206</v>
      </c>
      <c r="E94" s="48">
        <v>1000</v>
      </c>
      <c r="F94" s="51">
        <f>'1. Single-family building stock'!F11</f>
        <v>0</v>
      </c>
      <c r="G94" s="51">
        <f>'1. Single-family building stock'!G11</f>
        <v>0</v>
      </c>
      <c r="H94" s="51">
        <f>'2. Multi-family buildings stock'!F11</f>
        <v>0</v>
      </c>
      <c r="I94" s="51">
        <f>'2. Multi-family buildings stock'!G11</f>
        <v>0</v>
      </c>
      <c r="J94" s="51">
        <f>'2. Multi-family buildings stock'!H11</f>
        <v>0</v>
      </c>
      <c r="K94" s="51">
        <f>'2. Multi-family buildings stock'!I11</f>
        <v>0</v>
      </c>
      <c r="L94" s="51">
        <f>'2. Multi-family buildings stock'!J11</f>
        <v>0</v>
      </c>
      <c r="M94" s="51">
        <f>'2. Multi-family buildings stock'!K11</f>
        <v>0</v>
      </c>
      <c r="N94" s="51">
        <f>'2. Multi-family buildings stock'!L11</f>
        <v>0</v>
      </c>
      <c r="O94" s="51">
        <f>'2. Multi-family buildings stock'!M11</f>
        <v>0</v>
      </c>
      <c r="P94"/>
      <c r="Q94"/>
      <c r="R94"/>
      <c r="S94"/>
      <c r="T94"/>
      <c r="U94"/>
      <c r="V94"/>
      <c r="W94"/>
      <c r="X94"/>
      <c r="Y94"/>
      <c r="Z94"/>
      <c r="AA94"/>
      <c r="AB94"/>
      <c r="AC94"/>
      <c r="AD94"/>
      <c r="AE94"/>
      <c r="AF94"/>
      <c r="AG94"/>
      <c r="AH94"/>
      <c r="AI94"/>
      <c r="AJ94"/>
      <c r="AK94"/>
      <c r="AL94"/>
      <c r="AM94"/>
      <c r="AN94"/>
      <c r="AO94"/>
    </row>
    <row r="95" spans="1:41" ht="16" thickTop="1" thickBot="1">
      <c r="A95" s="138"/>
      <c r="B95" s="97" t="s">
        <v>207</v>
      </c>
      <c r="C95" s="97"/>
      <c r="D95" s="35"/>
      <c r="E95" s="98" t="s">
        <v>208</v>
      </c>
      <c r="F95" s="51">
        <f>'1. Single-family building stock'!F12</f>
        <v>0</v>
      </c>
      <c r="G95" s="51">
        <f>'1. Single-family building stock'!G12</f>
        <v>0</v>
      </c>
      <c r="H95" s="51">
        <f>'2. Multi-family buildings stock'!F12</f>
        <v>0</v>
      </c>
      <c r="I95" s="51">
        <f>'2. Multi-family buildings stock'!G12</f>
        <v>0</v>
      </c>
      <c r="J95" s="51">
        <f>'2. Multi-family buildings stock'!H12</f>
        <v>0</v>
      </c>
      <c r="K95" s="51">
        <f>'2. Multi-family buildings stock'!I12</f>
        <v>0</v>
      </c>
      <c r="L95" s="51">
        <f>'2. Multi-family buildings stock'!J12</f>
        <v>0</v>
      </c>
      <c r="M95" s="51">
        <f>'2. Multi-family buildings stock'!K12</f>
        <v>0</v>
      </c>
      <c r="N95" s="51">
        <f>'2. Multi-family buildings stock'!L12</f>
        <v>0</v>
      </c>
      <c r="O95" s="51">
        <f>'2. Multi-family buildings stock'!M12</f>
        <v>0</v>
      </c>
      <c r="P95"/>
      <c r="Q95"/>
      <c r="R95"/>
      <c r="S95"/>
      <c r="T95"/>
      <c r="U95"/>
      <c r="V95"/>
      <c r="W95"/>
      <c r="X95"/>
      <c r="Y95"/>
      <c r="Z95"/>
      <c r="AA95"/>
      <c r="AB95"/>
      <c r="AC95"/>
      <c r="AD95"/>
      <c r="AE95"/>
      <c r="AF95"/>
      <c r="AG95"/>
      <c r="AH95"/>
      <c r="AI95"/>
      <c r="AJ95"/>
      <c r="AK95"/>
      <c r="AL95"/>
      <c r="AM95"/>
      <c r="AN95"/>
      <c r="AO95"/>
    </row>
    <row r="96" spans="1:41" ht="16" thickTop="1" thickBot="1">
      <c r="A96" s="138"/>
      <c r="B96" s="51" t="s">
        <v>210</v>
      </c>
      <c r="C96" s="51"/>
      <c r="D96" s="35"/>
      <c r="E96" s="48">
        <v>2015</v>
      </c>
      <c r="F96" s="51">
        <f>'1. Single-family building stock'!F13</f>
        <v>0</v>
      </c>
      <c r="G96" s="51">
        <f>'1. Single-family building stock'!G13</f>
        <v>0</v>
      </c>
      <c r="H96" s="51">
        <f>'2. Multi-family buildings stock'!F13</f>
        <v>0</v>
      </c>
      <c r="I96" s="51">
        <f>'2. Multi-family buildings stock'!G13</f>
        <v>0</v>
      </c>
      <c r="J96" s="51">
        <f>'2. Multi-family buildings stock'!H13</f>
        <v>0</v>
      </c>
      <c r="K96" s="51">
        <f>'2. Multi-family buildings stock'!I13</f>
        <v>0</v>
      </c>
      <c r="L96" s="51">
        <f>'2. Multi-family buildings stock'!J13</f>
        <v>0</v>
      </c>
      <c r="M96" s="51">
        <f>'2. Multi-family buildings stock'!K13</f>
        <v>0</v>
      </c>
      <c r="N96" s="51">
        <f>'2. Multi-family buildings stock'!L13</f>
        <v>0</v>
      </c>
      <c r="O96" s="51">
        <f>'2. Multi-family buildings stock'!M13</f>
        <v>0</v>
      </c>
      <c r="P96"/>
      <c r="Q96"/>
      <c r="R96"/>
      <c r="S96"/>
      <c r="T96"/>
      <c r="U96"/>
      <c r="V96"/>
      <c r="W96"/>
      <c r="X96"/>
      <c r="Y96"/>
      <c r="Z96"/>
      <c r="AA96"/>
      <c r="AB96"/>
      <c r="AC96"/>
      <c r="AD96"/>
      <c r="AE96"/>
      <c r="AF96"/>
      <c r="AG96"/>
      <c r="AH96"/>
      <c r="AI96"/>
      <c r="AJ96"/>
      <c r="AK96"/>
      <c r="AL96"/>
      <c r="AM96"/>
      <c r="AN96"/>
      <c r="AO96"/>
    </row>
    <row r="97" spans="1:41" ht="16" thickTop="1" thickBot="1">
      <c r="A97" s="139"/>
      <c r="B97" s="51" t="s">
        <v>211</v>
      </c>
      <c r="C97" s="51"/>
      <c r="D97" s="35"/>
      <c r="E97" s="48">
        <v>0</v>
      </c>
      <c r="F97" s="51">
        <f>'1. Single-family building stock'!F14</f>
        <v>0</v>
      </c>
      <c r="G97" s="51">
        <f>'1. Single-family building stock'!G14</f>
        <v>0</v>
      </c>
      <c r="H97" s="51">
        <f>'2. Multi-family buildings stock'!F14</f>
        <v>0</v>
      </c>
      <c r="I97" s="51">
        <f>'2. Multi-family buildings stock'!G14</f>
        <v>0</v>
      </c>
      <c r="J97" s="51">
        <f>'2. Multi-family buildings stock'!H14</f>
        <v>0</v>
      </c>
      <c r="K97" s="51">
        <f>'2. Multi-family buildings stock'!I14</f>
        <v>0</v>
      </c>
      <c r="L97" s="51">
        <f>'2. Multi-family buildings stock'!J14</f>
        <v>0</v>
      </c>
      <c r="M97" s="51">
        <f>'2. Multi-family buildings stock'!K14</f>
        <v>0</v>
      </c>
      <c r="N97" s="51">
        <f>'2. Multi-family buildings stock'!L14</f>
        <v>0</v>
      </c>
      <c r="O97" s="51">
        <f>'2. Multi-family buildings stock'!M14</f>
        <v>0</v>
      </c>
      <c r="P97"/>
      <c r="Q97"/>
      <c r="R97"/>
      <c r="S97"/>
      <c r="T97"/>
      <c r="U97"/>
      <c r="V97"/>
      <c r="W97"/>
      <c r="X97"/>
      <c r="Y97"/>
      <c r="Z97"/>
      <c r="AA97"/>
      <c r="AB97"/>
      <c r="AC97"/>
      <c r="AD97"/>
      <c r="AE97"/>
      <c r="AF97"/>
      <c r="AG97"/>
      <c r="AH97"/>
      <c r="AI97"/>
      <c r="AJ97"/>
      <c r="AK97"/>
      <c r="AL97"/>
      <c r="AM97"/>
      <c r="AN97"/>
      <c r="AO97"/>
    </row>
    <row r="98" spans="1:41" ht="16" thickTop="1" thickBot="1">
      <c r="A98" s="140" t="s">
        <v>212</v>
      </c>
      <c r="B98" s="51" t="s">
        <v>213</v>
      </c>
      <c r="C98" s="51"/>
      <c r="D98" s="35"/>
      <c r="E98" s="48">
        <v>0.27022400000000002</v>
      </c>
      <c r="F98" s="51">
        <f>'1. Single-family building stock'!F15</f>
        <v>0</v>
      </c>
      <c r="G98" s="51">
        <f>'1. Single-family building stock'!G15</f>
        <v>0</v>
      </c>
      <c r="H98" s="51">
        <f>'2. Multi-family buildings stock'!F15</f>
        <v>0</v>
      </c>
      <c r="I98" s="51">
        <f>'2. Multi-family buildings stock'!G15</f>
        <v>0</v>
      </c>
      <c r="J98" s="51">
        <f>'2. Multi-family buildings stock'!H15</f>
        <v>0</v>
      </c>
      <c r="K98" s="51">
        <f>'2. Multi-family buildings stock'!I15</f>
        <v>0</v>
      </c>
      <c r="L98" s="51">
        <f>'2. Multi-family buildings stock'!J15</f>
        <v>0</v>
      </c>
      <c r="M98" s="51">
        <f>'2. Multi-family buildings stock'!K15</f>
        <v>0</v>
      </c>
      <c r="N98" s="51">
        <f>'2. Multi-family buildings stock'!L15</f>
        <v>0</v>
      </c>
      <c r="O98" s="51">
        <f>'2. Multi-family buildings stock'!M15</f>
        <v>0</v>
      </c>
      <c r="P98"/>
      <c r="Q98"/>
      <c r="R98"/>
      <c r="S98"/>
      <c r="T98"/>
      <c r="U98"/>
      <c r="V98"/>
      <c r="W98"/>
      <c r="X98"/>
      <c r="Y98"/>
      <c r="Z98"/>
      <c r="AA98"/>
      <c r="AB98"/>
      <c r="AC98"/>
      <c r="AD98"/>
      <c r="AE98"/>
      <c r="AF98"/>
      <c r="AG98"/>
      <c r="AH98"/>
      <c r="AI98"/>
      <c r="AJ98"/>
      <c r="AK98"/>
      <c r="AL98"/>
      <c r="AM98"/>
      <c r="AN98"/>
      <c r="AO98"/>
    </row>
    <row r="99" spans="1:41" ht="16" thickTop="1" thickBot="1">
      <c r="A99" s="141"/>
      <c r="B99" s="35" t="s">
        <v>214</v>
      </c>
      <c r="C99" s="35"/>
      <c r="D99" s="35"/>
      <c r="E99" s="48">
        <v>0.26640000000000003</v>
      </c>
      <c r="F99" s="51">
        <f>'1. Single-family building stock'!F16</f>
        <v>0</v>
      </c>
      <c r="G99" s="51">
        <f>'1. Single-family building stock'!G16</f>
        <v>0</v>
      </c>
      <c r="H99" s="51">
        <f>'2. Multi-family buildings stock'!F16</f>
        <v>0</v>
      </c>
      <c r="I99" s="51">
        <f>'2. Multi-family buildings stock'!G16</f>
        <v>0</v>
      </c>
      <c r="J99" s="51">
        <f>'2. Multi-family buildings stock'!H16</f>
        <v>0</v>
      </c>
      <c r="K99" s="51">
        <f>'2. Multi-family buildings stock'!I16</f>
        <v>0</v>
      </c>
      <c r="L99" s="51">
        <f>'2. Multi-family buildings stock'!J16</f>
        <v>0</v>
      </c>
      <c r="M99" s="51">
        <f>'2. Multi-family buildings stock'!K16</f>
        <v>0</v>
      </c>
      <c r="N99" s="51">
        <f>'2. Multi-family buildings stock'!L16</f>
        <v>0</v>
      </c>
      <c r="O99" s="51">
        <f>'2. Multi-family buildings stock'!M16</f>
        <v>0</v>
      </c>
      <c r="P99"/>
      <c r="Q99"/>
      <c r="R99"/>
      <c r="S99"/>
      <c r="T99"/>
      <c r="U99"/>
      <c r="V99"/>
      <c r="W99"/>
      <c r="X99"/>
      <c r="Y99"/>
      <c r="Z99"/>
      <c r="AA99"/>
      <c r="AB99"/>
      <c r="AC99"/>
      <c r="AD99"/>
      <c r="AE99"/>
      <c r="AF99"/>
      <c r="AG99"/>
      <c r="AH99"/>
      <c r="AI99"/>
      <c r="AJ99"/>
      <c r="AK99"/>
      <c r="AL99"/>
      <c r="AM99"/>
      <c r="AN99"/>
      <c r="AO99"/>
    </row>
    <row r="100" spans="1:41" ht="16" thickTop="1" thickBot="1">
      <c r="A100" s="141"/>
      <c r="B100" s="35" t="s">
        <v>215</v>
      </c>
      <c r="C100" s="35"/>
      <c r="D100" s="35"/>
      <c r="E100" s="48">
        <v>0.312</v>
      </c>
      <c r="F100" s="51">
        <f>'1. Single-family building stock'!F17</f>
        <v>0</v>
      </c>
      <c r="G100" s="51">
        <f>'1. Single-family building stock'!G17</f>
        <v>0</v>
      </c>
      <c r="H100" s="51">
        <f>'2. Multi-family buildings stock'!F17</f>
        <v>0</v>
      </c>
      <c r="I100" s="51">
        <f>'2. Multi-family buildings stock'!G17</f>
        <v>0</v>
      </c>
      <c r="J100" s="51">
        <f>'2. Multi-family buildings stock'!H17</f>
        <v>0</v>
      </c>
      <c r="K100" s="51">
        <f>'2. Multi-family buildings stock'!I17</f>
        <v>0</v>
      </c>
      <c r="L100" s="51">
        <f>'2. Multi-family buildings stock'!J17</f>
        <v>0</v>
      </c>
      <c r="M100" s="51">
        <f>'2. Multi-family buildings stock'!K17</f>
        <v>0</v>
      </c>
      <c r="N100" s="51">
        <f>'2. Multi-family buildings stock'!L17</f>
        <v>0</v>
      </c>
      <c r="O100" s="51">
        <f>'2. Multi-family buildings stock'!M17</f>
        <v>0</v>
      </c>
      <c r="P100"/>
      <c r="Q100"/>
      <c r="R100"/>
      <c r="S100"/>
      <c r="T100"/>
      <c r="U100"/>
      <c r="V100"/>
      <c r="W100"/>
      <c r="X100"/>
      <c r="Y100"/>
      <c r="Z100"/>
      <c r="AA100"/>
      <c r="AB100"/>
      <c r="AC100"/>
      <c r="AD100"/>
      <c r="AE100"/>
      <c r="AF100"/>
      <c r="AG100"/>
      <c r="AH100"/>
      <c r="AI100"/>
      <c r="AJ100"/>
      <c r="AK100"/>
      <c r="AL100"/>
      <c r="AM100"/>
      <c r="AN100"/>
      <c r="AO100"/>
    </row>
    <row r="101" spans="1:41" ht="16" thickTop="1" thickBot="1">
      <c r="A101" s="142"/>
      <c r="B101" s="35" t="s">
        <v>216</v>
      </c>
      <c r="C101" s="35"/>
      <c r="D101" s="35"/>
      <c r="E101" s="48">
        <v>0.20124</v>
      </c>
      <c r="F101" s="51">
        <f>'1. Single-family building stock'!F18</f>
        <v>0</v>
      </c>
      <c r="G101" s="51">
        <f>'1. Single-family building stock'!G18</f>
        <v>0</v>
      </c>
      <c r="H101" s="51">
        <f>'2. Multi-family buildings stock'!F18</f>
        <v>0</v>
      </c>
      <c r="I101" s="51">
        <f>'2. Multi-family buildings stock'!G18</f>
        <v>0</v>
      </c>
      <c r="J101" s="51">
        <f>'2. Multi-family buildings stock'!H18</f>
        <v>0</v>
      </c>
      <c r="K101" s="51">
        <f>'2. Multi-family buildings stock'!I18</f>
        <v>0</v>
      </c>
      <c r="L101" s="51">
        <f>'2. Multi-family buildings stock'!J18</f>
        <v>0</v>
      </c>
      <c r="M101" s="51">
        <f>'2. Multi-family buildings stock'!K18</f>
        <v>0</v>
      </c>
      <c r="N101" s="51">
        <f>'2. Multi-family buildings stock'!L18</f>
        <v>0</v>
      </c>
      <c r="O101" s="51">
        <f>'2. Multi-family buildings stock'!M18</f>
        <v>0</v>
      </c>
      <c r="P101"/>
      <c r="Q101"/>
      <c r="R101"/>
      <c r="S101"/>
      <c r="T101"/>
      <c r="U101"/>
      <c r="V101"/>
      <c r="W101"/>
      <c r="X101"/>
      <c r="Y101"/>
      <c r="Z101"/>
      <c r="AA101"/>
      <c r="AB101"/>
      <c r="AC101"/>
      <c r="AD101"/>
      <c r="AE101"/>
      <c r="AF101"/>
      <c r="AG101"/>
      <c r="AH101"/>
      <c r="AI101"/>
      <c r="AJ101"/>
      <c r="AK101"/>
      <c r="AL101"/>
      <c r="AM101"/>
      <c r="AN101"/>
      <c r="AO101"/>
    </row>
    <row r="102" spans="1:41" ht="16" thickTop="1" thickBot="1">
      <c r="A102" s="99" t="s">
        <v>217</v>
      </c>
      <c r="B102" s="100" t="s">
        <v>218</v>
      </c>
      <c r="C102" s="100"/>
      <c r="D102" s="35"/>
      <c r="E102" s="101" t="s">
        <v>219</v>
      </c>
      <c r="F102" s="51">
        <f>'1. Single-family building stock'!F19</f>
        <v>0</v>
      </c>
      <c r="G102" s="51">
        <f>'1. Single-family building stock'!G19</f>
        <v>0</v>
      </c>
      <c r="H102" s="51">
        <f>'2. Multi-family buildings stock'!F19</f>
        <v>0</v>
      </c>
      <c r="I102" s="51">
        <f>'2. Multi-family buildings stock'!G19</f>
        <v>0</v>
      </c>
      <c r="J102" s="51">
        <f>'2. Multi-family buildings stock'!H19</f>
        <v>0</v>
      </c>
      <c r="K102" s="51">
        <f>'2. Multi-family buildings stock'!I19</f>
        <v>0</v>
      </c>
      <c r="L102" s="51">
        <f>'2. Multi-family buildings stock'!J19</f>
        <v>0</v>
      </c>
      <c r="M102" s="51">
        <f>'2. Multi-family buildings stock'!K19</f>
        <v>0</v>
      </c>
      <c r="N102" s="51">
        <f>'2. Multi-family buildings stock'!L19</f>
        <v>0</v>
      </c>
      <c r="O102" s="51">
        <f>'2. Multi-family buildings stock'!M19</f>
        <v>0</v>
      </c>
      <c r="P102"/>
      <c r="Q102"/>
      <c r="R102"/>
      <c r="S102"/>
      <c r="T102"/>
      <c r="U102"/>
      <c r="V102"/>
      <c r="W102"/>
      <c r="X102"/>
      <c r="Y102"/>
      <c r="Z102"/>
      <c r="AA102"/>
      <c r="AB102"/>
      <c r="AC102"/>
      <c r="AD102"/>
      <c r="AE102"/>
      <c r="AF102"/>
      <c r="AG102"/>
      <c r="AH102"/>
      <c r="AI102"/>
      <c r="AJ102"/>
      <c r="AK102"/>
      <c r="AL102"/>
      <c r="AM102"/>
      <c r="AN102"/>
      <c r="AO102"/>
    </row>
    <row r="103" spans="1:41" ht="16" thickTop="1" thickBot="1">
      <c r="A103"/>
      <c r="B103"/>
      <c r="P103"/>
      <c r="Q103"/>
      <c r="R103"/>
      <c r="S103"/>
      <c r="T103"/>
      <c r="U103"/>
      <c r="V103"/>
      <c r="W103"/>
      <c r="X103"/>
      <c r="Y103"/>
      <c r="Z103"/>
      <c r="AA103"/>
      <c r="AB103"/>
      <c r="AC103"/>
      <c r="AD103"/>
      <c r="AE103"/>
      <c r="AF103"/>
      <c r="AG103"/>
      <c r="AH103"/>
      <c r="AI103"/>
      <c r="AJ103"/>
      <c r="AK103"/>
      <c r="AL103"/>
      <c r="AM103"/>
      <c r="AN103"/>
      <c r="AO103"/>
    </row>
    <row r="104" spans="1:41" ht="17" thickTop="1" thickBot="1">
      <c r="A104" s="33" t="s">
        <v>246</v>
      </c>
      <c r="B104" s="33" t="s">
        <v>174</v>
      </c>
      <c r="C104" s="33" t="s">
        <v>251</v>
      </c>
      <c r="D104" s="33" t="s">
        <v>166</v>
      </c>
      <c r="E104" s="33" t="s">
        <v>258</v>
      </c>
      <c r="F104" s="33" t="s">
        <v>277</v>
      </c>
      <c r="G104" s="33" t="s">
        <v>278</v>
      </c>
      <c r="H104" s="33" t="s">
        <v>279</v>
      </c>
      <c r="I104" s="33" t="s">
        <v>280</v>
      </c>
      <c r="J104" s="33" t="s">
        <v>281</v>
      </c>
      <c r="K104" s="33" t="s">
        <v>282</v>
      </c>
      <c r="L104" s="33" t="s">
        <v>283</v>
      </c>
      <c r="M104" s="33" t="s">
        <v>284</v>
      </c>
      <c r="N104" s="33" t="s">
        <v>285</v>
      </c>
      <c r="O104" s="33" t="s">
        <v>286</v>
      </c>
      <c r="P104"/>
      <c r="Q104"/>
      <c r="R104"/>
      <c r="S104"/>
      <c r="T104"/>
      <c r="U104"/>
      <c r="V104"/>
      <c r="W104"/>
      <c r="X104"/>
      <c r="Y104"/>
      <c r="Z104"/>
      <c r="AA104"/>
      <c r="AB104"/>
      <c r="AC104"/>
      <c r="AD104"/>
      <c r="AE104"/>
      <c r="AF104"/>
      <c r="AG104"/>
      <c r="AH104"/>
      <c r="AI104"/>
      <c r="AJ104"/>
      <c r="AK104"/>
      <c r="AL104"/>
      <c r="AM104"/>
      <c r="AN104"/>
      <c r="AO104"/>
    </row>
    <row r="105" spans="1:41" ht="16" thickTop="1" thickBot="1">
      <c r="A105" s="48">
        <f>SUM(F105:P105)</f>
        <v>0</v>
      </c>
      <c r="B105" s="48" t="s">
        <v>249</v>
      </c>
      <c r="C105" s="48"/>
      <c r="D105" s="143"/>
      <c r="E105" s="144" t="s">
        <v>259</v>
      </c>
      <c r="F105" s="143">
        <f t="shared" ref="F105:O105" si="5">C15</f>
        <v>0</v>
      </c>
      <c r="G105" s="143">
        <f t="shared" si="5"/>
        <v>0</v>
      </c>
      <c r="H105" s="143">
        <f t="shared" si="5"/>
        <v>0</v>
      </c>
      <c r="I105" s="143">
        <f t="shared" si="5"/>
        <v>0</v>
      </c>
      <c r="J105" s="143">
        <f t="shared" si="5"/>
        <v>0</v>
      </c>
      <c r="K105" s="143">
        <f t="shared" si="5"/>
        <v>0</v>
      </c>
      <c r="L105" s="143">
        <f t="shared" si="5"/>
        <v>0</v>
      </c>
      <c r="M105" s="143">
        <f t="shared" si="5"/>
        <v>0</v>
      </c>
      <c r="N105" s="143">
        <f t="shared" si="5"/>
        <v>0</v>
      </c>
      <c r="O105" s="143">
        <f t="shared" si="5"/>
        <v>0</v>
      </c>
      <c r="P105"/>
      <c r="Q105"/>
      <c r="R105"/>
      <c r="S105"/>
      <c r="T105"/>
      <c r="U105"/>
      <c r="V105"/>
      <c r="W105"/>
      <c r="X105"/>
      <c r="Y105"/>
      <c r="Z105"/>
      <c r="AA105"/>
      <c r="AB105"/>
      <c r="AC105"/>
      <c r="AD105"/>
      <c r="AE105"/>
      <c r="AF105"/>
      <c r="AG105"/>
      <c r="AH105"/>
      <c r="AI105"/>
      <c r="AJ105"/>
      <c r="AK105"/>
      <c r="AL105"/>
      <c r="AM105"/>
      <c r="AN105"/>
      <c r="AO105"/>
    </row>
    <row r="106" spans="1:41" ht="16" thickTop="1" thickBot="1">
      <c r="A106" s="48"/>
      <c r="B106" s="48"/>
      <c r="C106" s="48"/>
      <c r="D106" s="48"/>
      <c r="E106" s="48"/>
      <c r="F106" s="145"/>
      <c r="G106" s="145"/>
      <c r="H106" s="145"/>
      <c r="I106" s="145"/>
      <c r="J106" s="145"/>
      <c r="K106" s="145"/>
      <c r="L106" s="145"/>
      <c r="M106" s="145"/>
      <c r="N106" s="145"/>
      <c r="O106" s="145"/>
      <c r="P106"/>
      <c r="Q106"/>
      <c r="R106"/>
      <c r="S106"/>
      <c r="T106"/>
      <c r="U106"/>
      <c r="V106"/>
      <c r="W106"/>
      <c r="X106"/>
      <c r="Y106"/>
      <c r="Z106"/>
      <c r="AA106"/>
      <c r="AB106"/>
      <c r="AC106"/>
      <c r="AD106"/>
      <c r="AE106"/>
      <c r="AF106"/>
      <c r="AG106"/>
      <c r="AH106"/>
      <c r="AI106"/>
      <c r="AJ106"/>
      <c r="AK106"/>
      <c r="AL106"/>
      <c r="AM106"/>
      <c r="AN106"/>
      <c r="AO106"/>
    </row>
    <row r="107" spans="1:41" ht="16" thickTop="1" thickBot="1">
      <c r="A107" s="48"/>
      <c r="B107" s="48"/>
      <c r="C107" s="48" t="s">
        <v>260</v>
      </c>
      <c r="D107" s="48"/>
      <c r="E107" s="146" t="s">
        <v>261</v>
      </c>
      <c r="F107" s="48"/>
      <c r="G107" s="48"/>
      <c r="H107" s="48"/>
      <c r="I107" s="48"/>
      <c r="J107" s="48"/>
      <c r="K107" s="48"/>
      <c r="L107" s="48"/>
      <c r="M107" s="48"/>
      <c r="N107" s="48"/>
      <c r="O107" s="48"/>
      <c r="P107"/>
      <c r="Q107"/>
      <c r="R107"/>
      <c r="S107"/>
      <c r="T107"/>
      <c r="U107"/>
      <c r="V107"/>
      <c r="W107"/>
      <c r="X107"/>
      <c r="Y107"/>
      <c r="Z107"/>
      <c r="AA107"/>
      <c r="AB107"/>
      <c r="AC107"/>
      <c r="AD107"/>
      <c r="AE107"/>
      <c r="AF107"/>
      <c r="AG107"/>
      <c r="AH107"/>
      <c r="AI107"/>
      <c r="AJ107"/>
      <c r="AK107"/>
      <c r="AL107"/>
      <c r="AM107"/>
      <c r="AN107"/>
      <c r="AO107"/>
    </row>
    <row r="108" spans="1:41" ht="16" thickTop="1" thickBot="1">
      <c r="A108" s="48"/>
      <c r="B108" s="48"/>
      <c r="C108" s="48">
        <f t="shared" ref="C108:C116" si="6">SUM(F108:O108)</f>
        <v>0</v>
      </c>
      <c r="D108" s="48">
        <v>1</v>
      </c>
      <c r="E108" s="48" t="s">
        <v>55</v>
      </c>
      <c r="F108" s="48">
        <f t="shared" ref="F108:O116" si="7">C17</f>
        <v>0</v>
      </c>
      <c r="G108" s="48">
        <f t="shared" si="7"/>
        <v>0</v>
      </c>
      <c r="H108" s="48">
        <f t="shared" si="7"/>
        <v>0</v>
      </c>
      <c r="I108" s="48">
        <f t="shared" si="7"/>
        <v>0</v>
      </c>
      <c r="J108" s="48">
        <f t="shared" si="7"/>
        <v>0</v>
      </c>
      <c r="K108" s="48">
        <f t="shared" si="7"/>
        <v>0</v>
      </c>
      <c r="L108" s="48">
        <f t="shared" si="7"/>
        <v>0</v>
      </c>
      <c r="M108" s="48">
        <f t="shared" si="7"/>
        <v>0</v>
      </c>
      <c r="N108" s="48">
        <f t="shared" si="7"/>
        <v>0</v>
      </c>
      <c r="O108" s="48">
        <f t="shared" si="7"/>
        <v>0</v>
      </c>
      <c r="P108"/>
      <c r="Q108"/>
      <c r="R108"/>
      <c r="S108"/>
      <c r="T108"/>
      <c r="U108"/>
      <c r="V108"/>
      <c r="W108"/>
      <c r="X108"/>
      <c r="Y108"/>
      <c r="Z108"/>
      <c r="AA108"/>
      <c r="AB108"/>
      <c r="AC108"/>
      <c r="AD108"/>
      <c r="AE108"/>
      <c r="AF108"/>
      <c r="AG108"/>
      <c r="AH108"/>
      <c r="AI108"/>
      <c r="AJ108"/>
      <c r="AK108"/>
      <c r="AL108"/>
      <c r="AM108"/>
      <c r="AN108"/>
      <c r="AO108"/>
    </row>
    <row r="109" spans="1:41" ht="72" thickTop="1" thickBot="1">
      <c r="A109" s="147" t="s">
        <v>262</v>
      </c>
      <c r="B109" s="148">
        <v>0.9</v>
      </c>
      <c r="C109" s="48">
        <f t="shared" si="6"/>
        <v>1.4000000000000001</v>
      </c>
      <c r="D109" s="48">
        <v>1</v>
      </c>
      <c r="E109" s="48" t="s">
        <v>56</v>
      </c>
      <c r="F109" s="48">
        <f t="shared" si="7"/>
        <v>0.1</v>
      </c>
      <c r="G109" s="48">
        <f t="shared" si="7"/>
        <v>0.1</v>
      </c>
      <c r="H109" s="48">
        <f t="shared" si="7"/>
        <v>0.2</v>
      </c>
      <c r="I109" s="48">
        <f t="shared" si="7"/>
        <v>0.1</v>
      </c>
      <c r="J109" s="48">
        <f t="shared" si="7"/>
        <v>0.2</v>
      </c>
      <c r="K109" s="48">
        <f t="shared" si="7"/>
        <v>0.1</v>
      </c>
      <c r="L109" s="48">
        <f t="shared" si="7"/>
        <v>0.2</v>
      </c>
      <c r="M109" s="48">
        <f t="shared" si="7"/>
        <v>0.1</v>
      </c>
      <c r="N109" s="48">
        <f t="shared" si="7"/>
        <v>0.2</v>
      </c>
      <c r="O109" s="48">
        <f t="shared" si="7"/>
        <v>0.1</v>
      </c>
      <c r="P109"/>
      <c r="Q109"/>
      <c r="R109"/>
      <c r="S109"/>
      <c r="T109"/>
      <c r="U109"/>
      <c r="V109"/>
      <c r="W109"/>
      <c r="X109"/>
      <c r="Y109"/>
      <c r="Z109"/>
      <c r="AA109"/>
      <c r="AB109"/>
      <c r="AC109"/>
      <c r="AD109"/>
      <c r="AE109"/>
      <c r="AF109"/>
      <c r="AG109"/>
      <c r="AH109"/>
      <c r="AI109"/>
      <c r="AJ109"/>
      <c r="AK109"/>
      <c r="AL109"/>
      <c r="AM109"/>
      <c r="AN109"/>
      <c r="AO109"/>
    </row>
    <row r="110" spans="1:41" ht="16" thickTop="1" thickBot="1">
      <c r="A110" s="48"/>
      <c r="B110" s="48"/>
      <c r="C110" s="48">
        <f t="shared" si="6"/>
        <v>0.80000000000000027</v>
      </c>
      <c r="D110" s="48">
        <v>1</v>
      </c>
      <c r="E110" s="48" t="s">
        <v>57</v>
      </c>
      <c r="F110" s="48">
        <f t="shared" si="7"/>
        <v>0.2</v>
      </c>
      <c r="G110" s="48">
        <f t="shared" si="7"/>
        <v>0.2</v>
      </c>
      <c r="H110" s="48">
        <f t="shared" si="7"/>
        <v>0.05</v>
      </c>
      <c r="I110" s="48">
        <f t="shared" si="7"/>
        <v>0.05</v>
      </c>
      <c r="J110" s="48">
        <f t="shared" si="7"/>
        <v>0.05</v>
      </c>
      <c r="K110" s="48">
        <f t="shared" si="7"/>
        <v>0.05</v>
      </c>
      <c r="L110" s="48">
        <f t="shared" si="7"/>
        <v>0.05</v>
      </c>
      <c r="M110" s="48">
        <f t="shared" si="7"/>
        <v>0.05</v>
      </c>
      <c r="N110" s="48">
        <f t="shared" si="7"/>
        <v>0.05</v>
      </c>
      <c r="O110" s="48">
        <f t="shared" si="7"/>
        <v>0.05</v>
      </c>
      <c r="P110"/>
      <c r="Q110"/>
      <c r="R110"/>
      <c r="S110"/>
      <c r="T110"/>
      <c r="U110"/>
      <c r="V110"/>
      <c r="W110"/>
      <c r="X110"/>
      <c r="Y110"/>
      <c r="Z110"/>
      <c r="AA110"/>
      <c r="AB110"/>
      <c r="AC110"/>
      <c r="AD110"/>
      <c r="AE110"/>
      <c r="AF110"/>
      <c r="AG110"/>
      <c r="AH110"/>
      <c r="AI110"/>
      <c r="AJ110"/>
      <c r="AK110"/>
      <c r="AL110"/>
      <c r="AM110"/>
      <c r="AN110"/>
      <c r="AO110"/>
    </row>
    <row r="111" spans="1:41" ht="16" thickTop="1" thickBot="1">
      <c r="A111" s="48"/>
      <c r="B111" s="48"/>
      <c r="C111" s="48">
        <f t="shared" si="6"/>
        <v>0.1</v>
      </c>
      <c r="D111" s="48">
        <v>1</v>
      </c>
      <c r="E111" s="48" t="s">
        <v>58</v>
      </c>
      <c r="F111" s="48">
        <f t="shared" si="7"/>
        <v>0.05</v>
      </c>
      <c r="G111" s="48">
        <f t="shared" si="7"/>
        <v>0.05</v>
      </c>
      <c r="H111" s="48">
        <f t="shared" si="7"/>
        <v>0</v>
      </c>
      <c r="I111" s="48">
        <f t="shared" si="7"/>
        <v>0</v>
      </c>
      <c r="J111" s="48">
        <f t="shared" si="7"/>
        <v>0</v>
      </c>
      <c r="K111" s="48">
        <f t="shared" si="7"/>
        <v>0</v>
      </c>
      <c r="L111" s="48">
        <f t="shared" si="7"/>
        <v>0</v>
      </c>
      <c r="M111" s="48">
        <f t="shared" si="7"/>
        <v>0</v>
      </c>
      <c r="N111" s="48">
        <f t="shared" si="7"/>
        <v>0</v>
      </c>
      <c r="O111" s="48">
        <f t="shared" si="7"/>
        <v>0</v>
      </c>
      <c r="P111"/>
      <c r="Q111"/>
      <c r="R111"/>
      <c r="S111"/>
      <c r="T111"/>
      <c r="U111"/>
      <c r="V111"/>
      <c r="W111"/>
      <c r="X111"/>
      <c r="Y111"/>
      <c r="Z111"/>
      <c r="AA111"/>
      <c r="AB111"/>
      <c r="AC111"/>
      <c r="AD111"/>
      <c r="AE111"/>
      <c r="AF111"/>
      <c r="AG111"/>
      <c r="AH111"/>
      <c r="AI111"/>
      <c r="AJ111"/>
      <c r="AK111"/>
      <c r="AL111"/>
      <c r="AM111"/>
      <c r="AN111"/>
      <c r="AO111"/>
    </row>
    <row r="112" spans="1:41" ht="16" thickTop="1" thickBot="1">
      <c r="A112" s="48"/>
      <c r="B112" s="48"/>
      <c r="C112" s="48">
        <f t="shared" si="6"/>
        <v>0.15000000000000002</v>
      </c>
      <c r="D112" s="48">
        <v>1</v>
      </c>
      <c r="E112" s="48" t="s">
        <v>59</v>
      </c>
      <c r="F112" s="48">
        <f t="shared" si="7"/>
        <v>0.1</v>
      </c>
      <c r="G112" s="48">
        <f t="shared" si="7"/>
        <v>0.05</v>
      </c>
      <c r="H112" s="48">
        <f t="shared" si="7"/>
        <v>0</v>
      </c>
      <c r="I112" s="48">
        <f t="shared" si="7"/>
        <v>0</v>
      </c>
      <c r="J112" s="48">
        <f t="shared" si="7"/>
        <v>0</v>
      </c>
      <c r="K112" s="48">
        <f t="shared" si="7"/>
        <v>0</v>
      </c>
      <c r="L112" s="48">
        <f t="shared" si="7"/>
        <v>0</v>
      </c>
      <c r="M112" s="48">
        <f t="shared" si="7"/>
        <v>0</v>
      </c>
      <c r="N112" s="48">
        <f t="shared" si="7"/>
        <v>0</v>
      </c>
      <c r="O112" s="48">
        <f t="shared" si="7"/>
        <v>0</v>
      </c>
      <c r="P112"/>
      <c r="Q112"/>
      <c r="R112"/>
      <c r="S112"/>
      <c r="T112"/>
      <c r="U112"/>
      <c r="V112"/>
      <c r="W112"/>
      <c r="X112"/>
      <c r="Y112"/>
      <c r="Z112"/>
      <c r="AA112"/>
      <c r="AB112"/>
      <c r="AC112"/>
      <c r="AD112"/>
      <c r="AE112"/>
      <c r="AF112"/>
      <c r="AG112"/>
      <c r="AH112"/>
      <c r="AI112"/>
      <c r="AJ112"/>
      <c r="AK112"/>
      <c r="AL112"/>
      <c r="AM112"/>
      <c r="AN112"/>
      <c r="AO112"/>
    </row>
    <row r="113" spans="1:41" ht="16" thickTop="1" thickBot="1">
      <c r="A113" s="48"/>
      <c r="B113" s="48"/>
      <c r="C113" s="48">
        <f t="shared" si="6"/>
        <v>0.25</v>
      </c>
      <c r="D113" s="48">
        <v>1</v>
      </c>
      <c r="E113" s="48" t="s">
        <v>60</v>
      </c>
      <c r="F113" s="48">
        <f t="shared" si="7"/>
        <v>0.2</v>
      </c>
      <c r="G113" s="48">
        <f t="shared" si="7"/>
        <v>0.05</v>
      </c>
      <c r="H113" s="48">
        <f t="shared" si="7"/>
        <v>0</v>
      </c>
      <c r="I113" s="48">
        <f t="shared" si="7"/>
        <v>0</v>
      </c>
      <c r="J113" s="48">
        <f t="shared" si="7"/>
        <v>0</v>
      </c>
      <c r="K113" s="48">
        <f t="shared" si="7"/>
        <v>0</v>
      </c>
      <c r="L113" s="48">
        <f t="shared" si="7"/>
        <v>0</v>
      </c>
      <c r="M113" s="48">
        <f t="shared" si="7"/>
        <v>0</v>
      </c>
      <c r="N113" s="48">
        <f t="shared" si="7"/>
        <v>0</v>
      </c>
      <c r="O113" s="48">
        <f t="shared" si="7"/>
        <v>0</v>
      </c>
      <c r="P113"/>
      <c r="Q113"/>
      <c r="R113"/>
      <c r="S113"/>
      <c r="T113"/>
      <c r="U113"/>
      <c r="V113"/>
      <c r="W113"/>
      <c r="X113"/>
      <c r="Y113"/>
      <c r="Z113"/>
      <c r="AA113"/>
      <c r="AB113"/>
      <c r="AC113"/>
      <c r="AD113"/>
      <c r="AE113"/>
      <c r="AF113"/>
      <c r="AG113"/>
      <c r="AH113"/>
      <c r="AI113"/>
      <c r="AJ113"/>
      <c r="AK113"/>
      <c r="AL113"/>
      <c r="AM113"/>
      <c r="AN113"/>
      <c r="AO113"/>
    </row>
    <row r="114" spans="1:41" ht="16" thickTop="1" thickBot="1">
      <c r="A114" s="48"/>
      <c r="B114" s="48"/>
      <c r="C114" s="48">
        <f t="shared" si="6"/>
        <v>3.4499999999999997</v>
      </c>
      <c r="D114" s="48">
        <v>1</v>
      </c>
      <c r="E114" s="48" t="s">
        <v>61</v>
      </c>
      <c r="F114" s="48">
        <f t="shared" si="7"/>
        <v>0.15</v>
      </c>
      <c r="G114" s="48">
        <f t="shared" si="7"/>
        <v>0.25</v>
      </c>
      <c r="H114" s="48">
        <f t="shared" si="7"/>
        <v>0.35</v>
      </c>
      <c r="I114" s="48">
        <f t="shared" si="7"/>
        <v>0.4</v>
      </c>
      <c r="J114" s="48">
        <f t="shared" si="7"/>
        <v>0.35</v>
      </c>
      <c r="K114" s="48">
        <f t="shared" si="7"/>
        <v>0.4</v>
      </c>
      <c r="L114" s="48">
        <f t="shared" si="7"/>
        <v>0.4</v>
      </c>
      <c r="M114" s="48">
        <f t="shared" si="7"/>
        <v>0.4</v>
      </c>
      <c r="N114" s="48">
        <f t="shared" si="7"/>
        <v>0.35</v>
      </c>
      <c r="O114" s="48">
        <f t="shared" si="7"/>
        <v>0.4</v>
      </c>
      <c r="P114"/>
      <c r="Q114"/>
      <c r="R114"/>
      <c r="S114"/>
      <c r="T114"/>
      <c r="U114"/>
      <c r="V114"/>
      <c r="W114"/>
      <c r="X114"/>
      <c r="Y114"/>
      <c r="Z114"/>
      <c r="AA114"/>
      <c r="AB114"/>
      <c r="AC114"/>
      <c r="AD114"/>
      <c r="AE114"/>
      <c r="AF114"/>
      <c r="AG114"/>
      <c r="AH114"/>
      <c r="AI114"/>
      <c r="AJ114"/>
      <c r="AK114"/>
      <c r="AL114"/>
      <c r="AM114"/>
      <c r="AN114"/>
      <c r="AO114"/>
    </row>
    <row r="115" spans="1:41" ht="16" thickTop="1" thickBot="1">
      <c r="A115" s="48"/>
      <c r="B115" s="48"/>
      <c r="C115" s="48">
        <f t="shared" si="6"/>
        <v>0.80000000000000027</v>
      </c>
      <c r="D115" s="48">
        <v>1</v>
      </c>
      <c r="E115" s="48" t="s">
        <v>62</v>
      </c>
      <c r="F115" s="48">
        <f t="shared" si="7"/>
        <v>0.15</v>
      </c>
      <c r="G115" s="48">
        <f t="shared" si="7"/>
        <v>0.25</v>
      </c>
      <c r="H115" s="48">
        <f t="shared" si="7"/>
        <v>0.05</v>
      </c>
      <c r="I115" s="48">
        <f t="shared" si="7"/>
        <v>0.05</v>
      </c>
      <c r="J115" s="48">
        <f t="shared" si="7"/>
        <v>0.05</v>
      </c>
      <c r="K115" s="48">
        <f t="shared" si="7"/>
        <v>0.05</v>
      </c>
      <c r="L115" s="48">
        <f t="shared" si="7"/>
        <v>0.05</v>
      </c>
      <c r="M115" s="48">
        <f t="shared" si="7"/>
        <v>0.05</v>
      </c>
      <c r="N115" s="48">
        <f t="shared" si="7"/>
        <v>0.05</v>
      </c>
      <c r="O115" s="48">
        <f t="shared" si="7"/>
        <v>0.05</v>
      </c>
      <c r="Q115"/>
      <c r="R115"/>
      <c r="S115"/>
      <c r="T115"/>
      <c r="U115"/>
      <c r="V115"/>
      <c r="W115"/>
      <c r="X115"/>
      <c r="Y115"/>
      <c r="Z115"/>
      <c r="AA115"/>
      <c r="AB115"/>
      <c r="AC115"/>
      <c r="AD115"/>
      <c r="AE115"/>
      <c r="AF115"/>
      <c r="AG115"/>
      <c r="AH115"/>
      <c r="AI115"/>
      <c r="AJ115"/>
      <c r="AK115"/>
      <c r="AL115"/>
      <c r="AM115"/>
      <c r="AN115"/>
      <c r="AO115"/>
    </row>
    <row r="116" spans="1:41" ht="16" thickTop="1" thickBot="1">
      <c r="A116" s="48"/>
      <c r="B116" s="48"/>
      <c r="C116" s="48">
        <f t="shared" si="6"/>
        <v>3.0500000000000003</v>
      </c>
      <c r="D116" s="48">
        <v>1</v>
      </c>
      <c r="E116" s="48" t="s">
        <v>63</v>
      </c>
      <c r="F116" s="48">
        <f t="shared" si="7"/>
        <v>0.05</v>
      </c>
      <c r="G116" s="48">
        <f t="shared" si="7"/>
        <v>0.05</v>
      </c>
      <c r="H116" s="48">
        <f t="shared" si="7"/>
        <v>0.35</v>
      </c>
      <c r="I116" s="48">
        <f t="shared" si="7"/>
        <v>0.4</v>
      </c>
      <c r="J116" s="48">
        <f t="shared" si="7"/>
        <v>0.35</v>
      </c>
      <c r="K116" s="48">
        <f t="shared" si="7"/>
        <v>0.4</v>
      </c>
      <c r="L116" s="48">
        <f t="shared" si="7"/>
        <v>0.3</v>
      </c>
      <c r="M116" s="48">
        <f t="shared" si="7"/>
        <v>0.4</v>
      </c>
      <c r="N116" s="48">
        <f t="shared" si="7"/>
        <v>0.35</v>
      </c>
      <c r="O116" s="48">
        <f t="shared" si="7"/>
        <v>0.4</v>
      </c>
      <c r="Q116"/>
      <c r="R116"/>
      <c r="S116"/>
      <c r="T116"/>
      <c r="U116"/>
      <c r="V116"/>
      <c r="W116"/>
      <c r="X116"/>
      <c r="Y116"/>
      <c r="Z116"/>
      <c r="AA116"/>
      <c r="AB116"/>
      <c r="AC116"/>
      <c r="AD116"/>
      <c r="AE116"/>
      <c r="AF116"/>
      <c r="AG116"/>
      <c r="AH116"/>
      <c r="AI116"/>
      <c r="AJ116"/>
      <c r="AK116"/>
      <c r="AL116"/>
      <c r="AM116"/>
      <c r="AN116"/>
      <c r="AO116"/>
    </row>
    <row r="117" spans="1:41" ht="16" thickTop="1" thickBot="1">
      <c r="A117" s="48"/>
      <c r="B117" s="48"/>
      <c r="C117" s="48"/>
      <c r="D117" s="48"/>
      <c r="E117" s="48" t="s">
        <v>249</v>
      </c>
      <c r="F117" s="48">
        <f t="shared" ref="F117:O117" si="8">SUM(F108:F116)</f>
        <v>1.0000000000000002</v>
      </c>
      <c r="G117" s="48">
        <f t="shared" si="8"/>
        <v>1</v>
      </c>
      <c r="H117" s="48">
        <f t="shared" si="8"/>
        <v>1</v>
      </c>
      <c r="I117" s="48">
        <f t="shared" si="8"/>
        <v>1</v>
      </c>
      <c r="J117" s="48">
        <f t="shared" si="8"/>
        <v>1</v>
      </c>
      <c r="K117" s="48">
        <f t="shared" si="8"/>
        <v>1</v>
      </c>
      <c r="L117" s="48">
        <f t="shared" si="8"/>
        <v>1</v>
      </c>
      <c r="M117" s="48">
        <f t="shared" si="8"/>
        <v>1</v>
      </c>
      <c r="N117" s="48">
        <f t="shared" si="8"/>
        <v>1</v>
      </c>
      <c r="O117" s="48">
        <f t="shared" si="8"/>
        <v>1</v>
      </c>
      <c r="Q117"/>
      <c r="R117"/>
      <c r="S117"/>
      <c r="T117"/>
      <c r="U117"/>
      <c r="V117"/>
      <c r="W117"/>
      <c r="X117"/>
      <c r="Y117"/>
      <c r="Z117"/>
      <c r="AA117"/>
      <c r="AB117"/>
      <c r="AC117"/>
      <c r="AD117"/>
      <c r="AE117"/>
      <c r="AF117"/>
      <c r="AG117"/>
      <c r="AH117"/>
      <c r="AI117"/>
      <c r="AJ117"/>
      <c r="AK117"/>
      <c r="AL117"/>
      <c r="AM117"/>
      <c r="AN117"/>
      <c r="AO117"/>
    </row>
    <row r="118" spans="1:41" ht="16" thickTop="1" thickBot="1">
      <c r="A118" s="48"/>
      <c r="B118" s="48"/>
      <c r="C118" s="48"/>
      <c r="D118" s="48"/>
      <c r="E118" s="48"/>
      <c r="F118" s="48"/>
      <c r="G118" s="48"/>
      <c r="H118" s="48"/>
      <c r="I118" s="48"/>
      <c r="J118" s="48"/>
      <c r="K118" s="48"/>
      <c r="L118" s="48"/>
      <c r="M118" s="48"/>
      <c r="N118" s="48"/>
      <c r="O118" s="48"/>
      <c r="Q118"/>
      <c r="R118"/>
      <c r="S118"/>
      <c r="T118"/>
      <c r="U118"/>
      <c r="V118"/>
      <c r="W118"/>
      <c r="X118"/>
      <c r="Y118"/>
      <c r="Z118"/>
      <c r="AA118"/>
      <c r="AB118"/>
      <c r="AC118"/>
      <c r="AD118"/>
      <c r="AE118"/>
      <c r="AF118"/>
      <c r="AG118"/>
      <c r="AH118"/>
      <c r="AI118"/>
      <c r="AJ118"/>
      <c r="AK118"/>
      <c r="AL118"/>
      <c r="AM118"/>
      <c r="AN118"/>
      <c r="AO118"/>
    </row>
    <row r="119" spans="1:41" ht="16" thickTop="1" thickBot="1">
      <c r="A119" s="48"/>
      <c r="B119" s="48"/>
      <c r="C119" s="48" t="s">
        <v>260</v>
      </c>
      <c r="D119" s="48"/>
      <c r="E119" s="146" t="s">
        <v>263</v>
      </c>
      <c r="F119" s="48"/>
      <c r="G119" s="48"/>
      <c r="H119" s="48"/>
      <c r="I119" s="48"/>
      <c r="J119" s="48"/>
      <c r="K119" s="48"/>
      <c r="L119" s="48"/>
      <c r="M119" s="48"/>
      <c r="N119" s="48"/>
      <c r="O119" s="48"/>
      <c r="Q119"/>
      <c r="R119"/>
      <c r="S119"/>
      <c r="T119"/>
      <c r="U119"/>
      <c r="V119"/>
      <c r="W119"/>
      <c r="X119"/>
      <c r="Y119"/>
      <c r="Z119"/>
      <c r="AA119"/>
      <c r="AB119"/>
      <c r="AC119"/>
      <c r="AD119"/>
      <c r="AE119"/>
      <c r="AF119"/>
      <c r="AG119"/>
      <c r="AH119"/>
      <c r="AI119"/>
      <c r="AJ119"/>
      <c r="AK119"/>
      <c r="AL119"/>
      <c r="AM119"/>
      <c r="AN119"/>
      <c r="AO119"/>
    </row>
    <row r="120" spans="1:41" ht="16" thickTop="1" thickBot="1">
      <c r="A120" s="48"/>
      <c r="B120" s="48"/>
      <c r="C120" s="48">
        <f t="shared" ref="C120:C128" si="9">SUM(F120:O120)</f>
        <v>0</v>
      </c>
      <c r="D120" s="149" t="s">
        <v>81</v>
      </c>
      <c r="E120" s="48" t="s">
        <v>55</v>
      </c>
      <c r="F120" s="150">
        <f>$E$9*$B$109*1000*F$105*F108</f>
        <v>0</v>
      </c>
      <c r="G120" s="150">
        <f t="shared" ref="G120:O120" si="10">$E$9*$B$109*1000*G$105*G108</f>
        <v>0</v>
      </c>
      <c r="H120" s="150">
        <f t="shared" si="10"/>
        <v>0</v>
      </c>
      <c r="I120" s="150">
        <f t="shared" si="10"/>
        <v>0</v>
      </c>
      <c r="J120" s="150">
        <f t="shared" si="10"/>
        <v>0</v>
      </c>
      <c r="K120" s="150">
        <f t="shared" si="10"/>
        <v>0</v>
      </c>
      <c r="L120" s="150">
        <f t="shared" si="10"/>
        <v>0</v>
      </c>
      <c r="M120" s="150">
        <f t="shared" si="10"/>
        <v>0</v>
      </c>
      <c r="N120" s="150">
        <f t="shared" si="10"/>
        <v>0</v>
      </c>
      <c r="O120" s="150">
        <f t="shared" si="10"/>
        <v>0</v>
      </c>
      <c r="Q120"/>
      <c r="R120"/>
      <c r="S120"/>
      <c r="T120"/>
      <c r="U120"/>
      <c r="V120"/>
      <c r="W120"/>
      <c r="X120"/>
      <c r="Y120"/>
      <c r="Z120"/>
      <c r="AA120"/>
      <c r="AB120"/>
      <c r="AC120"/>
      <c r="AD120"/>
      <c r="AE120"/>
      <c r="AF120"/>
      <c r="AG120"/>
      <c r="AH120"/>
      <c r="AI120"/>
      <c r="AJ120"/>
      <c r="AK120"/>
      <c r="AL120"/>
      <c r="AM120"/>
      <c r="AN120"/>
      <c r="AO120"/>
    </row>
    <row r="121" spans="1:41" ht="16" thickTop="1" thickBot="1">
      <c r="A121" s="48"/>
      <c r="B121" s="48"/>
      <c r="C121" s="48">
        <f t="shared" si="9"/>
        <v>0</v>
      </c>
      <c r="D121" s="149" t="s">
        <v>81</v>
      </c>
      <c r="E121" s="48" t="s">
        <v>56</v>
      </c>
      <c r="F121" s="150">
        <f t="shared" ref="F121:O128" si="11">$E$9*$B$109*1000*F$105*F109</f>
        <v>0</v>
      </c>
      <c r="G121" s="150">
        <f t="shared" si="11"/>
        <v>0</v>
      </c>
      <c r="H121" s="150">
        <f t="shared" si="11"/>
        <v>0</v>
      </c>
      <c r="I121" s="150">
        <f t="shared" si="11"/>
        <v>0</v>
      </c>
      <c r="J121" s="150">
        <f t="shared" si="11"/>
        <v>0</v>
      </c>
      <c r="K121" s="150">
        <f t="shared" si="11"/>
        <v>0</v>
      </c>
      <c r="L121" s="150">
        <f t="shared" si="11"/>
        <v>0</v>
      </c>
      <c r="M121" s="150">
        <f t="shared" si="11"/>
        <v>0</v>
      </c>
      <c r="N121" s="150">
        <f t="shared" si="11"/>
        <v>0</v>
      </c>
      <c r="O121" s="150">
        <f t="shared" si="11"/>
        <v>0</v>
      </c>
      <c r="Q121"/>
      <c r="R121"/>
      <c r="S121"/>
      <c r="T121"/>
      <c r="U121"/>
      <c r="V121"/>
      <c r="W121"/>
      <c r="X121"/>
      <c r="Y121"/>
      <c r="Z121"/>
      <c r="AA121"/>
      <c r="AB121"/>
      <c r="AC121"/>
      <c r="AD121"/>
      <c r="AE121"/>
      <c r="AF121"/>
      <c r="AG121"/>
      <c r="AH121"/>
      <c r="AI121"/>
      <c r="AJ121"/>
      <c r="AK121"/>
      <c r="AL121"/>
      <c r="AM121"/>
      <c r="AN121"/>
      <c r="AO121"/>
    </row>
    <row r="122" spans="1:41" ht="16" thickTop="1" thickBot="1">
      <c r="A122" s="48"/>
      <c r="B122" s="48"/>
      <c r="C122" s="48">
        <f t="shared" si="9"/>
        <v>0</v>
      </c>
      <c r="D122" s="149" t="s">
        <v>81</v>
      </c>
      <c r="E122" s="48" t="s">
        <v>57</v>
      </c>
      <c r="F122" s="150">
        <f t="shared" si="11"/>
        <v>0</v>
      </c>
      <c r="G122" s="150">
        <f t="shared" si="11"/>
        <v>0</v>
      </c>
      <c r="H122" s="150">
        <f t="shared" si="11"/>
        <v>0</v>
      </c>
      <c r="I122" s="150">
        <f t="shared" si="11"/>
        <v>0</v>
      </c>
      <c r="J122" s="150">
        <f t="shared" si="11"/>
        <v>0</v>
      </c>
      <c r="K122" s="150">
        <f t="shared" si="11"/>
        <v>0</v>
      </c>
      <c r="L122" s="150">
        <f t="shared" si="11"/>
        <v>0</v>
      </c>
      <c r="M122" s="150">
        <f t="shared" si="11"/>
        <v>0</v>
      </c>
      <c r="N122" s="150">
        <f t="shared" si="11"/>
        <v>0</v>
      </c>
      <c r="O122" s="150">
        <f t="shared" si="11"/>
        <v>0</v>
      </c>
      <c r="Q122"/>
      <c r="R122"/>
      <c r="S122"/>
      <c r="T122"/>
      <c r="U122"/>
      <c r="V122"/>
      <c r="W122"/>
      <c r="X122"/>
      <c r="Y122"/>
      <c r="Z122"/>
      <c r="AA122"/>
      <c r="AB122"/>
      <c r="AC122"/>
      <c r="AD122"/>
      <c r="AE122"/>
      <c r="AF122"/>
      <c r="AG122"/>
      <c r="AH122"/>
      <c r="AI122"/>
      <c r="AJ122"/>
      <c r="AK122"/>
      <c r="AL122"/>
      <c r="AM122"/>
      <c r="AN122"/>
      <c r="AO122"/>
    </row>
    <row r="123" spans="1:41" ht="16" thickTop="1" thickBot="1">
      <c r="A123" s="48"/>
      <c r="B123" s="48"/>
      <c r="C123" s="48">
        <f t="shared" si="9"/>
        <v>0</v>
      </c>
      <c r="D123" s="149" t="s">
        <v>81</v>
      </c>
      <c r="E123" s="48" t="s">
        <v>58</v>
      </c>
      <c r="F123" s="150">
        <f t="shared" si="11"/>
        <v>0</v>
      </c>
      <c r="G123" s="150">
        <f t="shared" si="11"/>
        <v>0</v>
      </c>
      <c r="H123" s="150">
        <f t="shared" si="11"/>
        <v>0</v>
      </c>
      <c r="I123" s="150">
        <f t="shared" si="11"/>
        <v>0</v>
      </c>
      <c r="J123" s="150">
        <f t="shared" si="11"/>
        <v>0</v>
      </c>
      <c r="K123" s="150">
        <f t="shared" si="11"/>
        <v>0</v>
      </c>
      <c r="L123" s="150">
        <f t="shared" si="11"/>
        <v>0</v>
      </c>
      <c r="M123" s="150">
        <f t="shared" si="11"/>
        <v>0</v>
      </c>
      <c r="N123" s="150">
        <f t="shared" si="11"/>
        <v>0</v>
      </c>
      <c r="O123" s="150">
        <f t="shared" si="11"/>
        <v>0</v>
      </c>
      <c r="Q123"/>
      <c r="R123"/>
      <c r="S123"/>
      <c r="T123"/>
      <c r="U123"/>
      <c r="V123"/>
      <c r="W123"/>
      <c r="X123"/>
      <c r="Y123"/>
      <c r="Z123"/>
      <c r="AA123"/>
      <c r="AB123"/>
      <c r="AC123"/>
      <c r="AD123"/>
      <c r="AE123"/>
      <c r="AF123"/>
      <c r="AG123"/>
      <c r="AH123"/>
      <c r="AI123"/>
      <c r="AJ123"/>
      <c r="AK123"/>
      <c r="AL123"/>
      <c r="AM123"/>
      <c r="AN123"/>
      <c r="AO123"/>
    </row>
    <row r="124" spans="1:41" ht="16" thickTop="1" thickBot="1">
      <c r="A124" s="48"/>
      <c r="B124" s="48"/>
      <c r="C124" s="48">
        <f t="shared" si="9"/>
        <v>0</v>
      </c>
      <c r="D124" s="149" t="s">
        <v>81</v>
      </c>
      <c r="E124" s="48" t="s">
        <v>59</v>
      </c>
      <c r="F124" s="150">
        <f t="shared" si="11"/>
        <v>0</v>
      </c>
      <c r="G124" s="150">
        <f t="shared" si="11"/>
        <v>0</v>
      </c>
      <c r="H124" s="150">
        <f t="shared" si="11"/>
        <v>0</v>
      </c>
      <c r="I124" s="150">
        <f t="shared" si="11"/>
        <v>0</v>
      </c>
      <c r="J124" s="150">
        <f t="shared" si="11"/>
        <v>0</v>
      </c>
      <c r="K124" s="150">
        <f t="shared" si="11"/>
        <v>0</v>
      </c>
      <c r="L124" s="150">
        <f t="shared" si="11"/>
        <v>0</v>
      </c>
      <c r="M124" s="150">
        <f t="shared" si="11"/>
        <v>0</v>
      </c>
      <c r="N124" s="150">
        <f t="shared" si="11"/>
        <v>0</v>
      </c>
      <c r="O124" s="150">
        <f t="shared" si="11"/>
        <v>0</v>
      </c>
      <c r="Q124"/>
      <c r="R124"/>
      <c r="S124"/>
      <c r="T124"/>
      <c r="U124"/>
      <c r="V124"/>
      <c r="W124"/>
      <c r="X124"/>
      <c r="Y124"/>
      <c r="Z124"/>
      <c r="AA124"/>
      <c r="AB124"/>
      <c r="AC124"/>
      <c r="AD124"/>
      <c r="AE124"/>
      <c r="AF124"/>
      <c r="AG124"/>
      <c r="AH124"/>
      <c r="AI124"/>
      <c r="AJ124"/>
      <c r="AK124"/>
      <c r="AL124"/>
      <c r="AM124"/>
      <c r="AN124"/>
      <c r="AO124"/>
    </row>
    <row r="125" spans="1:41" ht="16" thickTop="1" thickBot="1">
      <c r="A125" s="48"/>
      <c r="B125" s="48"/>
      <c r="C125" s="48">
        <f t="shared" si="9"/>
        <v>0</v>
      </c>
      <c r="D125" s="149" t="s">
        <v>81</v>
      </c>
      <c r="E125" s="48" t="s">
        <v>60</v>
      </c>
      <c r="F125" s="150">
        <f t="shared" si="11"/>
        <v>0</v>
      </c>
      <c r="G125" s="150">
        <f t="shared" si="11"/>
        <v>0</v>
      </c>
      <c r="H125" s="150">
        <f t="shared" si="11"/>
        <v>0</v>
      </c>
      <c r="I125" s="150">
        <f t="shared" si="11"/>
        <v>0</v>
      </c>
      <c r="J125" s="150">
        <f t="shared" si="11"/>
        <v>0</v>
      </c>
      <c r="K125" s="150">
        <f t="shared" si="11"/>
        <v>0</v>
      </c>
      <c r="L125" s="150">
        <f t="shared" si="11"/>
        <v>0</v>
      </c>
      <c r="M125" s="150">
        <f t="shared" si="11"/>
        <v>0</v>
      </c>
      <c r="N125" s="150">
        <f t="shared" si="11"/>
        <v>0</v>
      </c>
      <c r="O125" s="150">
        <f t="shared" si="11"/>
        <v>0</v>
      </c>
      <c r="Q125"/>
      <c r="R125"/>
      <c r="S125"/>
      <c r="T125"/>
      <c r="U125"/>
      <c r="V125"/>
      <c r="W125"/>
      <c r="X125"/>
      <c r="Y125"/>
      <c r="Z125"/>
      <c r="AA125"/>
      <c r="AB125"/>
      <c r="AC125"/>
      <c r="AD125"/>
      <c r="AE125"/>
      <c r="AF125"/>
      <c r="AG125"/>
      <c r="AH125"/>
      <c r="AI125"/>
      <c r="AJ125"/>
      <c r="AK125"/>
      <c r="AL125"/>
      <c r="AM125"/>
      <c r="AN125"/>
      <c r="AO125"/>
    </row>
    <row r="126" spans="1:41" ht="16" thickTop="1" thickBot="1">
      <c r="A126" s="48"/>
      <c r="B126" s="48"/>
      <c r="C126" s="48">
        <f t="shared" si="9"/>
        <v>0</v>
      </c>
      <c r="D126" s="149" t="s">
        <v>81</v>
      </c>
      <c r="E126" s="48" t="s">
        <v>61</v>
      </c>
      <c r="F126" s="150">
        <f t="shared" si="11"/>
        <v>0</v>
      </c>
      <c r="G126" s="150">
        <f t="shared" si="11"/>
        <v>0</v>
      </c>
      <c r="H126" s="150">
        <f t="shared" si="11"/>
        <v>0</v>
      </c>
      <c r="I126" s="150">
        <f t="shared" si="11"/>
        <v>0</v>
      </c>
      <c r="J126" s="150">
        <f t="shared" si="11"/>
        <v>0</v>
      </c>
      <c r="K126" s="150">
        <f t="shared" si="11"/>
        <v>0</v>
      </c>
      <c r="L126" s="150">
        <f t="shared" si="11"/>
        <v>0</v>
      </c>
      <c r="M126" s="150">
        <f t="shared" si="11"/>
        <v>0</v>
      </c>
      <c r="N126" s="150">
        <f t="shared" si="11"/>
        <v>0</v>
      </c>
      <c r="O126" s="150">
        <f t="shared" si="11"/>
        <v>0</v>
      </c>
      <c r="Q126"/>
      <c r="R126"/>
      <c r="S126"/>
      <c r="T126"/>
      <c r="U126"/>
      <c r="V126"/>
      <c r="W126"/>
      <c r="X126"/>
      <c r="Y126"/>
      <c r="Z126"/>
      <c r="AA126"/>
      <c r="AB126"/>
      <c r="AC126"/>
      <c r="AD126"/>
      <c r="AE126"/>
      <c r="AF126"/>
      <c r="AG126"/>
      <c r="AH126"/>
      <c r="AI126"/>
      <c r="AJ126"/>
      <c r="AK126"/>
      <c r="AL126"/>
      <c r="AM126"/>
      <c r="AN126"/>
      <c r="AO126"/>
    </row>
    <row r="127" spans="1:41" ht="16" thickTop="1" thickBot="1">
      <c r="A127" s="48"/>
      <c r="B127" s="48"/>
      <c r="C127" s="48">
        <f t="shared" si="9"/>
        <v>0</v>
      </c>
      <c r="D127" s="149" t="s">
        <v>81</v>
      </c>
      <c r="E127" s="48" t="s">
        <v>62</v>
      </c>
      <c r="F127" s="150">
        <f t="shared" si="11"/>
        <v>0</v>
      </c>
      <c r="G127" s="150">
        <f t="shared" si="11"/>
        <v>0</v>
      </c>
      <c r="H127" s="150">
        <f t="shared" si="11"/>
        <v>0</v>
      </c>
      <c r="I127" s="150">
        <f t="shared" si="11"/>
        <v>0</v>
      </c>
      <c r="J127" s="150">
        <f t="shared" si="11"/>
        <v>0</v>
      </c>
      <c r="K127" s="150">
        <f t="shared" si="11"/>
        <v>0</v>
      </c>
      <c r="L127" s="150">
        <f t="shared" si="11"/>
        <v>0</v>
      </c>
      <c r="M127" s="150">
        <f t="shared" si="11"/>
        <v>0</v>
      </c>
      <c r="N127" s="150">
        <f t="shared" si="11"/>
        <v>0</v>
      </c>
      <c r="O127" s="150">
        <f t="shared" si="11"/>
        <v>0</v>
      </c>
      <c r="Q127"/>
      <c r="R127"/>
      <c r="S127"/>
      <c r="T127"/>
      <c r="U127"/>
      <c r="V127"/>
      <c r="W127"/>
      <c r="X127"/>
      <c r="Y127"/>
      <c r="Z127"/>
      <c r="AA127"/>
      <c r="AB127"/>
      <c r="AC127"/>
      <c r="AD127"/>
      <c r="AE127"/>
      <c r="AF127"/>
      <c r="AG127"/>
      <c r="AH127"/>
      <c r="AI127"/>
      <c r="AJ127"/>
      <c r="AK127"/>
      <c r="AL127"/>
      <c r="AM127"/>
      <c r="AN127"/>
      <c r="AO127"/>
    </row>
    <row r="128" spans="1:41" ht="16" thickTop="1" thickBot="1">
      <c r="A128" s="150">
        <f>SUM(F120:O128)</f>
        <v>0</v>
      </c>
      <c r="B128" s="48" t="s">
        <v>264</v>
      </c>
      <c r="C128" s="48">
        <f t="shared" si="9"/>
        <v>0</v>
      </c>
      <c r="D128" s="149" t="s">
        <v>81</v>
      </c>
      <c r="E128" s="48" t="s">
        <v>63</v>
      </c>
      <c r="F128" s="150">
        <f t="shared" si="11"/>
        <v>0</v>
      </c>
      <c r="G128" s="150">
        <f t="shared" si="11"/>
        <v>0</v>
      </c>
      <c r="H128" s="150">
        <f t="shared" si="11"/>
        <v>0</v>
      </c>
      <c r="I128" s="150">
        <f t="shared" si="11"/>
        <v>0</v>
      </c>
      <c r="J128" s="150">
        <f t="shared" si="11"/>
        <v>0</v>
      </c>
      <c r="K128" s="150">
        <f t="shared" si="11"/>
        <v>0</v>
      </c>
      <c r="L128" s="150">
        <f t="shared" si="11"/>
        <v>0</v>
      </c>
      <c r="M128" s="150">
        <f t="shared" si="11"/>
        <v>0</v>
      </c>
      <c r="N128" s="150">
        <f t="shared" si="11"/>
        <v>0</v>
      </c>
      <c r="O128" s="150">
        <f t="shared" si="11"/>
        <v>0</v>
      </c>
      <c r="Q128"/>
      <c r="R128"/>
      <c r="S128"/>
      <c r="T128"/>
      <c r="U128"/>
      <c r="V128"/>
      <c r="W128"/>
      <c r="X128"/>
      <c r="Y128"/>
      <c r="Z128"/>
      <c r="AA128"/>
      <c r="AB128"/>
      <c r="AC128"/>
      <c r="AD128"/>
      <c r="AE128"/>
      <c r="AF128"/>
      <c r="AG128"/>
      <c r="AH128"/>
      <c r="AI128"/>
      <c r="AJ128"/>
      <c r="AK128"/>
      <c r="AL128"/>
      <c r="AM128"/>
      <c r="AN128"/>
      <c r="AO128"/>
    </row>
    <row r="129" spans="1:41" ht="16" thickTop="1" thickBot="1">
      <c r="A129" s="48"/>
      <c r="B129" s="48"/>
      <c r="C129" s="149"/>
      <c r="D129" s="149"/>
      <c r="E129" s="48"/>
      <c r="F129" s="151"/>
      <c r="G129" s="48"/>
      <c r="H129" s="48"/>
      <c r="I129" s="48"/>
      <c r="J129" s="48"/>
      <c r="K129" s="48"/>
      <c r="L129" s="48"/>
      <c r="M129" s="48"/>
      <c r="N129" s="48"/>
      <c r="O129" s="48"/>
      <c r="Q129"/>
      <c r="R129"/>
      <c r="S129"/>
      <c r="T129"/>
      <c r="U129"/>
      <c r="V129"/>
      <c r="W129"/>
      <c r="X129"/>
      <c r="Y129"/>
      <c r="Z129"/>
      <c r="AA129"/>
      <c r="AB129"/>
      <c r="AC129"/>
      <c r="AD129"/>
      <c r="AE129"/>
      <c r="AF129"/>
      <c r="AG129"/>
      <c r="AH129"/>
      <c r="AI129"/>
      <c r="AJ129"/>
      <c r="AK129"/>
      <c r="AL129"/>
      <c r="AM129"/>
      <c r="AN129"/>
      <c r="AO129"/>
    </row>
    <row r="130" spans="1:41" ht="16" thickTop="1" thickBot="1">
      <c r="A130" s="48"/>
      <c r="B130" s="48"/>
      <c r="C130" s="149"/>
      <c r="D130" s="149"/>
      <c r="E130" s="146" t="s">
        <v>265</v>
      </c>
      <c r="F130" s="48"/>
      <c r="G130" s="48"/>
      <c r="H130" s="48"/>
      <c r="I130" s="48"/>
      <c r="J130" s="48"/>
      <c r="K130" s="48"/>
      <c r="L130" s="48"/>
      <c r="M130" s="48"/>
      <c r="N130" s="48"/>
      <c r="O130" s="48"/>
      <c r="Q130"/>
      <c r="R130"/>
      <c r="S130"/>
      <c r="T130"/>
      <c r="U130"/>
      <c r="V130"/>
      <c r="W130"/>
      <c r="X130"/>
      <c r="Y130"/>
      <c r="Z130"/>
      <c r="AA130"/>
      <c r="AB130"/>
      <c r="AC130"/>
      <c r="AD130"/>
      <c r="AE130"/>
      <c r="AF130"/>
      <c r="AG130"/>
      <c r="AH130"/>
      <c r="AI130"/>
      <c r="AJ130"/>
      <c r="AK130"/>
      <c r="AL130"/>
      <c r="AM130"/>
      <c r="AN130"/>
      <c r="AO130"/>
    </row>
    <row r="131" spans="1:41" ht="16" thickTop="1" thickBot="1">
      <c r="A131" s="48"/>
      <c r="B131" s="48"/>
      <c r="C131" s="149"/>
      <c r="D131" s="149"/>
      <c r="E131" s="146"/>
      <c r="F131" s="48">
        <f>'1. Single-family building stock'!F118/100*'1. Single-family building stock'!F78</f>
        <v>0</v>
      </c>
      <c r="G131" s="48">
        <f>'1. Single-family building stock'!G118/100*'1. Single-family building stock'!G78</f>
        <v>0</v>
      </c>
      <c r="H131" s="48">
        <f>'2. Multi-family buildings stock'!F86/100*'2. Multi-family buildings stock'!F58</f>
        <v>0</v>
      </c>
      <c r="I131" s="48">
        <f>'2. Multi-family buildings stock'!G86/100*'2. Multi-family buildings stock'!G58</f>
        <v>0</v>
      </c>
      <c r="J131" s="48">
        <f>'2. Multi-family buildings stock'!H86/100*'2. Multi-family buildings stock'!H58</f>
        <v>0</v>
      </c>
      <c r="K131" s="48">
        <f>'2. Multi-family buildings stock'!I86/100*'2. Multi-family buildings stock'!I58</f>
        <v>0</v>
      </c>
      <c r="L131" s="48">
        <f>'2. Multi-family buildings stock'!J86/100*'2. Multi-family buildings stock'!J58</f>
        <v>0</v>
      </c>
      <c r="M131" s="48">
        <f>'2. Multi-family buildings stock'!K86/100*'2. Multi-family buildings stock'!K58</f>
        <v>0</v>
      </c>
      <c r="N131" s="48">
        <f>'2. Multi-family buildings stock'!L86/100*'2. Multi-family buildings stock'!L58</f>
        <v>0</v>
      </c>
      <c r="O131" s="48">
        <f>'2. Multi-family buildings stock'!M86/100*'2. Multi-family buildings stock'!M58</f>
        <v>0</v>
      </c>
      <c r="Q131"/>
      <c r="R131"/>
      <c r="S131"/>
      <c r="T131"/>
      <c r="U131"/>
      <c r="V131"/>
      <c r="W131"/>
      <c r="X131"/>
      <c r="Y131"/>
      <c r="Z131"/>
      <c r="AA131"/>
      <c r="AB131"/>
      <c r="AC131"/>
      <c r="AD131"/>
      <c r="AE131"/>
      <c r="AF131"/>
      <c r="AG131"/>
      <c r="AH131"/>
      <c r="AI131"/>
      <c r="AJ131"/>
      <c r="AK131"/>
      <c r="AL131"/>
      <c r="AM131"/>
      <c r="AN131"/>
      <c r="AO131"/>
    </row>
    <row r="132" spans="1:41" ht="16" thickTop="1" thickBot="1">
      <c r="A132" s="48"/>
      <c r="B132" s="48"/>
      <c r="C132" s="48"/>
      <c r="D132" s="48"/>
      <c r="E132" s="48"/>
      <c r="F132" s="48"/>
      <c r="G132" s="48"/>
      <c r="H132" s="48"/>
      <c r="I132" s="48"/>
      <c r="J132" s="48"/>
      <c r="K132" s="48"/>
      <c r="L132" s="48"/>
      <c r="M132" s="48"/>
      <c r="N132" s="48"/>
      <c r="O132" s="48"/>
      <c r="Q132"/>
      <c r="R132"/>
      <c r="S132"/>
      <c r="T132"/>
      <c r="U132"/>
      <c r="V132"/>
      <c r="W132"/>
      <c r="X132"/>
      <c r="Y132"/>
      <c r="Z132"/>
      <c r="AA132"/>
      <c r="AB132"/>
      <c r="AC132"/>
      <c r="AD132"/>
      <c r="AE132"/>
      <c r="AF132"/>
      <c r="AG132"/>
      <c r="AH132"/>
      <c r="AI132"/>
      <c r="AJ132"/>
      <c r="AK132"/>
      <c r="AL132"/>
      <c r="AM132"/>
      <c r="AN132"/>
      <c r="AO132"/>
    </row>
    <row r="133" spans="1:41" ht="16" thickTop="1" thickBot="1">
      <c r="A133" s="48"/>
      <c r="B133" s="48"/>
      <c r="C133" s="48" t="s">
        <v>260</v>
      </c>
      <c r="D133" s="48"/>
      <c r="E133" s="146" t="s">
        <v>266</v>
      </c>
      <c r="F133" s="48"/>
      <c r="G133" s="48"/>
      <c r="H133" s="48"/>
      <c r="I133" s="48"/>
      <c r="J133" s="48"/>
      <c r="K133" s="48"/>
      <c r="L133" s="48"/>
      <c r="M133" s="48"/>
      <c r="N133" s="48"/>
      <c r="O133" s="48"/>
      <c r="Q133"/>
      <c r="R133"/>
      <c r="S133"/>
      <c r="T133"/>
      <c r="U133"/>
      <c r="V133"/>
      <c r="W133"/>
      <c r="X133"/>
      <c r="Y133"/>
      <c r="Z133"/>
      <c r="AA133"/>
      <c r="AB133"/>
      <c r="AC133"/>
      <c r="AD133"/>
      <c r="AE133"/>
      <c r="AF133"/>
      <c r="AG133"/>
      <c r="AH133"/>
      <c r="AI133"/>
      <c r="AJ133"/>
      <c r="AK133"/>
      <c r="AL133"/>
      <c r="AM133"/>
      <c r="AN133"/>
      <c r="AO133"/>
    </row>
    <row r="134" spans="1:41" ht="16" thickTop="1" thickBot="1">
      <c r="A134" s="48"/>
      <c r="B134" s="48"/>
      <c r="C134" s="48" t="e">
        <f t="shared" ref="C134:C142" si="12">SUM(F134:O134)</f>
        <v>#DIV/0!</v>
      </c>
      <c r="D134" s="48">
        <v>1</v>
      </c>
      <c r="E134" s="48" t="s">
        <v>55</v>
      </c>
      <c r="F134" s="150" t="e">
        <f t="shared" ref="F134:O142" si="13">F120/F$131</f>
        <v>#DIV/0!</v>
      </c>
      <c r="G134" s="150" t="e">
        <f t="shared" si="13"/>
        <v>#DIV/0!</v>
      </c>
      <c r="H134" s="150" t="e">
        <f t="shared" si="13"/>
        <v>#DIV/0!</v>
      </c>
      <c r="I134" s="150" t="e">
        <f t="shared" si="13"/>
        <v>#DIV/0!</v>
      </c>
      <c r="J134" s="150" t="e">
        <f t="shared" si="13"/>
        <v>#DIV/0!</v>
      </c>
      <c r="K134" s="150" t="e">
        <f t="shared" si="13"/>
        <v>#DIV/0!</v>
      </c>
      <c r="L134" s="150" t="e">
        <f t="shared" si="13"/>
        <v>#DIV/0!</v>
      </c>
      <c r="M134" s="150" t="e">
        <f t="shared" si="13"/>
        <v>#DIV/0!</v>
      </c>
      <c r="N134" s="150" t="e">
        <f t="shared" si="13"/>
        <v>#DIV/0!</v>
      </c>
      <c r="O134" s="150" t="e">
        <f t="shared" si="13"/>
        <v>#DIV/0!</v>
      </c>
      <c r="Q134"/>
      <c r="R134"/>
      <c r="S134"/>
      <c r="T134"/>
      <c r="U134"/>
      <c r="V134"/>
      <c r="W134"/>
      <c r="X134"/>
      <c r="Y134"/>
      <c r="Z134"/>
      <c r="AA134"/>
      <c r="AB134"/>
      <c r="AC134"/>
      <c r="AD134"/>
      <c r="AE134"/>
      <c r="AF134"/>
      <c r="AG134"/>
      <c r="AH134"/>
      <c r="AI134"/>
      <c r="AJ134"/>
      <c r="AK134"/>
      <c r="AL134"/>
      <c r="AM134"/>
      <c r="AN134"/>
      <c r="AO134"/>
    </row>
    <row r="135" spans="1:41" ht="16" thickTop="1" thickBot="1">
      <c r="A135" s="48"/>
      <c r="B135" s="48"/>
      <c r="C135" s="48" t="e">
        <f t="shared" si="12"/>
        <v>#DIV/0!</v>
      </c>
      <c r="D135" s="48">
        <v>1</v>
      </c>
      <c r="E135" s="48" t="s">
        <v>56</v>
      </c>
      <c r="F135" s="150" t="e">
        <f t="shared" si="13"/>
        <v>#DIV/0!</v>
      </c>
      <c r="G135" s="150" t="e">
        <f t="shared" si="13"/>
        <v>#DIV/0!</v>
      </c>
      <c r="H135" s="150" t="e">
        <f t="shared" si="13"/>
        <v>#DIV/0!</v>
      </c>
      <c r="I135" s="150" t="e">
        <f t="shared" si="13"/>
        <v>#DIV/0!</v>
      </c>
      <c r="J135" s="150" t="e">
        <f t="shared" si="13"/>
        <v>#DIV/0!</v>
      </c>
      <c r="K135" s="150" t="e">
        <f t="shared" si="13"/>
        <v>#DIV/0!</v>
      </c>
      <c r="L135" s="150" t="e">
        <f t="shared" si="13"/>
        <v>#DIV/0!</v>
      </c>
      <c r="M135" s="150" t="e">
        <f t="shared" si="13"/>
        <v>#DIV/0!</v>
      </c>
      <c r="N135" s="150" t="e">
        <f t="shared" si="13"/>
        <v>#DIV/0!</v>
      </c>
      <c r="O135" s="150" t="e">
        <f t="shared" si="13"/>
        <v>#DIV/0!</v>
      </c>
      <c r="Q135"/>
      <c r="R135"/>
      <c r="S135"/>
      <c r="T135"/>
      <c r="U135"/>
      <c r="V135"/>
      <c r="W135"/>
      <c r="X135"/>
      <c r="Y135"/>
      <c r="Z135"/>
      <c r="AA135"/>
      <c r="AB135"/>
      <c r="AC135"/>
      <c r="AD135"/>
      <c r="AE135"/>
      <c r="AF135"/>
      <c r="AG135"/>
      <c r="AH135"/>
      <c r="AI135"/>
      <c r="AJ135"/>
      <c r="AK135"/>
      <c r="AL135"/>
      <c r="AM135"/>
      <c r="AN135"/>
      <c r="AO135"/>
    </row>
    <row r="136" spans="1:41" ht="16" thickTop="1" thickBot="1">
      <c r="A136" s="48"/>
      <c r="B136" s="48"/>
      <c r="C136" s="48" t="e">
        <f t="shared" si="12"/>
        <v>#DIV/0!</v>
      </c>
      <c r="D136" s="48">
        <v>1</v>
      </c>
      <c r="E136" s="48" t="s">
        <v>57</v>
      </c>
      <c r="F136" s="150" t="e">
        <f t="shared" si="13"/>
        <v>#DIV/0!</v>
      </c>
      <c r="G136" s="150" t="e">
        <f t="shared" si="13"/>
        <v>#DIV/0!</v>
      </c>
      <c r="H136" s="150" t="e">
        <f t="shared" si="13"/>
        <v>#DIV/0!</v>
      </c>
      <c r="I136" s="150" t="e">
        <f t="shared" si="13"/>
        <v>#DIV/0!</v>
      </c>
      <c r="J136" s="150" t="e">
        <f t="shared" si="13"/>
        <v>#DIV/0!</v>
      </c>
      <c r="K136" s="150" t="e">
        <f t="shared" si="13"/>
        <v>#DIV/0!</v>
      </c>
      <c r="L136" s="150" t="e">
        <f t="shared" si="13"/>
        <v>#DIV/0!</v>
      </c>
      <c r="M136" s="150" t="e">
        <f t="shared" si="13"/>
        <v>#DIV/0!</v>
      </c>
      <c r="N136" s="150" t="e">
        <f t="shared" si="13"/>
        <v>#DIV/0!</v>
      </c>
      <c r="O136" s="150" t="e">
        <f t="shared" si="13"/>
        <v>#DIV/0!</v>
      </c>
      <c r="Q136"/>
      <c r="R136"/>
      <c r="S136"/>
      <c r="T136"/>
      <c r="U136"/>
      <c r="V136"/>
      <c r="W136"/>
      <c r="X136"/>
      <c r="Y136"/>
      <c r="Z136"/>
      <c r="AA136"/>
      <c r="AB136"/>
      <c r="AC136"/>
      <c r="AD136"/>
      <c r="AE136"/>
      <c r="AF136"/>
      <c r="AG136"/>
      <c r="AH136"/>
      <c r="AI136"/>
      <c r="AJ136"/>
      <c r="AK136"/>
      <c r="AL136"/>
      <c r="AM136"/>
      <c r="AN136"/>
      <c r="AO136"/>
    </row>
    <row r="137" spans="1:41" ht="16" thickTop="1" thickBot="1">
      <c r="A137" s="48"/>
      <c r="B137" s="48"/>
      <c r="C137" s="48" t="e">
        <f t="shared" si="12"/>
        <v>#DIV/0!</v>
      </c>
      <c r="D137" s="48">
        <v>1</v>
      </c>
      <c r="E137" s="48" t="s">
        <v>58</v>
      </c>
      <c r="F137" s="150" t="e">
        <f t="shared" si="13"/>
        <v>#DIV/0!</v>
      </c>
      <c r="G137" s="150" t="e">
        <f t="shared" si="13"/>
        <v>#DIV/0!</v>
      </c>
      <c r="H137" s="150" t="e">
        <f t="shared" si="13"/>
        <v>#DIV/0!</v>
      </c>
      <c r="I137" s="150" t="e">
        <f t="shared" si="13"/>
        <v>#DIV/0!</v>
      </c>
      <c r="J137" s="150" t="e">
        <f t="shared" si="13"/>
        <v>#DIV/0!</v>
      </c>
      <c r="K137" s="150" t="e">
        <f t="shared" si="13"/>
        <v>#DIV/0!</v>
      </c>
      <c r="L137" s="150" t="e">
        <f t="shared" si="13"/>
        <v>#DIV/0!</v>
      </c>
      <c r="M137" s="150" t="e">
        <f t="shared" si="13"/>
        <v>#DIV/0!</v>
      </c>
      <c r="N137" s="150" t="e">
        <f t="shared" si="13"/>
        <v>#DIV/0!</v>
      </c>
      <c r="O137" s="150" t="e">
        <f t="shared" si="13"/>
        <v>#DIV/0!</v>
      </c>
      <c r="Q137"/>
      <c r="R137"/>
      <c r="S137"/>
      <c r="T137"/>
      <c r="U137"/>
      <c r="V137"/>
      <c r="W137"/>
      <c r="X137"/>
      <c r="Y137"/>
      <c r="Z137"/>
      <c r="AA137"/>
      <c r="AB137"/>
      <c r="AC137"/>
      <c r="AD137"/>
      <c r="AE137"/>
      <c r="AF137"/>
      <c r="AG137"/>
      <c r="AH137"/>
      <c r="AI137"/>
      <c r="AJ137"/>
      <c r="AK137"/>
      <c r="AL137"/>
      <c r="AM137"/>
      <c r="AN137"/>
      <c r="AO137"/>
    </row>
    <row r="138" spans="1:41" ht="16" thickTop="1" thickBot="1">
      <c r="A138" s="48"/>
      <c r="B138" s="48"/>
      <c r="C138" s="48" t="e">
        <f t="shared" si="12"/>
        <v>#DIV/0!</v>
      </c>
      <c r="D138" s="48">
        <v>1</v>
      </c>
      <c r="E138" s="48" t="s">
        <v>59</v>
      </c>
      <c r="F138" s="150" t="e">
        <f t="shared" si="13"/>
        <v>#DIV/0!</v>
      </c>
      <c r="G138" s="150" t="e">
        <f t="shared" si="13"/>
        <v>#DIV/0!</v>
      </c>
      <c r="H138" s="150" t="e">
        <f t="shared" si="13"/>
        <v>#DIV/0!</v>
      </c>
      <c r="I138" s="150" t="e">
        <f t="shared" si="13"/>
        <v>#DIV/0!</v>
      </c>
      <c r="J138" s="150" t="e">
        <f t="shared" si="13"/>
        <v>#DIV/0!</v>
      </c>
      <c r="K138" s="150" t="e">
        <f t="shared" si="13"/>
        <v>#DIV/0!</v>
      </c>
      <c r="L138" s="150" t="e">
        <f t="shared" si="13"/>
        <v>#DIV/0!</v>
      </c>
      <c r="M138" s="150" t="e">
        <f t="shared" si="13"/>
        <v>#DIV/0!</v>
      </c>
      <c r="N138" s="150" t="e">
        <f t="shared" si="13"/>
        <v>#DIV/0!</v>
      </c>
      <c r="O138" s="150" t="e">
        <f t="shared" si="13"/>
        <v>#DIV/0!</v>
      </c>
      <c r="Q138"/>
      <c r="R138"/>
      <c r="S138"/>
      <c r="T138"/>
      <c r="U138"/>
      <c r="V138"/>
      <c r="W138"/>
      <c r="X138"/>
      <c r="Y138"/>
      <c r="Z138"/>
      <c r="AA138"/>
      <c r="AB138"/>
      <c r="AC138"/>
      <c r="AD138"/>
      <c r="AE138"/>
      <c r="AF138"/>
      <c r="AG138"/>
      <c r="AH138"/>
      <c r="AI138"/>
      <c r="AJ138"/>
      <c r="AK138"/>
      <c r="AL138"/>
      <c r="AM138"/>
      <c r="AN138"/>
      <c r="AO138"/>
    </row>
    <row r="139" spans="1:41" ht="16" thickTop="1" thickBot="1">
      <c r="A139" s="48"/>
      <c r="B139" s="48"/>
      <c r="C139" s="48" t="e">
        <f t="shared" si="12"/>
        <v>#DIV/0!</v>
      </c>
      <c r="D139" s="48">
        <v>1</v>
      </c>
      <c r="E139" s="48" t="s">
        <v>60</v>
      </c>
      <c r="F139" s="150" t="e">
        <f t="shared" si="13"/>
        <v>#DIV/0!</v>
      </c>
      <c r="G139" s="150" t="e">
        <f t="shared" si="13"/>
        <v>#DIV/0!</v>
      </c>
      <c r="H139" s="150" t="e">
        <f t="shared" si="13"/>
        <v>#DIV/0!</v>
      </c>
      <c r="I139" s="150" t="e">
        <f t="shared" si="13"/>
        <v>#DIV/0!</v>
      </c>
      <c r="J139" s="150" t="e">
        <f t="shared" si="13"/>
        <v>#DIV/0!</v>
      </c>
      <c r="K139" s="150" t="e">
        <f t="shared" si="13"/>
        <v>#DIV/0!</v>
      </c>
      <c r="L139" s="150" t="e">
        <f t="shared" si="13"/>
        <v>#DIV/0!</v>
      </c>
      <c r="M139" s="150" t="e">
        <f t="shared" si="13"/>
        <v>#DIV/0!</v>
      </c>
      <c r="N139" s="150" t="e">
        <f t="shared" si="13"/>
        <v>#DIV/0!</v>
      </c>
      <c r="O139" s="150" t="e">
        <f t="shared" si="13"/>
        <v>#DIV/0!</v>
      </c>
      <c r="Q139"/>
      <c r="R139"/>
      <c r="S139"/>
      <c r="T139"/>
      <c r="U139"/>
      <c r="V139"/>
      <c r="W139"/>
      <c r="X139"/>
      <c r="Y139"/>
      <c r="Z139"/>
      <c r="AA139"/>
      <c r="AB139"/>
      <c r="AC139"/>
      <c r="AD139"/>
      <c r="AE139"/>
      <c r="AF139"/>
      <c r="AG139"/>
      <c r="AH139"/>
      <c r="AI139"/>
      <c r="AJ139"/>
      <c r="AK139"/>
      <c r="AL139"/>
      <c r="AM139"/>
      <c r="AN139"/>
      <c r="AO139"/>
    </row>
    <row r="140" spans="1:41" ht="16" thickTop="1" thickBot="1">
      <c r="A140" s="48"/>
      <c r="B140" s="48"/>
      <c r="C140" s="48" t="e">
        <f t="shared" si="12"/>
        <v>#DIV/0!</v>
      </c>
      <c r="D140" s="48">
        <v>1</v>
      </c>
      <c r="E140" s="48" t="s">
        <v>61</v>
      </c>
      <c r="F140" s="150" t="e">
        <f t="shared" si="13"/>
        <v>#DIV/0!</v>
      </c>
      <c r="G140" s="150" t="e">
        <f t="shared" si="13"/>
        <v>#DIV/0!</v>
      </c>
      <c r="H140" s="150" t="e">
        <f t="shared" si="13"/>
        <v>#DIV/0!</v>
      </c>
      <c r="I140" s="150" t="e">
        <f t="shared" si="13"/>
        <v>#DIV/0!</v>
      </c>
      <c r="J140" s="150" t="e">
        <f t="shared" si="13"/>
        <v>#DIV/0!</v>
      </c>
      <c r="K140" s="150" t="e">
        <f t="shared" si="13"/>
        <v>#DIV/0!</v>
      </c>
      <c r="L140" s="150" t="e">
        <f t="shared" si="13"/>
        <v>#DIV/0!</v>
      </c>
      <c r="M140" s="150" t="e">
        <f t="shared" si="13"/>
        <v>#DIV/0!</v>
      </c>
      <c r="N140" s="150" t="e">
        <f t="shared" si="13"/>
        <v>#DIV/0!</v>
      </c>
      <c r="O140" s="150" t="e">
        <f t="shared" si="13"/>
        <v>#DIV/0!</v>
      </c>
      <c r="Q140"/>
      <c r="R140"/>
      <c r="S140"/>
      <c r="T140"/>
      <c r="U140"/>
      <c r="V140"/>
      <c r="W140"/>
      <c r="X140"/>
      <c r="Y140"/>
      <c r="Z140"/>
      <c r="AA140"/>
      <c r="AB140"/>
      <c r="AC140"/>
      <c r="AD140"/>
      <c r="AE140"/>
      <c r="AF140"/>
      <c r="AG140"/>
      <c r="AH140"/>
      <c r="AI140"/>
      <c r="AJ140"/>
      <c r="AK140"/>
      <c r="AL140"/>
      <c r="AM140"/>
      <c r="AN140"/>
      <c r="AO140"/>
    </row>
    <row r="141" spans="1:41" ht="16" thickTop="1" thickBot="1">
      <c r="A141" s="48"/>
      <c r="B141" s="48"/>
      <c r="C141" s="48" t="e">
        <f t="shared" si="12"/>
        <v>#DIV/0!</v>
      </c>
      <c r="D141" s="48">
        <v>1</v>
      </c>
      <c r="E141" s="48" t="s">
        <v>62</v>
      </c>
      <c r="F141" s="150" t="e">
        <f t="shared" si="13"/>
        <v>#DIV/0!</v>
      </c>
      <c r="G141" s="150" t="e">
        <f t="shared" si="13"/>
        <v>#DIV/0!</v>
      </c>
      <c r="H141" s="150" t="e">
        <f t="shared" si="13"/>
        <v>#DIV/0!</v>
      </c>
      <c r="I141" s="150" t="e">
        <f t="shared" si="13"/>
        <v>#DIV/0!</v>
      </c>
      <c r="J141" s="150" t="e">
        <f t="shared" si="13"/>
        <v>#DIV/0!</v>
      </c>
      <c r="K141" s="150" t="e">
        <f t="shared" si="13"/>
        <v>#DIV/0!</v>
      </c>
      <c r="L141" s="150" t="e">
        <f t="shared" si="13"/>
        <v>#DIV/0!</v>
      </c>
      <c r="M141" s="150" t="e">
        <f t="shared" si="13"/>
        <v>#DIV/0!</v>
      </c>
      <c r="N141" s="150" t="e">
        <f t="shared" si="13"/>
        <v>#DIV/0!</v>
      </c>
      <c r="O141" s="150" t="e">
        <f t="shared" si="13"/>
        <v>#DIV/0!</v>
      </c>
      <c r="Q141"/>
      <c r="R141"/>
      <c r="S141"/>
      <c r="T141"/>
      <c r="U141"/>
      <c r="V141"/>
      <c r="W141"/>
      <c r="X141"/>
      <c r="Y141"/>
      <c r="Z141"/>
      <c r="AA141"/>
      <c r="AB141"/>
      <c r="AC141"/>
      <c r="AD141"/>
      <c r="AE141"/>
      <c r="AF141"/>
      <c r="AG141"/>
      <c r="AH141"/>
      <c r="AI141"/>
      <c r="AJ141"/>
      <c r="AK141"/>
      <c r="AL141"/>
      <c r="AM141"/>
      <c r="AN141"/>
      <c r="AO141"/>
    </row>
    <row r="142" spans="1:41" ht="16" thickTop="1" thickBot="1">
      <c r="A142" s="150" t="e">
        <f>SUM(F134:O142)</f>
        <v>#DIV/0!</v>
      </c>
      <c r="B142" s="48" t="s">
        <v>264</v>
      </c>
      <c r="C142" s="48" t="e">
        <f t="shared" si="12"/>
        <v>#DIV/0!</v>
      </c>
      <c r="D142" s="48">
        <v>1</v>
      </c>
      <c r="E142" s="48" t="s">
        <v>63</v>
      </c>
      <c r="F142" s="150" t="e">
        <f t="shared" si="13"/>
        <v>#DIV/0!</v>
      </c>
      <c r="G142" s="150" t="e">
        <f t="shared" si="13"/>
        <v>#DIV/0!</v>
      </c>
      <c r="H142" s="150" t="e">
        <f t="shared" si="13"/>
        <v>#DIV/0!</v>
      </c>
      <c r="I142" s="150" t="e">
        <f t="shared" si="13"/>
        <v>#DIV/0!</v>
      </c>
      <c r="J142" s="150" t="e">
        <f t="shared" si="13"/>
        <v>#DIV/0!</v>
      </c>
      <c r="K142" s="150" t="e">
        <f t="shared" si="13"/>
        <v>#DIV/0!</v>
      </c>
      <c r="L142" s="150" t="e">
        <f t="shared" si="13"/>
        <v>#DIV/0!</v>
      </c>
      <c r="M142" s="150" t="e">
        <f t="shared" si="13"/>
        <v>#DIV/0!</v>
      </c>
      <c r="N142" s="150" t="e">
        <f t="shared" si="13"/>
        <v>#DIV/0!</v>
      </c>
      <c r="O142" s="150" t="e">
        <f t="shared" si="13"/>
        <v>#DIV/0!</v>
      </c>
      <c r="Q142"/>
      <c r="R142"/>
      <c r="S142"/>
      <c r="T142"/>
      <c r="U142"/>
      <c r="V142"/>
      <c r="W142"/>
      <c r="X142"/>
      <c r="Y142"/>
      <c r="Z142"/>
      <c r="AA142"/>
      <c r="AB142"/>
      <c r="AC142"/>
      <c r="AD142"/>
      <c r="AE142"/>
      <c r="AF142"/>
      <c r="AG142"/>
      <c r="AH142"/>
      <c r="AI142"/>
      <c r="AJ142"/>
      <c r="AK142"/>
      <c r="AL142"/>
      <c r="AM142"/>
      <c r="AN142"/>
      <c r="AO142"/>
    </row>
    <row r="143" spans="1:41" ht="16" thickTop="1" thickBot="1">
      <c r="A143" s="48"/>
      <c r="B143" s="48"/>
      <c r="C143" s="48"/>
      <c r="D143" s="48"/>
      <c r="E143" s="48"/>
      <c r="F143" s="151"/>
      <c r="G143" s="48"/>
      <c r="H143" s="48"/>
      <c r="I143" s="48"/>
      <c r="J143" s="48"/>
      <c r="K143" s="48"/>
      <c r="L143" s="48"/>
      <c r="M143" s="48"/>
      <c r="N143" s="48"/>
      <c r="O143" s="48"/>
      <c r="Q143"/>
      <c r="R143"/>
      <c r="S143"/>
      <c r="T143"/>
      <c r="U143"/>
      <c r="V143"/>
      <c r="W143"/>
      <c r="X143"/>
      <c r="Y143"/>
      <c r="Z143"/>
      <c r="AA143"/>
      <c r="AB143"/>
      <c r="AC143"/>
      <c r="AD143"/>
      <c r="AE143"/>
      <c r="AF143"/>
      <c r="AG143"/>
      <c r="AH143"/>
      <c r="AI143"/>
      <c r="AJ143"/>
      <c r="AK143"/>
      <c r="AL143"/>
      <c r="AM143"/>
      <c r="AN143"/>
      <c r="AO143"/>
    </row>
    <row r="144" spans="1:41" ht="16" thickTop="1" thickBot="1">
      <c r="A144" s="48"/>
      <c r="B144" s="48"/>
      <c r="C144" s="48" t="s">
        <v>260</v>
      </c>
      <c r="D144" s="48"/>
      <c r="E144" s="146" t="s">
        <v>267</v>
      </c>
      <c r="F144" s="48"/>
      <c r="G144" s="48"/>
      <c r="H144" s="48"/>
      <c r="I144" s="48"/>
      <c r="J144" s="48"/>
      <c r="K144" s="48"/>
      <c r="L144" s="48"/>
      <c r="M144" s="48"/>
      <c r="N144" s="48"/>
      <c r="O144" s="48"/>
      <c r="Q144"/>
      <c r="R144"/>
      <c r="S144"/>
      <c r="T144"/>
      <c r="U144"/>
      <c r="V144"/>
      <c r="W144"/>
      <c r="X144"/>
      <c r="Y144"/>
      <c r="Z144"/>
      <c r="AA144"/>
      <c r="AB144"/>
      <c r="AC144"/>
      <c r="AD144"/>
      <c r="AE144"/>
      <c r="AF144"/>
      <c r="AG144"/>
      <c r="AH144"/>
      <c r="AI144"/>
      <c r="AJ144"/>
      <c r="AK144"/>
      <c r="AL144"/>
      <c r="AM144"/>
      <c r="AN144"/>
      <c r="AO144"/>
    </row>
    <row r="145" spans="1:41" ht="16" thickTop="1" thickBot="1">
      <c r="A145" s="48"/>
      <c r="B145" s="48"/>
      <c r="C145" s="48" t="e">
        <f t="shared" ref="C145:C153" si="14">SUM(F145:O145)</f>
        <v>#DIV/0!</v>
      </c>
      <c r="D145" s="149" t="s">
        <v>54</v>
      </c>
      <c r="E145" s="48" t="s">
        <v>55</v>
      </c>
      <c r="F145" s="48" t="e">
        <f>F134*'1. Single-family building stock'!F50</f>
        <v>#DIV/0!</v>
      </c>
      <c r="G145" s="48" t="e">
        <f>G134*'1. Single-family building stock'!G50</f>
        <v>#DIV/0!</v>
      </c>
      <c r="H145" s="48" t="e">
        <f>H134*'2. Multi-family buildings stock'!F40</f>
        <v>#DIV/0!</v>
      </c>
      <c r="I145" s="48" t="e">
        <f>I134*'2. Multi-family buildings stock'!G40</f>
        <v>#DIV/0!</v>
      </c>
      <c r="J145" s="48" t="e">
        <f>J134*'2. Multi-family buildings stock'!H40</f>
        <v>#DIV/0!</v>
      </c>
      <c r="K145" s="48" t="e">
        <f>K134*'2. Multi-family buildings stock'!I40</f>
        <v>#DIV/0!</v>
      </c>
      <c r="L145" s="48" t="e">
        <f>L134*'2. Multi-family buildings stock'!J40</f>
        <v>#DIV/0!</v>
      </c>
      <c r="M145" s="48" t="e">
        <f>M134*'2. Multi-family buildings stock'!K40</f>
        <v>#DIV/0!</v>
      </c>
      <c r="N145" s="48" t="e">
        <f>N134*'2. Multi-family buildings stock'!L40</f>
        <v>#DIV/0!</v>
      </c>
      <c r="O145" s="48" t="e">
        <f>O134*'2. Multi-family buildings stock'!M40</f>
        <v>#DIV/0!</v>
      </c>
      <c r="Q145"/>
      <c r="R145"/>
      <c r="S145"/>
      <c r="T145"/>
      <c r="U145"/>
      <c r="V145"/>
      <c r="W145"/>
      <c r="X145"/>
      <c r="Y145"/>
      <c r="Z145"/>
      <c r="AA145"/>
      <c r="AB145"/>
      <c r="AC145"/>
      <c r="AD145"/>
      <c r="AE145"/>
      <c r="AF145"/>
      <c r="AG145"/>
      <c r="AH145"/>
      <c r="AI145"/>
      <c r="AJ145"/>
      <c r="AK145"/>
      <c r="AL145"/>
      <c r="AM145"/>
      <c r="AN145"/>
      <c r="AO145"/>
    </row>
    <row r="146" spans="1:41" ht="16" thickTop="1" thickBot="1">
      <c r="A146" s="48"/>
      <c r="B146" s="48"/>
      <c r="C146" s="48" t="e">
        <f t="shared" si="14"/>
        <v>#DIV/0!</v>
      </c>
      <c r="D146" s="149" t="s">
        <v>54</v>
      </c>
      <c r="E146" s="48" t="s">
        <v>56</v>
      </c>
      <c r="F146" s="48" t="e">
        <f>F135*'1. Single-family building stock'!F51</f>
        <v>#DIV/0!</v>
      </c>
      <c r="G146" s="48" t="e">
        <f>G135*'1. Single-family building stock'!G51</f>
        <v>#DIV/0!</v>
      </c>
      <c r="H146" s="48" t="e">
        <f>H135*'2. Multi-family buildings stock'!F41</f>
        <v>#DIV/0!</v>
      </c>
      <c r="I146" s="48" t="e">
        <f>I135*'2. Multi-family buildings stock'!G41</f>
        <v>#DIV/0!</v>
      </c>
      <c r="J146" s="48" t="e">
        <f>J135*'2. Multi-family buildings stock'!H41</f>
        <v>#DIV/0!</v>
      </c>
      <c r="K146" s="48" t="e">
        <f>K135*'2. Multi-family buildings stock'!I41</f>
        <v>#DIV/0!</v>
      </c>
      <c r="L146" s="48" t="e">
        <f>L135*'2. Multi-family buildings stock'!J41</f>
        <v>#DIV/0!</v>
      </c>
      <c r="M146" s="48" t="e">
        <f>M135*'2. Multi-family buildings stock'!K41</f>
        <v>#DIV/0!</v>
      </c>
      <c r="N146" s="48" t="e">
        <f>N135*'2. Multi-family buildings stock'!L41</f>
        <v>#DIV/0!</v>
      </c>
      <c r="O146" s="48" t="e">
        <f>O135*'2. Multi-family buildings stock'!M41</f>
        <v>#DIV/0!</v>
      </c>
      <c r="Q146"/>
      <c r="R146"/>
      <c r="S146"/>
      <c r="T146"/>
      <c r="U146"/>
      <c r="V146"/>
      <c r="W146"/>
      <c r="X146"/>
      <c r="Y146"/>
      <c r="Z146"/>
      <c r="AA146"/>
      <c r="AB146"/>
      <c r="AC146"/>
      <c r="AD146"/>
      <c r="AE146"/>
      <c r="AF146"/>
      <c r="AG146"/>
      <c r="AH146"/>
      <c r="AI146"/>
      <c r="AJ146"/>
      <c r="AK146"/>
      <c r="AL146"/>
      <c r="AM146"/>
      <c r="AN146"/>
      <c r="AO146"/>
    </row>
    <row r="147" spans="1:41" ht="16" thickTop="1" thickBot="1">
      <c r="A147" s="48"/>
      <c r="B147" s="48"/>
      <c r="C147" s="48" t="e">
        <f t="shared" si="14"/>
        <v>#DIV/0!</v>
      </c>
      <c r="D147" s="149" t="s">
        <v>54</v>
      </c>
      <c r="E147" s="48" t="s">
        <v>57</v>
      </c>
      <c r="F147" s="48" t="e">
        <f>F136*'1. Single-family building stock'!F52</f>
        <v>#DIV/0!</v>
      </c>
      <c r="G147" s="48" t="e">
        <f>G136*'1. Single-family building stock'!G52</f>
        <v>#DIV/0!</v>
      </c>
      <c r="H147" s="48" t="e">
        <f>H136*'2. Multi-family buildings stock'!F42</f>
        <v>#DIV/0!</v>
      </c>
      <c r="I147" s="48" t="e">
        <f>I136*'2. Multi-family buildings stock'!G42</f>
        <v>#DIV/0!</v>
      </c>
      <c r="J147" s="48" t="e">
        <f>J136*'2. Multi-family buildings stock'!H42</f>
        <v>#DIV/0!</v>
      </c>
      <c r="K147" s="48" t="e">
        <f>K136*'2. Multi-family buildings stock'!I42</f>
        <v>#DIV/0!</v>
      </c>
      <c r="L147" s="48" t="e">
        <f>L136*'2. Multi-family buildings stock'!J42</f>
        <v>#DIV/0!</v>
      </c>
      <c r="M147" s="48" t="e">
        <f>M136*'2. Multi-family buildings stock'!K42</f>
        <v>#DIV/0!</v>
      </c>
      <c r="N147" s="48" t="e">
        <f>N136*'2. Multi-family buildings stock'!L42</f>
        <v>#DIV/0!</v>
      </c>
      <c r="O147" s="48" t="e">
        <f>O136*'2. Multi-family buildings stock'!M42</f>
        <v>#DIV/0!</v>
      </c>
      <c r="Q147"/>
      <c r="R147"/>
      <c r="S147"/>
      <c r="T147"/>
      <c r="U147"/>
      <c r="V147"/>
      <c r="W147"/>
    </row>
    <row r="148" spans="1:41" ht="16" thickTop="1" thickBot="1">
      <c r="A148" s="48"/>
      <c r="B148" s="48"/>
      <c r="C148" s="48" t="e">
        <f t="shared" si="14"/>
        <v>#DIV/0!</v>
      </c>
      <c r="D148" s="149" t="s">
        <v>54</v>
      </c>
      <c r="E148" s="48" t="s">
        <v>58</v>
      </c>
      <c r="F148" s="48" t="e">
        <f>F137*'1. Single-family building stock'!F53</f>
        <v>#DIV/0!</v>
      </c>
      <c r="G148" s="48" t="e">
        <f>G137*'1. Single-family building stock'!G53</f>
        <v>#DIV/0!</v>
      </c>
      <c r="H148" s="48" t="e">
        <f t="shared" ref="H148:O150" si="15">H137*AB71</f>
        <v>#DIV/0!</v>
      </c>
      <c r="I148" s="48" t="e">
        <f t="shared" si="15"/>
        <v>#DIV/0!</v>
      </c>
      <c r="J148" s="48" t="e">
        <f t="shared" si="15"/>
        <v>#DIV/0!</v>
      </c>
      <c r="K148" s="48" t="e">
        <f t="shared" si="15"/>
        <v>#DIV/0!</v>
      </c>
      <c r="L148" s="48" t="e">
        <f t="shared" si="15"/>
        <v>#DIV/0!</v>
      </c>
      <c r="M148" s="48" t="e">
        <f t="shared" si="15"/>
        <v>#DIV/0!</v>
      </c>
      <c r="N148" s="48" t="e">
        <f t="shared" si="15"/>
        <v>#DIV/0!</v>
      </c>
      <c r="O148" s="48" t="e">
        <f t="shared" si="15"/>
        <v>#DIV/0!</v>
      </c>
      <c r="Q148"/>
      <c r="R148"/>
      <c r="S148"/>
      <c r="T148"/>
      <c r="U148"/>
      <c r="V148"/>
      <c r="W148"/>
    </row>
    <row r="149" spans="1:41" ht="16" thickTop="1" thickBot="1">
      <c r="A149" s="48"/>
      <c r="B149" s="48"/>
      <c r="C149" s="48" t="e">
        <f t="shared" si="14"/>
        <v>#DIV/0!</v>
      </c>
      <c r="D149" s="149" t="s">
        <v>54</v>
      </c>
      <c r="E149" s="48" t="s">
        <v>59</v>
      </c>
      <c r="F149" s="48" t="e">
        <f>F138*'1. Single-family building stock'!F54</f>
        <v>#DIV/0!</v>
      </c>
      <c r="G149" s="48" t="e">
        <f>G138*'1. Single-family building stock'!G54</f>
        <v>#DIV/0!</v>
      </c>
      <c r="H149" s="48" t="e">
        <f t="shared" si="15"/>
        <v>#DIV/0!</v>
      </c>
      <c r="I149" s="48" t="e">
        <f t="shared" si="15"/>
        <v>#DIV/0!</v>
      </c>
      <c r="J149" s="48" t="e">
        <f t="shared" si="15"/>
        <v>#DIV/0!</v>
      </c>
      <c r="K149" s="48" t="e">
        <f t="shared" si="15"/>
        <v>#DIV/0!</v>
      </c>
      <c r="L149" s="48" t="e">
        <f t="shared" si="15"/>
        <v>#DIV/0!</v>
      </c>
      <c r="M149" s="48" t="e">
        <f t="shared" si="15"/>
        <v>#DIV/0!</v>
      </c>
      <c r="N149" s="48" t="e">
        <f t="shared" si="15"/>
        <v>#DIV/0!</v>
      </c>
      <c r="O149" s="48" t="e">
        <f t="shared" si="15"/>
        <v>#DIV/0!</v>
      </c>
      <c r="Q149"/>
      <c r="R149"/>
      <c r="S149"/>
      <c r="T149"/>
      <c r="U149"/>
      <c r="V149"/>
      <c r="W149"/>
    </row>
    <row r="150" spans="1:41" ht="16" thickTop="1" thickBot="1">
      <c r="A150" s="48"/>
      <c r="B150" s="48"/>
      <c r="C150" s="48" t="e">
        <f t="shared" si="14"/>
        <v>#DIV/0!</v>
      </c>
      <c r="D150" s="149" t="s">
        <v>54</v>
      </c>
      <c r="E150" s="48" t="s">
        <v>60</v>
      </c>
      <c r="F150" s="48" t="e">
        <f>F139*'1. Single-family building stock'!F55</f>
        <v>#DIV/0!</v>
      </c>
      <c r="G150" s="48" t="e">
        <f>G139*'1. Single-family building stock'!G55</f>
        <v>#DIV/0!</v>
      </c>
      <c r="H150" s="48" t="e">
        <f t="shared" si="15"/>
        <v>#DIV/0!</v>
      </c>
      <c r="I150" s="48" t="e">
        <f t="shared" si="15"/>
        <v>#DIV/0!</v>
      </c>
      <c r="J150" s="48" t="e">
        <f t="shared" si="15"/>
        <v>#DIV/0!</v>
      </c>
      <c r="K150" s="48" t="e">
        <f t="shared" si="15"/>
        <v>#DIV/0!</v>
      </c>
      <c r="L150" s="48" t="e">
        <f t="shared" si="15"/>
        <v>#DIV/0!</v>
      </c>
      <c r="M150" s="48" t="e">
        <f t="shared" si="15"/>
        <v>#DIV/0!</v>
      </c>
      <c r="N150" s="48" t="e">
        <f t="shared" si="15"/>
        <v>#DIV/0!</v>
      </c>
      <c r="O150" s="48" t="e">
        <f t="shared" si="15"/>
        <v>#DIV/0!</v>
      </c>
      <c r="Q150"/>
      <c r="R150"/>
      <c r="S150"/>
      <c r="T150"/>
      <c r="U150"/>
      <c r="V150"/>
      <c r="W150"/>
    </row>
    <row r="151" spans="1:41" ht="16" thickTop="1" thickBot="1">
      <c r="A151" s="48"/>
      <c r="B151" s="48"/>
      <c r="C151" s="48" t="e">
        <f t="shared" si="14"/>
        <v>#DIV/0!</v>
      </c>
      <c r="D151" s="149" t="s">
        <v>54</v>
      </c>
      <c r="E151" s="48" t="s">
        <v>61</v>
      </c>
      <c r="F151" s="48" t="e">
        <f>F140*'1. Single-family building stock'!F56</f>
        <v>#DIV/0!</v>
      </c>
      <c r="G151" s="48" t="e">
        <f>G140*'1. Single-family building stock'!G56</f>
        <v>#DIV/0!</v>
      </c>
      <c r="H151" s="48" t="e">
        <f>H140*'2. Multi-family buildings stock'!F43</f>
        <v>#DIV/0!</v>
      </c>
      <c r="I151" s="48" t="e">
        <f>I140*'2. Multi-family buildings stock'!G43</f>
        <v>#DIV/0!</v>
      </c>
      <c r="J151" s="48" t="e">
        <f>J140*'2. Multi-family buildings stock'!H43</f>
        <v>#DIV/0!</v>
      </c>
      <c r="K151" s="48" t="e">
        <f>K140*'2. Multi-family buildings stock'!I43</f>
        <v>#DIV/0!</v>
      </c>
      <c r="L151" s="48" t="e">
        <f>L140*'2. Multi-family buildings stock'!J43</f>
        <v>#DIV/0!</v>
      </c>
      <c r="M151" s="48" t="e">
        <f>M140*'2. Multi-family buildings stock'!K43</f>
        <v>#DIV/0!</v>
      </c>
      <c r="N151" s="48" t="e">
        <f>N140*'2. Multi-family buildings stock'!L43</f>
        <v>#DIV/0!</v>
      </c>
      <c r="O151" s="48" t="e">
        <f>O140*'2. Multi-family buildings stock'!M43</f>
        <v>#DIV/0!</v>
      </c>
      <c r="Q151"/>
      <c r="R151"/>
      <c r="S151"/>
      <c r="T151"/>
      <c r="U151"/>
      <c r="V151"/>
      <c r="W151"/>
    </row>
    <row r="152" spans="1:41" ht="16" thickTop="1" thickBot="1">
      <c r="A152" s="48"/>
      <c r="B152" s="48"/>
      <c r="C152" s="48" t="e">
        <f t="shared" si="14"/>
        <v>#DIV/0!</v>
      </c>
      <c r="D152" s="149" t="s">
        <v>54</v>
      </c>
      <c r="E152" s="48" t="s">
        <v>62</v>
      </c>
      <c r="F152" s="48" t="e">
        <f>F141*'1. Single-family building stock'!F57</f>
        <v>#DIV/0!</v>
      </c>
      <c r="G152" s="48" t="e">
        <f>G141*'1. Single-family building stock'!G57</f>
        <v>#DIV/0!</v>
      </c>
      <c r="H152" s="48" t="e">
        <f>H141*'2. Multi-family buildings stock'!F44</f>
        <v>#DIV/0!</v>
      </c>
      <c r="I152" s="48" t="e">
        <f>I141*'2. Multi-family buildings stock'!G44</f>
        <v>#DIV/0!</v>
      </c>
      <c r="J152" s="48" t="e">
        <f>J141*'2. Multi-family buildings stock'!H44</f>
        <v>#DIV/0!</v>
      </c>
      <c r="K152" s="48" t="e">
        <f>K141*'2. Multi-family buildings stock'!I44</f>
        <v>#DIV/0!</v>
      </c>
      <c r="L152" s="48" t="e">
        <f>L141*'2. Multi-family buildings stock'!J44</f>
        <v>#DIV/0!</v>
      </c>
      <c r="M152" s="48" t="e">
        <f>M141*'2. Multi-family buildings stock'!K44</f>
        <v>#DIV/0!</v>
      </c>
      <c r="N152" s="48" t="e">
        <f>N141*'2. Multi-family buildings stock'!L44</f>
        <v>#DIV/0!</v>
      </c>
      <c r="O152" s="48" t="e">
        <f>O141*'2. Multi-family buildings stock'!M44</f>
        <v>#DIV/0!</v>
      </c>
      <c r="Q152"/>
      <c r="R152"/>
      <c r="S152"/>
      <c r="T152"/>
      <c r="U152"/>
      <c r="V152"/>
      <c r="W152"/>
    </row>
    <row r="153" spans="1:41" ht="16" thickTop="1" thickBot="1">
      <c r="A153" s="150" t="e">
        <f>SUM(F145:O153)</f>
        <v>#DIV/0!</v>
      </c>
      <c r="B153" s="48" t="s">
        <v>264</v>
      </c>
      <c r="C153" s="48" t="e">
        <f t="shared" si="14"/>
        <v>#DIV/0!</v>
      </c>
      <c r="D153" s="149" t="s">
        <v>54</v>
      </c>
      <c r="E153" s="48" t="s">
        <v>63</v>
      </c>
      <c r="F153" s="48" t="e">
        <f>F142*'1. Single-family building stock'!F58</f>
        <v>#DIV/0!</v>
      </c>
      <c r="G153" s="48" t="e">
        <f>G142*'1. Single-family building stock'!G58</f>
        <v>#DIV/0!</v>
      </c>
      <c r="H153" s="48" t="e">
        <f>H142*'2. Multi-family buildings stock'!F45</f>
        <v>#DIV/0!</v>
      </c>
      <c r="I153" s="48" t="e">
        <f>I142*'2. Multi-family buildings stock'!G45</f>
        <v>#DIV/0!</v>
      </c>
      <c r="J153" s="48" t="e">
        <f>J142*'2. Multi-family buildings stock'!H45</f>
        <v>#DIV/0!</v>
      </c>
      <c r="K153" s="48" t="e">
        <f>K142*'2. Multi-family buildings stock'!I45</f>
        <v>#DIV/0!</v>
      </c>
      <c r="L153" s="48" t="e">
        <f>L142*'2. Multi-family buildings stock'!J45</f>
        <v>#DIV/0!</v>
      </c>
      <c r="M153" s="48" t="e">
        <f>M142*'2. Multi-family buildings stock'!K45</f>
        <v>#DIV/0!</v>
      </c>
      <c r="N153" s="48" t="e">
        <f>N142*'2. Multi-family buildings stock'!L45</f>
        <v>#DIV/0!</v>
      </c>
      <c r="O153" s="48" t="e">
        <f>O142*'2. Multi-family buildings stock'!M45</f>
        <v>#DIV/0!</v>
      </c>
      <c r="Q153"/>
      <c r="R153"/>
      <c r="S153"/>
      <c r="T153"/>
      <c r="U153"/>
      <c r="V153"/>
      <c r="W153"/>
    </row>
    <row r="154" spans="1:41" ht="16" thickTop="1" thickBot="1">
      <c r="A154" s="48"/>
      <c r="B154" s="48"/>
      <c r="C154" s="48"/>
      <c r="D154" s="48"/>
      <c r="E154" s="48"/>
      <c r="F154" s="151"/>
      <c r="G154" s="48"/>
      <c r="H154" s="48"/>
      <c r="I154" s="48"/>
      <c r="J154" s="48"/>
      <c r="K154" s="48"/>
      <c r="L154" s="48"/>
      <c r="M154" s="48"/>
      <c r="N154" s="48"/>
      <c r="O154" s="48"/>
      <c r="Q154"/>
      <c r="R154"/>
      <c r="S154"/>
      <c r="T154"/>
      <c r="U154"/>
      <c r="V154"/>
      <c r="W154"/>
    </row>
    <row r="155" spans="1:41" ht="16" thickTop="1" thickBot="1">
      <c r="A155" s="48"/>
      <c r="B155" s="48"/>
      <c r="C155" s="48" t="s">
        <v>260</v>
      </c>
      <c r="D155" s="48"/>
      <c r="E155" s="146" t="s">
        <v>268</v>
      </c>
      <c r="F155" s="48"/>
      <c r="G155" s="48"/>
      <c r="H155" s="48"/>
      <c r="I155" s="48"/>
      <c r="J155" s="48"/>
      <c r="K155" s="48"/>
      <c r="L155" s="48"/>
      <c r="M155" s="48"/>
      <c r="N155" s="48"/>
      <c r="O155" s="48"/>
      <c r="Q155"/>
      <c r="R155"/>
      <c r="S155"/>
      <c r="T155"/>
      <c r="U155"/>
      <c r="V155"/>
      <c r="W155"/>
    </row>
    <row r="156" spans="1:41" ht="16" thickTop="1" thickBot="1">
      <c r="A156" s="48"/>
      <c r="B156" s="48"/>
      <c r="C156" s="48" t="e">
        <f t="shared" ref="C156:C164" si="16">SUM(F156:O156)</f>
        <v>#DIV/0!</v>
      </c>
      <c r="D156" s="149" t="s">
        <v>54</v>
      </c>
      <c r="E156" s="48" t="s">
        <v>55</v>
      </c>
      <c r="F156" s="150" t="e">
        <f>F134*'1. Single-family building stock'!F80</f>
        <v>#DIV/0!</v>
      </c>
      <c r="G156" s="150" t="e">
        <f>G134*'1. Single-family building stock'!G80</f>
        <v>#DIV/0!</v>
      </c>
      <c r="H156" s="150" t="e">
        <f>H134*'2. Multi-family buildings stock'!F61</f>
        <v>#DIV/0!</v>
      </c>
      <c r="I156" s="150" t="e">
        <f>I134*'2. Multi-family buildings stock'!G61</f>
        <v>#DIV/0!</v>
      </c>
      <c r="J156" s="150" t="e">
        <f>J134*'2. Multi-family buildings stock'!H61</f>
        <v>#DIV/0!</v>
      </c>
      <c r="K156" s="150" t="e">
        <f>K134*'2. Multi-family buildings stock'!I61</f>
        <v>#DIV/0!</v>
      </c>
      <c r="L156" s="150" t="e">
        <f>L134*'2. Multi-family buildings stock'!J61</f>
        <v>#DIV/0!</v>
      </c>
      <c r="M156" s="150" t="e">
        <f>M134*'2. Multi-family buildings stock'!K61</f>
        <v>#DIV/0!</v>
      </c>
      <c r="N156" s="150" t="e">
        <f>N134*'2. Multi-family buildings stock'!L61</f>
        <v>#DIV/0!</v>
      </c>
      <c r="O156" s="150" t="e">
        <f>O134*'2. Multi-family buildings stock'!M61</f>
        <v>#DIV/0!</v>
      </c>
      <c r="Q156"/>
      <c r="R156"/>
      <c r="S156"/>
      <c r="T156"/>
      <c r="U156"/>
      <c r="V156"/>
      <c r="W156"/>
    </row>
    <row r="157" spans="1:41" ht="16" thickTop="1" thickBot="1">
      <c r="A157" s="48"/>
      <c r="B157" s="48"/>
      <c r="C157" s="48" t="e">
        <f t="shared" si="16"/>
        <v>#DIV/0!</v>
      </c>
      <c r="D157" s="149" t="s">
        <v>54</v>
      </c>
      <c r="E157" s="48" t="s">
        <v>56</v>
      </c>
      <c r="F157" s="150" t="e">
        <f>F135*'1. Single-family building stock'!F81</f>
        <v>#DIV/0!</v>
      </c>
      <c r="G157" s="150" t="e">
        <f>G135*'1. Single-family building stock'!G81</f>
        <v>#DIV/0!</v>
      </c>
      <c r="H157" s="150" t="e">
        <f>H135*'2. Multi-family buildings stock'!F62</f>
        <v>#DIV/0!</v>
      </c>
      <c r="I157" s="150" t="e">
        <f>I135*'2. Multi-family buildings stock'!G62</f>
        <v>#DIV/0!</v>
      </c>
      <c r="J157" s="150" t="e">
        <f>J135*'2. Multi-family buildings stock'!H62</f>
        <v>#DIV/0!</v>
      </c>
      <c r="K157" s="150" t="e">
        <f>K135*'2. Multi-family buildings stock'!I62</f>
        <v>#DIV/0!</v>
      </c>
      <c r="L157" s="150" t="e">
        <f>L135*'2. Multi-family buildings stock'!J62</f>
        <v>#DIV/0!</v>
      </c>
      <c r="M157" s="150" t="e">
        <f>M135*'2. Multi-family buildings stock'!K62</f>
        <v>#DIV/0!</v>
      </c>
      <c r="N157" s="150" t="e">
        <f>N135*'2. Multi-family buildings stock'!L62</f>
        <v>#DIV/0!</v>
      </c>
      <c r="O157" s="150" t="e">
        <f>O135*'2. Multi-family buildings stock'!M62</f>
        <v>#DIV/0!</v>
      </c>
      <c r="Q157"/>
      <c r="R157"/>
      <c r="S157"/>
      <c r="T157"/>
      <c r="U157"/>
      <c r="V157"/>
      <c r="W157"/>
    </row>
    <row r="158" spans="1:41" ht="16" thickTop="1" thickBot="1">
      <c r="A158" s="48"/>
      <c r="B158" s="48"/>
      <c r="C158" s="48" t="e">
        <f t="shared" si="16"/>
        <v>#DIV/0!</v>
      </c>
      <c r="D158" s="149" t="s">
        <v>54</v>
      </c>
      <c r="E158" s="48" t="s">
        <v>57</v>
      </c>
      <c r="F158" s="150" t="e">
        <f>F136*'1. Single-family building stock'!F82</f>
        <v>#DIV/0!</v>
      </c>
      <c r="G158" s="150" t="e">
        <f>G136*'1. Single-family building stock'!G82</f>
        <v>#DIV/0!</v>
      </c>
      <c r="H158" s="150" t="e">
        <f>H136*'2. Multi-family buildings stock'!F63</f>
        <v>#DIV/0!</v>
      </c>
      <c r="I158" s="150" t="e">
        <f>I136*'2. Multi-family buildings stock'!G63</f>
        <v>#DIV/0!</v>
      </c>
      <c r="J158" s="150" t="e">
        <f>J136*'2. Multi-family buildings stock'!H63</f>
        <v>#DIV/0!</v>
      </c>
      <c r="K158" s="150" t="e">
        <f>K136*'2. Multi-family buildings stock'!I63</f>
        <v>#DIV/0!</v>
      </c>
      <c r="L158" s="150" t="e">
        <f>L136*'2. Multi-family buildings stock'!J63</f>
        <v>#DIV/0!</v>
      </c>
      <c r="M158" s="150" t="e">
        <f>M136*'2. Multi-family buildings stock'!K63</f>
        <v>#DIV/0!</v>
      </c>
      <c r="N158" s="150" t="e">
        <f>N136*'2. Multi-family buildings stock'!L63</f>
        <v>#DIV/0!</v>
      </c>
      <c r="O158" s="150" t="e">
        <f>O136*'2. Multi-family buildings stock'!M63</f>
        <v>#DIV/0!</v>
      </c>
      <c r="Q158"/>
      <c r="R158"/>
      <c r="S158"/>
      <c r="T158"/>
      <c r="U158"/>
      <c r="V158"/>
      <c r="W158"/>
    </row>
    <row r="159" spans="1:41" ht="16" thickTop="1" thickBot="1">
      <c r="A159" s="48"/>
      <c r="B159" s="48"/>
      <c r="C159" s="48" t="e">
        <f t="shared" si="16"/>
        <v>#DIV/0!</v>
      </c>
      <c r="D159" s="149" t="s">
        <v>54</v>
      </c>
      <c r="E159" s="48" t="s">
        <v>58</v>
      </c>
      <c r="F159" s="150" t="e">
        <f>F137*'1. Single-family building stock'!F83</f>
        <v>#DIV/0!</v>
      </c>
      <c r="G159" s="150" t="e">
        <f>G137*'1. Single-family building stock'!G83</f>
        <v>#DIV/0!</v>
      </c>
      <c r="H159" s="150" t="e">
        <f t="shared" ref="H159:O161" si="17">H137*AB101</f>
        <v>#DIV/0!</v>
      </c>
      <c r="I159" s="150" t="e">
        <f t="shared" si="17"/>
        <v>#DIV/0!</v>
      </c>
      <c r="J159" s="150" t="e">
        <f t="shared" si="17"/>
        <v>#DIV/0!</v>
      </c>
      <c r="K159" s="150" t="e">
        <f t="shared" si="17"/>
        <v>#DIV/0!</v>
      </c>
      <c r="L159" s="150" t="e">
        <f t="shared" si="17"/>
        <v>#DIV/0!</v>
      </c>
      <c r="M159" s="150" t="e">
        <f t="shared" si="17"/>
        <v>#DIV/0!</v>
      </c>
      <c r="N159" s="150" t="e">
        <f t="shared" si="17"/>
        <v>#DIV/0!</v>
      </c>
      <c r="O159" s="150" t="e">
        <f t="shared" si="17"/>
        <v>#DIV/0!</v>
      </c>
      <c r="Q159"/>
      <c r="R159"/>
      <c r="S159"/>
      <c r="T159"/>
      <c r="U159"/>
      <c r="V159"/>
      <c r="W159"/>
    </row>
    <row r="160" spans="1:41" ht="16" thickTop="1" thickBot="1">
      <c r="A160" s="48"/>
      <c r="B160" s="48"/>
      <c r="C160" s="48" t="e">
        <f t="shared" si="16"/>
        <v>#DIV/0!</v>
      </c>
      <c r="D160" s="149" t="s">
        <v>54</v>
      </c>
      <c r="E160" s="48" t="s">
        <v>59</v>
      </c>
      <c r="F160" s="150" t="e">
        <f>F138*'1. Single-family building stock'!F84</f>
        <v>#DIV/0!</v>
      </c>
      <c r="G160" s="150" t="e">
        <f>G138*'1. Single-family building stock'!G84</f>
        <v>#DIV/0!</v>
      </c>
      <c r="H160" s="150" t="e">
        <f t="shared" si="17"/>
        <v>#DIV/0!</v>
      </c>
      <c r="I160" s="150" t="e">
        <f t="shared" si="17"/>
        <v>#DIV/0!</v>
      </c>
      <c r="J160" s="150" t="e">
        <f t="shared" si="17"/>
        <v>#DIV/0!</v>
      </c>
      <c r="K160" s="150" t="e">
        <f t="shared" si="17"/>
        <v>#DIV/0!</v>
      </c>
      <c r="L160" s="150" t="e">
        <f t="shared" si="17"/>
        <v>#DIV/0!</v>
      </c>
      <c r="M160" s="150" t="e">
        <f t="shared" si="17"/>
        <v>#DIV/0!</v>
      </c>
      <c r="N160" s="150" t="e">
        <f t="shared" si="17"/>
        <v>#DIV/0!</v>
      </c>
      <c r="O160" s="150" t="e">
        <f t="shared" si="17"/>
        <v>#DIV/0!</v>
      </c>
      <c r="Q160"/>
      <c r="R160"/>
      <c r="S160"/>
      <c r="T160"/>
      <c r="U160"/>
      <c r="V160"/>
      <c r="W160"/>
    </row>
    <row r="161" spans="1:23" ht="16" thickTop="1" thickBot="1">
      <c r="A161" s="48"/>
      <c r="B161" s="48"/>
      <c r="C161" s="48" t="e">
        <f t="shared" si="16"/>
        <v>#DIV/0!</v>
      </c>
      <c r="D161" s="149" t="s">
        <v>54</v>
      </c>
      <c r="E161" s="48" t="s">
        <v>60</v>
      </c>
      <c r="F161" s="150" t="e">
        <f>F139*'1. Single-family building stock'!F85</f>
        <v>#DIV/0!</v>
      </c>
      <c r="G161" s="150" t="e">
        <f>G139*'1. Single-family building stock'!G85</f>
        <v>#DIV/0!</v>
      </c>
      <c r="H161" s="150" t="e">
        <f t="shared" si="17"/>
        <v>#DIV/0!</v>
      </c>
      <c r="I161" s="150" t="e">
        <f t="shared" si="17"/>
        <v>#DIV/0!</v>
      </c>
      <c r="J161" s="150" t="e">
        <f t="shared" si="17"/>
        <v>#DIV/0!</v>
      </c>
      <c r="K161" s="150" t="e">
        <f t="shared" si="17"/>
        <v>#DIV/0!</v>
      </c>
      <c r="L161" s="150" t="e">
        <f t="shared" si="17"/>
        <v>#DIV/0!</v>
      </c>
      <c r="M161" s="150" t="e">
        <f t="shared" si="17"/>
        <v>#DIV/0!</v>
      </c>
      <c r="N161" s="150" t="e">
        <f t="shared" si="17"/>
        <v>#DIV/0!</v>
      </c>
      <c r="O161" s="150" t="e">
        <f t="shared" si="17"/>
        <v>#DIV/0!</v>
      </c>
      <c r="Q161"/>
      <c r="R161"/>
      <c r="S161"/>
      <c r="T161"/>
      <c r="U161"/>
      <c r="V161"/>
      <c r="W161"/>
    </row>
    <row r="162" spans="1:23" ht="16" thickTop="1" thickBot="1">
      <c r="A162" s="48"/>
      <c r="B162" s="48"/>
      <c r="C162" s="48" t="e">
        <f t="shared" si="16"/>
        <v>#DIV/0!</v>
      </c>
      <c r="D162" s="149" t="s">
        <v>54</v>
      </c>
      <c r="E162" s="48" t="s">
        <v>61</v>
      </c>
      <c r="F162" s="150" t="e">
        <f>F140*'1. Single-family building stock'!F86</f>
        <v>#DIV/0!</v>
      </c>
      <c r="G162" s="150" t="e">
        <f>G140*'1. Single-family building stock'!G86</f>
        <v>#DIV/0!</v>
      </c>
      <c r="H162" s="150" t="e">
        <f>H140*'2. Multi-family buildings stock'!F64</f>
        <v>#DIV/0!</v>
      </c>
      <c r="I162" s="150" t="e">
        <f>I140*'2. Multi-family buildings stock'!G64</f>
        <v>#DIV/0!</v>
      </c>
      <c r="J162" s="150" t="e">
        <f>J140*'2. Multi-family buildings stock'!H64</f>
        <v>#DIV/0!</v>
      </c>
      <c r="K162" s="150" t="e">
        <f>K140*'2. Multi-family buildings stock'!I64</f>
        <v>#DIV/0!</v>
      </c>
      <c r="L162" s="150" t="e">
        <f>L140*'2. Multi-family buildings stock'!J64</f>
        <v>#DIV/0!</v>
      </c>
      <c r="M162" s="150" t="e">
        <f>M140*'2. Multi-family buildings stock'!K64</f>
        <v>#DIV/0!</v>
      </c>
      <c r="N162" s="150" t="e">
        <f>N140*'2. Multi-family buildings stock'!L64</f>
        <v>#DIV/0!</v>
      </c>
      <c r="O162" s="150" t="e">
        <f>O140*'2. Multi-family buildings stock'!M64</f>
        <v>#DIV/0!</v>
      </c>
      <c r="Q162"/>
      <c r="R162"/>
      <c r="S162"/>
      <c r="T162"/>
      <c r="U162"/>
      <c r="V162"/>
      <c r="W162"/>
    </row>
    <row r="163" spans="1:23" ht="16" thickTop="1" thickBot="1">
      <c r="A163" s="48"/>
      <c r="B163" s="48"/>
      <c r="C163" s="48" t="e">
        <f t="shared" si="16"/>
        <v>#DIV/0!</v>
      </c>
      <c r="D163" s="149" t="s">
        <v>54</v>
      </c>
      <c r="E163" s="48" t="s">
        <v>62</v>
      </c>
      <c r="F163" s="150" t="e">
        <f>F141*'1. Single-family building stock'!F87</f>
        <v>#DIV/0!</v>
      </c>
      <c r="G163" s="150" t="e">
        <f>G141*'1. Single-family building stock'!G87</f>
        <v>#DIV/0!</v>
      </c>
      <c r="H163" s="150" t="e">
        <f>H141*'2. Multi-family buildings stock'!F65</f>
        <v>#DIV/0!</v>
      </c>
      <c r="I163" s="150" t="e">
        <f>I141*'2. Multi-family buildings stock'!G65</f>
        <v>#DIV/0!</v>
      </c>
      <c r="J163" s="150" t="e">
        <f>J141*'2. Multi-family buildings stock'!H65</f>
        <v>#DIV/0!</v>
      </c>
      <c r="K163" s="150" t="e">
        <f>K141*'2. Multi-family buildings stock'!I65</f>
        <v>#DIV/0!</v>
      </c>
      <c r="L163" s="150" t="e">
        <f>L141*'2. Multi-family buildings stock'!J65</f>
        <v>#DIV/0!</v>
      </c>
      <c r="M163" s="150" t="e">
        <f>M141*'2. Multi-family buildings stock'!K65</f>
        <v>#DIV/0!</v>
      </c>
      <c r="N163" s="150" t="e">
        <f>N141*'2. Multi-family buildings stock'!L65</f>
        <v>#DIV/0!</v>
      </c>
      <c r="O163" s="150" t="e">
        <f>O141*'2. Multi-family buildings stock'!M65</f>
        <v>#DIV/0!</v>
      </c>
      <c r="Q163"/>
      <c r="R163"/>
      <c r="S163"/>
      <c r="T163"/>
      <c r="U163"/>
      <c r="V163"/>
      <c r="W163"/>
    </row>
    <row r="164" spans="1:23" ht="16" thickTop="1" thickBot="1">
      <c r="A164" s="150" t="e">
        <f>SUM(F156:O164)</f>
        <v>#DIV/0!</v>
      </c>
      <c r="B164" s="48" t="s">
        <v>264</v>
      </c>
      <c r="C164" s="48" t="e">
        <f t="shared" si="16"/>
        <v>#DIV/0!</v>
      </c>
      <c r="D164" s="149" t="s">
        <v>54</v>
      </c>
      <c r="E164" s="48" t="s">
        <v>63</v>
      </c>
      <c r="F164" s="150" t="e">
        <f>F142*'1. Single-family building stock'!F88</f>
        <v>#DIV/0!</v>
      </c>
      <c r="G164" s="150" t="e">
        <f>G142*'1. Single-family building stock'!G88</f>
        <v>#DIV/0!</v>
      </c>
      <c r="H164" s="150" t="e">
        <f>H142*'2. Multi-family buildings stock'!F66</f>
        <v>#DIV/0!</v>
      </c>
      <c r="I164" s="150" t="e">
        <f>I142*'2. Multi-family buildings stock'!G66</f>
        <v>#DIV/0!</v>
      </c>
      <c r="J164" s="150" t="e">
        <f>J142*'2. Multi-family buildings stock'!H66</f>
        <v>#DIV/0!</v>
      </c>
      <c r="K164" s="150" t="e">
        <f>K142*'2. Multi-family buildings stock'!I66</f>
        <v>#DIV/0!</v>
      </c>
      <c r="L164" s="150" t="e">
        <f>L142*'2. Multi-family buildings stock'!J66</f>
        <v>#DIV/0!</v>
      </c>
      <c r="M164" s="150" t="e">
        <f>M142*'2. Multi-family buildings stock'!K66</f>
        <v>#DIV/0!</v>
      </c>
      <c r="N164" s="150" t="e">
        <f>N142*'2. Multi-family buildings stock'!L66</f>
        <v>#DIV/0!</v>
      </c>
      <c r="O164" s="150" t="e">
        <f>O142*'2. Multi-family buildings stock'!M66</f>
        <v>#DIV/0!</v>
      </c>
      <c r="Q164"/>
      <c r="R164"/>
      <c r="S164"/>
      <c r="T164"/>
      <c r="U164"/>
      <c r="V164"/>
      <c r="W164"/>
    </row>
    <row r="165" spans="1:23" ht="16" thickTop="1" thickBot="1">
      <c r="A165" s="48"/>
      <c r="B165" s="48"/>
      <c r="C165" s="48"/>
      <c r="D165" s="48"/>
      <c r="E165" s="48"/>
      <c r="F165" s="151"/>
      <c r="G165" s="48"/>
      <c r="H165" s="48"/>
      <c r="I165" s="48"/>
      <c r="J165" s="48"/>
      <c r="K165" s="48"/>
      <c r="L165" s="48"/>
      <c r="M165" s="48"/>
      <c r="N165" s="48"/>
      <c r="O165" s="48"/>
      <c r="Q165"/>
      <c r="R165"/>
      <c r="S165"/>
      <c r="T165"/>
      <c r="U165"/>
      <c r="V165"/>
      <c r="W165"/>
    </row>
    <row r="166" spans="1:23" ht="16" thickTop="1" thickBot="1">
      <c r="A166" s="48"/>
      <c r="B166" s="48"/>
      <c r="C166" s="48" t="s">
        <v>260</v>
      </c>
      <c r="D166" s="48"/>
      <c r="E166" s="146" t="s">
        <v>269</v>
      </c>
      <c r="F166" s="48"/>
      <c r="G166" s="48"/>
      <c r="H166" s="48"/>
      <c r="I166" s="48"/>
      <c r="J166" s="48"/>
      <c r="K166" s="48"/>
      <c r="L166" s="48"/>
      <c r="M166" s="48"/>
      <c r="N166" s="48"/>
      <c r="O166" s="48"/>
      <c r="Q166"/>
      <c r="R166"/>
      <c r="S166"/>
      <c r="T166"/>
      <c r="U166"/>
      <c r="V166"/>
      <c r="W166"/>
    </row>
    <row r="167" spans="1:23" ht="16" thickTop="1" thickBot="1">
      <c r="A167" s="48"/>
      <c r="B167" s="48"/>
      <c r="C167" s="48" t="e">
        <f t="shared" ref="C167:C175" si="18">SUM(F167:O167)</f>
        <v>#DIV/0!</v>
      </c>
      <c r="D167" s="149" t="s">
        <v>54</v>
      </c>
      <c r="E167" s="48" t="s">
        <v>55</v>
      </c>
      <c r="F167" s="150" t="e">
        <f>F134*'1. Single-family building stock'!F60</f>
        <v>#DIV/0!</v>
      </c>
      <c r="G167" s="150" t="e">
        <f>G134*'1. Single-family building stock'!G60</f>
        <v>#DIV/0!</v>
      </c>
      <c r="H167" s="150" t="e">
        <f>H134*'2. Multi-family buildings stock'!F47</f>
        <v>#DIV/0!</v>
      </c>
      <c r="I167" s="150" t="e">
        <f>I134*'2. Multi-family buildings stock'!G47</f>
        <v>#DIV/0!</v>
      </c>
      <c r="J167" s="150" t="e">
        <f>J134*'2. Multi-family buildings stock'!H47</f>
        <v>#DIV/0!</v>
      </c>
      <c r="K167" s="150" t="e">
        <f>K134*'2. Multi-family buildings stock'!I47</f>
        <v>#DIV/0!</v>
      </c>
      <c r="L167" s="150" t="e">
        <f>L134*'2. Multi-family buildings stock'!J47</f>
        <v>#DIV/0!</v>
      </c>
      <c r="M167" s="150" t="e">
        <f>M134*'2. Multi-family buildings stock'!K47</f>
        <v>#DIV/0!</v>
      </c>
      <c r="N167" s="150" t="e">
        <f>N134*'2. Multi-family buildings stock'!L47</f>
        <v>#DIV/0!</v>
      </c>
      <c r="O167" s="150" t="e">
        <f>O134*'2. Multi-family buildings stock'!M47</f>
        <v>#DIV/0!</v>
      </c>
      <c r="Q167"/>
      <c r="R167"/>
      <c r="S167"/>
      <c r="T167"/>
      <c r="U167"/>
      <c r="V167"/>
      <c r="W167"/>
    </row>
    <row r="168" spans="1:23" ht="16" thickTop="1" thickBot="1">
      <c r="A168" s="48"/>
      <c r="B168" s="48"/>
      <c r="C168" s="48" t="e">
        <f t="shared" si="18"/>
        <v>#DIV/0!</v>
      </c>
      <c r="D168" s="149" t="s">
        <v>54</v>
      </c>
      <c r="E168" s="48" t="s">
        <v>56</v>
      </c>
      <c r="F168" s="150" t="e">
        <f>F135*'1. Single-family building stock'!F61</f>
        <v>#DIV/0!</v>
      </c>
      <c r="G168" s="150" t="e">
        <f>G135*'1. Single-family building stock'!G61</f>
        <v>#DIV/0!</v>
      </c>
      <c r="H168" s="150" t="e">
        <f>H135*'2. Multi-family buildings stock'!F48</f>
        <v>#DIV/0!</v>
      </c>
      <c r="I168" s="150" t="e">
        <f>I135*'2. Multi-family buildings stock'!G48</f>
        <v>#DIV/0!</v>
      </c>
      <c r="J168" s="150" t="e">
        <f>J135*'2. Multi-family buildings stock'!H48</f>
        <v>#DIV/0!</v>
      </c>
      <c r="K168" s="150" t="e">
        <f>K135*'2. Multi-family buildings stock'!I48</f>
        <v>#DIV/0!</v>
      </c>
      <c r="L168" s="150" t="e">
        <f>L135*'2. Multi-family buildings stock'!J48</f>
        <v>#DIV/0!</v>
      </c>
      <c r="M168" s="150" t="e">
        <f>M135*'2. Multi-family buildings stock'!K48</f>
        <v>#DIV/0!</v>
      </c>
      <c r="N168" s="150" t="e">
        <f>N135*'2. Multi-family buildings stock'!L48</f>
        <v>#DIV/0!</v>
      </c>
      <c r="O168" s="150" t="e">
        <f>O135*'2. Multi-family buildings stock'!M48</f>
        <v>#DIV/0!</v>
      </c>
      <c r="Q168"/>
      <c r="R168"/>
      <c r="S168"/>
      <c r="T168"/>
      <c r="U168"/>
      <c r="V168"/>
      <c r="W168"/>
    </row>
    <row r="169" spans="1:23" ht="16" thickTop="1" thickBot="1">
      <c r="A169" s="48"/>
      <c r="B169" s="48"/>
      <c r="C169" s="48" t="e">
        <f t="shared" si="18"/>
        <v>#DIV/0!</v>
      </c>
      <c r="D169" s="149" t="s">
        <v>54</v>
      </c>
      <c r="E169" s="48" t="s">
        <v>57</v>
      </c>
      <c r="F169" s="150" t="e">
        <f>F136*'1. Single-family building stock'!F62</f>
        <v>#DIV/0!</v>
      </c>
      <c r="G169" s="150" t="e">
        <f>G136*'1. Single-family building stock'!G62</f>
        <v>#DIV/0!</v>
      </c>
      <c r="H169" s="150" t="e">
        <f>H136*'2. Multi-family buildings stock'!F49</f>
        <v>#DIV/0!</v>
      </c>
      <c r="I169" s="150" t="e">
        <f>I136*'2. Multi-family buildings stock'!G49</f>
        <v>#DIV/0!</v>
      </c>
      <c r="J169" s="150" t="e">
        <f>J136*'2. Multi-family buildings stock'!H49</f>
        <v>#DIV/0!</v>
      </c>
      <c r="K169" s="150" t="e">
        <f>K136*'2. Multi-family buildings stock'!I49</f>
        <v>#DIV/0!</v>
      </c>
      <c r="L169" s="150" t="e">
        <f>L136*'2. Multi-family buildings stock'!J49</f>
        <v>#DIV/0!</v>
      </c>
      <c r="M169" s="150" t="e">
        <f>M136*'2. Multi-family buildings stock'!K49</f>
        <v>#DIV/0!</v>
      </c>
      <c r="N169" s="150" t="e">
        <f>N136*'2. Multi-family buildings stock'!L49</f>
        <v>#DIV/0!</v>
      </c>
      <c r="O169" s="150" t="e">
        <f>O136*'2. Multi-family buildings stock'!M49</f>
        <v>#DIV/0!</v>
      </c>
      <c r="Q169"/>
      <c r="R169"/>
      <c r="S169"/>
      <c r="T169"/>
      <c r="U169"/>
      <c r="V169"/>
      <c r="W169"/>
    </row>
    <row r="170" spans="1:23" ht="16" thickTop="1" thickBot="1">
      <c r="A170" s="48"/>
      <c r="B170" s="48"/>
      <c r="C170" s="48" t="e">
        <f t="shared" si="18"/>
        <v>#DIV/0!</v>
      </c>
      <c r="D170" s="149" t="s">
        <v>54</v>
      </c>
      <c r="E170" s="48" t="s">
        <v>58</v>
      </c>
      <c r="F170" s="150" t="e">
        <f>F137*'1. Single-family building stock'!F63</f>
        <v>#DIV/0!</v>
      </c>
      <c r="G170" s="150" t="e">
        <f>G137*'1. Single-family building stock'!G63</f>
        <v>#DIV/0!</v>
      </c>
      <c r="H170" s="150" t="e">
        <f t="shared" ref="H170:O172" si="19">H137*AB81</f>
        <v>#DIV/0!</v>
      </c>
      <c r="I170" s="150" t="e">
        <f t="shared" si="19"/>
        <v>#DIV/0!</v>
      </c>
      <c r="J170" s="150" t="e">
        <f t="shared" si="19"/>
        <v>#DIV/0!</v>
      </c>
      <c r="K170" s="150" t="e">
        <f t="shared" si="19"/>
        <v>#DIV/0!</v>
      </c>
      <c r="L170" s="150" t="e">
        <f t="shared" si="19"/>
        <v>#DIV/0!</v>
      </c>
      <c r="M170" s="150" t="e">
        <f t="shared" si="19"/>
        <v>#DIV/0!</v>
      </c>
      <c r="N170" s="150" t="e">
        <f t="shared" si="19"/>
        <v>#DIV/0!</v>
      </c>
      <c r="O170" s="150" t="e">
        <f t="shared" si="19"/>
        <v>#DIV/0!</v>
      </c>
      <c r="Q170"/>
      <c r="R170"/>
      <c r="S170"/>
      <c r="T170"/>
      <c r="U170"/>
      <c r="V170"/>
      <c r="W170"/>
    </row>
    <row r="171" spans="1:23" ht="16" thickTop="1" thickBot="1">
      <c r="A171" s="48"/>
      <c r="B171" s="48"/>
      <c r="C171" s="48" t="e">
        <f t="shared" si="18"/>
        <v>#DIV/0!</v>
      </c>
      <c r="D171" s="149" t="s">
        <v>54</v>
      </c>
      <c r="E171" s="48" t="s">
        <v>59</v>
      </c>
      <c r="F171" s="150" t="e">
        <f>F138*'1. Single-family building stock'!F64</f>
        <v>#DIV/0!</v>
      </c>
      <c r="G171" s="150" t="e">
        <f>G138*'1. Single-family building stock'!G64</f>
        <v>#DIV/0!</v>
      </c>
      <c r="H171" s="150" t="e">
        <f t="shared" si="19"/>
        <v>#DIV/0!</v>
      </c>
      <c r="I171" s="150" t="e">
        <f t="shared" si="19"/>
        <v>#DIV/0!</v>
      </c>
      <c r="J171" s="150" t="e">
        <f t="shared" si="19"/>
        <v>#DIV/0!</v>
      </c>
      <c r="K171" s="150" t="e">
        <f t="shared" si="19"/>
        <v>#DIV/0!</v>
      </c>
      <c r="L171" s="150" t="e">
        <f t="shared" si="19"/>
        <v>#DIV/0!</v>
      </c>
      <c r="M171" s="150" t="e">
        <f t="shared" si="19"/>
        <v>#DIV/0!</v>
      </c>
      <c r="N171" s="150" t="e">
        <f t="shared" si="19"/>
        <v>#DIV/0!</v>
      </c>
      <c r="O171" s="150" t="e">
        <f t="shared" si="19"/>
        <v>#DIV/0!</v>
      </c>
      <c r="Q171"/>
      <c r="R171"/>
      <c r="S171"/>
      <c r="T171"/>
      <c r="U171"/>
      <c r="V171"/>
      <c r="W171"/>
    </row>
    <row r="172" spans="1:23" ht="16" thickTop="1" thickBot="1">
      <c r="A172" s="48"/>
      <c r="B172" s="48"/>
      <c r="C172" s="48" t="e">
        <f t="shared" si="18"/>
        <v>#DIV/0!</v>
      </c>
      <c r="D172" s="149" t="s">
        <v>54</v>
      </c>
      <c r="E172" s="48" t="s">
        <v>60</v>
      </c>
      <c r="F172" s="150" t="e">
        <f>F139*'1. Single-family building stock'!F65</f>
        <v>#DIV/0!</v>
      </c>
      <c r="G172" s="150" t="e">
        <f>G139*'1. Single-family building stock'!G65</f>
        <v>#DIV/0!</v>
      </c>
      <c r="H172" s="150" t="e">
        <f t="shared" si="19"/>
        <v>#DIV/0!</v>
      </c>
      <c r="I172" s="150" t="e">
        <f t="shared" si="19"/>
        <v>#DIV/0!</v>
      </c>
      <c r="J172" s="150" t="e">
        <f t="shared" si="19"/>
        <v>#DIV/0!</v>
      </c>
      <c r="K172" s="150" t="e">
        <f t="shared" si="19"/>
        <v>#DIV/0!</v>
      </c>
      <c r="L172" s="150" t="e">
        <f t="shared" si="19"/>
        <v>#DIV/0!</v>
      </c>
      <c r="M172" s="150" t="e">
        <f t="shared" si="19"/>
        <v>#DIV/0!</v>
      </c>
      <c r="N172" s="150" t="e">
        <f t="shared" si="19"/>
        <v>#DIV/0!</v>
      </c>
      <c r="O172" s="150" t="e">
        <f t="shared" si="19"/>
        <v>#DIV/0!</v>
      </c>
      <c r="Q172"/>
      <c r="R172"/>
      <c r="S172"/>
      <c r="T172"/>
      <c r="U172"/>
      <c r="V172"/>
      <c r="W172"/>
    </row>
    <row r="173" spans="1:23" ht="16" thickTop="1" thickBot="1">
      <c r="A173" s="48"/>
      <c r="B173" s="48"/>
      <c r="C173" s="48" t="e">
        <f t="shared" si="18"/>
        <v>#DIV/0!</v>
      </c>
      <c r="D173" s="149" t="s">
        <v>54</v>
      </c>
      <c r="E173" s="48" t="s">
        <v>61</v>
      </c>
      <c r="F173" s="150" t="e">
        <f>F140*'1. Single-family building stock'!F66</f>
        <v>#DIV/0!</v>
      </c>
      <c r="G173" s="150" t="e">
        <f>G140*'1. Single-family building stock'!G66</f>
        <v>#DIV/0!</v>
      </c>
      <c r="H173" s="150" t="e">
        <f>H140*'2. Multi-family buildings stock'!F50</f>
        <v>#DIV/0!</v>
      </c>
      <c r="I173" s="150" t="e">
        <f>I140*'2. Multi-family buildings stock'!G50</f>
        <v>#DIV/0!</v>
      </c>
      <c r="J173" s="150" t="e">
        <f>J140*'2. Multi-family buildings stock'!H50</f>
        <v>#DIV/0!</v>
      </c>
      <c r="K173" s="150" t="e">
        <f>K140*'2. Multi-family buildings stock'!I50</f>
        <v>#DIV/0!</v>
      </c>
      <c r="L173" s="150" t="e">
        <f>L140*'2. Multi-family buildings stock'!J50</f>
        <v>#DIV/0!</v>
      </c>
      <c r="M173" s="150" t="e">
        <f>M140*'2. Multi-family buildings stock'!K50</f>
        <v>#DIV/0!</v>
      </c>
      <c r="N173" s="150" t="e">
        <f>N140*'2. Multi-family buildings stock'!L50</f>
        <v>#DIV/0!</v>
      </c>
      <c r="O173" s="150" t="e">
        <f>O140*'2. Multi-family buildings stock'!M50</f>
        <v>#DIV/0!</v>
      </c>
      <c r="Q173"/>
      <c r="R173"/>
      <c r="S173"/>
      <c r="T173"/>
      <c r="U173"/>
      <c r="V173"/>
      <c r="W173"/>
    </row>
    <row r="174" spans="1:23" ht="16" thickTop="1" thickBot="1">
      <c r="A174" s="48"/>
      <c r="B174" s="48"/>
      <c r="C174" s="48" t="e">
        <f t="shared" si="18"/>
        <v>#DIV/0!</v>
      </c>
      <c r="D174" s="149" t="s">
        <v>54</v>
      </c>
      <c r="E174" s="48" t="s">
        <v>62</v>
      </c>
      <c r="F174" s="150" t="e">
        <f>F141*'1. Single-family building stock'!F67</f>
        <v>#DIV/0!</v>
      </c>
      <c r="G174" s="150" t="e">
        <f>G141*'1. Single-family building stock'!G67</f>
        <v>#DIV/0!</v>
      </c>
      <c r="H174" s="150" t="e">
        <f>H141*'2. Multi-family buildings stock'!F51</f>
        <v>#DIV/0!</v>
      </c>
      <c r="I174" s="150" t="e">
        <f>I141*'2. Multi-family buildings stock'!G51</f>
        <v>#DIV/0!</v>
      </c>
      <c r="J174" s="150" t="e">
        <f>J141*'2. Multi-family buildings stock'!H51</f>
        <v>#DIV/0!</v>
      </c>
      <c r="K174" s="150" t="e">
        <f>K141*'2. Multi-family buildings stock'!I51</f>
        <v>#DIV/0!</v>
      </c>
      <c r="L174" s="150" t="e">
        <f>L141*'2. Multi-family buildings stock'!J51</f>
        <v>#DIV/0!</v>
      </c>
      <c r="M174" s="150" t="e">
        <f>M141*'2. Multi-family buildings stock'!K51</f>
        <v>#DIV/0!</v>
      </c>
      <c r="N174" s="150" t="e">
        <f>N141*'2. Multi-family buildings stock'!L51</f>
        <v>#DIV/0!</v>
      </c>
      <c r="O174" s="150" t="e">
        <f>O141*'2. Multi-family buildings stock'!M51</f>
        <v>#DIV/0!</v>
      </c>
      <c r="Q174"/>
      <c r="R174"/>
      <c r="S174"/>
      <c r="T174"/>
      <c r="U174"/>
      <c r="V174"/>
      <c r="W174"/>
    </row>
    <row r="175" spans="1:23" ht="16" thickTop="1" thickBot="1">
      <c r="A175" s="150" t="e">
        <f>SUM(F167:O175)</f>
        <v>#DIV/0!</v>
      </c>
      <c r="B175" s="48" t="s">
        <v>264</v>
      </c>
      <c r="C175" s="48" t="e">
        <f t="shared" si="18"/>
        <v>#DIV/0!</v>
      </c>
      <c r="D175" s="149" t="s">
        <v>54</v>
      </c>
      <c r="E175" s="48" t="s">
        <v>63</v>
      </c>
      <c r="F175" s="150" t="e">
        <f>F142*'1. Single-family building stock'!F68</f>
        <v>#DIV/0!</v>
      </c>
      <c r="G175" s="150" t="e">
        <f>G142*'1. Single-family building stock'!G68</f>
        <v>#DIV/0!</v>
      </c>
      <c r="H175" s="150" t="e">
        <f>H142*'2. Multi-family buildings stock'!F52</f>
        <v>#DIV/0!</v>
      </c>
      <c r="I175" s="150" t="e">
        <f>I142*'2. Multi-family buildings stock'!G52</f>
        <v>#DIV/0!</v>
      </c>
      <c r="J175" s="150" t="e">
        <f>J142*'2. Multi-family buildings stock'!H52</f>
        <v>#DIV/0!</v>
      </c>
      <c r="K175" s="150" t="e">
        <f>K142*'2. Multi-family buildings stock'!I52</f>
        <v>#DIV/0!</v>
      </c>
      <c r="L175" s="150" t="e">
        <f>L142*'2. Multi-family buildings stock'!J52</f>
        <v>#DIV/0!</v>
      </c>
      <c r="M175" s="150" t="e">
        <f>M142*'2. Multi-family buildings stock'!K52</f>
        <v>#DIV/0!</v>
      </c>
      <c r="N175" s="150" t="e">
        <f>N142*'2. Multi-family buildings stock'!L52</f>
        <v>#DIV/0!</v>
      </c>
      <c r="O175" s="150" t="e">
        <f>O142*'2. Multi-family buildings stock'!M52</f>
        <v>#DIV/0!</v>
      </c>
      <c r="Q175"/>
      <c r="R175"/>
      <c r="S175"/>
      <c r="T175"/>
      <c r="U175"/>
      <c r="V175"/>
      <c r="W175"/>
    </row>
    <row r="176" spans="1:23" ht="16" thickTop="1" thickBot="1">
      <c r="A176" s="48"/>
      <c r="B176" s="48"/>
      <c r="C176" s="48"/>
      <c r="D176" s="48"/>
      <c r="E176" s="48"/>
      <c r="F176" s="151"/>
      <c r="G176" s="48"/>
      <c r="H176" s="48"/>
      <c r="I176" s="48"/>
      <c r="J176" s="48"/>
      <c r="K176" s="48"/>
      <c r="L176" s="48"/>
      <c r="M176" s="48"/>
      <c r="N176" s="48"/>
      <c r="O176" s="48"/>
      <c r="Q176"/>
      <c r="R176"/>
      <c r="S176"/>
      <c r="T176"/>
      <c r="U176"/>
      <c r="V176"/>
      <c r="W176"/>
    </row>
    <row r="177" spans="1:24" ht="16" thickTop="1" thickBot="1">
      <c r="A177" s="48"/>
      <c r="B177" s="48"/>
      <c r="C177" s="48"/>
      <c r="D177" s="48"/>
      <c r="E177" s="48"/>
      <c r="F177" s="151"/>
      <c r="G177" s="48"/>
      <c r="H177" s="48"/>
      <c r="I177" s="48"/>
      <c r="J177" s="48"/>
      <c r="K177" s="48"/>
      <c r="L177" s="48"/>
      <c r="M177" s="48"/>
      <c r="N177" s="48"/>
      <c r="O177" s="48"/>
      <c r="Q177"/>
      <c r="R177"/>
      <c r="S177"/>
      <c r="T177"/>
      <c r="U177"/>
      <c r="V177"/>
      <c r="W177"/>
    </row>
    <row r="178" spans="1:24" ht="16" thickTop="1" thickBot="1">
      <c r="A178" s="48"/>
      <c r="B178" s="48"/>
      <c r="C178" s="48"/>
      <c r="D178" s="48"/>
      <c r="E178" s="48"/>
      <c r="F178" s="151"/>
      <c r="G178" s="48"/>
      <c r="H178" s="48"/>
      <c r="I178" s="48"/>
      <c r="J178" s="48"/>
      <c r="K178" s="48"/>
      <c r="L178" s="48"/>
      <c r="M178" s="48"/>
      <c r="N178" s="48"/>
      <c r="O178" s="48"/>
      <c r="Q178"/>
      <c r="R178"/>
      <c r="S178"/>
      <c r="T178"/>
      <c r="U178"/>
      <c r="V178"/>
      <c r="W178"/>
    </row>
    <row r="179" spans="1:24" ht="16" thickTop="1" thickBot="1">
      <c r="A179" s="48"/>
      <c r="B179" s="48"/>
      <c r="C179" s="48"/>
      <c r="D179" s="48"/>
      <c r="E179" s="48"/>
      <c r="F179" s="151"/>
      <c r="G179" s="48"/>
      <c r="H179" s="48"/>
      <c r="I179" s="48"/>
      <c r="J179" s="48"/>
      <c r="K179" s="48"/>
      <c r="L179" s="48"/>
      <c r="M179" s="48"/>
      <c r="N179" s="48"/>
      <c r="O179" s="48"/>
      <c r="Q179"/>
      <c r="R179"/>
      <c r="S179"/>
      <c r="T179"/>
      <c r="U179"/>
      <c r="V179"/>
      <c r="W179"/>
    </row>
    <row r="180" spans="1:24" ht="16" thickTop="1" thickBot="1">
      <c r="A180" s="48"/>
      <c r="B180" s="48"/>
      <c r="C180" s="48"/>
      <c r="D180" s="48"/>
      <c r="E180" s="48"/>
      <c r="F180" s="151"/>
      <c r="G180" s="48"/>
      <c r="H180" s="48"/>
      <c r="I180" s="48"/>
      <c r="J180" s="48"/>
      <c r="K180" s="48"/>
      <c r="L180" s="48"/>
      <c r="M180" s="48"/>
      <c r="N180" s="48"/>
      <c r="O180" s="48"/>
      <c r="Q180"/>
      <c r="R180"/>
      <c r="S180"/>
      <c r="T180"/>
      <c r="U180"/>
      <c r="V180"/>
      <c r="W180"/>
    </row>
    <row r="181" spans="1:24" ht="16" thickTop="1" thickBot="1">
      <c r="A181" s="48"/>
      <c r="B181" s="48"/>
      <c r="C181" s="48" t="s">
        <v>260</v>
      </c>
      <c r="D181" s="48"/>
      <c r="E181" s="146" t="s">
        <v>270</v>
      </c>
      <c r="F181" s="48"/>
      <c r="G181" s="48"/>
      <c r="H181" s="48"/>
      <c r="I181" s="48"/>
      <c r="J181" s="48"/>
      <c r="K181" s="48"/>
      <c r="L181" s="48"/>
      <c r="M181" s="48"/>
      <c r="N181" s="48"/>
      <c r="O181" s="48"/>
      <c r="Q181"/>
      <c r="R181"/>
      <c r="S181"/>
      <c r="T181"/>
      <c r="U181"/>
      <c r="V181"/>
      <c r="W181"/>
    </row>
    <row r="182" spans="1:24" ht="16" thickTop="1" thickBot="1">
      <c r="A182" s="48"/>
      <c r="B182" s="48"/>
      <c r="C182" s="48" t="e">
        <f t="shared" ref="C182:C190" si="20">SUM(F182:O182)</f>
        <v>#DIV/0!</v>
      </c>
      <c r="D182" s="149" t="s">
        <v>54</v>
      </c>
      <c r="E182" s="48" t="s">
        <v>55</v>
      </c>
      <c r="F182" s="48" t="e">
        <f>'1. Single-family building stock'!F90*F134</f>
        <v>#DIV/0!</v>
      </c>
      <c r="G182" s="48" t="e">
        <f>'1. Single-family building stock'!G90*G134</f>
        <v>#DIV/0!</v>
      </c>
      <c r="H182" s="48" t="e">
        <f>'2. Multi-family buildings stock'!F68*H134</f>
        <v>#DIV/0!</v>
      </c>
      <c r="I182" s="48" t="e">
        <f>'2. Multi-family buildings stock'!G68*I134</f>
        <v>#DIV/0!</v>
      </c>
      <c r="J182" s="48" t="e">
        <f>'2. Multi-family buildings stock'!H68*J134</f>
        <v>#DIV/0!</v>
      </c>
      <c r="K182" s="48" t="e">
        <f>'2. Multi-family buildings stock'!I68*K134</f>
        <v>#DIV/0!</v>
      </c>
      <c r="L182" s="48" t="e">
        <f>'2. Multi-family buildings stock'!J68*L134</f>
        <v>#DIV/0!</v>
      </c>
      <c r="M182" s="48" t="e">
        <f>'2. Multi-family buildings stock'!K68*M134</f>
        <v>#DIV/0!</v>
      </c>
      <c r="N182" s="48" t="e">
        <f>'2. Multi-family buildings stock'!L68*N134</f>
        <v>#DIV/0!</v>
      </c>
      <c r="O182" s="48" t="e">
        <f>'2. Multi-family buildings stock'!M68*O134</f>
        <v>#DIV/0!</v>
      </c>
      <c r="Q182"/>
      <c r="R182"/>
      <c r="S182"/>
      <c r="T182"/>
      <c r="U182"/>
      <c r="V182"/>
      <c r="W182"/>
    </row>
    <row r="183" spans="1:24" ht="16" thickTop="1" thickBot="1">
      <c r="A183" s="48"/>
      <c r="B183" s="48"/>
      <c r="C183" s="48" t="e">
        <f t="shared" si="20"/>
        <v>#DIV/0!</v>
      </c>
      <c r="D183" s="149" t="s">
        <v>54</v>
      </c>
      <c r="E183" s="48" t="s">
        <v>56</v>
      </c>
      <c r="F183" s="48" t="e">
        <f>'1. Single-family building stock'!F91*F135</f>
        <v>#DIV/0!</v>
      </c>
      <c r="G183" s="48" t="e">
        <f>'1. Single-family building stock'!G91*G135</f>
        <v>#DIV/0!</v>
      </c>
      <c r="H183" s="48" t="e">
        <f>'2. Multi-family buildings stock'!F69*H135</f>
        <v>#DIV/0!</v>
      </c>
      <c r="I183" s="48" t="e">
        <f>'2. Multi-family buildings stock'!G69*I135</f>
        <v>#DIV/0!</v>
      </c>
      <c r="J183" s="48" t="e">
        <f>'2. Multi-family buildings stock'!H69*J135</f>
        <v>#DIV/0!</v>
      </c>
      <c r="K183" s="48" t="e">
        <f>'2. Multi-family buildings stock'!I69*K135</f>
        <v>#DIV/0!</v>
      </c>
      <c r="L183" s="48" t="e">
        <f>'2. Multi-family buildings stock'!J69*L135</f>
        <v>#DIV/0!</v>
      </c>
      <c r="M183" s="48" t="e">
        <f>'2. Multi-family buildings stock'!K69*M135</f>
        <v>#DIV/0!</v>
      </c>
      <c r="N183" s="48" t="e">
        <f>'2. Multi-family buildings stock'!L69*N135</f>
        <v>#DIV/0!</v>
      </c>
      <c r="O183" s="48" t="e">
        <f>'2. Multi-family buildings stock'!M69*O135</f>
        <v>#DIV/0!</v>
      </c>
      <c r="Q183"/>
      <c r="R183"/>
      <c r="S183"/>
      <c r="T183"/>
      <c r="U183"/>
      <c r="V183"/>
      <c r="W183"/>
    </row>
    <row r="184" spans="1:24" ht="16" thickTop="1" thickBot="1">
      <c r="A184" s="48"/>
      <c r="B184" s="48"/>
      <c r="C184" s="48" t="e">
        <f t="shared" si="20"/>
        <v>#DIV/0!</v>
      </c>
      <c r="D184" s="149" t="s">
        <v>54</v>
      </c>
      <c r="E184" s="48" t="s">
        <v>57</v>
      </c>
      <c r="F184" s="48" t="e">
        <f>'1. Single-family building stock'!F92*F136</f>
        <v>#DIV/0!</v>
      </c>
      <c r="G184" s="48" t="e">
        <f>'1. Single-family building stock'!G92*G136</f>
        <v>#DIV/0!</v>
      </c>
      <c r="H184" s="48" t="e">
        <f>'2. Multi-family buildings stock'!F70*H136</f>
        <v>#DIV/0!</v>
      </c>
      <c r="I184" s="48" t="e">
        <f>'2. Multi-family buildings stock'!G70*I136</f>
        <v>#DIV/0!</v>
      </c>
      <c r="J184" s="48" t="e">
        <f>'2. Multi-family buildings stock'!H70*J136</f>
        <v>#DIV/0!</v>
      </c>
      <c r="K184" s="48" t="e">
        <f>'2. Multi-family buildings stock'!I70*K136</f>
        <v>#DIV/0!</v>
      </c>
      <c r="L184" s="48" t="e">
        <f>'2. Multi-family buildings stock'!J70*L136</f>
        <v>#DIV/0!</v>
      </c>
      <c r="M184" s="48" t="e">
        <f>'2. Multi-family buildings stock'!K70*M136</f>
        <v>#DIV/0!</v>
      </c>
      <c r="N184" s="48" t="e">
        <f>'2. Multi-family buildings stock'!L70*N136</f>
        <v>#DIV/0!</v>
      </c>
      <c r="O184" s="48" t="e">
        <f>'2. Multi-family buildings stock'!M70*O136</f>
        <v>#DIV/0!</v>
      </c>
      <c r="Q184"/>
      <c r="R184"/>
      <c r="S184"/>
      <c r="T184"/>
      <c r="U184"/>
      <c r="V184"/>
      <c r="W184"/>
    </row>
    <row r="185" spans="1:24" ht="16" thickTop="1" thickBot="1">
      <c r="A185" s="48"/>
      <c r="B185" s="48"/>
      <c r="C185" s="48" t="e">
        <f t="shared" si="20"/>
        <v>#DIV/0!</v>
      </c>
      <c r="D185" s="149" t="s">
        <v>54</v>
      </c>
      <c r="E185" s="48" t="s">
        <v>58</v>
      </c>
      <c r="F185" s="48" t="e">
        <f>'1. Single-family building stock'!F93*F137</f>
        <v>#DIV/0!</v>
      </c>
      <c r="G185" s="48" t="e">
        <f>'1. Single-family building stock'!G93*G137</f>
        <v>#DIV/0!</v>
      </c>
      <c r="H185" s="48" t="e">
        <f t="shared" ref="H185:O187" si="21">AB111*H137</f>
        <v>#DIV/0!</v>
      </c>
      <c r="I185" s="48" t="e">
        <f t="shared" si="21"/>
        <v>#DIV/0!</v>
      </c>
      <c r="J185" s="48" t="e">
        <f t="shared" si="21"/>
        <v>#DIV/0!</v>
      </c>
      <c r="K185" s="48" t="e">
        <f t="shared" si="21"/>
        <v>#DIV/0!</v>
      </c>
      <c r="L185" s="48" t="e">
        <f t="shared" si="21"/>
        <v>#DIV/0!</v>
      </c>
      <c r="M185" s="48" t="e">
        <f t="shared" si="21"/>
        <v>#DIV/0!</v>
      </c>
      <c r="N185" s="48" t="e">
        <f t="shared" si="21"/>
        <v>#DIV/0!</v>
      </c>
      <c r="O185" s="48" t="e">
        <f t="shared" si="21"/>
        <v>#DIV/0!</v>
      </c>
      <c r="Q185"/>
      <c r="R185"/>
      <c r="S185"/>
      <c r="T185"/>
      <c r="U185"/>
      <c r="V185"/>
      <c r="W185"/>
    </row>
    <row r="186" spans="1:24" ht="16" thickTop="1" thickBot="1">
      <c r="A186" s="48"/>
      <c r="B186" s="48"/>
      <c r="C186" s="48" t="e">
        <f t="shared" si="20"/>
        <v>#DIV/0!</v>
      </c>
      <c r="D186" s="149" t="s">
        <v>54</v>
      </c>
      <c r="E186" s="48" t="s">
        <v>59</v>
      </c>
      <c r="F186" s="48" t="e">
        <f>'1. Single-family building stock'!F94*F138</f>
        <v>#DIV/0!</v>
      </c>
      <c r="G186" s="48" t="e">
        <f>'1. Single-family building stock'!G94*G138</f>
        <v>#DIV/0!</v>
      </c>
      <c r="H186" s="48" t="e">
        <f t="shared" si="21"/>
        <v>#DIV/0!</v>
      </c>
      <c r="I186" s="48" t="e">
        <f t="shared" si="21"/>
        <v>#DIV/0!</v>
      </c>
      <c r="J186" s="48" t="e">
        <f t="shared" si="21"/>
        <v>#DIV/0!</v>
      </c>
      <c r="K186" s="48" t="e">
        <f t="shared" si="21"/>
        <v>#DIV/0!</v>
      </c>
      <c r="L186" s="48" t="e">
        <f t="shared" si="21"/>
        <v>#DIV/0!</v>
      </c>
      <c r="M186" s="48" t="e">
        <f t="shared" si="21"/>
        <v>#DIV/0!</v>
      </c>
      <c r="N186" s="48" t="e">
        <f t="shared" si="21"/>
        <v>#DIV/0!</v>
      </c>
      <c r="O186" s="48" t="e">
        <f t="shared" si="21"/>
        <v>#DIV/0!</v>
      </c>
      <c r="Q186"/>
      <c r="R186"/>
      <c r="S186"/>
      <c r="T186"/>
      <c r="U186"/>
      <c r="V186"/>
      <c r="W186"/>
    </row>
    <row r="187" spans="1:24" ht="16" thickTop="1" thickBot="1">
      <c r="A187" s="48"/>
      <c r="B187" s="48"/>
      <c r="C187" s="48" t="e">
        <f t="shared" si="20"/>
        <v>#DIV/0!</v>
      </c>
      <c r="D187" s="149" t="s">
        <v>54</v>
      </c>
      <c r="E187" s="48" t="s">
        <v>60</v>
      </c>
      <c r="F187" s="48" t="e">
        <f>'1. Single-family building stock'!F95*F139</f>
        <v>#DIV/0!</v>
      </c>
      <c r="G187" s="48" t="e">
        <f>'1. Single-family building stock'!G95*G139</f>
        <v>#DIV/0!</v>
      </c>
      <c r="H187" s="48" t="e">
        <f t="shared" si="21"/>
        <v>#DIV/0!</v>
      </c>
      <c r="I187" s="48" t="e">
        <f t="shared" si="21"/>
        <v>#DIV/0!</v>
      </c>
      <c r="J187" s="48" t="e">
        <f t="shared" si="21"/>
        <v>#DIV/0!</v>
      </c>
      <c r="K187" s="48" t="e">
        <f t="shared" si="21"/>
        <v>#DIV/0!</v>
      </c>
      <c r="L187" s="48" t="e">
        <f t="shared" si="21"/>
        <v>#DIV/0!</v>
      </c>
      <c r="M187" s="48" t="e">
        <f t="shared" si="21"/>
        <v>#DIV/0!</v>
      </c>
      <c r="N187" s="48" t="e">
        <f t="shared" si="21"/>
        <v>#DIV/0!</v>
      </c>
      <c r="O187" s="48" t="e">
        <f t="shared" si="21"/>
        <v>#DIV/0!</v>
      </c>
      <c r="Q187"/>
      <c r="R187"/>
      <c r="S187"/>
      <c r="T187"/>
      <c r="U187"/>
      <c r="V187"/>
      <c r="W187"/>
    </row>
    <row r="188" spans="1:24" ht="16" thickTop="1" thickBot="1">
      <c r="A188" s="48"/>
      <c r="B188" s="48"/>
      <c r="C188" s="48" t="e">
        <f t="shared" si="20"/>
        <v>#DIV/0!</v>
      </c>
      <c r="D188" s="149" t="s">
        <v>54</v>
      </c>
      <c r="E188" s="48" t="s">
        <v>61</v>
      </c>
      <c r="F188" s="48" t="e">
        <f>'1. Single-family building stock'!F96*F140</f>
        <v>#DIV/0!</v>
      </c>
      <c r="G188" s="48" t="e">
        <f>'1. Single-family building stock'!G96*G140</f>
        <v>#DIV/0!</v>
      </c>
      <c r="H188" s="48" t="e">
        <f>'2. Multi-family buildings stock'!F71*H140</f>
        <v>#DIV/0!</v>
      </c>
      <c r="I188" s="48" t="e">
        <f>'2. Multi-family buildings stock'!G71*I140</f>
        <v>#DIV/0!</v>
      </c>
      <c r="J188" s="48" t="e">
        <f>'2. Multi-family buildings stock'!H71*J140</f>
        <v>#DIV/0!</v>
      </c>
      <c r="K188" s="48" t="e">
        <f>'2. Multi-family buildings stock'!I71*K140</f>
        <v>#DIV/0!</v>
      </c>
      <c r="L188" s="48" t="e">
        <f>'2. Multi-family buildings stock'!J71*L140</f>
        <v>#DIV/0!</v>
      </c>
      <c r="M188" s="48" t="e">
        <f>'2. Multi-family buildings stock'!K71*M140</f>
        <v>#DIV/0!</v>
      </c>
      <c r="N188" s="48" t="e">
        <f>'2. Multi-family buildings stock'!L71*N140</f>
        <v>#DIV/0!</v>
      </c>
      <c r="O188" s="48" t="e">
        <f>'2. Multi-family buildings stock'!M71*O140</f>
        <v>#DIV/0!</v>
      </c>
      <c r="Q188"/>
      <c r="R188"/>
      <c r="S188"/>
      <c r="T188"/>
      <c r="U188"/>
      <c r="V188"/>
      <c r="W188"/>
    </row>
    <row r="189" spans="1:24" ht="16" thickTop="1" thickBot="1">
      <c r="A189" s="48"/>
      <c r="B189" s="48"/>
      <c r="C189" s="48" t="e">
        <f t="shared" si="20"/>
        <v>#DIV/0!</v>
      </c>
      <c r="D189" s="149" t="s">
        <v>54</v>
      </c>
      <c r="E189" s="48" t="s">
        <v>62</v>
      </c>
      <c r="F189" s="48" t="e">
        <f>'1. Single-family building stock'!F97*F141</f>
        <v>#DIV/0!</v>
      </c>
      <c r="G189" s="48" t="e">
        <f>'1. Single-family building stock'!G97*G141</f>
        <v>#DIV/0!</v>
      </c>
      <c r="H189" s="48" t="e">
        <f>'2. Multi-family buildings stock'!F72*H141</f>
        <v>#DIV/0!</v>
      </c>
      <c r="I189" s="48" t="e">
        <f>'2. Multi-family buildings stock'!G72*I141</f>
        <v>#DIV/0!</v>
      </c>
      <c r="J189" s="48" t="e">
        <f>'2. Multi-family buildings stock'!H72*J141</f>
        <v>#DIV/0!</v>
      </c>
      <c r="K189" s="48" t="e">
        <f>'2. Multi-family buildings stock'!I72*K141</f>
        <v>#DIV/0!</v>
      </c>
      <c r="L189" s="48" t="e">
        <f>'2. Multi-family buildings stock'!J72*L141</f>
        <v>#DIV/0!</v>
      </c>
      <c r="M189" s="48" t="e">
        <f>'2. Multi-family buildings stock'!K72*M141</f>
        <v>#DIV/0!</v>
      </c>
      <c r="N189" s="48" t="e">
        <f>'2. Multi-family buildings stock'!L72*N141</f>
        <v>#DIV/0!</v>
      </c>
      <c r="O189" s="48" t="e">
        <f>'2. Multi-family buildings stock'!M72*O141</f>
        <v>#DIV/0!</v>
      </c>
      <c r="Q189"/>
      <c r="R189"/>
      <c r="S189"/>
      <c r="T189"/>
      <c r="U189"/>
      <c r="V189"/>
      <c r="W189"/>
    </row>
    <row r="190" spans="1:24" ht="16" thickTop="1" thickBot="1">
      <c r="A190" s="48" t="e">
        <f>SUM(F182:O190)</f>
        <v>#DIV/0!</v>
      </c>
      <c r="B190" s="48" t="s">
        <v>264</v>
      </c>
      <c r="C190" s="48" t="e">
        <f t="shared" si="20"/>
        <v>#DIV/0!</v>
      </c>
      <c r="D190" s="149" t="s">
        <v>54</v>
      </c>
      <c r="E190" s="48" t="s">
        <v>63</v>
      </c>
      <c r="F190" s="48" t="e">
        <f>'1. Single-family building stock'!F98*F142</f>
        <v>#DIV/0!</v>
      </c>
      <c r="G190" s="48" t="e">
        <f>'1. Single-family building stock'!G98*G142</f>
        <v>#DIV/0!</v>
      </c>
      <c r="H190" s="48" t="e">
        <f>'2. Multi-family buildings stock'!F73*H142</f>
        <v>#DIV/0!</v>
      </c>
      <c r="I190" s="48" t="e">
        <f>'2. Multi-family buildings stock'!G73*I142</f>
        <v>#DIV/0!</v>
      </c>
      <c r="J190" s="48" t="e">
        <f>'2. Multi-family buildings stock'!H73*J142</f>
        <v>#DIV/0!</v>
      </c>
      <c r="K190" s="48" t="e">
        <f>'2. Multi-family buildings stock'!I73*K142</f>
        <v>#DIV/0!</v>
      </c>
      <c r="L190" s="48" t="e">
        <f>'2. Multi-family buildings stock'!J73*L142</f>
        <v>#DIV/0!</v>
      </c>
      <c r="M190" s="48" t="e">
        <f>'2. Multi-family buildings stock'!K73*M142</f>
        <v>#DIV/0!</v>
      </c>
      <c r="N190" s="48" t="e">
        <f>'2. Multi-family buildings stock'!L73*N142</f>
        <v>#DIV/0!</v>
      </c>
      <c r="O190" s="48" t="e">
        <f>'2. Multi-family buildings stock'!M73*O142</f>
        <v>#DIV/0!</v>
      </c>
      <c r="Q190"/>
      <c r="R190"/>
      <c r="S190"/>
      <c r="T190"/>
      <c r="U190"/>
      <c r="V190"/>
      <c r="W190"/>
    </row>
    <row r="191" spans="1:24" ht="16" thickTop="1" thickBot="1">
      <c r="A191" s="48"/>
      <c r="B191" s="48"/>
      <c r="C191" s="48"/>
      <c r="D191" s="48"/>
      <c r="E191" s="48"/>
      <c r="F191" s="48"/>
      <c r="G191" s="48"/>
      <c r="H191" s="48"/>
      <c r="I191" s="48"/>
      <c r="J191" s="48"/>
      <c r="K191" s="48"/>
      <c r="L191" s="48"/>
      <c r="M191" s="48"/>
      <c r="N191" s="48"/>
      <c r="O191" s="48"/>
      <c r="Q191"/>
      <c r="R191"/>
      <c r="S191"/>
      <c r="T191"/>
      <c r="U191"/>
      <c r="V191"/>
      <c r="W191"/>
      <c r="X191" s="114"/>
    </row>
    <row r="192" spans="1:24" ht="16" thickTop="1" thickBot="1">
      <c r="A192" s="48"/>
      <c r="B192" s="48"/>
      <c r="C192" s="48" t="s">
        <v>260</v>
      </c>
      <c r="D192" s="48"/>
      <c r="E192" s="146" t="s">
        <v>271</v>
      </c>
      <c r="F192" s="48"/>
      <c r="G192" s="48"/>
      <c r="H192" s="48"/>
      <c r="I192" s="48"/>
      <c r="J192" s="48"/>
      <c r="K192" s="48"/>
      <c r="L192" s="48"/>
      <c r="M192" s="48"/>
      <c r="N192" s="48"/>
      <c r="O192" s="48"/>
      <c r="Q192"/>
      <c r="R192"/>
      <c r="S192"/>
      <c r="T192"/>
      <c r="U192"/>
      <c r="V192"/>
      <c r="W192"/>
      <c r="X192" s="114"/>
    </row>
    <row r="193" spans="1:24" ht="16" thickTop="1" thickBot="1">
      <c r="A193" s="48"/>
      <c r="B193" s="48"/>
      <c r="C193" s="48" t="e">
        <f t="shared" ref="C193:C201" si="22">SUM(F193:O193)</f>
        <v>#DIV/0!</v>
      </c>
      <c r="D193" s="149" t="s">
        <v>79</v>
      </c>
      <c r="E193" s="48" t="s">
        <v>55</v>
      </c>
      <c r="F193" s="48" t="e">
        <f>F134*'1. Single-family building stock'!F120</f>
        <v>#DIV/0!</v>
      </c>
      <c r="G193" s="48" t="e">
        <f>G134*'1. Single-family building stock'!G120</f>
        <v>#DIV/0!</v>
      </c>
      <c r="H193" s="48" t="e">
        <f>H134*'2. Multi-family buildings stock'!F89</f>
        <v>#DIV/0!</v>
      </c>
      <c r="I193" s="48" t="e">
        <f>I134*'2. Multi-family buildings stock'!G89</f>
        <v>#DIV/0!</v>
      </c>
      <c r="J193" s="48" t="e">
        <f>J134*'2. Multi-family buildings stock'!H89</f>
        <v>#DIV/0!</v>
      </c>
      <c r="K193" s="48" t="e">
        <f>K134*'2. Multi-family buildings stock'!I89</f>
        <v>#DIV/0!</v>
      </c>
      <c r="L193" s="48" t="e">
        <f>L134*'2. Multi-family buildings stock'!J89</f>
        <v>#DIV/0!</v>
      </c>
      <c r="M193" s="48" t="e">
        <f>M134*'2. Multi-family buildings stock'!K89</f>
        <v>#DIV/0!</v>
      </c>
      <c r="N193" s="48" t="e">
        <f>N134*'2. Multi-family buildings stock'!L89</f>
        <v>#DIV/0!</v>
      </c>
      <c r="O193" s="48" t="e">
        <f>O134*'2. Multi-family buildings stock'!M89</f>
        <v>#DIV/0!</v>
      </c>
      <c r="Q193"/>
      <c r="R193"/>
      <c r="S193"/>
      <c r="T193"/>
      <c r="U193"/>
      <c r="V193"/>
      <c r="W193"/>
      <c r="X193" s="114"/>
    </row>
    <row r="194" spans="1:24" ht="16" thickTop="1" thickBot="1">
      <c r="A194" s="48"/>
      <c r="B194" s="48"/>
      <c r="C194" s="48" t="e">
        <f t="shared" si="22"/>
        <v>#DIV/0!</v>
      </c>
      <c r="D194" s="149" t="s">
        <v>79</v>
      </c>
      <c r="E194" s="48" t="s">
        <v>56</v>
      </c>
      <c r="F194" s="48" t="e">
        <f>F135*'1. Single-family building stock'!F121</f>
        <v>#DIV/0!</v>
      </c>
      <c r="G194" s="48" t="e">
        <f>G135*'1. Single-family building stock'!G121</f>
        <v>#DIV/0!</v>
      </c>
      <c r="H194" s="48" t="e">
        <f>H135*'2. Multi-family buildings stock'!F90</f>
        <v>#DIV/0!</v>
      </c>
      <c r="I194" s="48" t="e">
        <f>I135*'2. Multi-family buildings stock'!G90</f>
        <v>#DIV/0!</v>
      </c>
      <c r="J194" s="48" t="e">
        <f>J135*'2. Multi-family buildings stock'!H90</f>
        <v>#DIV/0!</v>
      </c>
      <c r="K194" s="48" t="e">
        <f>K135*'2. Multi-family buildings stock'!I90</f>
        <v>#DIV/0!</v>
      </c>
      <c r="L194" s="48" t="e">
        <f>L135*'2. Multi-family buildings stock'!J90</f>
        <v>#DIV/0!</v>
      </c>
      <c r="M194" s="48" t="e">
        <f>M135*'2. Multi-family buildings stock'!K90</f>
        <v>#DIV/0!</v>
      </c>
      <c r="N194" s="48" t="e">
        <f>N135*'2. Multi-family buildings stock'!L90</f>
        <v>#DIV/0!</v>
      </c>
      <c r="O194" s="48" t="e">
        <f>O135*'2. Multi-family buildings stock'!M90</f>
        <v>#DIV/0!</v>
      </c>
      <c r="Q194"/>
      <c r="R194"/>
      <c r="S194"/>
      <c r="T194"/>
      <c r="U194"/>
      <c r="V194"/>
      <c r="W194"/>
      <c r="X194" s="114"/>
    </row>
    <row r="195" spans="1:24" ht="16" thickTop="1" thickBot="1">
      <c r="A195" s="48"/>
      <c r="B195" s="48"/>
      <c r="C195" s="48" t="e">
        <f t="shared" si="22"/>
        <v>#DIV/0!</v>
      </c>
      <c r="D195" s="149" t="s">
        <v>79</v>
      </c>
      <c r="E195" s="48" t="s">
        <v>57</v>
      </c>
      <c r="F195" s="48" t="e">
        <f>F136*'1. Single-family building stock'!F122</f>
        <v>#DIV/0!</v>
      </c>
      <c r="G195" s="48" t="e">
        <f>G136*'1. Single-family building stock'!G122</f>
        <v>#DIV/0!</v>
      </c>
      <c r="H195" s="48" t="e">
        <f>H136*'2. Multi-family buildings stock'!F91</f>
        <v>#DIV/0!</v>
      </c>
      <c r="I195" s="48" t="e">
        <f>I136*'2. Multi-family buildings stock'!G91</f>
        <v>#DIV/0!</v>
      </c>
      <c r="J195" s="48" t="e">
        <f>J136*'2. Multi-family buildings stock'!H91</f>
        <v>#DIV/0!</v>
      </c>
      <c r="K195" s="48" t="e">
        <f>K136*'2. Multi-family buildings stock'!I91</f>
        <v>#DIV/0!</v>
      </c>
      <c r="L195" s="48" t="e">
        <f>L136*'2. Multi-family buildings stock'!J91</f>
        <v>#DIV/0!</v>
      </c>
      <c r="M195" s="48" t="e">
        <f>M136*'2. Multi-family buildings stock'!K91</f>
        <v>#DIV/0!</v>
      </c>
      <c r="N195" s="48" t="e">
        <f>N136*'2. Multi-family buildings stock'!L91</f>
        <v>#DIV/0!</v>
      </c>
      <c r="O195" s="48" t="e">
        <f>O136*'2. Multi-family buildings stock'!M91</f>
        <v>#DIV/0!</v>
      </c>
      <c r="Q195"/>
      <c r="R195"/>
      <c r="S195"/>
      <c r="T195"/>
      <c r="U195"/>
      <c r="V195"/>
      <c r="W195"/>
      <c r="X195" s="114"/>
    </row>
    <row r="196" spans="1:24" ht="16" thickTop="1" thickBot="1">
      <c r="A196" s="48"/>
      <c r="B196" s="48"/>
      <c r="C196" s="48" t="e">
        <f t="shared" si="22"/>
        <v>#DIV/0!</v>
      </c>
      <c r="D196" s="149" t="s">
        <v>79</v>
      </c>
      <c r="E196" s="48" t="s">
        <v>58</v>
      </c>
      <c r="F196" s="48" t="e">
        <f>F137*'1. Single-family building stock'!F123</f>
        <v>#DIV/0!</v>
      </c>
      <c r="G196" s="48" t="e">
        <f>G137*'1. Single-family building stock'!G123</f>
        <v>#DIV/0!</v>
      </c>
      <c r="H196" s="48" t="e">
        <f t="shared" ref="H196:O197" si="23">H137*AB141</f>
        <v>#DIV/0!</v>
      </c>
      <c r="I196" s="48" t="e">
        <f t="shared" si="23"/>
        <v>#DIV/0!</v>
      </c>
      <c r="J196" s="48" t="e">
        <f t="shared" si="23"/>
        <v>#DIV/0!</v>
      </c>
      <c r="K196" s="48" t="e">
        <f t="shared" si="23"/>
        <v>#DIV/0!</v>
      </c>
      <c r="L196" s="48" t="e">
        <f t="shared" si="23"/>
        <v>#DIV/0!</v>
      </c>
      <c r="M196" s="48" t="e">
        <f t="shared" si="23"/>
        <v>#DIV/0!</v>
      </c>
      <c r="N196" s="48" t="e">
        <f t="shared" si="23"/>
        <v>#DIV/0!</v>
      </c>
      <c r="O196" s="48" t="e">
        <f t="shared" si="23"/>
        <v>#DIV/0!</v>
      </c>
      <c r="Q196"/>
      <c r="R196"/>
      <c r="S196"/>
      <c r="T196"/>
      <c r="U196"/>
      <c r="V196"/>
      <c r="W196"/>
    </row>
    <row r="197" spans="1:24" ht="16" thickTop="1" thickBot="1">
      <c r="A197" s="48"/>
      <c r="B197" s="48"/>
      <c r="C197" s="48" t="e">
        <f t="shared" si="22"/>
        <v>#DIV/0!</v>
      </c>
      <c r="D197" s="149" t="s">
        <v>79</v>
      </c>
      <c r="E197" s="48" t="s">
        <v>59</v>
      </c>
      <c r="F197" s="48" t="e">
        <f>F138*'1. Single-family building stock'!F124</f>
        <v>#DIV/0!</v>
      </c>
      <c r="G197" s="48" t="e">
        <f>G138*'1. Single-family building stock'!G124</f>
        <v>#DIV/0!</v>
      </c>
      <c r="H197" s="48" t="e">
        <f t="shared" si="23"/>
        <v>#DIV/0!</v>
      </c>
      <c r="I197" s="48" t="e">
        <f t="shared" si="23"/>
        <v>#DIV/0!</v>
      </c>
      <c r="J197" s="48" t="e">
        <f t="shared" si="23"/>
        <v>#DIV/0!</v>
      </c>
      <c r="K197" s="48" t="e">
        <f t="shared" si="23"/>
        <v>#DIV/0!</v>
      </c>
      <c r="L197" s="48" t="e">
        <f t="shared" si="23"/>
        <v>#DIV/0!</v>
      </c>
      <c r="M197" s="48" t="e">
        <f t="shared" si="23"/>
        <v>#DIV/0!</v>
      </c>
      <c r="N197" s="48" t="e">
        <f t="shared" si="23"/>
        <v>#DIV/0!</v>
      </c>
      <c r="O197" s="48" t="e">
        <f t="shared" si="23"/>
        <v>#DIV/0!</v>
      </c>
      <c r="Q197"/>
      <c r="R197"/>
      <c r="S197"/>
      <c r="T197"/>
      <c r="U197"/>
      <c r="V197"/>
      <c r="W197"/>
    </row>
    <row r="198" spans="1:24" ht="16" thickTop="1" thickBot="1">
      <c r="A198" s="48"/>
      <c r="B198" s="48"/>
      <c r="C198" s="48" t="e">
        <f t="shared" si="22"/>
        <v>#DIV/0!</v>
      </c>
      <c r="D198" s="149" t="s">
        <v>79</v>
      </c>
      <c r="E198" s="48" t="s">
        <v>60</v>
      </c>
      <c r="F198" s="48" t="e">
        <f>F139*'1. Single-family building stock'!F125</f>
        <v>#DIV/0!</v>
      </c>
      <c r="G198" s="48" t="e">
        <f>G139*'1. Single-family building stock'!G125*G$98/$E$98</f>
        <v>#DIV/0!</v>
      </c>
      <c r="H198" s="48" t="e">
        <f t="shared" ref="H198:O198" si="24">H139*AB143*H$98/$E$98</f>
        <v>#DIV/0!</v>
      </c>
      <c r="I198" s="48" t="e">
        <f t="shared" si="24"/>
        <v>#DIV/0!</v>
      </c>
      <c r="J198" s="48" t="e">
        <f t="shared" si="24"/>
        <v>#DIV/0!</v>
      </c>
      <c r="K198" s="48" t="e">
        <f t="shared" si="24"/>
        <v>#DIV/0!</v>
      </c>
      <c r="L198" s="48" t="e">
        <f t="shared" si="24"/>
        <v>#DIV/0!</v>
      </c>
      <c r="M198" s="48" t="e">
        <f t="shared" si="24"/>
        <v>#DIV/0!</v>
      </c>
      <c r="N198" s="48" t="e">
        <f t="shared" si="24"/>
        <v>#DIV/0!</v>
      </c>
      <c r="O198" s="48" t="e">
        <f t="shared" si="24"/>
        <v>#DIV/0!</v>
      </c>
      <c r="Q198"/>
      <c r="R198"/>
      <c r="S198"/>
      <c r="T198"/>
      <c r="U198"/>
      <c r="V198"/>
      <c r="W198"/>
    </row>
    <row r="199" spans="1:24" ht="16" thickTop="1" thickBot="1">
      <c r="A199" s="48"/>
      <c r="B199" s="48"/>
      <c r="C199" s="48" t="e">
        <f t="shared" si="22"/>
        <v>#DIV/0!</v>
      </c>
      <c r="D199" s="149" t="s">
        <v>79</v>
      </c>
      <c r="E199" s="48" t="s">
        <v>61</v>
      </c>
      <c r="F199" s="48" t="e">
        <f>F140*'1. Single-family building stock'!F126</f>
        <v>#DIV/0!</v>
      </c>
      <c r="G199" s="48" t="e">
        <f>G140*'1. Single-family building stock'!G126*G$98/$E$98</f>
        <v>#DIV/0!</v>
      </c>
      <c r="H199" s="48" t="e">
        <f>H140*'2. Multi-family buildings stock'!F92*H$98/$E$98</f>
        <v>#DIV/0!</v>
      </c>
      <c r="I199" s="48" t="e">
        <f>I140*'2. Multi-family buildings stock'!G92*I$98/$E$98</f>
        <v>#DIV/0!</v>
      </c>
      <c r="J199" s="48" t="e">
        <f>J140*'2. Multi-family buildings stock'!H92*J$98/$E$98</f>
        <v>#DIV/0!</v>
      </c>
      <c r="K199" s="48" t="e">
        <f>K140*'2. Multi-family buildings stock'!I92*K$98/$E$98</f>
        <v>#DIV/0!</v>
      </c>
      <c r="L199" s="48" t="e">
        <f>L140*'2. Multi-family buildings stock'!J92*L$98/$E$98</f>
        <v>#DIV/0!</v>
      </c>
      <c r="M199" s="48" t="e">
        <f>M140*'2. Multi-family buildings stock'!K92*M$98/$E$98</f>
        <v>#DIV/0!</v>
      </c>
      <c r="N199" s="48" t="e">
        <f>N140*'2. Multi-family buildings stock'!L92*N$98/$E$98</f>
        <v>#DIV/0!</v>
      </c>
      <c r="O199" s="48" t="e">
        <f>O140*'2. Multi-family buildings stock'!M92*O$98/$E$98</f>
        <v>#DIV/0!</v>
      </c>
      <c r="Q199"/>
      <c r="R199"/>
      <c r="S199"/>
      <c r="T199"/>
      <c r="U199"/>
      <c r="V199"/>
      <c r="W199"/>
    </row>
    <row r="200" spans="1:24" ht="16" thickTop="1" thickBot="1">
      <c r="A200" s="48"/>
      <c r="B200" s="48"/>
      <c r="C200" s="48" t="e">
        <f t="shared" si="22"/>
        <v>#DIV/0!</v>
      </c>
      <c r="D200" s="149" t="s">
        <v>79</v>
      </c>
      <c r="E200" s="48" t="s">
        <v>62</v>
      </c>
      <c r="F200" s="48" t="e">
        <f>F141*'1. Single-family building stock'!F127</f>
        <v>#DIV/0!</v>
      </c>
      <c r="G200" s="48" t="e">
        <f>G141*'1. Single-family building stock'!G127*G$98/$E$98</f>
        <v>#DIV/0!</v>
      </c>
      <c r="H200" s="48" t="e">
        <f>H141*'2. Multi-family buildings stock'!F93*H$98/$E$98</f>
        <v>#DIV/0!</v>
      </c>
      <c r="I200" s="48" t="e">
        <f>I141*'2. Multi-family buildings stock'!G93*I$98/$E$98</f>
        <v>#DIV/0!</v>
      </c>
      <c r="J200" s="48" t="e">
        <f>J141*'2. Multi-family buildings stock'!H93*J$98/$E$98</f>
        <v>#DIV/0!</v>
      </c>
      <c r="K200" s="48" t="e">
        <f>K141*'2. Multi-family buildings stock'!I93*K$98/$E$98</f>
        <v>#DIV/0!</v>
      </c>
      <c r="L200" s="48" t="e">
        <f>L141*'2. Multi-family buildings stock'!J93*L$98/$E$98</f>
        <v>#DIV/0!</v>
      </c>
      <c r="M200" s="48" t="e">
        <f>M141*'2. Multi-family buildings stock'!K93*M$98/$E$98</f>
        <v>#DIV/0!</v>
      </c>
      <c r="N200" s="48" t="e">
        <f>N141*'2. Multi-family buildings stock'!L93*N$98/$E$98</f>
        <v>#DIV/0!</v>
      </c>
      <c r="O200" s="48" t="e">
        <f>O141*'2. Multi-family buildings stock'!M93*O$98/$E$98</f>
        <v>#DIV/0!</v>
      </c>
      <c r="Q200"/>
      <c r="R200"/>
      <c r="S200"/>
      <c r="T200"/>
      <c r="U200"/>
      <c r="V200"/>
      <c r="W200"/>
    </row>
    <row r="201" spans="1:24" ht="16" thickTop="1" thickBot="1">
      <c r="A201" s="48" t="e">
        <f>SUM(F193:O201)</f>
        <v>#DIV/0!</v>
      </c>
      <c r="B201" s="48" t="s">
        <v>264</v>
      </c>
      <c r="C201" s="48" t="e">
        <f t="shared" si="22"/>
        <v>#DIV/0!</v>
      </c>
      <c r="D201" s="149" t="s">
        <v>79</v>
      </c>
      <c r="E201" s="48" t="s">
        <v>63</v>
      </c>
      <c r="F201" s="48" t="e">
        <f>F142*'1. Single-family building stock'!F128</f>
        <v>#DIV/0!</v>
      </c>
      <c r="G201" s="48" t="e">
        <f>G142*'1. Single-family building stock'!G128*G$98/$E$98</f>
        <v>#DIV/0!</v>
      </c>
      <c r="H201" s="48" t="e">
        <f>H142*'2. Multi-family buildings stock'!F94*H$98/$E$98</f>
        <v>#DIV/0!</v>
      </c>
      <c r="I201" s="48" t="e">
        <f>I142*'2. Multi-family buildings stock'!G94*I$98/$E$98</f>
        <v>#DIV/0!</v>
      </c>
      <c r="J201" s="48" t="e">
        <f>J142*'2. Multi-family buildings stock'!H94*J$98/$E$98</f>
        <v>#DIV/0!</v>
      </c>
      <c r="K201" s="48" t="e">
        <f>K142*'2. Multi-family buildings stock'!I94*K$98/$E$98</f>
        <v>#DIV/0!</v>
      </c>
      <c r="L201" s="48" t="e">
        <f>L142*'2. Multi-family buildings stock'!J94*L$98/$E$98</f>
        <v>#DIV/0!</v>
      </c>
      <c r="M201" s="48" t="e">
        <f>M142*'2. Multi-family buildings stock'!K94*M$98/$E$98</f>
        <v>#DIV/0!</v>
      </c>
      <c r="N201" s="48" t="e">
        <f>N142*'2. Multi-family buildings stock'!L94*N$98/$E$98</f>
        <v>#DIV/0!</v>
      </c>
      <c r="O201" s="48" t="e">
        <f>O142*'2. Multi-family buildings stock'!M94*O$98/$E$98</f>
        <v>#DIV/0!</v>
      </c>
      <c r="Q201"/>
      <c r="R201"/>
      <c r="S201"/>
      <c r="T201"/>
      <c r="U201"/>
      <c r="V201"/>
      <c r="W201"/>
    </row>
    <row r="202" spans="1:24" ht="16" thickTop="1" thickBot="1">
      <c r="A202" s="48"/>
      <c r="B202" s="48"/>
      <c r="C202" s="48"/>
      <c r="D202" s="48"/>
      <c r="E202" s="48"/>
      <c r="F202" s="48"/>
      <c r="G202" s="48"/>
      <c r="H202" s="48"/>
      <c r="I202" s="48"/>
      <c r="J202" s="48"/>
      <c r="K202" s="48"/>
      <c r="L202" s="48"/>
      <c r="M202" s="48"/>
      <c r="N202" s="48"/>
      <c r="O202" s="48"/>
      <c r="Q202"/>
      <c r="R202"/>
      <c r="S202"/>
      <c r="T202"/>
      <c r="U202"/>
      <c r="V202"/>
      <c r="W202"/>
    </row>
    <row r="203" spans="1:24" ht="16" thickTop="1" thickBot="1">
      <c r="A203" s="48"/>
      <c r="B203" s="48"/>
      <c r="C203" s="48" t="s">
        <v>260</v>
      </c>
      <c r="D203" s="48"/>
      <c r="E203" s="146" t="s">
        <v>272</v>
      </c>
      <c r="F203" s="48"/>
      <c r="G203" s="48"/>
      <c r="H203" s="48"/>
      <c r="I203" s="48"/>
      <c r="J203" s="48"/>
      <c r="K203" s="48"/>
      <c r="L203" s="48"/>
      <c r="M203" s="48"/>
      <c r="N203" s="48"/>
      <c r="O203" s="48"/>
      <c r="Q203"/>
      <c r="R203"/>
      <c r="S203"/>
      <c r="T203"/>
      <c r="U203"/>
      <c r="V203"/>
      <c r="W203"/>
    </row>
    <row r="204" spans="1:24" ht="16" thickTop="1" thickBot="1">
      <c r="A204" s="48"/>
      <c r="B204" s="48"/>
      <c r="C204" s="48" t="e">
        <f t="shared" ref="C204:C212" si="25">SUM(F204:O204)</f>
        <v>#DIV/0!</v>
      </c>
      <c r="D204" s="149" t="s">
        <v>80</v>
      </c>
      <c r="E204" s="48" t="s">
        <v>55</v>
      </c>
      <c r="F204" s="48" t="e">
        <f>'1. Single-family building stock'!F70*F134</f>
        <v>#DIV/0!</v>
      </c>
      <c r="G204" s="48" t="e">
        <f>'1. Single-family building stock'!G70*G134</f>
        <v>#DIV/0!</v>
      </c>
      <c r="H204" s="48" t="e">
        <f>'2. Multi-family buildings stock'!F54*H134</f>
        <v>#DIV/0!</v>
      </c>
      <c r="I204" s="48" t="e">
        <f>'2. Multi-family buildings stock'!G54*I134</f>
        <v>#DIV/0!</v>
      </c>
      <c r="J204" s="48" t="e">
        <f>'2. Multi-family buildings stock'!H54*J134</f>
        <v>#DIV/0!</v>
      </c>
      <c r="K204" s="48" t="e">
        <f>'2. Multi-family buildings stock'!I54*K134</f>
        <v>#DIV/0!</v>
      </c>
      <c r="L204" s="48" t="e">
        <f>'2. Multi-family buildings stock'!J54*L134</f>
        <v>#DIV/0!</v>
      </c>
      <c r="M204" s="48" t="e">
        <f>'2. Multi-family buildings stock'!K54*M134</f>
        <v>#DIV/0!</v>
      </c>
      <c r="N204" s="48" t="e">
        <f>'2. Multi-family buildings stock'!L54*N134</f>
        <v>#DIV/0!</v>
      </c>
      <c r="O204" s="48" t="e">
        <f>'2. Multi-family buildings stock'!M54*O134</f>
        <v>#DIV/0!</v>
      </c>
      <c r="Q204"/>
      <c r="R204"/>
      <c r="S204"/>
      <c r="T204"/>
      <c r="U204"/>
      <c r="V204"/>
      <c r="W204"/>
    </row>
    <row r="205" spans="1:24" ht="16" thickTop="1" thickBot="1">
      <c r="A205" s="48"/>
      <c r="B205" s="48"/>
      <c r="C205" s="48" t="e">
        <f t="shared" si="25"/>
        <v>#DIV/0!</v>
      </c>
      <c r="D205" s="149" t="s">
        <v>80</v>
      </c>
      <c r="E205" s="48" t="s">
        <v>56</v>
      </c>
      <c r="F205" s="48" t="e">
        <f>'1. Single-family building stock'!F71*F135</f>
        <v>#DIV/0!</v>
      </c>
      <c r="G205" s="48" t="e">
        <f>'1. Single-family building stock'!G71*G135</f>
        <v>#DIV/0!</v>
      </c>
      <c r="H205" s="48" t="e">
        <f>'2. Multi-family buildings stock'!F55*H135</f>
        <v>#DIV/0!</v>
      </c>
      <c r="I205" s="48" t="e">
        <f>'2. Multi-family buildings stock'!G55*I135</f>
        <v>#DIV/0!</v>
      </c>
      <c r="J205" s="48" t="e">
        <f>'2. Multi-family buildings stock'!H55*J135</f>
        <v>#DIV/0!</v>
      </c>
      <c r="K205" s="48" t="e">
        <f>'2. Multi-family buildings stock'!I55*K135</f>
        <v>#DIV/0!</v>
      </c>
      <c r="L205" s="48" t="e">
        <f>'2. Multi-family buildings stock'!J55*L135</f>
        <v>#DIV/0!</v>
      </c>
      <c r="M205" s="48" t="e">
        <f>'2. Multi-family buildings stock'!K55*M135</f>
        <v>#DIV/0!</v>
      </c>
      <c r="N205" s="48" t="e">
        <f>'2. Multi-family buildings stock'!L55*N135</f>
        <v>#DIV/0!</v>
      </c>
      <c r="O205" s="48" t="e">
        <f>'2. Multi-family buildings stock'!M55*O135</f>
        <v>#DIV/0!</v>
      </c>
      <c r="Q205"/>
      <c r="R205"/>
      <c r="S205"/>
      <c r="T205"/>
      <c r="U205"/>
      <c r="V205"/>
      <c r="W205"/>
    </row>
    <row r="206" spans="1:24" ht="16" thickTop="1" thickBot="1">
      <c r="A206" s="48"/>
      <c r="B206" s="48"/>
      <c r="C206" s="48" t="e">
        <f t="shared" si="25"/>
        <v>#DIV/0!</v>
      </c>
      <c r="D206" s="149" t="s">
        <v>80</v>
      </c>
      <c r="E206" s="48" t="s">
        <v>57</v>
      </c>
      <c r="F206" s="48" t="e">
        <f>'1. Single-family building stock'!F72*F136</f>
        <v>#DIV/0!</v>
      </c>
      <c r="G206" s="48" t="e">
        <f>'1. Single-family building stock'!G72*G136</f>
        <v>#DIV/0!</v>
      </c>
      <c r="H206" s="48" t="e">
        <f>'2. Multi-family buildings stock'!F56*H136</f>
        <v>#DIV/0!</v>
      </c>
      <c r="I206" s="48" t="e">
        <f>'2. Multi-family buildings stock'!G56*I136</f>
        <v>#DIV/0!</v>
      </c>
      <c r="J206" s="48" t="e">
        <f>'2. Multi-family buildings stock'!H56*J136</f>
        <v>#DIV/0!</v>
      </c>
      <c r="K206" s="48" t="e">
        <f>'2. Multi-family buildings stock'!I56*K136</f>
        <v>#DIV/0!</v>
      </c>
      <c r="L206" s="48" t="e">
        <f>'2. Multi-family buildings stock'!J56*L136</f>
        <v>#DIV/0!</v>
      </c>
      <c r="M206" s="48" t="e">
        <f>'2. Multi-family buildings stock'!K56*M136</f>
        <v>#DIV/0!</v>
      </c>
      <c r="N206" s="48" t="e">
        <f>'2. Multi-family buildings stock'!L56*N136</f>
        <v>#DIV/0!</v>
      </c>
      <c r="O206" s="48" t="e">
        <f>'2. Multi-family buildings stock'!M56*O136</f>
        <v>#DIV/0!</v>
      </c>
      <c r="Q206"/>
      <c r="R206"/>
      <c r="S206"/>
      <c r="T206"/>
      <c r="U206"/>
      <c r="V206"/>
      <c r="W206"/>
    </row>
    <row r="207" spans="1:24" ht="16" thickTop="1" thickBot="1">
      <c r="A207" s="48"/>
      <c r="B207" s="48"/>
      <c r="C207" s="48" t="e">
        <f t="shared" si="25"/>
        <v>#DIV/0!</v>
      </c>
      <c r="D207" s="149" t="s">
        <v>80</v>
      </c>
      <c r="E207" s="48" t="s">
        <v>58</v>
      </c>
      <c r="F207" s="48" t="e">
        <f>'1. Single-family building stock'!F73*F137</f>
        <v>#DIV/0!</v>
      </c>
      <c r="G207" s="48" t="e">
        <f>'1. Single-family building stock'!G73*G137</f>
        <v>#DIV/0!</v>
      </c>
      <c r="H207" s="48" t="e">
        <f t="shared" ref="H207:O209" si="26">AB91*H137</f>
        <v>#DIV/0!</v>
      </c>
      <c r="I207" s="48" t="e">
        <f t="shared" si="26"/>
        <v>#DIV/0!</v>
      </c>
      <c r="J207" s="48" t="e">
        <f t="shared" si="26"/>
        <v>#DIV/0!</v>
      </c>
      <c r="K207" s="48" t="e">
        <f t="shared" si="26"/>
        <v>#DIV/0!</v>
      </c>
      <c r="L207" s="48" t="e">
        <f t="shared" si="26"/>
        <v>#DIV/0!</v>
      </c>
      <c r="M207" s="48" t="e">
        <f t="shared" si="26"/>
        <v>#DIV/0!</v>
      </c>
      <c r="N207" s="48" t="e">
        <f t="shared" si="26"/>
        <v>#DIV/0!</v>
      </c>
      <c r="O207" s="48" t="e">
        <f t="shared" si="26"/>
        <v>#DIV/0!</v>
      </c>
      <c r="Q207"/>
      <c r="R207"/>
      <c r="S207"/>
      <c r="T207"/>
      <c r="U207"/>
      <c r="V207"/>
      <c r="W207"/>
    </row>
    <row r="208" spans="1:24" ht="16" thickTop="1" thickBot="1">
      <c r="A208" s="48"/>
      <c r="B208" s="48"/>
      <c r="C208" s="48" t="e">
        <f t="shared" si="25"/>
        <v>#DIV/0!</v>
      </c>
      <c r="D208" s="149" t="s">
        <v>80</v>
      </c>
      <c r="E208" s="48" t="s">
        <v>59</v>
      </c>
      <c r="F208" s="48" t="e">
        <f>'1. Single-family building stock'!F74*F138</f>
        <v>#DIV/0!</v>
      </c>
      <c r="G208" s="48" t="e">
        <f>'1. Single-family building stock'!G74*G138</f>
        <v>#DIV/0!</v>
      </c>
      <c r="H208" s="48" t="e">
        <f t="shared" si="26"/>
        <v>#DIV/0!</v>
      </c>
      <c r="I208" s="48" t="e">
        <f t="shared" si="26"/>
        <v>#DIV/0!</v>
      </c>
      <c r="J208" s="48" t="e">
        <f t="shared" si="26"/>
        <v>#DIV/0!</v>
      </c>
      <c r="K208" s="48" t="e">
        <f t="shared" si="26"/>
        <v>#DIV/0!</v>
      </c>
      <c r="L208" s="48" t="e">
        <f t="shared" si="26"/>
        <v>#DIV/0!</v>
      </c>
      <c r="M208" s="48" t="e">
        <f t="shared" si="26"/>
        <v>#DIV/0!</v>
      </c>
      <c r="N208" s="48" t="e">
        <f t="shared" si="26"/>
        <v>#DIV/0!</v>
      </c>
      <c r="O208" s="48" t="e">
        <f t="shared" si="26"/>
        <v>#DIV/0!</v>
      </c>
      <c r="Q208"/>
      <c r="R208"/>
      <c r="S208"/>
      <c r="T208"/>
      <c r="U208"/>
      <c r="V208"/>
      <c r="W208"/>
    </row>
    <row r="209" spans="1:23" ht="16" thickTop="1" thickBot="1">
      <c r="A209" s="48"/>
      <c r="B209" s="48"/>
      <c r="C209" s="48" t="e">
        <f t="shared" si="25"/>
        <v>#DIV/0!</v>
      </c>
      <c r="D209" s="149" t="s">
        <v>80</v>
      </c>
      <c r="E209" s="48" t="s">
        <v>60</v>
      </c>
      <c r="F209" s="48" t="e">
        <f>'1. Single-family building stock'!F75*F139</f>
        <v>#DIV/0!</v>
      </c>
      <c r="G209" s="48" t="e">
        <f>'1. Single-family building stock'!G75*G139</f>
        <v>#DIV/0!</v>
      </c>
      <c r="H209" s="48" t="e">
        <f t="shared" si="26"/>
        <v>#DIV/0!</v>
      </c>
      <c r="I209" s="48" t="e">
        <f t="shared" si="26"/>
        <v>#DIV/0!</v>
      </c>
      <c r="J209" s="48" t="e">
        <f t="shared" si="26"/>
        <v>#DIV/0!</v>
      </c>
      <c r="K209" s="48" t="e">
        <f t="shared" si="26"/>
        <v>#DIV/0!</v>
      </c>
      <c r="L209" s="48" t="e">
        <f t="shared" si="26"/>
        <v>#DIV/0!</v>
      </c>
      <c r="M209" s="48" t="e">
        <f t="shared" si="26"/>
        <v>#DIV/0!</v>
      </c>
      <c r="N209" s="48" t="e">
        <f t="shared" si="26"/>
        <v>#DIV/0!</v>
      </c>
      <c r="O209" s="48" t="e">
        <f t="shared" si="26"/>
        <v>#DIV/0!</v>
      </c>
      <c r="Q209"/>
      <c r="R209"/>
      <c r="S209"/>
      <c r="T209"/>
      <c r="U209"/>
      <c r="V209"/>
      <c r="W209"/>
    </row>
    <row r="210" spans="1:23" ht="16" thickTop="1" thickBot="1">
      <c r="A210" s="48"/>
      <c r="B210" s="48"/>
      <c r="C210" s="48" t="e">
        <f t="shared" si="25"/>
        <v>#DIV/0!</v>
      </c>
      <c r="D210" s="149" t="s">
        <v>80</v>
      </c>
      <c r="E210" s="48" t="s">
        <v>61</v>
      </c>
      <c r="F210" s="48" t="e">
        <f>'1. Single-family building stock'!F76*F140</f>
        <v>#DIV/0!</v>
      </c>
      <c r="G210" s="48" t="e">
        <f>'1. Single-family building stock'!G76*G140</f>
        <v>#DIV/0!</v>
      </c>
      <c r="H210" s="48" t="e">
        <f>'2. Multi-family buildings stock'!F57*H140</f>
        <v>#DIV/0!</v>
      </c>
      <c r="I210" s="48" t="e">
        <f>'2. Multi-family buildings stock'!G57*I140</f>
        <v>#DIV/0!</v>
      </c>
      <c r="J210" s="48" t="e">
        <f>'2. Multi-family buildings stock'!H57*J140</f>
        <v>#DIV/0!</v>
      </c>
      <c r="K210" s="48" t="e">
        <f>'2. Multi-family buildings stock'!I57*K140</f>
        <v>#DIV/0!</v>
      </c>
      <c r="L210" s="48" t="e">
        <f>'2. Multi-family buildings stock'!J57*L140</f>
        <v>#DIV/0!</v>
      </c>
      <c r="M210" s="48" t="e">
        <f>'2. Multi-family buildings stock'!K57*M140</f>
        <v>#DIV/0!</v>
      </c>
      <c r="N210" s="48" t="e">
        <f>'2. Multi-family buildings stock'!L57*N140</f>
        <v>#DIV/0!</v>
      </c>
      <c r="O210" s="48" t="e">
        <f>'2. Multi-family buildings stock'!M57*O140</f>
        <v>#DIV/0!</v>
      </c>
      <c r="Q210"/>
      <c r="R210"/>
      <c r="S210"/>
      <c r="T210"/>
      <c r="U210"/>
      <c r="V210"/>
      <c r="W210"/>
    </row>
    <row r="211" spans="1:23" ht="16" thickTop="1" thickBot="1">
      <c r="A211" s="48"/>
      <c r="B211" s="48"/>
      <c r="C211" s="48" t="e">
        <f t="shared" si="25"/>
        <v>#DIV/0!</v>
      </c>
      <c r="D211" s="149" t="s">
        <v>80</v>
      </c>
      <c r="E211" s="48" t="s">
        <v>62</v>
      </c>
      <c r="F211" s="48" t="e">
        <f>'1. Single-family building stock'!F77*F141</f>
        <v>#DIV/0!</v>
      </c>
      <c r="G211" s="48" t="e">
        <f>'1. Single-family building stock'!G77*G141</f>
        <v>#DIV/0!</v>
      </c>
      <c r="H211" s="48" t="e">
        <f>'2. Multi-family buildings stock'!F58*H141</f>
        <v>#DIV/0!</v>
      </c>
      <c r="I211" s="48" t="e">
        <f>'2. Multi-family buildings stock'!G58*I141</f>
        <v>#DIV/0!</v>
      </c>
      <c r="J211" s="48" t="e">
        <f>'2. Multi-family buildings stock'!H58*J141</f>
        <v>#DIV/0!</v>
      </c>
      <c r="K211" s="48" t="e">
        <f>'2. Multi-family buildings stock'!I58*K141</f>
        <v>#DIV/0!</v>
      </c>
      <c r="L211" s="48" t="e">
        <f>'2. Multi-family buildings stock'!J58*L141</f>
        <v>#DIV/0!</v>
      </c>
      <c r="M211" s="48" t="e">
        <f>'2. Multi-family buildings stock'!K58*M141</f>
        <v>#DIV/0!</v>
      </c>
      <c r="N211" s="48" t="e">
        <f>'2. Multi-family buildings stock'!L58*N141</f>
        <v>#DIV/0!</v>
      </c>
      <c r="O211" s="48" t="e">
        <f>'2. Multi-family buildings stock'!M58*O141</f>
        <v>#DIV/0!</v>
      </c>
      <c r="Q211"/>
      <c r="R211"/>
      <c r="S211"/>
      <c r="T211"/>
      <c r="U211"/>
      <c r="V211"/>
      <c r="W211"/>
    </row>
    <row r="212" spans="1:23" ht="16" thickTop="1" thickBot="1">
      <c r="A212" s="48" t="e">
        <f>SUM(F204:O212)</f>
        <v>#DIV/0!</v>
      </c>
      <c r="B212" s="48" t="s">
        <v>264</v>
      </c>
      <c r="C212" s="48" t="e">
        <f t="shared" si="25"/>
        <v>#DIV/0!</v>
      </c>
      <c r="D212" s="149" t="s">
        <v>80</v>
      </c>
      <c r="E212" s="48" t="s">
        <v>63</v>
      </c>
      <c r="F212" s="48" t="e">
        <f>'1. Single-family building stock'!F78*F142</f>
        <v>#DIV/0!</v>
      </c>
      <c r="G212" s="48" t="e">
        <f>'1. Single-family building stock'!G78*G142</f>
        <v>#DIV/0!</v>
      </c>
      <c r="H212" s="48" t="e">
        <f>'2. Multi-family buildings stock'!F59*H142</f>
        <v>#DIV/0!</v>
      </c>
      <c r="I212" s="48" t="e">
        <f>'2. Multi-family buildings stock'!G59*I142</f>
        <v>#DIV/0!</v>
      </c>
      <c r="J212" s="48" t="e">
        <f>'2. Multi-family buildings stock'!H59*J142</f>
        <v>#DIV/0!</v>
      </c>
      <c r="K212" s="48" t="e">
        <f>'2. Multi-family buildings stock'!I59*K142</f>
        <v>#DIV/0!</v>
      </c>
      <c r="L212" s="48" t="e">
        <f>'2. Multi-family buildings stock'!J59*L142</f>
        <v>#DIV/0!</v>
      </c>
      <c r="M212" s="48" t="e">
        <f>'2. Multi-family buildings stock'!K59*M142</f>
        <v>#DIV/0!</v>
      </c>
      <c r="N212" s="48" t="e">
        <f>'2. Multi-family buildings stock'!L59*N142</f>
        <v>#DIV/0!</v>
      </c>
      <c r="O212" s="48" t="e">
        <f>'2. Multi-family buildings stock'!M59*O142</f>
        <v>#DIV/0!</v>
      </c>
      <c r="Q212"/>
      <c r="R212"/>
      <c r="S212"/>
      <c r="T212"/>
      <c r="U212"/>
      <c r="V212"/>
      <c r="W212"/>
    </row>
    <row r="213" spans="1:23" ht="16" thickTop="1" thickBot="1">
      <c r="A213" s="48" t="e">
        <f>A212/1000</f>
        <v>#DIV/0!</v>
      </c>
      <c r="B213" s="48"/>
      <c r="C213" s="48"/>
      <c r="D213" s="48"/>
      <c r="E213" s="48"/>
      <c r="F213" s="48"/>
      <c r="G213" s="48"/>
      <c r="H213" s="48"/>
      <c r="I213" s="48"/>
      <c r="J213" s="48"/>
      <c r="K213" s="48"/>
      <c r="L213" s="48"/>
      <c r="M213" s="48"/>
      <c r="N213" s="48"/>
      <c r="O213" s="48"/>
      <c r="Q213"/>
      <c r="R213"/>
      <c r="S213"/>
      <c r="T213"/>
      <c r="U213"/>
      <c r="V213"/>
      <c r="W213"/>
    </row>
    <row r="214" spans="1:23" ht="16" thickTop="1" thickBot="1">
      <c r="A214" s="48"/>
      <c r="B214" s="48"/>
      <c r="C214" s="48"/>
      <c r="D214" s="48"/>
      <c r="E214" s="48"/>
      <c r="F214" s="48"/>
      <c r="G214" s="48"/>
      <c r="H214" s="48"/>
      <c r="I214" s="48"/>
      <c r="J214" s="48"/>
      <c r="K214" s="48"/>
      <c r="L214" s="48"/>
      <c r="M214" s="48"/>
      <c r="N214" s="48"/>
      <c r="O214" s="48"/>
      <c r="Q214"/>
      <c r="R214"/>
      <c r="S214"/>
      <c r="T214"/>
      <c r="U214"/>
      <c r="V214"/>
      <c r="W214"/>
    </row>
    <row r="215" spans="1:23" ht="15" thickTop="1">
      <c r="Q215"/>
      <c r="R215"/>
      <c r="S215"/>
      <c r="T215"/>
      <c r="U215"/>
      <c r="V215"/>
      <c r="W215"/>
    </row>
    <row r="216" spans="1:23">
      <c r="Q216"/>
      <c r="R216"/>
      <c r="S216"/>
      <c r="T216"/>
      <c r="U216"/>
      <c r="V216"/>
      <c r="W216"/>
    </row>
    <row r="217" spans="1:23">
      <c r="Q217"/>
      <c r="R217"/>
      <c r="S217"/>
      <c r="T217"/>
      <c r="U217"/>
      <c r="V217"/>
      <c r="W217"/>
    </row>
    <row r="218" spans="1:23">
      <c r="Q218"/>
      <c r="R218"/>
      <c r="S218"/>
      <c r="T218"/>
      <c r="U218"/>
      <c r="V218"/>
      <c r="W218"/>
    </row>
    <row r="219" spans="1:23">
      <c r="Q219"/>
      <c r="R219"/>
      <c r="S219"/>
      <c r="T219"/>
      <c r="U219"/>
      <c r="V219"/>
      <c r="W219"/>
    </row>
    <row r="220" spans="1:23">
      <c r="Q220"/>
      <c r="R220"/>
      <c r="S220"/>
      <c r="T220"/>
      <c r="U220"/>
      <c r="V220"/>
      <c r="W220"/>
    </row>
    <row r="221" spans="1:23">
      <c r="Q221"/>
      <c r="R221"/>
      <c r="S221"/>
      <c r="T221"/>
      <c r="U221"/>
      <c r="V221"/>
      <c r="W221"/>
    </row>
    <row r="222" spans="1:23">
      <c r="Q222"/>
      <c r="R222"/>
      <c r="S222"/>
      <c r="T222"/>
      <c r="U222"/>
      <c r="V222"/>
      <c r="W222"/>
    </row>
    <row r="223" spans="1:23">
      <c r="Q223"/>
      <c r="R223"/>
      <c r="S223"/>
      <c r="T223"/>
      <c r="U223"/>
      <c r="V223"/>
      <c r="W223"/>
    </row>
    <row r="224" spans="1:23">
      <c r="H224" s="3"/>
      <c r="I224" s="3"/>
      <c r="Q224"/>
      <c r="R224"/>
      <c r="S224"/>
      <c r="T224"/>
      <c r="U224"/>
      <c r="V224"/>
      <c r="W224"/>
    </row>
    <row r="225" spans="8:23">
      <c r="H225" s="3"/>
      <c r="I225" s="3"/>
      <c r="Q225"/>
      <c r="R225"/>
      <c r="S225"/>
      <c r="T225"/>
      <c r="U225"/>
      <c r="V225"/>
      <c r="W225"/>
    </row>
    <row r="226" spans="8:23">
      <c r="H226" s="3"/>
      <c r="I226" s="3"/>
      <c r="Q226"/>
      <c r="R226"/>
      <c r="S226"/>
      <c r="T226"/>
      <c r="U226"/>
      <c r="V226"/>
      <c r="W226"/>
    </row>
    <row r="227" spans="8:23">
      <c r="H227" s="3"/>
      <c r="I227" s="3"/>
      <c r="Q227"/>
      <c r="R227"/>
      <c r="S227"/>
      <c r="T227"/>
      <c r="U227"/>
      <c r="V227"/>
      <c r="W227"/>
    </row>
    <row r="228" spans="8:23">
      <c r="H228" s="3"/>
      <c r="I228" s="3"/>
      <c r="Q228"/>
      <c r="R228"/>
      <c r="S228"/>
      <c r="T228"/>
      <c r="U228"/>
      <c r="V228"/>
      <c r="W228"/>
    </row>
    <row r="229" spans="8:23">
      <c r="H229" s="3"/>
      <c r="I229" s="3"/>
      <c r="Q229"/>
      <c r="R229"/>
      <c r="S229"/>
      <c r="T229"/>
      <c r="U229"/>
      <c r="V229"/>
      <c r="W229"/>
    </row>
    <row r="230" spans="8:23">
      <c r="H230" s="3"/>
      <c r="I230" s="3"/>
      <c r="Q230"/>
      <c r="R230"/>
      <c r="S230"/>
      <c r="T230"/>
      <c r="U230"/>
      <c r="V230"/>
      <c r="W230"/>
    </row>
    <row r="231" spans="8:23">
      <c r="H231" s="3"/>
      <c r="I231" s="3"/>
      <c r="Q231"/>
      <c r="R231"/>
      <c r="S231"/>
      <c r="T231"/>
      <c r="U231"/>
      <c r="V231"/>
      <c r="W231"/>
    </row>
    <row r="232" spans="8:23">
      <c r="H232" s="3"/>
      <c r="I232" s="3"/>
      <c r="Q232"/>
      <c r="R232"/>
      <c r="S232"/>
      <c r="T232"/>
      <c r="U232"/>
      <c r="V232"/>
      <c r="W232"/>
    </row>
    <row r="233" spans="8:23">
      <c r="H233" s="3"/>
      <c r="I233" s="3"/>
      <c r="Q233"/>
      <c r="R233"/>
      <c r="S233"/>
      <c r="T233"/>
      <c r="U233"/>
      <c r="V233"/>
      <c r="W233"/>
    </row>
    <row r="234" spans="8:23">
      <c r="H234" s="3"/>
      <c r="I234" s="3"/>
      <c r="Q234"/>
      <c r="R234"/>
      <c r="S234"/>
      <c r="T234"/>
      <c r="U234"/>
      <c r="V234"/>
      <c r="W234"/>
    </row>
    <row r="235" spans="8:23">
      <c r="H235" s="3"/>
      <c r="I235" s="3"/>
      <c r="Q235"/>
      <c r="R235"/>
      <c r="S235"/>
      <c r="T235"/>
      <c r="U235"/>
      <c r="V235"/>
      <c r="W235"/>
    </row>
    <row r="236" spans="8:23">
      <c r="H236" s="3"/>
      <c r="I236" s="3"/>
      <c r="Q236"/>
      <c r="R236"/>
      <c r="S236"/>
      <c r="T236"/>
      <c r="U236"/>
      <c r="V236"/>
      <c r="W236"/>
    </row>
    <row r="237" spans="8:23">
      <c r="H237" s="3"/>
      <c r="I237" s="3"/>
      <c r="Q237"/>
      <c r="R237"/>
      <c r="S237"/>
      <c r="T237"/>
      <c r="U237"/>
      <c r="V237"/>
      <c r="W237"/>
    </row>
    <row r="238" spans="8:23">
      <c r="H238" s="3"/>
      <c r="I238" s="3"/>
      <c r="Q238"/>
      <c r="R238"/>
      <c r="S238"/>
      <c r="T238"/>
      <c r="U238"/>
      <c r="V238"/>
      <c r="W238"/>
    </row>
    <row r="239" spans="8:23">
      <c r="H239" s="3"/>
      <c r="I239" s="3"/>
      <c r="Q239"/>
      <c r="R239"/>
      <c r="S239"/>
      <c r="T239"/>
      <c r="U239"/>
      <c r="V239"/>
      <c r="W239"/>
    </row>
    <row r="240" spans="8:23">
      <c r="H240" s="3"/>
      <c r="I240" s="3"/>
      <c r="Q240"/>
      <c r="R240"/>
      <c r="S240"/>
      <c r="T240"/>
      <c r="U240"/>
      <c r="V240"/>
      <c r="W240"/>
    </row>
    <row r="241" spans="8:23">
      <c r="H241" s="3"/>
      <c r="I241" s="3"/>
      <c r="Q241"/>
      <c r="R241"/>
      <c r="S241"/>
      <c r="T241"/>
      <c r="U241"/>
      <c r="V241"/>
      <c r="W241"/>
    </row>
    <row r="242" spans="8:23">
      <c r="H242" s="3"/>
      <c r="I242" s="3"/>
      <c r="Q242"/>
      <c r="R242"/>
      <c r="S242"/>
      <c r="T242"/>
      <c r="U242"/>
      <c r="V242"/>
      <c r="W242"/>
    </row>
    <row r="243" spans="8:23">
      <c r="H243" s="3"/>
      <c r="I243" s="3"/>
      <c r="Q243"/>
      <c r="R243"/>
      <c r="S243"/>
      <c r="T243"/>
      <c r="U243"/>
      <c r="V243"/>
      <c r="W243"/>
    </row>
    <row r="244" spans="8:23">
      <c r="H244" s="3"/>
      <c r="I244" s="3"/>
      <c r="Q244"/>
      <c r="R244"/>
      <c r="S244"/>
      <c r="T244"/>
      <c r="U244"/>
      <c r="V244"/>
      <c r="W244"/>
    </row>
    <row r="245" spans="8:23">
      <c r="H245" s="3"/>
      <c r="I245" s="3"/>
      <c r="Q245"/>
      <c r="R245"/>
      <c r="S245"/>
      <c r="T245"/>
      <c r="U245"/>
      <c r="V245"/>
      <c r="W245"/>
    </row>
    <row r="246" spans="8:23">
      <c r="H246" s="3"/>
      <c r="I246" s="3"/>
      <c r="Q246"/>
      <c r="R246"/>
      <c r="S246"/>
      <c r="T246"/>
      <c r="U246"/>
      <c r="V246"/>
      <c r="W246"/>
    </row>
    <row r="247" spans="8:23">
      <c r="H247" s="3"/>
      <c r="I247" s="3"/>
      <c r="Q247"/>
      <c r="R247"/>
      <c r="S247"/>
      <c r="T247"/>
      <c r="U247"/>
      <c r="V247"/>
      <c r="W247"/>
    </row>
    <row r="248" spans="8:23">
      <c r="H248" s="3"/>
      <c r="I248" s="3"/>
      <c r="Q248"/>
      <c r="R248"/>
      <c r="S248"/>
      <c r="T248"/>
      <c r="U248"/>
      <c r="V248"/>
      <c r="W248"/>
    </row>
    <row r="249" spans="8:23">
      <c r="H249" s="3"/>
      <c r="I249" s="3"/>
      <c r="Q249"/>
      <c r="R249"/>
      <c r="S249"/>
      <c r="T249"/>
      <c r="U249"/>
      <c r="V249"/>
      <c r="W249"/>
    </row>
    <row r="250" spans="8:23">
      <c r="H250" s="3"/>
      <c r="I250" s="3"/>
      <c r="Q250"/>
      <c r="R250"/>
      <c r="S250"/>
      <c r="T250"/>
      <c r="U250"/>
      <c r="V250"/>
      <c r="W250"/>
    </row>
    <row r="251" spans="8:23">
      <c r="H251" s="3"/>
      <c r="I251" s="3"/>
      <c r="Q251"/>
      <c r="R251"/>
      <c r="S251"/>
      <c r="T251"/>
      <c r="U251"/>
      <c r="V251"/>
      <c r="W251"/>
    </row>
    <row r="252" spans="8:23">
      <c r="H252" s="3"/>
      <c r="I252" s="3"/>
      <c r="Q252"/>
      <c r="R252"/>
      <c r="S252"/>
      <c r="T252"/>
      <c r="U252"/>
      <c r="V252"/>
      <c r="W252"/>
    </row>
    <row r="253" spans="8:23">
      <c r="H253" s="3"/>
      <c r="I253" s="3"/>
      <c r="Q253"/>
      <c r="R253"/>
      <c r="S253"/>
      <c r="T253"/>
      <c r="U253"/>
      <c r="V253"/>
      <c r="W253"/>
    </row>
    <row r="254" spans="8:23">
      <c r="H254" s="3"/>
      <c r="I254" s="3"/>
      <c r="Q254"/>
      <c r="R254"/>
      <c r="S254"/>
      <c r="T254"/>
      <c r="U254"/>
      <c r="V254"/>
      <c r="W254"/>
    </row>
    <row r="255" spans="8:23">
      <c r="H255" s="3"/>
      <c r="I255" s="3"/>
      <c r="Q255"/>
      <c r="R255"/>
      <c r="S255"/>
      <c r="T255"/>
      <c r="U255"/>
      <c r="V255"/>
      <c r="W255"/>
    </row>
    <row r="256" spans="8:23">
      <c r="H256" s="3"/>
      <c r="I256" s="3"/>
      <c r="Q256"/>
      <c r="R256"/>
      <c r="S256"/>
      <c r="T256"/>
      <c r="U256"/>
      <c r="V256"/>
      <c r="W256"/>
    </row>
    <row r="257" spans="8:23">
      <c r="H257" s="3"/>
      <c r="I257" s="3"/>
      <c r="Q257"/>
      <c r="R257"/>
      <c r="S257"/>
      <c r="T257"/>
      <c r="U257"/>
      <c r="V257"/>
      <c r="W257"/>
    </row>
    <row r="258" spans="8:23">
      <c r="H258" s="3"/>
      <c r="I258" s="3"/>
      <c r="Q258"/>
      <c r="R258"/>
      <c r="S258"/>
      <c r="T258"/>
      <c r="U258"/>
      <c r="V258"/>
      <c r="W258"/>
    </row>
    <row r="259" spans="8:23">
      <c r="H259" s="3"/>
      <c r="I259" s="3"/>
      <c r="Q259"/>
      <c r="R259"/>
      <c r="S259"/>
      <c r="T259"/>
      <c r="U259"/>
      <c r="V259"/>
      <c r="W259"/>
    </row>
    <row r="260" spans="8:23">
      <c r="H260" s="3"/>
      <c r="I260" s="3"/>
      <c r="Q260"/>
      <c r="R260"/>
      <c r="S260"/>
      <c r="T260"/>
      <c r="U260"/>
      <c r="V260"/>
      <c r="W260"/>
    </row>
    <row r="261" spans="8:23">
      <c r="H261" s="3"/>
      <c r="I261" s="3"/>
      <c r="Q261"/>
      <c r="R261"/>
      <c r="S261"/>
      <c r="T261"/>
      <c r="U261"/>
      <c r="V261"/>
      <c r="W261"/>
    </row>
    <row r="262" spans="8:23">
      <c r="H262" s="3"/>
      <c r="I262" s="3"/>
      <c r="Q262"/>
      <c r="R262"/>
      <c r="S262"/>
      <c r="T262"/>
      <c r="U262"/>
      <c r="V262"/>
      <c r="W262"/>
    </row>
    <row r="263" spans="8:23">
      <c r="H263" s="3"/>
      <c r="I263" s="3"/>
      <c r="Q263"/>
      <c r="R263"/>
      <c r="S263"/>
      <c r="T263"/>
      <c r="U263"/>
      <c r="V263"/>
      <c r="W263"/>
    </row>
    <row r="264" spans="8:23">
      <c r="H264" s="3"/>
      <c r="I264" s="3"/>
      <c r="Q264"/>
      <c r="R264"/>
      <c r="S264"/>
      <c r="T264"/>
      <c r="U264"/>
      <c r="V264"/>
      <c r="W264"/>
    </row>
    <row r="265" spans="8:23">
      <c r="H265" s="3"/>
      <c r="I265" s="3"/>
      <c r="Q265"/>
      <c r="R265"/>
      <c r="S265"/>
      <c r="T265"/>
      <c r="U265"/>
      <c r="V265"/>
      <c r="W265"/>
    </row>
    <row r="266" spans="8:23">
      <c r="H266" s="3"/>
      <c r="I266" s="3"/>
      <c r="Q266"/>
      <c r="R266"/>
      <c r="S266"/>
      <c r="T266"/>
      <c r="U266"/>
      <c r="V266"/>
      <c r="W266"/>
    </row>
    <row r="267" spans="8:23">
      <c r="H267" s="3"/>
      <c r="I267" s="3"/>
      <c r="Q267"/>
      <c r="R267"/>
      <c r="S267"/>
      <c r="T267"/>
      <c r="U267"/>
      <c r="V267"/>
      <c r="W267"/>
    </row>
    <row r="268" spans="8:23">
      <c r="H268" s="3"/>
      <c r="I268" s="3"/>
      <c r="Q268"/>
      <c r="R268"/>
      <c r="S268"/>
      <c r="T268"/>
      <c r="U268"/>
      <c r="V268"/>
      <c r="W268"/>
    </row>
    <row r="269" spans="8:23">
      <c r="H269" s="3"/>
      <c r="I269" s="3"/>
      <c r="Q269"/>
      <c r="R269"/>
      <c r="S269"/>
      <c r="T269"/>
      <c r="U269"/>
      <c r="V269"/>
      <c r="W269"/>
    </row>
    <row r="270" spans="8:23">
      <c r="H270" s="3"/>
      <c r="I270" s="3"/>
      <c r="Q270"/>
      <c r="R270"/>
      <c r="S270"/>
      <c r="T270"/>
      <c r="U270"/>
      <c r="V270"/>
      <c r="W270"/>
    </row>
    <row r="271" spans="8:23">
      <c r="H271" s="3"/>
      <c r="I271" s="3"/>
      <c r="Q271"/>
      <c r="R271"/>
      <c r="S271"/>
      <c r="T271"/>
      <c r="U271"/>
      <c r="V271"/>
      <c r="W271"/>
    </row>
    <row r="272" spans="8:23">
      <c r="H272" s="3"/>
      <c r="I272" s="3"/>
      <c r="Q272"/>
      <c r="R272"/>
      <c r="S272"/>
      <c r="T272"/>
      <c r="U272"/>
      <c r="V272"/>
      <c r="W272"/>
    </row>
    <row r="273" spans="8:23">
      <c r="H273" s="3"/>
      <c r="I273" s="3"/>
      <c r="Q273"/>
      <c r="R273"/>
      <c r="S273"/>
      <c r="T273"/>
      <c r="U273"/>
      <c r="V273"/>
      <c r="W273"/>
    </row>
    <row r="274" spans="8:23">
      <c r="H274" s="3"/>
      <c r="I274" s="3"/>
      <c r="Q274"/>
      <c r="R274"/>
      <c r="S274"/>
      <c r="T274"/>
      <c r="U274"/>
      <c r="V274"/>
      <c r="W274"/>
    </row>
    <row r="275" spans="8:23">
      <c r="H275" s="3"/>
      <c r="I275" s="3"/>
      <c r="Q275"/>
      <c r="R275"/>
      <c r="S275"/>
      <c r="T275"/>
      <c r="U275"/>
      <c r="V275"/>
      <c r="W275"/>
    </row>
    <row r="276" spans="8:23">
      <c r="H276" s="3"/>
      <c r="I276" s="3"/>
      <c r="Q276"/>
      <c r="R276"/>
      <c r="S276"/>
      <c r="T276"/>
      <c r="U276"/>
      <c r="V276"/>
      <c r="W276"/>
    </row>
    <row r="277" spans="8:23">
      <c r="H277" s="3"/>
      <c r="I277" s="3"/>
      <c r="Q277"/>
      <c r="R277"/>
      <c r="S277"/>
      <c r="T277"/>
      <c r="U277"/>
      <c r="V277"/>
      <c r="W277"/>
    </row>
    <row r="278" spans="8:23">
      <c r="H278" s="3"/>
      <c r="I278" s="3"/>
      <c r="Q278"/>
      <c r="R278"/>
      <c r="S278"/>
      <c r="T278"/>
      <c r="U278"/>
      <c r="V278"/>
      <c r="W278"/>
    </row>
    <row r="279" spans="8:23">
      <c r="H279" s="3"/>
      <c r="I279" s="3"/>
      <c r="Q279"/>
      <c r="R279"/>
      <c r="S279"/>
      <c r="T279"/>
      <c r="U279"/>
      <c r="V279"/>
      <c r="W279"/>
    </row>
    <row r="280" spans="8:23">
      <c r="H280" s="3"/>
      <c r="I280" s="3"/>
      <c r="Q280"/>
      <c r="R280"/>
      <c r="S280"/>
      <c r="T280"/>
      <c r="U280"/>
      <c r="V280"/>
      <c r="W280"/>
    </row>
    <row r="281" spans="8:23">
      <c r="H281" s="3"/>
      <c r="I281" s="3"/>
      <c r="Q281"/>
      <c r="R281"/>
      <c r="S281"/>
      <c r="T281"/>
      <c r="U281"/>
      <c r="V281"/>
      <c r="W281"/>
    </row>
    <row r="282" spans="8:23">
      <c r="H282" s="3"/>
      <c r="I282" s="3"/>
      <c r="Q282"/>
      <c r="R282"/>
      <c r="S282"/>
      <c r="T282"/>
      <c r="U282"/>
      <c r="V282"/>
      <c r="W282"/>
    </row>
    <row r="283" spans="8:23">
      <c r="H283" s="3"/>
      <c r="I283" s="3"/>
      <c r="Q283"/>
      <c r="R283"/>
      <c r="S283"/>
      <c r="T283"/>
      <c r="U283"/>
      <c r="V283"/>
      <c r="W283"/>
    </row>
    <row r="284" spans="8:23">
      <c r="H284" s="3"/>
      <c r="I284" s="3"/>
      <c r="Q284"/>
      <c r="R284"/>
      <c r="S284"/>
      <c r="T284"/>
      <c r="U284"/>
      <c r="V284"/>
      <c r="W284"/>
    </row>
    <row r="285" spans="8:23">
      <c r="H285" s="3"/>
      <c r="I285" s="3"/>
      <c r="Q285"/>
      <c r="R285"/>
      <c r="S285"/>
      <c r="T285"/>
      <c r="U285"/>
      <c r="V285"/>
      <c r="W285"/>
    </row>
    <row r="286" spans="8:23">
      <c r="H286" s="3"/>
      <c r="I286" s="3"/>
      <c r="Q286"/>
      <c r="R286"/>
      <c r="S286"/>
      <c r="T286"/>
      <c r="U286"/>
      <c r="V286"/>
      <c r="W286"/>
    </row>
    <row r="287" spans="8:23">
      <c r="H287" s="3"/>
      <c r="I287" s="3"/>
      <c r="Q287"/>
      <c r="R287"/>
      <c r="S287"/>
      <c r="T287"/>
      <c r="U287"/>
      <c r="V287"/>
      <c r="W287"/>
    </row>
    <row r="288" spans="8:23">
      <c r="H288" s="3"/>
      <c r="I288" s="3"/>
      <c r="Q288"/>
      <c r="R288"/>
      <c r="S288"/>
      <c r="T288"/>
      <c r="U288"/>
      <c r="V288"/>
      <c r="W288"/>
    </row>
    <row r="289" spans="8:23">
      <c r="H289" s="3"/>
      <c r="I289" s="3"/>
      <c r="Q289"/>
      <c r="R289"/>
      <c r="S289"/>
      <c r="T289"/>
      <c r="U289"/>
      <c r="V289"/>
      <c r="W289"/>
    </row>
    <row r="290" spans="8:23">
      <c r="H290" s="3"/>
      <c r="I290" s="3"/>
      <c r="Q290"/>
      <c r="R290"/>
      <c r="S290"/>
      <c r="T290"/>
      <c r="U290"/>
      <c r="V290"/>
      <c r="W290"/>
    </row>
    <row r="291" spans="8:23">
      <c r="H291" s="3"/>
      <c r="I291" s="3"/>
      <c r="Q291"/>
      <c r="R291"/>
      <c r="S291"/>
      <c r="T291"/>
      <c r="U291"/>
      <c r="V291"/>
      <c r="W291"/>
    </row>
    <row r="292" spans="8:23">
      <c r="H292" s="3"/>
      <c r="I292" s="3"/>
      <c r="Q292"/>
      <c r="R292"/>
      <c r="S292"/>
      <c r="T292"/>
      <c r="U292"/>
      <c r="V292"/>
      <c r="W292"/>
    </row>
    <row r="293" spans="8:23">
      <c r="H293" s="3"/>
      <c r="I293" s="3"/>
      <c r="Q293"/>
      <c r="R293"/>
      <c r="S293"/>
      <c r="T293"/>
      <c r="U293"/>
      <c r="V293"/>
      <c r="W293"/>
    </row>
    <row r="294" spans="8:23">
      <c r="H294" s="3"/>
      <c r="I294" s="3"/>
      <c r="Q294"/>
      <c r="R294"/>
      <c r="S294"/>
      <c r="T294"/>
      <c r="U294"/>
      <c r="V294"/>
      <c r="W294"/>
    </row>
    <row r="295" spans="8:23">
      <c r="H295" s="3"/>
      <c r="I295" s="3"/>
      <c r="Q295"/>
      <c r="R295"/>
      <c r="S295"/>
      <c r="T295"/>
      <c r="U295"/>
      <c r="V295"/>
      <c r="W295"/>
    </row>
    <row r="296" spans="8:23">
      <c r="H296" s="3"/>
      <c r="I296" s="3"/>
      <c r="Q296"/>
      <c r="R296"/>
      <c r="S296"/>
      <c r="T296"/>
      <c r="U296"/>
      <c r="V296"/>
      <c r="W296"/>
    </row>
    <row r="297" spans="8:23">
      <c r="H297" s="3"/>
      <c r="I297" s="3"/>
      <c r="Q297"/>
      <c r="R297"/>
      <c r="S297"/>
      <c r="T297"/>
      <c r="U297"/>
      <c r="V297"/>
      <c r="W297"/>
    </row>
    <row r="298" spans="8:23">
      <c r="H298" s="3"/>
      <c r="I298" s="3"/>
      <c r="Q298"/>
      <c r="R298"/>
      <c r="S298"/>
      <c r="T298"/>
      <c r="U298"/>
      <c r="V298"/>
      <c r="W298"/>
    </row>
    <row r="299" spans="8:23">
      <c r="H299" s="3"/>
      <c r="I299" s="3"/>
      <c r="Q299"/>
      <c r="R299"/>
      <c r="S299"/>
      <c r="T299"/>
      <c r="U299"/>
      <c r="V299"/>
      <c r="W299"/>
    </row>
    <row r="300" spans="8:23">
      <c r="H300" s="3"/>
      <c r="I300" s="3"/>
      <c r="Q300"/>
      <c r="R300"/>
      <c r="S300"/>
      <c r="T300"/>
      <c r="U300"/>
      <c r="V300"/>
      <c r="W300"/>
    </row>
    <row r="301" spans="8:23">
      <c r="H301" s="3"/>
      <c r="I301" s="3"/>
      <c r="Q301"/>
      <c r="R301"/>
      <c r="S301"/>
      <c r="T301"/>
      <c r="U301"/>
      <c r="V301"/>
      <c r="W301"/>
    </row>
    <row r="302" spans="8:23">
      <c r="H302" s="3"/>
      <c r="I302" s="3"/>
      <c r="Q302"/>
      <c r="R302"/>
      <c r="S302"/>
      <c r="T302"/>
      <c r="U302"/>
      <c r="V302"/>
      <c r="W302"/>
    </row>
    <row r="303" spans="8:23">
      <c r="H303" s="3"/>
      <c r="I303" s="3"/>
      <c r="R303"/>
      <c r="S303"/>
      <c r="T303"/>
      <c r="U303"/>
      <c r="V303"/>
      <c r="W303"/>
    </row>
    <row r="304" spans="8:23">
      <c r="H304" s="3"/>
      <c r="I304" s="3"/>
      <c r="R304"/>
      <c r="S304"/>
      <c r="T304"/>
      <c r="U304"/>
      <c r="V304"/>
      <c r="W304"/>
    </row>
    <row r="305" spans="8:23">
      <c r="H305" s="3"/>
      <c r="I305" s="3"/>
      <c r="Q305"/>
      <c r="R305"/>
      <c r="S305"/>
      <c r="T305"/>
      <c r="U305"/>
      <c r="V305"/>
      <c r="W305"/>
    </row>
    <row r="306" spans="8:23">
      <c r="H306" s="3"/>
      <c r="I306" s="3"/>
      <c r="Q306"/>
      <c r="R306"/>
      <c r="S306"/>
      <c r="T306"/>
      <c r="U306"/>
      <c r="V306"/>
      <c r="W306"/>
    </row>
    <row r="307" spans="8:23">
      <c r="H307" s="3"/>
      <c r="I307" s="3"/>
      <c r="Q307"/>
      <c r="R307"/>
      <c r="S307"/>
      <c r="T307"/>
      <c r="U307"/>
      <c r="V307"/>
      <c r="W307"/>
    </row>
    <row r="308" spans="8:23">
      <c r="H308" s="3"/>
      <c r="I308" s="3"/>
      <c r="Q308"/>
      <c r="R308"/>
      <c r="S308"/>
      <c r="T308"/>
      <c r="U308"/>
      <c r="V308"/>
      <c r="W308"/>
    </row>
    <row r="309" spans="8:23">
      <c r="H309" s="3"/>
      <c r="I309" s="3"/>
      <c r="Q309"/>
      <c r="R309"/>
      <c r="S309"/>
      <c r="T309"/>
      <c r="U309"/>
      <c r="V309"/>
      <c r="W309"/>
    </row>
    <row r="310" spans="8:23">
      <c r="H310" s="3"/>
      <c r="I310" s="3"/>
      <c r="Q310"/>
      <c r="R310"/>
      <c r="S310"/>
      <c r="T310"/>
      <c r="U310"/>
      <c r="V310"/>
      <c r="W310"/>
    </row>
    <row r="311" spans="8:23">
      <c r="H311" s="3"/>
      <c r="I311" s="3"/>
      <c r="Q311"/>
      <c r="R311"/>
      <c r="S311"/>
      <c r="T311"/>
      <c r="U311"/>
      <c r="V311"/>
      <c r="W311"/>
    </row>
    <row r="312" spans="8:23">
      <c r="H312" s="3"/>
      <c r="I312" s="3"/>
      <c r="Q312"/>
      <c r="R312"/>
      <c r="S312"/>
      <c r="T312"/>
      <c r="U312"/>
      <c r="V312"/>
      <c r="W312"/>
    </row>
  </sheetData>
  <mergeCells count="4">
    <mergeCell ref="A1:E1"/>
    <mergeCell ref="B13:B14"/>
    <mergeCell ref="B16:L16"/>
    <mergeCell ref="A30:E30"/>
  </mergeCells>
  <conditionalFormatting sqref="A105">
    <cfRule type="cellIs" dxfId="2" priority="3" operator="equal">
      <formula>1</formula>
    </cfRule>
  </conditionalFormatting>
  <conditionalFormatting sqref="F117:O117">
    <cfRule type="cellIs" dxfId="1" priority="2" operator="equal">
      <formula>1</formula>
    </cfRule>
  </conditionalFormatting>
  <conditionalFormatting sqref="C26:L26">
    <cfRule type="cellIs" dxfId="0" priority="1" operator="equal">
      <formula>1</formula>
    </cfRule>
  </conditionalFormatting>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L51"/>
  <sheetViews>
    <sheetView showGridLines="0" workbookViewId="0">
      <selection activeCell="P23" sqref="P23"/>
    </sheetView>
  </sheetViews>
  <sheetFormatPr baseColWidth="10" defaultColWidth="11.5" defaultRowHeight="14" x14ac:dyDescent="0"/>
  <cols>
    <col min="1" max="1" width="21" bestFit="1" customWidth="1"/>
    <col min="2" max="2" width="13.83203125" style="2" bestFit="1" customWidth="1"/>
    <col min="3" max="3" width="13" customWidth="1"/>
    <col min="4" max="4" width="11.5" bestFit="1" customWidth="1"/>
    <col min="5" max="12" width="9.6640625" bestFit="1" customWidth="1"/>
  </cols>
  <sheetData>
    <row r="1" spans="1:12">
      <c r="A1" s="26" t="s">
        <v>191</v>
      </c>
      <c r="B1" s="26"/>
      <c r="D1" s="26"/>
      <c r="E1" s="26"/>
      <c r="F1" s="26"/>
    </row>
    <row r="3" spans="1:12" ht="23">
      <c r="A3" s="27" t="s">
        <v>287</v>
      </c>
      <c r="B3" s="27"/>
      <c r="C3" s="27"/>
      <c r="D3" s="27"/>
      <c r="E3" s="27"/>
      <c r="F3" s="27"/>
      <c r="G3" s="27"/>
      <c r="H3" s="27"/>
      <c r="I3" s="27"/>
      <c r="J3" s="27"/>
      <c r="K3" s="27"/>
      <c r="L3" s="27"/>
    </row>
    <row r="5" spans="1:12">
      <c r="A5" s="86"/>
      <c r="B5" s="86"/>
      <c r="C5" s="86"/>
      <c r="D5" s="86"/>
      <c r="E5" s="86"/>
      <c r="F5" s="86"/>
      <c r="G5" s="86"/>
      <c r="H5" s="86"/>
      <c r="I5" s="86"/>
      <c r="J5" s="87"/>
      <c r="K5" s="87"/>
      <c r="L5" s="87"/>
    </row>
    <row r="6" spans="1:12" ht="18">
      <c r="A6" s="29" t="s">
        <v>197</v>
      </c>
      <c r="B6" s="115"/>
      <c r="C6" s="115"/>
      <c r="D6" s="115"/>
      <c r="E6" s="93"/>
      <c r="F6" s="93"/>
      <c r="G6" s="86"/>
      <c r="H6" s="86"/>
      <c r="I6" s="86"/>
      <c r="J6" s="87"/>
      <c r="K6" s="87"/>
      <c r="L6" s="87"/>
    </row>
    <row r="7" spans="1:12" ht="15" thickBot="1">
      <c r="A7" s="165" t="s">
        <v>399</v>
      </c>
      <c r="B7" s="3"/>
      <c r="C7" s="3"/>
      <c r="D7" s="3"/>
      <c r="E7" s="3"/>
      <c r="F7" s="3"/>
      <c r="G7" s="86"/>
      <c r="H7" s="86"/>
      <c r="I7" s="86"/>
      <c r="J7" s="87"/>
      <c r="K7" s="87"/>
      <c r="L7" s="87"/>
    </row>
    <row r="8" spans="1:12" ht="17" thickTop="1" thickBot="1">
      <c r="A8" s="33"/>
      <c r="B8" s="33" t="s">
        <v>170</v>
      </c>
      <c r="C8" s="33" t="s">
        <v>175</v>
      </c>
      <c r="D8" s="33" t="s">
        <v>166</v>
      </c>
      <c r="E8" s="33"/>
      <c r="F8" s="3"/>
      <c r="G8" s="86"/>
      <c r="H8" s="86"/>
      <c r="I8" s="86"/>
      <c r="J8" s="87"/>
      <c r="K8" s="87"/>
      <c r="L8" s="87"/>
    </row>
    <row r="9" spans="1:12" ht="45" thickTop="1" thickBot="1">
      <c r="A9" s="119"/>
      <c r="B9" s="164" t="s">
        <v>240</v>
      </c>
      <c r="C9" s="119"/>
      <c r="D9" s="120" t="s">
        <v>112</v>
      </c>
      <c r="E9" s="170">
        <f>'3. Dec. heating building stock'!E9</f>
        <v>0</v>
      </c>
      <c r="F9" s="95"/>
      <c r="G9" s="86"/>
      <c r="H9" s="86"/>
      <c r="I9" s="86"/>
      <c r="J9" s="87"/>
      <c r="K9" s="87"/>
      <c r="L9" s="87"/>
    </row>
    <row r="10" spans="1:12" ht="16" thickTop="1" thickBot="1">
      <c r="A10" s="119"/>
      <c r="B10" s="119" t="s">
        <v>241</v>
      </c>
      <c r="C10" s="119"/>
      <c r="D10" s="119" t="s">
        <v>242</v>
      </c>
      <c r="E10" s="186">
        <f>'3. Dec. heating building stock'!E10</f>
        <v>150</v>
      </c>
      <c r="F10" s="3"/>
      <c r="G10" s="86"/>
      <c r="H10" s="86"/>
      <c r="I10" s="86"/>
      <c r="J10" s="87"/>
      <c r="K10" s="87"/>
      <c r="L10" s="87"/>
    </row>
    <row r="11" spans="1:12" ht="15" thickTop="1"/>
    <row r="12" spans="1:12" ht="18">
      <c r="A12" s="29" t="s">
        <v>168</v>
      </c>
    </row>
    <row r="13" spans="1:12" ht="15" thickBot="1">
      <c r="A13" s="165" t="s">
        <v>402</v>
      </c>
      <c r="B13" s="17"/>
      <c r="D13" s="17"/>
    </row>
    <row r="14" spans="1:12" ht="47" thickTop="1" thickBot="1">
      <c r="A14" s="246" t="s">
        <v>403</v>
      </c>
      <c r="B14" s="243" t="s">
        <v>171</v>
      </c>
      <c r="C14" s="243" t="s">
        <v>166</v>
      </c>
      <c r="D14" s="32" t="s">
        <v>425</v>
      </c>
      <c r="E14" s="32" t="s">
        <v>446</v>
      </c>
      <c r="F14" s="32" t="s">
        <v>447</v>
      </c>
      <c r="G14" s="32" t="s">
        <v>448</v>
      </c>
      <c r="H14" s="32" t="s">
        <v>449</v>
      </c>
      <c r="I14" s="32" t="s">
        <v>450</v>
      </c>
      <c r="J14" s="32" t="s">
        <v>451</v>
      </c>
      <c r="K14" s="32" t="s">
        <v>452</v>
      </c>
      <c r="L14" s="32" t="s">
        <v>453</v>
      </c>
    </row>
    <row r="15" spans="1:12" ht="16" thickTop="1">
      <c r="A15" s="247"/>
      <c r="B15" s="244"/>
      <c r="C15" s="244"/>
      <c r="D15" s="88"/>
      <c r="E15" s="88"/>
      <c r="F15" s="88"/>
      <c r="G15" s="88"/>
      <c r="H15" s="88"/>
      <c r="I15" s="88"/>
      <c r="J15" s="88"/>
      <c r="K15" s="88"/>
      <c r="L15" s="88"/>
    </row>
    <row r="16" spans="1:12" ht="16" thickBot="1">
      <c r="A16" s="248"/>
      <c r="B16" s="245"/>
      <c r="C16" s="245"/>
      <c r="D16" s="89"/>
      <c r="E16" s="89"/>
      <c r="F16" s="89"/>
      <c r="G16" s="89"/>
      <c r="H16" s="89"/>
      <c r="I16" s="89"/>
      <c r="J16" s="89"/>
      <c r="K16" s="89"/>
      <c r="L16" s="89"/>
    </row>
    <row r="17" spans="1:12" ht="16" thickTop="1" thickBot="1">
      <c r="A17" s="42" t="s">
        <v>12</v>
      </c>
      <c r="B17" s="35" t="s">
        <v>49</v>
      </c>
      <c r="C17" s="36" t="s">
        <v>54</v>
      </c>
      <c r="D17" s="38"/>
      <c r="E17" s="38"/>
      <c r="F17" s="38"/>
      <c r="G17" s="38"/>
      <c r="H17" s="38"/>
      <c r="I17" s="38"/>
      <c r="J17" s="38"/>
      <c r="K17" s="38"/>
      <c r="L17" s="38"/>
    </row>
    <row r="18" spans="1:12" ht="16" thickTop="1" thickBot="1">
      <c r="A18" s="42"/>
      <c r="B18" s="35" t="s">
        <v>51</v>
      </c>
      <c r="C18" s="36" t="s">
        <v>54</v>
      </c>
      <c r="D18" s="39"/>
      <c r="E18" s="39"/>
      <c r="F18" s="39"/>
      <c r="G18" s="39"/>
      <c r="H18" s="39"/>
      <c r="I18" s="39"/>
      <c r="J18" s="39"/>
      <c r="K18" s="39"/>
      <c r="L18" s="39"/>
    </row>
    <row r="19" spans="1:12" ht="16" thickTop="1" thickBot="1">
      <c r="A19" s="42"/>
      <c r="B19" s="35" t="s">
        <v>50</v>
      </c>
      <c r="C19" s="36" t="s">
        <v>54</v>
      </c>
      <c r="D19" s="39"/>
      <c r="E19" s="39"/>
      <c r="F19" s="39"/>
      <c r="G19" s="39"/>
      <c r="H19" s="39"/>
      <c r="I19" s="39"/>
      <c r="J19" s="39"/>
      <c r="K19" s="39"/>
      <c r="L19" s="39"/>
    </row>
    <row r="20" spans="1:12" ht="16" thickTop="1" thickBot="1">
      <c r="A20" s="42"/>
      <c r="B20" s="35" t="s">
        <v>1</v>
      </c>
      <c r="C20" s="36" t="s">
        <v>54</v>
      </c>
      <c r="D20" s="39"/>
      <c r="E20" s="39"/>
      <c r="F20" s="39"/>
      <c r="G20" s="39"/>
      <c r="H20" s="39"/>
      <c r="I20" s="39"/>
      <c r="J20" s="39"/>
      <c r="K20" s="39"/>
      <c r="L20" s="39"/>
    </row>
    <row r="21" spans="1:12" ht="5" customHeight="1" thickTop="1" thickBot="1">
      <c r="A21" s="42"/>
      <c r="B21" s="35"/>
      <c r="C21" s="37"/>
      <c r="D21" s="40"/>
      <c r="E21" s="40"/>
      <c r="F21" s="40"/>
      <c r="G21" s="40"/>
      <c r="H21" s="40"/>
      <c r="I21" s="40"/>
      <c r="J21" s="40"/>
      <c r="K21" s="40"/>
      <c r="L21" s="40"/>
    </row>
    <row r="22" spans="1:12" ht="16" thickTop="1" thickBot="1">
      <c r="A22" s="42" t="s">
        <v>71</v>
      </c>
      <c r="B22" s="35" t="s">
        <v>55</v>
      </c>
      <c r="C22" s="36" t="s">
        <v>79</v>
      </c>
      <c r="D22" s="40"/>
      <c r="E22" s="40"/>
      <c r="F22" s="40"/>
      <c r="G22" s="40"/>
      <c r="H22" s="40"/>
      <c r="I22" s="40"/>
      <c r="J22" s="40"/>
      <c r="K22" s="40"/>
      <c r="L22" s="40"/>
    </row>
    <row r="23" spans="1:12" ht="16" thickTop="1" thickBot="1">
      <c r="A23" s="42"/>
      <c r="B23" s="35" t="s">
        <v>56</v>
      </c>
      <c r="C23" s="36" t="s">
        <v>79</v>
      </c>
      <c r="D23" s="40"/>
      <c r="E23" s="40"/>
      <c r="F23" s="40"/>
      <c r="G23" s="40"/>
      <c r="H23" s="40"/>
      <c r="I23" s="40"/>
      <c r="J23" s="40"/>
      <c r="K23" s="40"/>
      <c r="L23" s="40"/>
    </row>
    <row r="24" spans="1:12" ht="16" thickTop="1" thickBot="1">
      <c r="A24" s="42"/>
      <c r="B24" s="35" t="s">
        <v>57</v>
      </c>
      <c r="C24" s="36" t="s">
        <v>79</v>
      </c>
      <c r="D24" s="40"/>
      <c r="E24" s="40"/>
      <c r="F24" s="40"/>
      <c r="G24" s="40"/>
      <c r="H24" s="40"/>
      <c r="I24" s="40"/>
      <c r="J24" s="40"/>
      <c r="K24" s="40"/>
      <c r="L24" s="40"/>
    </row>
    <row r="25" spans="1:12" ht="16" thickTop="1" thickBot="1">
      <c r="A25" s="42"/>
      <c r="B25" s="35" t="s">
        <v>58</v>
      </c>
      <c r="C25" s="36" t="s">
        <v>79</v>
      </c>
      <c r="D25" s="40"/>
      <c r="E25" s="40"/>
      <c r="F25" s="40"/>
      <c r="G25" s="40"/>
      <c r="H25" s="40"/>
      <c r="I25" s="40"/>
      <c r="J25" s="40"/>
      <c r="K25" s="40"/>
      <c r="L25" s="40"/>
    </row>
    <row r="26" spans="1:12" ht="16" thickTop="1" thickBot="1">
      <c r="A26" s="42"/>
      <c r="B26" s="35" t="s">
        <v>59</v>
      </c>
      <c r="C26" s="36" t="s">
        <v>79</v>
      </c>
      <c r="D26" s="40"/>
      <c r="E26" s="40"/>
      <c r="F26" s="40"/>
      <c r="G26" s="40"/>
      <c r="H26" s="40"/>
      <c r="I26" s="40"/>
      <c r="J26" s="40"/>
      <c r="K26" s="40"/>
      <c r="L26" s="40"/>
    </row>
    <row r="27" spans="1:12" ht="16" thickTop="1" thickBot="1">
      <c r="A27" s="42"/>
      <c r="B27" s="35" t="s">
        <v>60</v>
      </c>
      <c r="C27" s="36" t="s">
        <v>79</v>
      </c>
      <c r="D27" s="40"/>
      <c r="E27" s="40"/>
      <c r="F27" s="40"/>
      <c r="G27" s="40"/>
      <c r="H27" s="40"/>
      <c r="I27" s="40"/>
      <c r="J27" s="40"/>
      <c r="K27" s="40"/>
      <c r="L27" s="40"/>
    </row>
    <row r="28" spans="1:12" ht="16" thickTop="1" thickBot="1">
      <c r="A28" s="42"/>
      <c r="B28" s="35" t="s">
        <v>61</v>
      </c>
      <c r="C28" s="36" t="s">
        <v>79</v>
      </c>
      <c r="D28" s="40"/>
      <c r="E28" s="40"/>
      <c r="F28" s="40"/>
      <c r="G28" s="40"/>
      <c r="H28" s="40"/>
      <c r="I28" s="40"/>
      <c r="J28" s="40"/>
      <c r="K28" s="40"/>
      <c r="L28" s="40"/>
    </row>
    <row r="29" spans="1:12" ht="16" thickTop="1" thickBot="1">
      <c r="A29" s="42"/>
      <c r="B29" s="35" t="s">
        <v>62</v>
      </c>
      <c r="C29" s="36" t="s">
        <v>79</v>
      </c>
      <c r="D29" s="40"/>
      <c r="E29" s="40"/>
      <c r="F29" s="40"/>
      <c r="G29" s="40"/>
      <c r="H29" s="40"/>
      <c r="I29" s="40"/>
      <c r="J29" s="40"/>
      <c r="K29" s="40"/>
      <c r="L29" s="40"/>
    </row>
    <row r="30" spans="1:12" ht="16" thickTop="1" thickBot="1">
      <c r="A30" s="42"/>
      <c r="B30" s="35" t="s">
        <v>63</v>
      </c>
      <c r="C30" s="36" t="s">
        <v>79</v>
      </c>
      <c r="D30" s="40"/>
      <c r="E30" s="40"/>
      <c r="F30" s="40"/>
      <c r="G30" s="40"/>
      <c r="H30" s="40"/>
      <c r="I30" s="40"/>
      <c r="J30" s="40"/>
      <c r="K30" s="40"/>
      <c r="L30" s="40"/>
    </row>
    <row r="31" spans="1:12" ht="5" customHeight="1" thickTop="1" thickBot="1">
      <c r="A31" s="42"/>
      <c r="B31" s="35"/>
      <c r="C31" s="37"/>
      <c r="D31" s="40"/>
      <c r="E31" s="40"/>
      <c r="F31" s="40"/>
      <c r="G31" s="40"/>
      <c r="H31" s="40"/>
      <c r="I31" s="40"/>
      <c r="J31" s="40"/>
      <c r="K31" s="40"/>
      <c r="L31" s="40"/>
    </row>
    <row r="32" spans="1:12" ht="16" thickTop="1" thickBot="1">
      <c r="A32" s="42" t="s">
        <v>72</v>
      </c>
      <c r="B32" s="35" t="s">
        <v>55</v>
      </c>
      <c r="C32" s="36" t="s">
        <v>80</v>
      </c>
      <c r="D32" s="40"/>
      <c r="E32" s="40"/>
      <c r="F32" s="40"/>
      <c r="G32" s="40"/>
      <c r="H32" s="40"/>
      <c r="I32" s="40"/>
      <c r="J32" s="40"/>
      <c r="K32" s="40"/>
      <c r="L32" s="40"/>
    </row>
    <row r="33" spans="1:12" ht="16" thickTop="1" thickBot="1">
      <c r="A33" s="42"/>
      <c r="B33" s="35" t="s">
        <v>56</v>
      </c>
      <c r="C33" s="36" t="s">
        <v>80</v>
      </c>
      <c r="D33" s="40"/>
      <c r="E33" s="40"/>
      <c r="F33" s="40"/>
      <c r="G33" s="40"/>
      <c r="H33" s="40"/>
      <c r="I33" s="40"/>
      <c r="J33" s="40"/>
      <c r="K33" s="40"/>
      <c r="L33" s="40"/>
    </row>
    <row r="34" spans="1:12" ht="16" thickTop="1" thickBot="1">
      <c r="A34" s="42"/>
      <c r="B34" s="35" t="s">
        <v>57</v>
      </c>
      <c r="C34" s="36" t="s">
        <v>80</v>
      </c>
      <c r="D34" s="40"/>
      <c r="E34" s="40"/>
      <c r="F34" s="40"/>
      <c r="G34" s="40"/>
      <c r="H34" s="40"/>
      <c r="I34" s="40"/>
      <c r="J34" s="40"/>
      <c r="K34" s="40"/>
      <c r="L34" s="40"/>
    </row>
    <row r="35" spans="1:12" ht="16" thickTop="1" thickBot="1">
      <c r="A35" s="42"/>
      <c r="B35" s="35" t="s">
        <v>58</v>
      </c>
      <c r="C35" s="36" t="s">
        <v>80</v>
      </c>
      <c r="D35" s="40"/>
      <c r="E35" s="40"/>
      <c r="F35" s="40"/>
      <c r="G35" s="40"/>
      <c r="H35" s="40"/>
      <c r="I35" s="40"/>
      <c r="J35" s="40"/>
      <c r="K35" s="40"/>
      <c r="L35" s="40"/>
    </row>
    <row r="36" spans="1:12" ht="16" thickTop="1" thickBot="1">
      <c r="A36" s="42"/>
      <c r="B36" s="35" t="s">
        <v>59</v>
      </c>
      <c r="C36" s="36" t="s">
        <v>80</v>
      </c>
      <c r="D36" s="40"/>
      <c r="E36" s="40"/>
      <c r="F36" s="40"/>
      <c r="G36" s="40"/>
      <c r="H36" s="40"/>
      <c r="I36" s="40"/>
      <c r="J36" s="40"/>
      <c r="K36" s="40"/>
      <c r="L36" s="40"/>
    </row>
    <row r="37" spans="1:12" ht="16" thickTop="1" thickBot="1">
      <c r="A37" s="42"/>
      <c r="B37" s="35" t="s">
        <v>60</v>
      </c>
      <c r="C37" s="36" t="s">
        <v>80</v>
      </c>
      <c r="D37" s="40"/>
      <c r="E37" s="40"/>
      <c r="F37" s="40"/>
      <c r="G37" s="40"/>
      <c r="H37" s="40"/>
      <c r="I37" s="40"/>
      <c r="J37" s="40"/>
      <c r="K37" s="40"/>
      <c r="L37" s="40"/>
    </row>
    <row r="38" spans="1:12" ht="16" thickTop="1" thickBot="1">
      <c r="A38" s="42"/>
      <c r="B38" s="35" t="s">
        <v>61</v>
      </c>
      <c r="C38" s="36" t="s">
        <v>80</v>
      </c>
      <c r="D38" s="40"/>
      <c r="E38" s="40"/>
      <c r="F38" s="40"/>
      <c r="G38" s="40"/>
      <c r="H38" s="40"/>
      <c r="I38" s="40"/>
      <c r="J38" s="40"/>
      <c r="K38" s="40"/>
      <c r="L38" s="40"/>
    </row>
    <row r="39" spans="1:12" ht="16" thickTop="1" thickBot="1">
      <c r="A39" s="42"/>
      <c r="B39" s="35" t="s">
        <v>62</v>
      </c>
      <c r="C39" s="36" t="s">
        <v>80</v>
      </c>
      <c r="D39" s="40"/>
      <c r="E39" s="40"/>
      <c r="F39" s="40"/>
      <c r="G39" s="40"/>
      <c r="H39" s="40"/>
      <c r="I39" s="40"/>
      <c r="J39" s="40"/>
      <c r="K39" s="40"/>
      <c r="L39" s="40"/>
    </row>
    <row r="40" spans="1:12" ht="16" thickTop="1" thickBot="1">
      <c r="A40" s="42"/>
      <c r="B40" s="35" t="s">
        <v>63</v>
      </c>
      <c r="C40" s="36" t="s">
        <v>80</v>
      </c>
      <c r="D40" s="40"/>
      <c r="E40" s="40"/>
      <c r="F40" s="40"/>
      <c r="G40" s="40"/>
      <c r="H40" s="40"/>
      <c r="I40" s="40"/>
      <c r="J40" s="40"/>
      <c r="K40" s="40"/>
      <c r="L40" s="40"/>
    </row>
    <row r="41" spans="1:12" ht="5" customHeight="1" thickTop="1" thickBot="1">
      <c r="A41" s="42"/>
      <c r="B41" s="35"/>
      <c r="C41" s="37"/>
      <c r="D41" s="40"/>
      <c r="E41" s="40"/>
      <c r="F41" s="40"/>
      <c r="G41" s="40"/>
      <c r="H41" s="40"/>
      <c r="I41" s="40"/>
      <c r="J41" s="40"/>
      <c r="K41" s="40"/>
      <c r="L41" s="40"/>
    </row>
    <row r="42" spans="1:12" ht="16" thickTop="1" thickBot="1">
      <c r="A42" s="42" t="s">
        <v>2</v>
      </c>
      <c r="B42" s="35" t="s">
        <v>55</v>
      </c>
      <c r="C42" s="36" t="s">
        <v>81</v>
      </c>
      <c r="D42" s="40"/>
      <c r="E42" s="40"/>
      <c r="F42" s="40"/>
      <c r="G42" s="40"/>
      <c r="H42" s="40"/>
      <c r="I42" s="40"/>
      <c r="J42" s="40"/>
      <c r="K42" s="40"/>
      <c r="L42" s="40"/>
    </row>
    <row r="43" spans="1:12" ht="16" thickTop="1" thickBot="1">
      <c r="A43" s="42"/>
      <c r="B43" s="35" t="s">
        <v>56</v>
      </c>
      <c r="C43" s="36" t="s">
        <v>81</v>
      </c>
      <c r="D43" s="40"/>
      <c r="E43" s="40"/>
      <c r="F43" s="40"/>
      <c r="G43" s="40"/>
      <c r="H43" s="40"/>
      <c r="I43" s="40"/>
      <c r="J43" s="40"/>
      <c r="K43" s="40"/>
      <c r="L43" s="40"/>
    </row>
    <row r="44" spans="1:12" ht="16" thickTop="1" thickBot="1">
      <c r="A44" s="42"/>
      <c r="B44" s="35" t="s">
        <v>57</v>
      </c>
      <c r="C44" s="36" t="s">
        <v>81</v>
      </c>
      <c r="D44" s="40"/>
      <c r="E44" s="40"/>
      <c r="F44" s="40"/>
      <c r="G44" s="40"/>
      <c r="H44" s="40"/>
      <c r="I44" s="40"/>
      <c r="J44" s="40"/>
      <c r="K44" s="40"/>
      <c r="L44" s="40"/>
    </row>
    <row r="45" spans="1:12" ht="16" thickTop="1" thickBot="1">
      <c r="A45" s="42"/>
      <c r="B45" s="35" t="s">
        <v>58</v>
      </c>
      <c r="C45" s="36" t="s">
        <v>81</v>
      </c>
      <c r="D45" s="40"/>
      <c r="E45" s="40"/>
      <c r="F45" s="40"/>
      <c r="G45" s="40"/>
      <c r="H45" s="40"/>
      <c r="I45" s="40"/>
      <c r="J45" s="40"/>
      <c r="K45" s="40"/>
      <c r="L45" s="40"/>
    </row>
    <row r="46" spans="1:12" ht="16" thickTop="1" thickBot="1">
      <c r="A46" s="42"/>
      <c r="B46" s="35" t="s">
        <v>59</v>
      </c>
      <c r="C46" s="36" t="s">
        <v>81</v>
      </c>
      <c r="D46" s="40"/>
      <c r="E46" s="40"/>
      <c r="F46" s="40"/>
      <c r="G46" s="40"/>
      <c r="H46" s="40"/>
      <c r="I46" s="40"/>
      <c r="J46" s="40"/>
      <c r="K46" s="40"/>
      <c r="L46" s="40"/>
    </row>
    <row r="47" spans="1:12" ht="16" thickTop="1" thickBot="1">
      <c r="A47" s="42"/>
      <c r="B47" s="35" t="s">
        <v>60</v>
      </c>
      <c r="C47" s="36" t="s">
        <v>81</v>
      </c>
      <c r="D47" s="40"/>
      <c r="E47" s="40"/>
      <c r="F47" s="40"/>
      <c r="G47" s="40"/>
      <c r="H47" s="40"/>
      <c r="I47" s="40"/>
      <c r="J47" s="40"/>
      <c r="K47" s="40"/>
      <c r="L47" s="40"/>
    </row>
    <row r="48" spans="1:12" ht="16" thickTop="1" thickBot="1">
      <c r="A48" s="42"/>
      <c r="B48" s="35" t="s">
        <v>61</v>
      </c>
      <c r="C48" s="36" t="s">
        <v>81</v>
      </c>
      <c r="D48" s="40"/>
      <c r="E48" s="40"/>
      <c r="F48" s="40"/>
      <c r="G48" s="40"/>
      <c r="H48" s="40"/>
      <c r="I48" s="40"/>
      <c r="J48" s="40"/>
      <c r="K48" s="40"/>
      <c r="L48" s="40"/>
    </row>
    <row r="49" spans="1:12" ht="16" thickTop="1" thickBot="1">
      <c r="A49" s="42"/>
      <c r="B49" s="35" t="s">
        <v>62</v>
      </c>
      <c r="C49" s="36" t="s">
        <v>81</v>
      </c>
      <c r="D49" s="40"/>
      <c r="E49" s="40"/>
      <c r="F49" s="40"/>
      <c r="G49" s="40"/>
      <c r="H49" s="40"/>
      <c r="I49" s="40"/>
      <c r="J49" s="40"/>
      <c r="K49" s="40"/>
      <c r="L49" s="40"/>
    </row>
    <row r="50" spans="1:12" ht="16" thickTop="1" thickBot="1">
      <c r="A50" s="34"/>
      <c r="B50" s="35" t="s">
        <v>63</v>
      </c>
      <c r="C50" s="36" t="s">
        <v>81</v>
      </c>
      <c r="D50" s="41"/>
      <c r="E50" s="41"/>
      <c r="F50" s="41"/>
      <c r="G50" s="41"/>
      <c r="H50" s="41"/>
      <c r="I50" s="41"/>
      <c r="J50" s="41"/>
      <c r="K50" s="41"/>
      <c r="L50" s="41"/>
    </row>
    <row r="51" spans="1:12" ht="15" thickTop="1"/>
  </sheetData>
  <mergeCells count="3">
    <mergeCell ref="C14:C16"/>
    <mergeCell ref="B14:B16"/>
    <mergeCell ref="A14:A16"/>
  </mergeCells>
  <phoneticPr fontId="15" type="noConversion"/>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AO68"/>
  <sheetViews>
    <sheetView showGridLines="0" workbookViewId="0">
      <selection activeCell="G13" sqref="G13"/>
    </sheetView>
  </sheetViews>
  <sheetFormatPr baseColWidth="10" defaultColWidth="11.5" defaultRowHeight="14" x14ac:dyDescent="0"/>
  <cols>
    <col min="1" max="1" width="60.6640625" customWidth="1"/>
    <col min="2" max="2" width="10" bestFit="1" customWidth="1"/>
    <col min="3" max="3" width="13" customWidth="1"/>
    <col min="4" max="4" width="11.5" customWidth="1"/>
    <col min="5" max="5" width="12.6640625" customWidth="1"/>
    <col min="6" max="12" width="11.5" customWidth="1"/>
  </cols>
  <sheetData>
    <row r="1" spans="1:41">
      <c r="A1" s="26" t="s">
        <v>169</v>
      </c>
    </row>
    <row r="3" spans="1:41" ht="23">
      <c r="A3" s="27" t="str">
        <f>"Ref. CM | DH economic assessment"</f>
        <v>Ref. CM | DH economic assessment</v>
      </c>
      <c r="B3" s="27"/>
      <c r="C3" s="27"/>
      <c r="D3" s="27"/>
      <c r="E3" s="27"/>
      <c r="F3" s="27"/>
      <c r="G3" s="27"/>
      <c r="H3" s="27"/>
      <c r="I3" s="27"/>
      <c r="J3" s="27"/>
      <c r="K3" s="27"/>
      <c r="L3" s="27"/>
    </row>
    <row r="4" spans="1:41" s="3" customFormat="1">
      <c r="A4" s="115"/>
      <c r="B4" s="91"/>
      <c r="C4" s="152"/>
      <c r="D4" s="91"/>
      <c r="E4" s="91"/>
      <c r="F4" s="91"/>
      <c r="G4" s="91"/>
      <c r="H4" s="91"/>
      <c r="I4" s="91"/>
      <c r="J4" s="91"/>
      <c r="K4" s="91"/>
      <c r="L4" s="91"/>
      <c r="M4" s="91"/>
      <c r="N4" s="91"/>
      <c r="O4" s="91"/>
      <c r="P4" s="91"/>
      <c r="Q4" s="91"/>
      <c r="R4" s="91"/>
      <c r="S4" s="91"/>
      <c r="T4" s="91"/>
      <c r="U4" s="91"/>
      <c r="V4" s="91"/>
      <c r="W4" s="1"/>
      <c r="X4" s="1"/>
      <c r="Y4" s="1"/>
      <c r="Z4" s="1"/>
      <c r="AA4" s="1"/>
      <c r="AB4" s="1"/>
      <c r="AC4" s="1"/>
      <c r="AD4" s="1"/>
      <c r="AE4" s="1"/>
      <c r="AF4" s="1"/>
      <c r="AG4" s="1"/>
      <c r="AH4" s="1"/>
      <c r="AI4" s="1"/>
      <c r="AJ4" s="1"/>
      <c r="AK4" s="1"/>
      <c r="AL4" s="1"/>
      <c r="AM4" s="1"/>
      <c r="AN4" s="1"/>
      <c r="AO4" s="1"/>
    </row>
    <row r="5" spans="1:41" s="3" customFormat="1">
      <c r="A5" s="115"/>
      <c r="B5" s="91"/>
      <c r="C5" s="152"/>
      <c r="D5" s="91"/>
      <c r="E5" s="91"/>
      <c r="F5" s="91"/>
      <c r="G5" s="91"/>
      <c r="H5" s="91"/>
      <c r="I5" s="91"/>
      <c r="J5" s="91"/>
      <c r="K5" s="91"/>
      <c r="L5" s="91"/>
      <c r="M5" s="91"/>
      <c r="N5" s="91"/>
      <c r="O5" s="91"/>
      <c r="P5" s="91"/>
      <c r="Q5" s="91"/>
      <c r="R5" s="91"/>
      <c r="S5" s="91"/>
      <c r="T5" s="91"/>
      <c r="U5" s="91"/>
      <c r="V5" s="91"/>
      <c r="W5" s="1"/>
      <c r="X5" s="1"/>
      <c r="Y5" s="1"/>
      <c r="Z5" s="1"/>
      <c r="AA5" s="1"/>
      <c r="AB5" s="1"/>
      <c r="AC5" s="1"/>
      <c r="AD5" s="1"/>
      <c r="AE5" s="1"/>
      <c r="AF5" s="1"/>
      <c r="AG5" s="1"/>
      <c r="AH5" s="1"/>
      <c r="AI5" s="1"/>
      <c r="AJ5" s="1"/>
      <c r="AK5" s="1"/>
      <c r="AL5" s="1"/>
      <c r="AM5" s="1"/>
      <c r="AN5" s="1"/>
      <c r="AO5" s="1"/>
    </row>
    <row r="6" spans="1:41" s="3" customFormat="1" ht="18">
      <c r="A6" s="29" t="s">
        <v>442</v>
      </c>
      <c r="B6" s="91"/>
      <c r="C6" s="152"/>
      <c r="D6" s="91"/>
      <c r="E6" s="91"/>
      <c r="F6" s="91"/>
      <c r="G6" s="91"/>
      <c r="H6" s="91"/>
      <c r="I6" s="91"/>
      <c r="J6" s="91"/>
      <c r="K6" s="91"/>
      <c r="L6" s="91"/>
      <c r="M6" s="91"/>
      <c r="N6" s="91"/>
      <c r="O6" s="91"/>
      <c r="P6" s="91"/>
      <c r="Q6" s="91"/>
      <c r="R6" s="91"/>
      <c r="S6" s="91"/>
      <c r="T6" s="91"/>
      <c r="U6" s="91"/>
      <c r="V6" s="91"/>
      <c r="W6" s="1"/>
      <c r="X6" s="1"/>
      <c r="Y6" s="1"/>
      <c r="Z6" s="1"/>
      <c r="AA6" s="1"/>
      <c r="AB6" s="1"/>
      <c r="AC6" s="1"/>
      <c r="AD6" s="1"/>
      <c r="AE6" s="1"/>
      <c r="AF6" s="1"/>
      <c r="AG6" s="1"/>
      <c r="AH6" s="1"/>
      <c r="AI6" s="1"/>
      <c r="AJ6" s="1"/>
      <c r="AK6" s="1"/>
      <c r="AL6" s="1"/>
      <c r="AM6" s="1"/>
      <c r="AN6" s="1"/>
      <c r="AO6" s="1"/>
    </row>
    <row r="7" spans="1:41" s="3" customFormat="1" ht="19" thickBot="1">
      <c r="A7" s="165" t="s">
        <v>439</v>
      </c>
      <c r="C7" s="1"/>
      <c r="E7" s="104"/>
      <c r="F7" s="153"/>
      <c r="G7" s="153"/>
      <c r="H7" s="153"/>
      <c r="I7" s="153"/>
      <c r="J7" s="153"/>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row>
    <row r="8" spans="1:41" s="172" customFormat="1" ht="32" thickTop="1" thickBot="1">
      <c r="A8" s="33"/>
      <c r="B8" s="33" t="s">
        <v>174</v>
      </c>
      <c r="C8" s="33" t="s">
        <v>166</v>
      </c>
      <c r="D8" s="33" t="s">
        <v>198</v>
      </c>
      <c r="E8" s="32" t="s">
        <v>407</v>
      </c>
      <c r="F8" s="32" t="s">
        <v>408</v>
      </c>
      <c r="G8" s="32" t="s">
        <v>409</v>
      </c>
      <c r="H8" s="32" t="s">
        <v>410</v>
      </c>
      <c r="I8" s="32" t="s">
        <v>411</v>
      </c>
      <c r="J8" s="32" t="s">
        <v>412</v>
      </c>
      <c r="K8" s="32" t="s">
        <v>413</v>
      </c>
      <c r="L8" s="32" t="s">
        <v>414</v>
      </c>
      <c r="M8" s="32" t="s">
        <v>415</v>
      </c>
      <c r="N8" s="32" t="s">
        <v>416</v>
      </c>
      <c r="O8" s="32" t="s">
        <v>417</v>
      </c>
      <c r="P8" s="32" t="s">
        <v>418</v>
      </c>
      <c r="Q8" s="32" t="s">
        <v>419</v>
      </c>
      <c r="R8" s="32" t="s">
        <v>420</v>
      </c>
      <c r="S8" s="32" t="s">
        <v>421</v>
      </c>
      <c r="T8" s="32" t="s">
        <v>422</v>
      </c>
      <c r="U8" s="32" t="s">
        <v>423</v>
      </c>
      <c r="V8" s="32" t="s">
        <v>424</v>
      </c>
      <c r="X8" s="173"/>
      <c r="Y8" s="173"/>
      <c r="Z8" s="173"/>
      <c r="AA8" s="173"/>
      <c r="AB8" s="173"/>
      <c r="AC8" s="173"/>
      <c r="AD8" s="173"/>
      <c r="AE8" s="173"/>
      <c r="AF8" s="173"/>
      <c r="AG8" s="173"/>
      <c r="AH8" s="173"/>
      <c r="AI8" s="173"/>
      <c r="AJ8" s="173"/>
      <c r="AK8" s="173"/>
      <c r="AL8" s="173"/>
      <c r="AM8" s="173"/>
      <c r="AN8" s="173"/>
      <c r="AO8" s="173"/>
    </row>
    <row r="9" spans="1:41" s="3" customFormat="1" ht="16" thickTop="1" thickBot="1">
      <c r="A9" s="249" t="s">
        <v>199</v>
      </c>
      <c r="B9" s="51" t="s">
        <v>401</v>
      </c>
      <c r="C9" s="154" t="s">
        <v>104</v>
      </c>
      <c r="D9" s="48">
        <v>2018</v>
      </c>
      <c r="E9" s="211"/>
      <c r="F9" s="211"/>
      <c r="G9" s="211"/>
      <c r="H9" s="211"/>
      <c r="I9" s="211"/>
      <c r="J9" s="211"/>
      <c r="K9" s="211"/>
      <c r="L9" s="211"/>
      <c r="M9" s="211"/>
      <c r="N9" s="211"/>
      <c r="O9" s="211"/>
      <c r="P9" s="211"/>
      <c r="Q9" s="211"/>
      <c r="R9" s="211"/>
      <c r="S9" s="211"/>
      <c r="T9" s="211"/>
      <c r="U9" s="211"/>
      <c r="V9" s="211"/>
      <c r="W9" s="1"/>
      <c r="X9" s="1"/>
      <c r="Y9" s="1"/>
      <c r="Z9" s="1"/>
      <c r="AA9" s="1"/>
      <c r="AB9" s="1"/>
      <c r="AC9" s="1"/>
      <c r="AD9" s="1"/>
      <c r="AE9" s="1"/>
      <c r="AF9" s="1"/>
      <c r="AG9" s="1"/>
      <c r="AH9" s="1"/>
      <c r="AI9" s="1"/>
      <c r="AJ9" s="1"/>
      <c r="AK9" s="1"/>
      <c r="AL9" s="1"/>
      <c r="AM9" s="1"/>
      <c r="AN9" s="1"/>
      <c r="AO9" s="1"/>
    </row>
    <row r="10" spans="1:41" s="3" customFormat="1" ht="16" thickTop="1" thickBot="1">
      <c r="A10" s="250"/>
      <c r="B10" s="51" t="s">
        <v>296</v>
      </c>
      <c r="C10" s="154" t="s">
        <v>104</v>
      </c>
      <c r="D10" s="48">
        <v>2030</v>
      </c>
      <c r="E10" s="212"/>
      <c r="F10" s="212"/>
      <c r="G10" s="212"/>
      <c r="H10" s="212"/>
      <c r="I10" s="212"/>
      <c r="J10" s="212"/>
      <c r="K10" s="212"/>
      <c r="L10" s="212"/>
      <c r="M10" s="212"/>
      <c r="N10" s="212"/>
      <c r="O10" s="212"/>
      <c r="P10" s="212"/>
      <c r="Q10" s="212"/>
      <c r="R10" s="212"/>
      <c r="S10" s="212"/>
      <c r="T10" s="212"/>
      <c r="U10" s="212"/>
      <c r="V10" s="212"/>
      <c r="W10" s="1"/>
      <c r="X10" s="1"/>
      <c r="Y10" s="1"/>
      <c r="Z10" s="1"/>
      <c r="AA10" s="1"/>
      <c r="AB10" s="1"/>
      <c r="AC10" s="1"/>
      <c r="AD10" s="1"/>
      <c r="AE10" s="1"/>
      <c r="AF10" s="1"/>
      <c r="AG10" s="1"/>
      <c r="AH10" s="1"/>
      <c r="AI10" s="1"/>
      <c r="AJ10" s="1"/>
      <c r="AK10" s="1"/>
      <c r="AL10" s="1"/>
      <c r="AM10" s="1"/>
      <c r="AN10" s="1"/>
      <c r="AO10" s="1"/>
    </row>
    <row r="11" spans="1:41" s="3" customFormat="1" ht="16" thickTop="1" thickBot="1">
      <c r="A11" s="250"/>
      <c r="B11" s="51" t="s">
        <v>297</v>
      </c>
      <c r="C11" s="154" t="s">
        <v>298</v>
      </c>
      <c r="D11" s="48">
        <v>30</v>
      </c>
      <c r="E11" s="212"/>
      <c r="F11" s="212"/>
      <c r="G11" s="212"/>
      <c r="H11" s="212"/>
      <c r="I11" s="212"/>
      <c r="J11" s="212"/>
      <c r="K11" s="212"/>
      <c r="L11" s="212"/>
      <c r="M11" s="212"/>
      <c r="N11" s="212"/>
      <c r="O11" s="212"/>
      <c r="P11" s="212"/>
      <c r="Q11" s="212"/>
      <c r="R11" s="212"/>
      <c r="S11" s="212"/>
      <c r="T11" s="212"/>
      <c r="U11" s="212"/>
      <c r="V11" s="212"/>
      <c r="W11" s="1"/>
      <c r="X11" s="1"/>
      <c r="Y11" s="1"/>
      <c r="Z11" s="1"/>
      <c r="AA11" s="1"/>
      <c r="AB11" s="1"/>
      <c r="AC11" s="1"/>
      <c r="AD11" s="1"/>
      <c r="AE11" s="1"/>
      <c r="AF11" s="1"/>
      <c r="AG11" s="1"/>
      <c r="AH11" s="1"/>
      <c r="AI11" s="1"/>
      <c r="AJ11" s="1"/>
      <c r="AK11" s="1"/>
      <c r="AL11" s="1"/>
      <c r="AM11" s="1"/>
      <c r="AN11" s="1"/>
      <c r="AO11" s="1"/>
    </row>
    <row r="12" spans="1:41" s="3" customFormat="1" ht="16" thickTop="1" thickBot="1">
      <c r="A12" s="250"/>
      <c r="B12" s="51" t="s">
        <v>299</v>
      </c>
      <c r="C12" s="154" t="s">
        <v>104</v>
      </c>
      <c r="D12" s="48">
        <v>0.1</v>
      </c>
      <c r="E12" s="212"/>
      <c r="F12" s="212"/>
      <c r="G12" s="212"/>
      <c r="H12" s="212"/>
      <c r="I12" s="212"/>
      <c r="J12" s="212"/>
      <c r="K12" s="212"/>
      <c r="L12" s="212"/>
      <c r="M12" s="212"/>
      <c r="N12" s="212"/>
      <c r="O12" s="212"/>
      <c r="P12" s="212"/>
      <c r="Q12" s="212"/>
      <c r="R12" s="212"/>
      <c r="S12" s="212"/>
      <c r="T12" s="212"/>
      <c r="U12" s="212"/>
      <c r="V12" s="212"/>
      <c r="W12" s="1"/>
      <c r="X12" s="1"/>
      <c r="Y12" s="1"/>
      <c r="Z12" s="1"/>
      <c r="AA12" s="1"/>
      <c r="AB12" s="1"/>
      <c r="AC12" s="1"/>
      <c r="AD12" s="1"/>
      <c r="AE12" s="1"/>
      <c r="AF12" s="1"/>
      <c r="AG12" s="1"/>
      <c r="AH12" s="1"/>
      <c r="AI12" s="1"/>
      <c r="AJ12" s="1"/>
      <c r="AK12" s="1"/>
      <c r="AL12" s="1"/>
      <c r="AM12" s="1"/>
      <c r="AN12" s="1"/>
      <c r="AO12" s="1"/>
    </row>
    <row r="13" spans="1:41" s="3" customFormat="1" ht="100" thickTop="1" thickBot="1">
      <c r="A13" s="250"/>
      <c r="B13" s="155" t="s">
        <v>300</v>
      </c>
      <c r="C13" s="154" t="s">
        <v>104</v>
      </c>
      <c r="D13" s="48">
        <v>0.3</v>
      </c>
      <c r="E13" s="212"/>
      <c r="F13" s="212"/>
      <c r="G13" s="212"/>
      <c r="H13" s="212"/>
      <c r="I13" s="212"/>
      <c r="J13" s="212"/>
      <c r="K13" s="212"/>
      <c r="L13" s="212"/>
      <c r="M13" s="212"/>
      <c r="N13" s="212"/>
      <c r="O13" s="212"/>
      <c r="P13" s="212"/>
      <c r="Q13" s="212"/>
      <c r="R13" s="212"/>
      <c r="S13" s="212"/>
      <c r="T13" s="212"/>
      <c r="U13" s="212"/>
      <c r="V13" s="212"/>
      <c r="W13" s="1"/>
      <c r="X13" s="1"/>
      <c r="Y13" s="1"/>
      <c r="Z13" s="1"/>
      <c r="AA13" s="1"/>
      <c r="AB13" s="1"/>
      <c r="AC13" s="1"/>
      <c r="AD13" s="1"/>
      <c r="AE13" s="1"/>
      <c r="AF13" s="1"/>
      <c r="AG13" s="1"/>
      <c r="AH13" s="1"/>
      <c r="AI13" s="1"/>
      <c r="AJ13" s="1"/>
      <c r="AK13" s="1"/>
      <c r="AL13" s="1"/>
      <c r="AM13" s="1"/>
      <c r="AN13" s="1"/>
      <c r="AO13" s="1"/>
    </row>
    <row r="14" spans="1:41" s="3" customFormat="1" ht="86" thickTop="1" thickBot="1">
      <c r="A14" s="250"/>
      <c r="B14" s="155" t="s">
        <v>301</v>
      </c>
      <c r="C14" s="154" t="s">
        <v>104</v>
      </c>
      <c r="D14" s="48">
        <v>0.6</v>
      </c>
      <c r="E14" s="212"/>
      <c r="F14" s="212"/>
      <c r="G14" s="212"/>
      <c r="H14" s="212"/>
      <c r="I14" s="212"/>
      <c r="J14" s="212"/>
      <c r="K14" s="212"/>
      <c r="L14" s="212"/>
      <c r="M14" s="212"/>
      <c r="N14" s="212"/>
      <c r="O14" s="212"/>
      <c r="P14" s="212"/>
      <c r="Q14" s="212"/>
      <c r="R14" s="212"/>
      <c r="S14" s="212"/>
      <c r="T14" s="212"/>
      <c r="U14" s="212"/>
      <c r="V14" s="212"/>
      <c r="W14" s="1"/>
      <c r="X14" s="1"/>
      <c r="Y14" s="1"/>
      <c r="Z14" s="1"/>
      <c r="AA14" s="1"/>
      <c r="AB14" s="1"/>
      <c r="AC14" s="1"/>
      <c r="AD14" s="1"/>
      <c r="AE14" s="1"/>
      <c r="AF14" s="1"/>
      <c r="AG14" s="1"/>
      <c r="AH14" s="1"/>
      <c r="AI14" s="1"/>
      <c r="AJ14" s="1"/>
      <c r="AK14" s="1"/>
      <c r="AL14" s="1"/>
      <c r="AM14" s="1"/>
      <c r="AN14" s="1"/>
      <c r="AO14" s="1"/>
    </row>
    <row r="15" spans="1:41" s="3" customFormat="1" ht="16" thickTop="1" thickBot="1">
      <c r="A15" s="250"/>
      <c r="B15" s="51" t="s">
        <v>302</v>
      </c>
      <c r="C15" s="154"/>
      <c r="D15" s="48" t="s">
        <v>303</v>
      </c>
      <c r="E15" s="212"/>
      <c r="F15" s="212"/>
      <c r="G15" s="212"/>
      <c r="H15" s="212"/>
      <c r="I15" s="212"/>
      <c r="J15" s="212"/>
      <c r="K15" s="212"/>
      <c r="L15" s="212"/>
      <c r="M15" s="212"/>
      <c r="N15" s="212"/>
      <c r="O15" s="212"/>
      <c r="P15" s="212"/>
      <c r="Q15" s="212"/>
      <c r="R15" s="212"/>
      <c r="S15" s="212"/>
      <c r="T15" s="212"/>
      <c r="U15" s="212"/>
      <c r="V15" s="212"/>
      <c r="W15" s="1"/>
      <c r="X15" s="1"/>
      <c r="Y15" s="1"/>
      <c r="Z15" s="1"/>
      <c r="AA15" s="1"/>
      <c r="AB15" s="1"/>
      <c r="AC15" s="1"/>
      <c r="AD15" s="1"/>
      <c r="AE15" s="1"/>
      <c r="AF15" s="1"/>
      <c r="AG15" s="1"/>
      <c r="AH15" s="1"/>
      <c r="AI15" s="1"/>
      <c r="AJ15" s="1"/>
      <c r="AK15" s="1"/>
      <c r="AL15" s="1"/>
      <c r="AM15" s="1"/>
      <c r="AN15" s="1"/>
      <c r="AO15" s="1"/>
    </row>
    <row r="16" spans="1:41" s="3" customFormat="1" ht="16" thickTop="1" thickBot="1">
      <c r="A16" s="250"/>
      <c r="B16" s="51" t="s">
        <v>304</v>
      </c>
      <c r="C16" s="154" t="s">
        <v>101</v>
      </c>
      <c r="D16" s="48">
        <v>25</v>
      </c>
      <c r="E16" s="212"/>
      <c r="F16" s="212"/>
      <c r="G16" s="212"/>
      <c r="H16" s="212"/>
      <c r="I16" s="212"/>
      <c r="J16" s="212"/>
      <c r="K16" s="212"/>
      <c r="L16" s="212"/>
      <c r="M16" s="212"/>
      <c r="N16" s="212"/>
      <c r="O16" s="212"/>
      <c r="P16" s="212"/>
      <c r="Q16" s="212"/>
      <c r="R16" s="212"/>
      <c r="S16" s="212"/>
      <c r="T16" s="212"/>
      <c r="U16" s="212"/>
      <c r="V16" s="212"/>
      <c r="W16" s="1"/>
      <c r="X16" s="1"/>
      <c r="Y16" s="1"/>
      <c r="Z16" s="1"/>
      <c r="AA16" s="1"/>
      <c r="AB16" s="1"/>
      <c r="AC16" s="1"/>
      <c r="AD16" s="1"/>
      <c r="AE16" s="1"/>
      <c r="AF16" s="1"/>
      <c r="AG16" s="1"/>
      <c r="AH16" s="1"/>
      <c r="AI16" s="1"/>
      <c r="AJ16" s="1"/>
      <c r="AK16" s="1"/>
      <c r="AL16" s="1"/>
      <c r="AM16" s="1"/>
      <c r="AN16" s="1"/>
      <c r="AO16" s="1"/>
    </row>
    <row r="17" spans="1:22" s="3" customFormat="1" ht="16" thickTop="1" thickBot="1">
      <c r="A17" s="250"/>
      <c r="B17" s="51" t="s">
        <v>305</v>
      </c>
      <c r="C17" s="154" t="s">
        <v>102</v>
      </c>
      <c r="D17" s="48">
        <v>212</v>
      </c>
      <c r="E17" s="212"/>
      <c r="F17" s="212"/>
      <c r="G17" s="212"/>
      <c r="H17" s="212"/>
      <c r="I17" s="212"/>
      <c r="J17" s="212"/>
      <c r="K17" s="212"/>
      <c r="L17" s="212"/>
      <c r="M17" s="212"/>
      <c r="N17" s="212"/>
      <c r="O17" s="212"/>
      <c r="P17" s="212"/>
      <c r="Q17" s="212"/>
      <c r="R17" s="212"/>
      <c r="S17" s="212"/>
      <c r="T17" s="212"/>
      <c r="U17" s="212"/>
      <c r="V17" s="212"/>
    </row>
    <row r="18" spans="1:22" s="3" customFormat="1" ht="16" thickTop="1" thickBot="1">
      <c r="A18" s="250"/>
      <c r="B18" s="51" t="s">
        <v>306</v>
      </c>
      <c r="C18" s="154" t="s">
        <v>307</v>
      </c>
      <c r="D18" s="48">
        <v>4464</v>
      </c>
      <c r="E18" s="212"/>
      <c r="F18" s="212"/>
      <c r="G18" s="212"/>
      <c r="H18" s="212"/>
      <c r="I18" s="212"/>
      <c r="J18" s="212"/>
      <c r="K18" s="212"/>
      <c r="L18" s="212"/>
      <c r="M18" s="212"/>
      <c r="N18" s="212"/>
      <c r="O18" s="212"/>
      <c r="P18" s="212"/>
      <c r="Q18" s="212"/>
      <c r="R18" s="212"/>
      <c r="S18" s="212"/>
      <c r="T18" s="212"/>
      <c r="U18" s="212"/>
      <c r="V18" s="212"/>
    </row>
    <row r="19" spans="1:22" s="3" customFormat="1" ht="16" thickTop="1" thickBot="1">
      <c r="A19" s="251"/>
      <c r="B19" s="51" t="s">
        <v>308</v>
      </c>
      <c r="C19" s="154" t="s">
        <v>309</v>
      </c>
      <c r="D19" s="48">
        <v>3000</v>
      </c>
      <c r="E19" s="212"/>
      <c r="F19" s="212"/>
      <c r="G19" s="212"/>
      <c r="H19" s="212"/>
      <c r="I19" s="212"/>
      <c r="J19" s="212"/>
      <c r="K19" s="212"/>
      <c r="L19" s="212"/>
      <c r="M19" s="212"/>
      <c r="N19" s="212"/>
      <c r="O19" s="212"/>
      <c r="P19" s="212"/>
      <c r="Q19" s="212"/>
      <c r="R19" s="212"/>
      <c r="S19" s="212"/>
      <c r="T19" s="212"/>
      <c r="U19" s="212"/>
      <c r="V19" s="212"/>
    </row>
    <row r="20" spans="1:22" s="3" customFormat="1" ht="16" thickTop="1" thickBot="1">
      <c r="A20" s="99" t="s">
        <v>212</v>
      </c>
      <c r="B20" s="51" t="s">
        <v>310</v>
      </c>
      <c r="C20" s="154" t="s">
        <v>104</v>
      </c>
      <c r="D20" s="48">
        <v>10</v>
      </c>
      <c r="E20" s="212"/>
      <c r="F20" s="212"/>
      <c r="G20" s="212"/>
      <c r="H20" s="212"/>
      <c r="I20" s="212"/>
      <c r="J20" s="212"/>
      <c r="K20" s="212"/>
      <c r="L20" s="212"/>
      <c r="M20" s="212"/>
      <c r="N20" s="212"/>
      <c r="O20" s="212"/>
      <c r="P20" s="212"/>
      <c r="Q20" s="212"/>
      <c r="R20" s="212"/>
      <c r="S20" s="212"/>
      <c r="T20" s="212"/>
      <c r="U20" s="212"/>
      <c r="V20" s="212"/>
    </row>
    <row r="21" spans="1:22" s="3" customFormat="1" ht="31" customHeight="1" thickTop="1" thickBot="1">
      <c r="A21" s="252" t="s">
        <v>217</v>
      </c>
      <c r="B21" s="156" t="s">
        <v>311</v>
      </c>
      <c r="C21" s="154"/>
      <c r="D21" s="160" t="s">
        <v>312</v>
      </c>
      <c r="E21" s="212"/>
      <c r="F21" s="212"/>
      <c r="G21" s="212"/>
      <c r="H21" s="212"/>
      <c r="I21" s="212"/>
      <c r="J21" s="212"/>
      <c r="K21" s="212"/>
      <c r="L21" s="212"/>
      <c r="M21" s="212"/>
      <c r="N21" s="212"/>
      <c r="O21" s="212"/>
      <c r="P21" s="212"/>
      <c r="Q21" s="212"/>
      <c r="R21" s="212"/>
      <c r="S21" s="212"/>
      <c r="T21" s="212"/>
      <c r="U21" s="212"/>
      <c r="V21" s="212"/>
    </row>
    <row r="22" spans="1:22" s="3" customFormat="1" ht="30" thickTop="1" thickBot="1">
      <c r="A22" s="253"/>
      <c r="B22" s="156" t="s">
        <v>313</v>
      </c>
      <c r="C22" s="154"/>
      <c r="D22" s="160" t="s">
        <v>314</v>
      </c>
      <c r="E22" s="215"/>
      <c r="F22" s="215"/>
      <c r="G22" s="215"/>
      <c r="H22" s="215"/>
      <c r="I22" s="215"/>
      <c r="J22" s="215"/>
      <c r="K22" s="215"/>
      <c r="L22" s="215"/>
      <c r="M22" s="215"/>
      <c r="N22" s="215"/>
      <c r="O22" s="215"/>
      <c r="P22" s="215"/>
      <c r="Q22" s="215"/>
      <c r="R22" s="215"/>
      <c r="S22" s="215"/>
      <c r="T22" s="215"/>
      <c r="U22" s="215"/>
      <c r="V22" s="215"/>
    </row>
    <row r="23" spans="1:22" s="3" customFormat="1" ht="15" thickTop="1">
      <c r="A23" s="102"/>
      <c r="C23" s="174"/>
    </row>
    <row r="24" spans="1:22" ht="18">
      <c r="A24" s="29" t="s">
        <v>441</v>
      </c>
      <c r="B24" s="18"/>
    </row>
    <row r="25" spans="1:22" ht="15" thickBot="1">
      <c r="A25" s="105" t="s">
        <v>440</v>
      </c>
      <c r="B25" s="18"/>
    </row>
    <row r="26" spans="1:22" ht="17" thickTop="1" thickBot="1">
      <c r="A26" s="246" t="s">
        <v>170</v>
      </c>
      <c r="B26" s="243" t="s">
        <v>166</v>
      </c>
      <c r="C26" s="32" t="s">
        <v>176</v>
      </c>
      <c r="D26" s="33" t="s">
        <v>177</v>
      </c>
      <c r="E26" s="33" t="s">
        <v>178</v>
      </c>
      <c r="F26" s="32" t="s">
        <v>179</v>
      </c>
      <c r="G26" s="33" t="s">
        <v>180</v>
      </c>
      <c r="H26" s="33" t="s">
        <v>181</v>
      </c>
      <c r="I26" s="32" t="s">
        <v>182</v>
      </c>
      <c r="J26" s="33" t="s">
        <v>183</v>
      </c>
      <c r="K26" s="33" t="s">
        <v>184</v>
      </c>
      <c r="L26" s="33" t="s">
        <v>428</v>
      </c>
      <c r="M26" s="33" t="s">
        <v>429</v>
      </c>
      <c r="N26" s="33" t="s">
        <v>430</v>
      </c>
      <c r="O26" s="33" t="s">
        <v>431</v>
      </c>
      <c r="P26" s="33" t="s">
        <v>432</v>
      </c>
      <c r="Q26" s="33" t="s">
        <v>433</v>
      </c>
      <c r="R26" s="33" t="s">
        <v>434</v>
      </c>
      <c r="S26" s="33" t="s">
        <v>435</v>
      </c>
      <c r="T26" s="33" t="s">
        <v>436</v>
      </c>
    </row>
    <row r="27" spans="1:22" ht="15" customHeight="1" thickTop="1">
      <c r="A27" s="247"/>
      <c r="B27" s="244"/>
      <c r="C27" s="246"/>
      <c r="D27" s="246"/>
      <c r="E27" s="246"/>
      <c r="F27" s="246"/>
      <c r="G27" s="246"/>
      <c r="H27" s="246"/>
      <c r="I27" s="246"/>
      <c r="J27" s="246"/>
      <c r="K27" s="246"/>
      <c r="L27" s="246"/>
      <c r="M27" s="246"/>
      <c r="N27" s="246"/>
      <c r="O27" s="246"/>
      <c r="P27" s="246"/>
      <c r="Q27" s="246"/>
      <c r="R27" s="246"/>
      <c r="S27" s="246"/>
      <c r="T27" s="246"/>
    </row>
    <row r="28" spans="1:22" ht="15" customHeight="1" thickBot="1">
      <c r="A28" s="248"/>
      <c r="B28" s="245"/>
      <c r="C28" s="248"/>
      <c r="D28" s="248"/>
      <c r="E28" s="248"/>
      <c r="F28" s="248"/>
      <c r="G28" s="248"/>
      <c r="H28" s="248"/>
      <c r="I28" s="248"/>
      <c r="J28" s="248"/>
      <c r="K28" s="248"/>
      <c r="L28" s="248"/>
      <c r="M28" s="248"/>
      <c r="N28" s="248"/>
      <c r="O28" s="248"/>
      <c r="P28" s="248"/>
      <c r="Q28" s="248"/>
      <c r="R28" s="248"/>
      <c r="S28" s="248"/>
      <c r="T28" s="248"/>
    </row>
    <row r="29" spans="1:22" ht="16" customHeight="1" thickTop="1" thickBot="1">
      <c r="A29" s="42" t="s">
        <v>85</v>
      </c>
      <c r="B29" s="36" t="s">
        <v>100</v>
      </c>
      <c r="C29" s="80"/>
      <c r="D29" s="80"/>
      <c r="E29" s="80"/>
      <c r="F29" s="80"/>
      <c r="G29" s="80"/>
      <c r="H29" s="80"/>
      <c r="I29" s="80"/>
      <c r="J29" s="80"/>
      <c r="K29" s="80"/>
      <c r="L29" s="80"/>
      <c r="M29" s="80"/>
      <c r="N29" s="80"/>
      <c r="O29" s="80"/>
      <c r="P29" s="80"/>
      <c r="Q29" s="80"/>
      <c r="R29" s="80"/>
      <c r="S29" s="80"/>
      <c r="T29" s="80"/>
    </row>
    <row r="30" spans="1:22" ht="16" thickTop="1" thickBot="1">
      <c r="A30" s="42" t="s">
        <v>86</v>
      </c>
      <c r="B30" s="36" t="s">
        <v>100</v>
      </c>
      <c r="C30" s="81"/>
      <c r="D30" s="81"/>
      <c r="E30" s="81"/>
      <c r="F30" s="81"/>
      <c r="G30" s="81"/>
      <c r="H30" s="81"/>
      <c r="I30" s="81"/>
      <c r="J30" s="81"/>
      <c r="K30" s="81"/>
      <c r="L30" s="81"/>
      <c r="M30" s="81"/>
      <c r="N30" s="81"/>
      <c r="O30" s="81"/>
      <c r="P30" s="81"/>
      <c r="Q30" s="81"/>
      <c r="R30" s="81"/>
      <c r="S30" s="81"/>
      <c r="T30" s="81"/>
    </row>
    <row r="31" spans="1:22" ht="16" thickTop="1" thickBot="1">
      <c r="A31" s="42" t="s">
        <v>87</v>
      </c>
      <c r="B31" s="36" t="s">
        <v>100</v>
      </c>
      <c r="C31" s="81"/>
      <c r="D31" s="81"/>
      <c r="E31" s="81"/>
      <c r="F31" s="81"/>
      <c r="G31" s="81"/>
      <c r="H31" s="81"/>
      <c r="I31" s="81"/>
      <c r="J31" s="81"/>
      <c r="K31" s="81"/>
      <c r="L31" s="81"/>
      <c r="M31" s="81"/>
      <c r="N31" s="81"/>
      <c r="O31" s="81"/>
      <c r="P31" s="81"/>
      <c r="Q31" s="81"/>
      <c r="R31" s="81"/>
      <c r="S31" s="81"/>
      <c r="T31" s="81"/>
    </row>
    <row r="32" spans="1:22" ht="16" thickTop="1" thickBot="1">
      <c r="A32" s="42" t="s">
        <v>88</v>
      </c>
      <c r="B32" s="36" t="s">
        <v>101</v>
      </c>
      <c r="C32" s="81"/>
      <c r="D32" s="81"/>
      <c r="E32" s="81"/>
      <c r="F32" s="81"/>
      <c r="G32" s="81"/>
      <c r="H32" s="81"/>
      <c r="I32" s="81"/>
      <c r="J32" s="81"/>
      <c r="K32" s="81"/>
      <c r="L32" s="81"/>
      <c r="M32" s="81"/>
      <c r="N32" s="81"/>
      <c r="O32" s="81"/>
      <c r="P32" s="81"/>
      <c r="Q32" s="81"/>
      <c r="R32" s="81"/>
      <c r="S32" s="81"/>
      <c r="T32" s="81"/>
    </row>
    <row r="33" spans="1:20" ht="16" thickTop="1" thickBot="1">
      <c r="A33" s="42" t="s">
        <v>89</v>
      </c>
      <c r="B33" s="36" t="s">
        <v>101</v>
      </c>
      <c r="C33" s="81"/>
      <c r="D33" s="81"/>
      <c r="E33" s="81"/>
      <c r="F33" s="81"/>
      <c r="G33" s="81"/>
      <c r="H33" s="81"/>
      <c r="I33" s="81"/>
      <c r="J33" s="81"/>
      <c r="K33" s="81"/>
      <c r="L33" s="81"/>
      <c r="M33" s="81"/>
      <c r="N33" s="81"/>
      <c r="O33" s="81"/>
      <c r="P33" s="81"/>
      <c r="Q33" s="81"/>
      <c r="R33" s="81"/>
      <c r="S33" s="81"/>
      <c r="T33" s="81"/>
    </row>
    <row r="34" spans="1:20" ht="16" thickTop="1" thickBot="1">
      <c r="A34" s="42" t="s">
        <v>90</v>
      </c>
      <c r="B34" s="36" t="s">
        <v>101</v>
      </c>
      <c r="C34" s="81"/>
      <c r="D34" s="81"/>
      <c r="E34" s="81"/>
      <c r="F34" s="81"/>
      <c r="G34" s="81"/>
      <c r="H34" s="81"/>
      <c r="I34" s="81"/>
      <c r="J34" s="81"/>
      <c r="K34" s="81"/>
      <c r="L34" s="81"/>
      <c r="M34" s="81"/>
      <c r="N34" s="81"/>
      <c r="O34" s="81"/>
      <c r="P34" s="81"/>
      <c r="Q34" s="81"/>
      <c r="R34" s="81"/>
      <c r="S34" s="81"/>
      <c r="T34" s="81"/>
    </row>
    <row r="35" spans="1:20" ht="16" thickTop="1" thickBot="1">
      <c r="A35" s="42" t="s">
        <v>91</v>
      </c>
      <c r="B35" s="36" t="s">
        <v>102</v>
      </c>
      <c r="C35" s="81"/>
      <c r="D35" s="81"/>
      <c r="E35" s="81"/>
      <c r="F35" s="81"/>
      <c r="G35" s="81"/>
      <c r="H35" s="81"/>
      <c r="I35" s="81"/>
      <c r="J35" s="81"/>
      <c r="K35" s="81"/>
      <c r="L35" s="81"/>
      <c r="M35" s="81"/>
      <c r="N35" s="81"/>
      <c r="O35" s="81"/>
      <c r="P35" s="81"/>
      <c r="Q35" s="81"/>
      <c r="R35" s="81"/>
      <c r="S35" s="81"/>
      <c r="T35" s="81"/>
    </row>
    <row r="36" spans="1:20" ht="16" thickTop="1" thickBot="1">
      <c r="A36" s="42" t="s">
        <v>92</v>
      </c>
      <c r="B36" s="36" t="s">
        <v>102</v>
      </c>
      <c r="C36" s="81"/>
      <c r="D36" s="81"/>
      <c r="E36" s="81"/>
      <c r="F36" s="81"/>
      <c r="G36" s="81"/>
      <c r="H36" s="81"/>
      <c r="I36" s="81"/>
      <c r="J36" s="81"/>
      <c r="K36" s="81"/>
      <c r="L36" s="81"/>
      <c r="M36" s="81"/>
      <c r="N36" s="81"/>
      <c r="O36" s="81"/>
      <c r="P36" s="81"/>
      <c r="Q36" s="81"/>
      <c r="R36" s="81"/>
      <c r="S36" s="81"/>
      <c r="T36" s="81"/>
    </row>
    <row r="37" spans="1:20" ht="16" thickTop="1" thickBot="1">
      <c r="A37" s="42" t="s">
        <v>52</v>
      </c>
      <c r="B37" s="36" t="s">
        <v>54</v>
      </c>
      <c r="C37" s="81"/>
      <c r="D37" s="81"/>
      <c r="E37" s="81"/>
      <c r="F37" s="81"/>
      <c r="G37" s="81"/>
      <c r="H37" s="81"/>
      <c r="I37" s="81"/>
      <c r="J37" s="81"/>
      <c r="K37" s="81"/>
      <c r="L37" s="81"/>
      <c r="M37" s="81"/>
      <c r="N37" s="81"/>
      <c r="O37" s="81"/>
      <c r="P37" s="81"/>
      <c r="Q37" s="81"/>
      <c r="R37" s="81"/>
      <c r="S37" s="81"/>
      <c r="T37" s="81"/>
    </row>
    <row r="38" spans="1:20" ht="16" thickTop="1" thickBot="1">
      <c r="A38" s="42" t="s">
        <v>93</v>
      </c>
      <c r="B38" s="36" t="s">
        <v>54</v>
      </c>
      <c r="C38" s="81"/>
      <c r="D38" s="81"/>
      <c r="E38" s="81"/>
      <c r="F38" s="81"/>
      <c r="G38" s="81"/>
      <c r="H38" s="81"/>
      <c r="I38" s="81"/>
      <c r="J38" s="81"/>
      <c r="K38" s="81"/>
      <c r="L38" s="81"/>
      <c r="M38" s="81"/>
      <c r="N38" s="81"/>
      <c r="O38" s="81"/>
      <c r="P38" s="81"/>
      <c r="Q38" s="81"/>
      <c r="R38" s="81"/>
      <c r="S38" s="81"/>
      <c r="T38" s="81"/>
    </row>
    <row r="39" spans="1:20" ht="16" thickTop="1" thickBot="1">
      <c r="A39" s="42" t="s">
        <v>94</v>
      </c>
      <c r="B39" s="36" t="s">
        <v>54</v>
      </c>
      <c r="C39" s="81"/>
      <c r="D39" s="81"/>
      <c r="E39" s="81"/>
      <c r="F39" s="81"/>
      <c r="G39" s="81"/>
      <c r="H39" s="81"/>
      <c r="I39" s="81"/>
      <c r="J39" s="81"/>
      <c r="K39" s="81"/>
      <c r="L39" s="81"/>
      <c r="M39" s="81"/>
      <c r="N39" s="81"/>
      <c r="O39" s="81"/>
      <c r="P39" s="81"/>
      <c r="Q39" s="81"/>
      <c r="R39" s="81"/>
      <c r="S39" s="81"/>
      <c r="T39" s="81"/>
    </row>
    <row r="40" spans="1:20" ht="16" thickTop="1" thickBot="1">
      <c r="A40" s="42" t="s">
        <v>95</v>
      </c>
      <c r="B40" s="36" t="s">
        <v>103</v>
      </c>
      <c r="C40" s="81"/>
      <c r="D40" s="81"/>
      <c r="E40" s="81"/>
      <c r="F40" s="81"/>
      <c r="G40" s="81"/>
      <c r="H40" s="81"/>
      <c r="I40" s="81"/>
      <c r="J40" s="81"/>
      <c r="K40" s="81"/>
      <c r="L40" s="81"/>
      <c r="M40" s="81"/>
      <c r="N40" s="81"/>
      <c r="O40" s="81"/>
      <c r="P40" s="81"/>
      <c r="Q40" s="81"/>
      <c r="R40" s="81"/>
      <c r="S40" s="81"/>
      <c r="T40" s="81"/>
    </row>
    <row r="41" spans="1:20" ht="16" thickTop="1" thickBot="1">
      <c r="A41" s="42" t="s">
        <v>96</v>
      </c>
      <c r="B41" s="36" t="s">
        <v>103</v>
      </c>
      <c r="C41" s="81"/>
      <c r="D41" s="81"/>
      <c r="E41" s="81"/>
      <c r="F41" s="81"/>
      <c r="G41" s="81"/>
      <c r="H41" s="81"/>
      <c r="I41" s="81"/>
      <c r="J41" s="81"/>
      <c r="K41" s="81"/>
      <c r="L41" s="81"/>
      <c r="M41" s="81"/>
      <c r="N41" s="81"/>
      <c r="O41" s="81"/>
      <c r="P41" s="81"/>
      <c r="Q41" s="81"/>
      <c r="R41" s="81"/>
      <c r="S41" s="81"/>
      <c r="T41" s="81"/>
    </row>
    <row r="42" spans="1:20" ht="16" thickTop="1" thickBot="1">
      <c r="A42" s="42" t="s">
        <v>97</v>
      </c>
      <c r="B42" s="36"/>
      <c r="C42" s="81"/>
      <c r="D42" s="81"/>
      <c r="E42" s="81"/>
      <c r="F42" s="81"/>
      <c r="G42" s="81"/>
      <c r="H42" s="81"/>
      <c r="I42" s="81"/>
      <c r="J42" s="81"/>
      <c r="K42" s="81"/>
      <c r="L42" s="81"/>
      <c r="M42" s="81"/>
      <c r="N42" s="81"/>
      <c r="O42" s="81"/>
      <c r="P42" s="81"/>
      <c r="Q42" s="81"/>
      <c r="R42" s="81"/>
      <c r="S42" s="81"/>
      <c r="T42" s="81"/>
    </row>
    <row r="43" spans="1:20" ht="16" thickTop="1" thickBot="1">
      <c r="A43" s="42" t="s">
        <v>98</v>
      </c>
      <c r="B43" s="36"/>
      <c r="C43" s="81"/>
      <c r="D43" s="81"/>
      <c r="E43" s="81"/>
      <c r="F43" s="81"/>
      <c r="G43" s="81"/>
      <c r="H43" s="81"/>
      <c r="I43" s="81"/>
      <c r="J43" s="81"/>
      <c r="K43" s="81"/>
      <c r="L43" s="81"/>
      <c r="M43" s="81"/>
      <c r="N43" s="81"/>
      <c r="O43" s="81"/>
      <c r="P43" s="81"/>
      <c r="Q43" s="81"/>
      <c r="R43" s="81"/>
      <c r="S43" s="81"/>
      <c r="T43" s="81"/>
    </row>
    <row r="44" spans="1:20" ht="16" thickTop="1" thickBot="1">
      <c r="A44" s="42" t="s">
        <v>99</v>
      </c>
      <c r="B44" s="36" t="s">
        <v>104</v>
      </c>
      <c r="C44" s="82"/>
      <c r="D44" s="82"/>
      <c r="E44" s="82"/>
      <c r="F44" s="82"/>
      <c r="G44" s="82"/>
      <c r="H44" s="82"/>
      <c r="I44" s="82"/>
      <c r="J44" s="82"/>
      <c r="K44" s="82"/>
      <c r="L44" s="82"/>
      <c r="M44" s="82"/>
      <c r="N44" s="82"/>
      <c r="O44" s="82"/>
      <c r="P44" s="82"/>
      <c r="Q44" s="82"/>
      <c r="R44" s="82"/>
      <c r="S44" s="82"/>
      <c r="T44" s="82"/>
    </row>
    <row r="45" spans="1:20" ht="15" thickTop="1"/>
    <row r="46" spans="1:20">
      <c r="A46" s="18"/>
      <c r="B46" s="18"/>
    </row>
    <row r="47" spans="1:20" ht="18">
      <c r="A47" s="29" t="s">
        <v>437</v>
      </c>
      <c r="B47" s="18"/>
    </row>
    <row r="48" spans="1:20" ht="15" thickBot="1">
      <c r="A48" s="105" t="s">
        <v>438</v>
      </c>
      <c r="B48" s="18"/>
    </row>
    <row r="49" spans="1:11" ht="17" thickTop="1" thickBot="1">
      <c r="A49" s="246" t="s">
        <v>170</v>
      </c>
      <c r="B49" s="243" t="s">
        <v>166</v>
      </c>
      <c r="C49" s="32" t="s">
        <v>176</v>
      </c>
      <c r="D49" s="33" t="s">
        <v>177</v>
      </c>
      <c r="E49" s="33" t="s">
        <v>178</v>
      </c>
      <c r="F49" s="32" t="s">
        <v>179</v>
      </c>
      <c r="G49" s="33" t="s">
        <v>180</v>
      </c>
      <c r="H49" s="33" t="s">
        <v>181</v>
      </c>
      <c r="I49" s="32" t="s">
        <v>182</v>
      </c>
      <c r="J49" s="33" t="s">
        <v>183</v>
      </c>
      <c r="K49" s="33" t="s">
        <v>184</v>
      </c>
    </row>
    <row r="50" spans="1:11" ht="15" customHeight="1" thickTop="1">
      <c r="A50" s="247"/>
      <c r="B50" s="244"/>
      <c r="C50" s="246"/>
      <c r="D50" s="246"/>
      <c r="E50" s="246"/>
      <c r="F50" s="246"/>
      <c r="G50" s="246"/>
      <c r="H50" s="246"/>
      <c r="I50" s="246"/>
      <c r="J50" s="246"/>
      <c r="K50" s="246"/>
    </row>
    <row r="51" spans="1:11" ht="15" customHeight="1" thickBot="1">
      <c r="A51" s="248"/>
      <c r="B51" s="245"/>
      <c r="C51" s="248"/>
      <c r="D51" s="248"/>
      <c r="E51" s="248"/>
      <c r="F51" s="248"/>
      <c r="G51" s="248"/>
      <c r="H51" s="248"/>
      <c r="I51" s="248"/>
      <c r="J51" s="248"/>
      <c r="K51" s="248"/>
    </row>
    <row r="52" spans="1:11" ht="16" customHeight="1" thickTop="1" thickBot="1">
      <c r="A52" s="42" t="s">
        <v>85</v>
      </c>
      <c r="B52" s="36" t="s">
        <v>100</v>
      </c>
      <c r="C52" s="80"/>
      <c r="D52" s="80"/>
      <c r="E52" s="80"/>
      <c r="F52" s="80"/>
      <c r="G52" s="80"/>
      <c r="H52" s="80"/>
      <c r="I52" s="80"/>
      <c r="J52" s="80"/>
      <c r="K52" s="80"/>
    </row>
    <row r="53" spans="1:11" ht="16" thickTop="1" thickBot="1">
      <c r="A53" s="42" t="s">
        <v>86</v>
      </c>
      <c r="B53" s="36" t="s">
        <v>100</v>
      </c>
      <c r="C53" s="81"/>
      <c r="D53" s="81"/>
      <c r="E53" s="81"/>
      <c r="F53" s="81"/>
      <c r="G53" s="81"/>
      <c r="H53" s="81"/>
      <c r="I53" s="81"/>
      <c r="J53" s="81"/>
      <c r="K53" s="81"/>
    </row>
    <row r="54" spans="1:11" ht="16" thickTop="1" thickBot="1">
      <c r="A54" s="42" t="s">
        <v>87</v>
      </c>
      <c r="B54" s="36" t="s">
        <v>100</v>
      </c>
      <c r="C54" s="81"/>
      <c r="D54" s="81"/>
      <c r="E54" s="81"/>
      <c r="F54" s="81"/>
      <c r="G54" s="81"/>
      <c r="H54" s="81"/>
      <c r="I54" s="81"/>
      <c r="J54" s="81"/>
      <c r="K54" s="81"/>
    </row>
    <row r="55" spans="1:11" ht="16" thickTop="1" thickBot="1">
      <c r="A55" s="42" t="s">
        <v>88</v>
      </c>
      <c r="B55" s="36" t="s">
        <v>101</v>
      </c>
      <c r="C55" s="81"/>
      <c r="D55" s="81"/>
      <c r="E55" s="81"/>
      <c r="F55" s="81"/>
      <c r="G55" s="81"/>
      <c r="H55" s="81"/>
      <c r="I55" s="81"/>
      <c r="J55" s="81"/>
      <c r="K55" s="81"/>
    </row>
    <row r="56" spans="1:11" ht="16" thickTop="1" thickBot="1">
      <c r="A56" s="42" t="s">
        <v>89</v>
      </c>
      <c r="B56" s="36" t="s">
        <v>101</v>
      </c>
      <c r="C56" s="81"/>
      <c r="D56" s="81"/>
      <c r="E56" s="81"/>
      <c r="F56" s="81"/>
      <c r="G56" s="81"/>
      <c r="H56" s="81"/>
      <c r="I56" s="81"/>
      <c r="J56" s="81"/>
      <c r="K56" s="81"/>
    </row>
    <row r="57" spans="1:11" ht="16" thickTop="1" thickBot="1">
      <c r="A57" s="42" t="s">
        <v>90</v>
      </c>
      <c r="B57" s="36" t="s">
        <v>101</v>
      </c>
      <c r="C57" s="81"/>
      <c r="D57" s="81"/>
      <c r="E57" s="81"/>
      <c r="F57" s="81"/>
      <c r="G57" s="81"/>
      <c r="H57" s="81"/>
      <c r="I57" s="81"/>
      <c r="J57" s="81"/>
      <c r="K57" s="81"/>
    </row>
    <row r="58" spans="1:11" ht="16" thickTop="1" thickBot="1">
      <c r="A58" s="42" t="s">
        <v>91</v>
      </c>
      <c r="B58" s="36" t="s">
        <v>102</v>
      </c>
      <c r="C58" s="81"/>
      <c r="D58" s="81"/>
      <c r="E58" s="81"/>
      <c r="F58" s="81"/>
      <c r="G58" s="81"/>
      <c r="H58" s="81"/>
      <c r="I58" s="81"/>
      <c r="J58" s="81"/>
      <c r="K58" s="81"/>
    </row>
    <row r="59" spans="1:11" ht="16" thickTop="1" thickBot="1">
      <c r="A59" s="42" t="s">
        <v>92</v>
      </c>
      <c r="B59" s="36" t="s">
        <v>102</v>
      </c>
      <c r="C59" s="81"/>
      <c r="D59" s="81"/>
      <c r="E59" s="81"/>
      <c r="F59" s="81"/>
      <c r="G59" s="81"/>
      <c r="H59" s="81"/>
      <c r="I59" s="81"/>
      <c r="J59" s="81"/>
      <c r="K59" s="81"/>
    </row>
    <row r="60" spans="1:11" ht="16" thickTop="1" thickBot="1">
      <c r="A60" s="42" t="s">
        <v>52</v>
      </c>
      <c r="B60" s="36" t="s">
        <v>54</v>
      </c>
      <c r="C60" s="81"/>
      <c r="D60" s="81"/>
      <c r="E60" s="81"/>
      <c r="F60" s="81"/>
      <c r="G60" s="81"/>
      <c r="H60" s="81"/>
      <c r="I60" s="81"/>
      <c r="J60" s="81"/>
      <c r="K60" s="81"/>
    </row>
    <row r="61" spans="1:11" ht="16" thickTop="1" thickBot="1">
      <c r="A61" s="42" t="s">
        <v>93</v>
      </c>
      <c r="B61" s="36" t="s">
        <v>54</v>
      </c>
      <c r="C61" s="81"/>
      <c r="D61" s="81"/>
      <c r="E61" s="81"/>
      <c r="F61" s="81"/>
      <c r="G61" s="81"/>
      <c r="H61" s="81"/>
      <c r="I61" s="81"/>
      <c r="J61" s="81"/>
      <c r="K61" s="81"/>
    </row>
    <row r="62" spans="1:11" ht="16" thickTop="1" thickBot="1">
      <c r="A62" s="42" t="s">
        <v>94</v>
      </c>
      <c r="B62" s="36" t="s">
        <v>54</v>
      </c>
      <c r="C62" s="81"/>
      <c r="D62" s="81"/>
      <c r="E62" s="81"/>
      <c r="F62" s="81"/>
      <c r="G62" s="81"/>
      <c r="H62" s="81"/>
      <c r="I62" s="81"/>
      <c r="J62" s="81"/>
      <c r="K62" s="81"/>
    </row>
    <row r="63" spans="1:11" ht="16" thickTop="1" thickBot="1">
      <c r="A63" s="42" t="s">
        <v>95</v>
      </c>
      <c r="B63" s="36" t="s">
        <v>103</v>
      </c>
      <c r="C63" s="81"/>
      <c r="D63" s="81"/>
      <c r="E63" s="81"/>
      <c r="F63" s="81"/>
      <c r="G63" s="81"/>
      <c r="H63" s="81"/>
      <c r="I63" s="81"/>
      <c r="J63" s="81"/>
      <c r="K63" s="81"/>
    </row>
    <row r="64" spans="1:11" ht="16" thickTop="1" thickBot="1">
      <c r="A64" s="42" t="s">
        <v>96</v>
      </c>
      <c r="B64" s="36" t="s">
        <v>103</v>
      </c>
      <c r="C64" s="81"/>
      <c r="D64" s="81"/>
      <c r="E64" s="81"/>
      <c r="F64" s="81"/>
      <c r="G64" s="81"/>
      <c r="H64" s="81"/>
      <c r="I64" s="81"/>
      <c r="J64" s="81"/>
      <c r="K64" s="81"/>
    </row>
    <row r="65" spans="1:11" ht="16" thickTop="1" thickBot="1">
      <c r="A65" s="42" t="s">
        <v>97</v>
      </c>
      <c r="B65" s="36"/>
      <c r="C65" s="81"/>
      <c r="D65" s="81"/>
      <c r="E65" s="81"/>
      <c r="F65" s="81"/>
      <c r="G65" s="81"/>
      <c r="H65" s="81"/>
      <c r="I65" s="81"/>
      <c r="J65" s="81"/>
      <c r="K65" s="81"/>
    </row>
    <row r="66" spans="1:11" ht="16" thickTop="1" thickBot="1">
      <c r="A66" s="42" t="s">
        <v>98</v>
      </c>
      <c r="B66" s="36"/>
      <c r="C66" s="81"/>
      <c r="D66" s="81"/>
      <c r="E66" s="81"/>
      <c r="F66" s="81"/>
      <c r="G66" s="81"/>
      <c r="H66" s="81"/>
      <c r="I66" s="81"/>
      <c r="J66" s="81"/>
      <c r="K66" s="81"/>
    </row>
    <row r="67" spans="1:11" ht="16" thickTop="1" thickBot="1">
      <c r="A67" s="42" t="s">
        <v>99</v>
      </c>
      <c r="B67" s="36" t="s">
        <v>104</v>
      </c>
      <c r="C67" s="82"/>
      <c r="D67" s="82"/>
      <c r="E67" s="82"/>
      <c r="F67" s="82"/>
      <c r="G67" s="82"/>
      <c r="H67" s="82"/>
      <c r="I67" s="82"/>
      <c r="J67" s="82"/>
      <c r="K67" s="82"/>
    </row>
    <row r="68" spans="1:11" ht="15" thickTop="1"/>
  </sheetData>
  <mergeCells count="33">
    <mergeCell ref="K27:K28"/>
    <mergeCell ref="L27:L28"/>
    <mergeCell ref="A9:A19"/>
    <mergeCell ref="A21:A22"/>
    <mergeCell ref="K50:K51"/>
    <mergeCell ref="A49:A51"/>
    <mergeCell ref="B49:B51"/>
    <mergeCell ref="D50:D51"/>
    <mergeCell ref="E50:E51"/>
    <mergeCell ref="G50:G51"/>
    <mergeCell ref="H50:H51"/>
    <mergeCell ref="J50:J51"/>
    <mergeCell ref="C50:C51"/>
    <mergeCell ref="F50:F51"/>
    <mergeCell ref="I50:I51"/>
    <mergeCell ref="F27:F28"/>
    <mergeCell ref="G27:G28"/>
    <mergeCell ref="H27:H28"/>
    <mergeCell ref="I27:I28"/>
    <mergeCell ref="J27:J28"/>
    <mergeCell ref="A26:A28"/>
    <mergeCell ref="B26:B28"/>
    <mergeCell ref="C27:C28"/>
    <mergeCell ref="D27:D28"/>
    <mergeCell ref="E27:E28"/>
    <mergeCell ref="R27:R28"/>
    <mergeCell ref="S27:S28"/>
    <mergeCell ref="T27:T28"/>
    <mergeCell ref="M27:M28"/>
    <mergeCell ref="N27:N28"/>
    <mergeCell ref="O27:O28"/>
    <mergeCell ref="P27:P28"/>
    <mergeCell ref="Q27:Q28"/>
  </mergeCells>
  <phoneticPr fontId="15" type="noConversion"/>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AO196"/>
  <sheetViews>
    <sheetView showGridLines="0" workbookViewId="0">
      <selection activeCell="H18" sqref="H18"/>
    </sheetView>
  </sheetViews>
  <sheetFormatPr baseColWidth="10" defaultColWidth="11.5" defaultRowHeight="14" x14ac:dyDescent="0"/>
  <cols>
    <col min="1" max="1" width="43.83203125" customWidth="1"/>
    <col min="2" max="2" width="23.1640625" bestFit="1" customWidth="1"/>
    <col min="3" max="3" width="13" customWidth="1"/>
    <col min="4" max="4" width="17.6640625" customWidth="1"/>
    <col min="5" max="6" width="14.5" customWidth="1"/>
  </cols>
  <sheetData>
    <row r="1" spans="1:34">
      <c r="A1" s="26" t="s">
        <v>172</v>
      </c>
    </row>
    <row r="3" spans="1:34" ht="23">
      <c r="A3" s="27" t="str">
        <f>"Ref. CM | DH supply dispatch"</f>
        <v>Ref. CM | DH supply dispatch</v>
      </c>
      <c r="B3" s="27"/>
      <c r="C3" s="27"/>
      <c r="D3" s="27"/>
      <c r="E3" s="27"/>
      <c r="F3" s="27"/>
      <c r="G3" s="27"/>
      <c r="H3" s="27"/>
      <c r="I3" s="27"/>
      <c r="J3" s="27"/>
      <c r="K3" s="27"/>
      <c r="L3" s="27"/>
      <c r="M3" s="27"/>
    </row>
    <row r="6" spans="1:34" s="93" customFormat="1" ht="18">
      <c r="A6" s="29" t="s">
        <v>197</v>
      </c>
      <c r="B6" s="153"/>
    </row>
    <row r="7" spans="1:34" s="93" customFormat="1" ht="19" thickBot="1">
      <c r="A7" s="165" t="s">
        <v>399</v>
      </c>
      <c r="B7" s="153"/>
    </row>
    <row r="8" spans="1:34" s="95" customFormat="1" ht="36" customHeight="1" thickTop="1" thickBot="1">
      <c r="A8" s="259"/>
      <c r="B8" s="259" t="s">
        <v>174</v>
      </c>
      <c r="C8" s="259" t="s">
        <v>166</v>
      </c>
      <c r="D8" s="259" t="s">
        <v>198</v>
      </c>
      <c r="E8" s="32" t="s">
        <v>176</v>
      </c>
      <c r="F8" s="32" t="s">
        <v>177</v>
      </c>
      <c r="G8" s="32" t="s">
        <v>178</v>
      </c>
      <c r="H8" s="33" t="s">
        <v>179</v>
      </c>
      <c r="I8" s="33" t="s">
        <v>180</v>
      </c>
      <c r="J8" s="33" t="s">
        <v>181</v>
      </c>
      <c r="K8" s="33" t="s">
        <v>182</v>
      </c>
      <c r="L8" s="33" t="s">
        <v>183</v>
      </c>
      <c r="M8" s="33" t="s">
        <v>184</v>
      </c>
      <c r="O8" s="171"/>
    </row>
    <row r="9" spans="1:34" s="157" customFormat="1" ht="44" thickTop="1" thickBot="1">
      <c r="A9" s="259"/>
      <c r="B9" s="259"/>
      <c r="C9" s="259"/>
      <c r="D9" s="259"/>
      <c r="E9" s="197" t="s">
        <v>315</v>
      </c>
      <c r="F9" s="197" t="s">
        <v>316</v>
      </c>
      <c r="G9" s="197" t="s">
        <v>317</v>
      </c>
      <c r="H9" s="197" t="s">
        <v>318</v>
      </c>
      <c r="I9" s="197" t="s">
        <v>319</v>
      </c>
      <c r="J9" s="197" t="s">
        <v>320</v>
      </c>
      <c r="K9" s="197" t="s">
        <v>321</v>
      </c>
      <c r="L9" s="197" t="s">
        <v>322</v>
      </c>
      <c r="M9" s="197" t="s">
        <v>323</v>
      </c>
    </row>
    <row r="10" spans="1:34" s="3" customFormat="1" ht="16" thickTop="1" thickBot="1">
      <c r="A10" s="228" t="s">
        <v>199</v>
      </c>
      <c r="B10" s="51" t="s">
        <v>324</v>
      </c>
      <c r="C10" s="96" t="s">
        <v>115</v>
      </c>
      <c r="D10" s="48">
        <v>0</v>
      </c>
      <c r="E10" s="198"/>
      <c r="F10" s="198"/>
      <c r="G10" s="198"/>
      <c r="H10" s="198"/>
      <c r="I10" s="198"/>
      <c r="J10" s="198"/>
      <c r="K10" s="198"/>
      <c r="L10" s="198"/>
      <c r="M10" s="198"/>
    </row>
    <row r="11" spans="1:34" s="3" customFormat="1" ht="16" thickTop="1" thickBot="1">
      <c r="A11" s="229"/>
      <c r="B11" s="51" t="s">
        <v>325</v>
      </c>
      <c r="C11" s="96" t="s">
        <v>115</v>
      </c>
      <c r="D11" s="48">
        <v>0</v>
      </c>
      <c r="E11" s="199"/>
      <c r="F11" s="199"/>
      <c r="G11" s="199"/>
      <c r="H11" s="199"/>
      <c r="I11" s="199"/>
      <c r="J11" s="199"/>
      <c r="K11" s="199"/>
      <c r="L11" s="199"/>
      <c r="M11" s="199"/>
    </row>
    <row r="12" spans="1:34" s="3" customFormat="1" ht="16" thickTop="1" thickBot="1">
      <c r="A12" s="229"/>
      <c r="B12" s="51" t="s">
        <v>326</v>
      </c>
      <c r="C12" s="96" t="s">
        <v>115</v>
      </c>
      <c r="D12" s="48">
        <v>0</v>
      </c>
      <c r="E12" s="199"/>
      <c r="F12" s="199"/>
      <c r="G12" s="199"/>
      <c r="H12" s="199"/>
      <c r="I12" s="199"/>
      <c r="J12" s="199"/>
      <c r="K12" s="199"/>
      <c r="L12" s="199"/>
      <c r="M12" s="199"/>
    </row>
    <row r="13" spans="1:34" s="3" customFormat="1" ht="16" thickTop="1" thickBot="1">
      <c r="A13" s="229"/>
      <c r="B13" s="51" t="s">
        <v>327</v>
      </c>
      <c r="C13" s="96" t="s">
        <v>115</v>
      </c>
      <c r="D13" s="48">
        <v>0</v>
      </c>
      <c r="E13" s="199"/>
      <c r="F13" s="199"/>
      <c r="G13" s="199"/>
      <c r="H13" s="199"/>
      <c r="I13" s="199"/>
      <c r="J13" s="199"/>
      <c r="K13" s="199"/>
      <c r="L13" s="199"/>
      <c r="M13" s="199"/>
    </row>
    <row r="14" spans="1:34" s="3" customFormat="1" ht="16" thickTop="1" thickBot="1">
      <c r="A14" s="229"/>
      <c r="B14" s="51" t="s">
        <v>328</v>
      </c>
      <c r="C14" s="96" t="s">
        <v>115</v>
      </c>
      <c r="D14" s="48">
        <v>0</v>
      </c>
      <c r="E14" s="199"/>
      <c r="F14" s="199"/>
      <c r="G14" s="199"/>
      <c r="H14" s="199"/>
      <c r="I14" s="199"/>
      <c r="J14" s="199"/>
      <c r="K14" s="199"/>
      <c r="L14" s="199"/>
      <c r="M14" s="199"/>
    </row>
    <row r="15" spans="1:34" s="3" customFormat="1" ht="16" thickTop="1" thickBot="1">
      <c r="A15" s="229"/>
      <c r="B15" s="51" t="s">
        <v>329</v>
      </c>
      <c r="C15" s="96" t="s">
        <v>242</v>
      </c>
      <c r="D15" s="48">
        <v>30</v>
      </c>
      <c r="E15" s="199"/>
      <c r="F15" s="199"/>
      <c r="G15" s="199"/>
      <c r="H15" s="199"/>
      <c r="I15" s="199"/>
      <c r="J15" s="199"/>
      <c r="K15" s="199"/>
      <c r="L15" s="199"/>
      <c r="M15" s="199"/>
      <c r="AE15" s="3">
        <v>100</v>
      </c>
      <c r="AH15" s="3" t="s">
        <v>330</v>
      </c>
    </row>
    <row r="16" spans="1:34" s="3" customFormat="1" ht="16" thickTop="1" thickBot="1">
      <c r="A16" s="229"/>
      <c r="B16" s="51" t="s">
        <v>204</v>
      </c>
      <c r="C16" s="96">
        <v>1</v>
      </c>
      <c r="D16" s="48">
        <v>7.0000000000000007E-2</v>
      </c>
      <c r="E16" s="203"/>
      <c r="F16" s="203"/>
      <c r="G16" s="203"/>
      <c r="H16" s="203"/>
      <c r="I16" s="203"/>
      <c r="J16" s="203"/>
      <c r="K16" s="203"/>
      <c r="L16" s="203"/>
      <c r="M16" s="203"/>
    </row>
    <row r="17" spans="1:13" s="3" customFormat="1" ht="16" thickTop="1" thickBot="1">
      <c r="A17" s="230"/>
      <c r="B17" s="51" t="s">
        <v>331</v>
      </c>
      <c r="C17" s="96"/>
      <c r="D17" s="48" t="s">
        <v>332</v>
      </c>
      <c r="E17" s="199"/>
      <c r="F17" s="199"/>
      <c r="G17" s="199"/>
      <c r="H17" s="199"/>
      <c r="I17" s="199"/>
      <c r="J17" s="199"/>
      <c r="K17" s="199"/>
      <c r="L17" s="199"/>
      <c r="M17" s="199"/>
    </row>
    <row r="18" spans="1:13" s="3" customFormat="1" ht="15" customHeight="1" thickTop="1" thickBot="1">
      <c r="A18" s="225" t="s">
        <v>333</v>
      </c>
      <c r="B18" s="35" t="s">
        <v>334</v>
      </c>
      <c r="C18" s="96">
        <v>1</v>
      </c>
      <c r="D18" s="48">
        <v>0.6</v>
      </c>
      <c r="E18" s="199"/>
      <c r="F18" s="199"/>
      <c r="G18" s="199"/>
      <c r="H18" s="199"/>
      <c r="I18" s="199"/>
      <c r="J18" s="199"/>
      <c r="K18" s="199"/>
      <c r="L18" s="199"/>
      <c r="M18" s="199"/>
    </row>
    <row r="19" spans="1:13" s="3" customFormat="1" ht="15" customHeight="1" thickTop="1" thickBot="1">
      <c r="A19" s="226"/>
      <c r="B19" s="35" t="s">
        <v>335</v>
      </c>
      <c r="C19" s="96">
        <v>1</v>
      </c>
      <c r="D19" s="48">
        <v>0.2</v>
      </c>
      <c r="E19" s="199"/>
      <c r="F19" s="199"/>
      <c r="G19" s="199"/>
      <c r="H19" s="199"/>
      <c r="I19" s="199"/>
      <c r="J19" s="199"/>
      <c r="K19" s="199"/>
      <c r="L19" s="199"/>
      <c r="M19" s="199"/>
    </row>
    <row r="20" spans="1:13" s="3" customFormat="1" ht="15" customHeight="1" thickTop="1" thickBot="1">
      <c r="A20" s="226"/>
      <c r="B20" s="35" t="s">
        <v>336</v>
      </c>
      <c r="C20" s="96">
        <v>1</v>
      </c>
      <c r="D20" s="48">
        <v>0.6</v>
      </c>
      <c r="E20" s="199"/>
      <c r="F20" s="199"/>
      <c r="G20" s="199"/>
      <c r="H20" s="199"/>
      <c r="I20" s="199"/>
      <c r="J20" s="199"/>
      <c r="K20" s="199"/>
      <c r="L20" s="199"/>
      <c r="M20" s="199"/>
    </row>
    <row r="21" spans="1:13" s="3" customFormat="1" ht="15" customHeight="1" thickTop="1" thickBot="1">
      <c r="A21" s="226"/>
      <c r="B21" s="35" t="s">
        <v>337</v>
      </c>
      <c r="C21" s="96">
        <v>1</v>
      </c>
      <c r="D21" s="48">
        <v>0.2</v>
      </c>
      <c r="E21" s="199"/>
      <c r="F21" s="199"/>
      <c r="G21" s="199"/>
      <c r="H21" s="199"/>
      <c r="I21" s="199"/>
      <c r="J21" s="199"/>
      <c r="K21" s="199"/>
      <c r="L21" s="199"/>
      <c r="M21" s="199"/>
    </row>
    <row r="22" spans="1:13" s="3" customFormat="1" ht="15" customHeight="1" thickTop="1" thickBot="1">
      <c r="A22" s="226"/>
      <c r="B22" s="35" t="s">
        <v>338</v>
      </c>
      <c r="C22" s="96">
        <v>1</v>
      </c>
      <c r="D22" s="48">
        <v>0.875</v>
      </c>
      <c r="E22" s="199"/>
      <c r="F22" s="199"/>
      <c r="G22" s="199"/>
      <c r="H22" s="199"/>
      <c r="I22" s="199"/>
      <c r="J22" s="199"/>
      <c r="K22" s="199"/>
      <c r="L22" s="199"/>
      <c r="M22" s="199"/>
    </row>
    <row r="23" spans="1:13" s="3" customFormat="1" ht="15" customHeight="1" thickTop="1" thickBot="1">
      <c r="A23" s="226"/>
      <c r="B23" s="35" t="s">
        <v>339</v>
      </c>
      <c r="C23" s="96">
        <v>1</v>
      </c>
      <c r="D23" s="48">
        <v>3</v>
      </c>
      <c r="E23" s="199"/>
      <c r="F23" s="199"/>
      <c r="G23" s="199"/>
      <c r="H23" s="199"/>
      <c r="I23" s="199"/>
      <c r="J23" s="199"/>
      <c r="K23" s="199"/>
      <c r="L23" s="199"/>
      <c r="M23" s="199"/>
    </row>
    <row r="24" spans="1:13" s="3" customFormat="1" ht="15" customHeight="1" thickTop="1" thickBot="1">
      <c r="A24" s="226"/>
      <c r="B24" s="35" t="s">
        <v>340</v>
      </c>
      <c r="C24" s="96">
        <v>1</v>
      </c>
      <c r="D24" s="48">
        <v>1</v>
      </c>
      <c r="E24" s="199"/>
      <c r="F24" s="199"/>
      <c r="G24" s="199"/>
      <c r="H24" s="199"/>
      <c r="I24" s="199"/>
      <c r="J24" s="199"/>
      <c r="K24" s="199"/>
      <c r="L24" s="199"/>
      <c r="M24" s="199"/>
    </row>
    <row r="25" spans="1:13" s="3" customFormat="1" ht="15" customHeight="1" thickTop="1" thickBot="1">
      <c r="A25" s="226"/>
      <c r="B25" s="35" t="s">
        <v>341</v>
      </c>
      <c r="C25" s="96" t="s">
        <v>298</v>
      </c>
      <c r="D25" s="48">
        <v>25</v>
      </c>
      <c r="E25" s="199"/>
      <c r="F25" s="199"/>
      <c r="G25" s="199"/>
      <c r="H25" s="199"/>
      <c r="I25" s="199"/>
      <c r="J25" s="199"/>
      <c r="K25" s="199"/>
      <c r="L25" s="199"/>
      <c r="M25" s="199"/>
    </row>
    <row r="26" spans="1:13" s="3" customFormat="1" ht="15" customHeight="1" thickTop="1" thickBot="1">
      <c r="A26" s="226"/>
      <c r="B26" s="35" t="s">
        <v>342</v>
      </c>
      <c r="C26" s="96" t="s">
        <v>298</v>
      </c>
      <c r="D26" s="48">
        <v>25</v>
      </c>
      <c r="E26" s="199"/>
      <c r="F26" s="199"/>
      <c r="G26" s="199"/>
      <c r="H26" s="199"/>
      <c r="I26" s="199"/>
      <c r="J26" s="199"/>
      <c r="K26" s="199"/>
      <c r="L26" s="199"/>
      <c r="M26" s="199"/>
    </row>
    <row r="27" spans="1:13" s="3" customFormat="1" ht="15" customHeight="1" thickTop="1" thickBot="1">
      <c r="A27" s="226"/>
      <c r="B27" s="35" t="s">
        <v>343</v>
      </c>
      <c r="C27" s="96" t="s">
        <v>298</v>
      </c>
      <c r="D27" s="48">
        <v>20</v>
      </c>
      <c r="E27" s="199"/>
      <c r="F27" s="199"/>
      <c r="G27" s="199"/>
      <c r="H27" s="199"/>
      <c r="I27" s="199"/>
      <c r="J27" s="199"/>
      <c r="K27" s="199"/>
      <c r="L27" s="199"/>
      <c r="M27" s="199"/>
    </row>
    <row r="28" spans="1:13" s="3" customFormat="1" ht="15" customHeight="1" thickTop="1" thickBot="1">
      <c r="A28" s="226"/>
      <c r="B28" s="35" t="s">
        <v>344</v>
      </c>
      <c r="C28" s="96" t="s">
        <v>298</v>
      </c>
      <c r="D28" s="48">
        <v>25</v>
      </c>
      <c r="E28" s="199"/>
      <c r="F28" s="199"/>
      <c r="G28" s="199"/>
      <c r="H28" s="199"/>
      <c r="I28" s="199"/>
      <c r="J28" s="199"/>
      <c r="K28" s="199"/>
      <c r="L28" s="199"/>
      <c r="M28" s="199"/>
    </row>
    <row r="29" spans="1:13" s="3" customFormat="1" ht="15" customHeight="1" thickTop="1" thickBot="1">
      <c r="A29" s="226"/>
      <c r="B29" s="35" t="s">
        <v>345</v>
      </c>
      <c r="C29" s="96" t="s">
        <v>298</v>
      </c>
      <c r="D29" s="48">
        <v>25</v>
      </c>
      <c r="E29" s="199"/>
      <c r="F29" s="199"/>
      <c r="G29" s="199"/>
      <c r="H29" s="199"/>
      <c r="I29" s="199"/>
      <c r="J29" s="199"/>
      <c r="K29" s="199"/>
      <c r="L29" s="199"/>
      <c r="M29" s="199"/>
    </row>
    <row r="30" spans="1:13" s="3" customFormat="1" ht="15" customHeight="1" thickTop="1" thickBot="1">
      <c r="A30" s="226"/>
      <c r="B30" s="35" t="s">
        <v>346</v>
      </c>
      <c r="C30" s="96"/>
      <c r="D30" s="48" t="s">
        <v>16</v>
      </c>
      <c r="E30" s="199"/>
      <c r="F30" s="199"/>
      <c r="G30" s="199"/>
      <c r="H30" s="199"/>
      <c r="I30" s="199"/>
      <c r="J30" s="199"/>
      <c r="K30" s="199"/>
      <c r="L30" s="199"/>
      <c r="M30" s="199"/>
    </row>
    <row r="31" spans="1:13" s="3" customFormat="1" ht="15" customHeight="1" thickTop="1" thickBot="1">
      <c r="A31" s="226"/>
      <c r="B31" s="35" t="s">
        <v>347</v>
      </c>
      <c r="C31" s="96"/>
      <c r="D31" s="48" t="s">
        <v>348</v>
      </c>
      <c r="E31" s="199"/>
      <c r="F31" s="199"/>
      <c r="G31" s="199"/>
      <c r="H31" s="199"/>
      <c r="I31" s="199"/>
      <c r="J31" s="199"/>
      <c r="K31" s="199"/>
      <c r="L31" s="199"/>
      <c r="M31" s="199"/>
    </row>
    <row r="32" spans="1:13" s="3" customFormat="1" ht="15" customHeight="1" thickTop="1" thickBot="1">
      <c r="A32" s="226"/>
      <c r="B32" s="35" t="s">
        <v>349</v>
      </c>
      <c r="C32" s="96"/>
      <c r="D32" s="48" t="s">
        <v>350</v>
      </c>
      <c r="E32" s="199"/>
      <c r="F32" s="199"/>
      <c r="G32" s="199"/>
      <c r="H32" s="199"/>
      <c r="I32" s="199"/>
      <c r="J32" s="199"/>
      <c r="K32" s="199"/>
      <c r="L32" s="199"/>
      <c r="M32" s="199"/>
    </row>
    <row r="33" spans="1:13" s="3" customFormat="1" ht="15" customHeight="1" thickTop="1" thickBot="1">
      <c r="A33" s="226"/>
      <c r="B33" s="35" t="s">
        <v>351</v>
      </c>
      <c r="C33" s="96"/>
      <c r="D33" s="48" t="s">
        <v>18</v>
      </c>
      <c r="E33" s="199"/>
      <c r="F33" s="199"/>
      <c r="G33" s="199"/>
      <c r="H33" s="199"/>
      <c r="I33" s="199"/>
      <c r="J33" s="199"/>
      <c r="K33" s="199"/>
      <c r="L33" s="199"/>
      <c r="M33" s="199"/>
    </row>
    <row r="34" spans="1:13" s="3" customFormat="1" ht="15" customHeight="1" thickTop="1" thickBot="1">
      <c r="A34" s="227"/>
      <c r="B34" s="35" t="s">
        <v>352</v>
      </c>
      <c r="C34" s="96"/>
      <c r="D34" s="48" t="s">
        <v>19</v>
      </c>
      <c r="E34" s="199"/>
      <c r="F34" s="199"/>
      <c r="G34" s="199"/>
      <c r="H34" s="199"/>
      <c r="I34" s="199"/>
      <c r="J34" s="199"/>
      <c r="K34" s="199"/>
      <c r="L34" s="199"/>
      <c r="M34" s="199"/>
    </row>
    <row r="35" spans="1:13" s="3" customFormat="1" ht="15" customHeight="1" thickTop="1" thickBot="1">
      <c r="A35" s="228" t="s">
        <v>353</v>
      </c>
      <c r="B35" s="35" t="s">
        <v>354</v>
      </c>
      <c r="C35" s="96" t="s">
        <v>355</v>
      </c>
      <c r="D35" s="48">
        <v>0.20200000000000001</v>
      </c>
      <c r="E35" s="199"/>
      <c r="F35" s="199"/>
      <c r="G35" s="199"/>
      <c r="H35" s="199"/>
      <c r="I35" s="199"/>
      <c r="J35" s="199"/>
      <c r="K35" s="199"/>
      <c r="L35" s="199"/>
      <c r="M35" s="199"/>
    </row>
    <row r="36" spans="1:13" s="3" customFormat="1" ht="15" customHeight="1" thickTop="1" thickBot="1">
      <c r="A36" s="229"/>
      <c r="B36" s="35" t="s">
        <v>356</v>
      </c>
      <c r="C36" s="96" t="s">
        <v>355</v>
      </c>
      <c r="D36" s="48">
        <v>0.114</v>
      </c>
      <c r="E36" s="199"/>
      <c r="F36" s="199"/>
      <c r="G36" s="199"/>
      <c r="H36" s="199"/>
      <c r="I36" s="199"/>
      <c r="J36" s="199"/>
      <c r="K36" s="199"/>
      <c r="L36" s="199"/>
      <c r="M36" s="199"/>
    </row>
    <row r="37" spans="1:13" s="3" customFormat="1" ht="15" customHeight="1" thickTop="1" thickBot="1">
      <c r="A37" s="229"/>
      <c r="B37" s="35" t="s">
        <v>357</v>
      </c>
      <c r="C37" s="96" t="s">
        <v>355</v>
      </c>
      <c r="D37" s="48">
        <v>0.312</v>
      </c>
      <c r="E37" s="199"/>
      <c r="F37" s="199"/>
      <c r="G37" s="199"/>
      <c r="H37" s="199"/>
      <c r="I37" s="199"/>
      <c r="J37" s="199"/>
      <c r="K37" s="199"/>
      <c r="L37" s="199"/>
      <c r="M37" s="199"/>
    </row>
    <row r="38" spans="1:13" s="3" customFormat="1" ht="15" customHeight="1" thickTop="1" thickBot="1">
      <c r="A38" s="229"/>
      <c r="B38" s="35" t="s">
        <v>358</v>
      </c>
      <c r="C38" s="96" t="s">
        <v>355</v>
      </c>
      <c r="D38" s="48">
        <v>0</v>
      </c>
      <c r="E38" s="199"/>
      <c r="F38" s="199"/>
      <c r="G38" s="199"/>
      <c r="H38" s="199"/>
      <c r="I38" s="199"/>
      <c r="J38" s="199"/>
      <c r="K38" s="199"/>
      <c r="L38" s="199"/>
      <c r="M38" s="199"/>
    </row>
    <row r="39" spans="1:13" s="3" customFormat="1" ht="15" customHeight="1" thickTop="1" thickBot="1">
      <c r="A39" s="229"/>
      <c r="B39" s="35" t="s">
        <v>359</v>
      </c>
      <c r="C39" s="96" t="s">
        <v>355</v>
      </c>
      <c r="D39" s="48">
        <v>0</v>
      </c>
      <c r="E39" s="199"/>
      <c r="F39" s="199"/>
      <c r="G39" s="199"/>
      <c r="H39" s="199"/>
      <c r="I39" s="199"/>
      <c r="J39" s="199"/>
      <c r="K39" s="199"/>
      <c r="L39" s="199"/>
      <c r="M39" s="199"/>
    </row>
    <row r="40" spans="1:13" s="3" customFormat="1" ht="15" customHeight="1" thickTop="1" thickBot="1">
      <c r="A40" s="229"/>
      <c r="B40" s="35" t="s">
        <v>360</v>
      </c>
      <c r="C40" s="96" t="s">
        <v>355</v>
      </c>
      <c r="D40" s="48">
        <v>0.09</v>
      </c>
      <c r="E40" s="199"/>
      <c r="F40" s="199"/>
      <c r="G40" s="199"/>
      <c r="H40" s="199"/>
      <c r="I40" s="199"/>
      <c r="J40" s="199"/>
      <c r="K40" s="199"/>
      <c r="L40" s="199"/>
      <c r="M40" s="199"/>
    </row>
    <row r="41" spans="1:13" s="3" customFormat="1" ht="15" customHeight="1" thickTop="1" thickBot="1">
      <c r="A41" s="229"/>
      <c r="B41" s="51" t="s">
        <v>361</v>
      </c>
      <c r="C41" s="96" t="s">
        <v>101</v>
      </c>
      <c r="D41" s="48">
        <v>40</v>
      </c>
      <c r="E41" s="199"/>
      <c r="F41" s="199"/>
      <c r="G41" s="199"/>
      <c r="H41" s="199"/>
      <c r="I41" s="199"/>
      <c r="J41" s="199"/>
      <c r="K41" s="199"/>
      <c r="L41" s="199"/>
      <c r="M41" s="199"/>
    </row>
    <row r="42" spans="1:13" s="3" customFormat="1" ht="15" customHeight="1" thickTop="1" thickBot="1">
      <c r="A42" s="229"/>
      <c r="B42" s="51" t="s">
        <v>362</v>
      </c>
      <c r="C42" s="96" t="s">
        <v>101</v>
      </c>
      <c r="D42" s="48">
        <v>3</v>
      </c>
      <c r="E42" s="199"/>
      <c r="F42" s="199"/>
      <c r="G42" s="199"/>
      <c r="H42" s="199"/>
      <c r="I42" s="199"/>
      <c r="J42" s="199"/>
      <c r="K42" s="199"/>
      <c r="L42" s="199"/>
      <c r="M42" s="199"/>
    </row>
    <row r="43" spans="1:13" s="3" customFormat="1" ht="15" customHeight="1" thickTop="1" thickBot="1">
      <c r="A43" s="229"/>
      <c r="B43" s="51" t="s">
        <v>363</v>
      </c>
      <c r="C43" s="96" t="s">
        <v>101</v>
      </c>
      <c r="D43" s="48">
        <v>44</v>
      </c>
      <c r="E43" s="199"/>
      <c r="F43" s="199"/>
      <c r="G43" s="199"/>
      <c r="H43" s="199"/>
      <c r="I43" s="199"/>
      <c r="J43" s="199"/>
      <c r="K43" s="199"/>
      <c r="L43" s="199"/>
      <c r="M43" s="199"/>
    </row>
    <row r="44" spans="1:13" s="3" customFormat="1" ht="15" customHeight="1" thickTop="1" thickBot="1">
      <c r="A44" s="229"/>
      <c r="B44" s="51" t="s">
        <v>364</v>
      </c>
      <c r="C44" s="96" t="s">
        <v>101</v>
      </c>
      <c r="D44" s="48">
        <v>0</v>
      </c>
      <c r="E44" s="199"/>
      <c r="F44" s="199"/>
      <c r="G44" s="199"/>
      <c r="H44" s="199"/>
      <c r="I44" s="199"/>
      <c r="J44" s="199"/>
      <c r="K44" s="199"/>
      <c r="L44" s="199"/>
      <c r="M44" s="199"/>
    </row>
    <row r="45" spans="1:13" s="3" customFormat="1" ht="15" customHeight="1" thickTop="1" thickBot="1">
      <c r="A45" s="229"/>
      <c r="B45" s="51" t="s">
        <v>365</v>
      </c>
      <c r="C45" s="96" t="s">
        <v>101</v>
      </c>
      <c r="D45" s="48">
        <v>22</v>
      </c>
      <c r="E45" s="199"/>
      <c r="F45" s="199"/>
      <c r="G45" s="199"/>
      <c r="H45" s="199"/>
      <c r="I45" s="199"/>
      <c r="J45" s="199"/>
      <c r="K45" s="199"/>
      <c r="L45" s="199"/>
      <c r="M45" s="199"/>
    </row>
    <row r="46" spans="1:13" s="161" customFormat="1" ht="30" customHeight="1" thickTop="1" thickBot="1">
      <c r="A46" s="229"/>
      <c r="B46" s="158" t="s">
        <v>366</v>
      </c>
      <c r="C46" s="159"/>
      <c r="D46" s="160" t="s">
        <v>367</v>
      </c>
      <c r="E46" s="204"/>
      <c r="F46" s="204"/>
      <c r="G46" s="204"/>
      <c r="H46" s="204"/>
      <c r="I46" s="204"/>
      <c r="J46" s="204"/>
      <c r="K46" s="204"/>
      <c r="L46" s="204"/>
      <c r="M46" s="204"/>
    </row>
    <row r="47" spans="1:13" s="3" customFormat="1" ht="15" customHeight="1" thickTop="1" thickBot="1">
      <c r="A47" s="229"/>
      <c r="B47" s="35" t="s">
        <v>368</v>
      </c>
      <c r="C47" s="96" t="s">
        <v>101</v>
      </c>
      <c r="D47" s="48">
        <v>45</v>
      </c>
      <c r="E47" s="199"/>
      <c r="F47" s="199"/>
      <c r="G47" s="199"/>
      <c r="H47" s="199"/>
      <c r="I47" s="199"/>
      <c r="J47" s="199"/>
      <c r="K47" s="199"/>
      <c r="L47" s="199"/>
      <c r="M47" s="199"/>
    </row>
    <row r="48" spans="1:13" s="161" customFormat="1" ht="30" customHeight="1" thickTop="1" thickBot="1">
      <c r="A48" s="229"/>
      <c r="B48" s="158" t="s">
        <v>369</v>
      </c>
      <c r="C48" s="159"/>
      <c r="D48" s="160" t="s">
        <v>367</v>
      </c>
      <c r="E48" s="204"/>
      <c r="F48" s="204"/>
      <c r="G48" s="204"/>
      <c r="H48" s="204"/>
      <c r="I48" s="204"/>
      <c r="J48" s="204"/>
      <c r="K48" s="204"/>
      <c r="L48" s="204"/>
      <c r="M48" s="204"/>
    </row>
    <row r="49" spans="1:13" s="3" customFormat="1" ht="15" customHeight="1" thickTop="1" thickBot="1">
      <c r="A49" s="229"/>
      <c r="B49" s="35" t="s">
        <v>370</v>
      </c>
      <c r="C49" s="96" t="s">
        <v>101</v>
      </c>
      <c r="D49" s="48">
        <v>56</v>
      </c>
      <c r="E49" s="199"/>
      <c r="F49" s="199"/>
      <c r="G49" s="199"/>
      <c r="H49" s="199"/>
      <c r="I49" s="199"/>
      <c r="J49" s="199"/>
      <c r="K49" s="199"/>
      <c r="L49" s="199"/>
      <c r="M49" s="199"/>
    </row>
    <row r="50" spans="1:13" s="161" customFormat="1" ht="30" customHeight="1" thickTop="1" thickBot="1">
      <c r="A50" s="229"/>
      <c r="B50" s="158" t="s">
        <v>369</v>
      </c>
      <c r="C50" s="159"/>
      <c r="D50" s="160" t="s">
        <v>367</v>
      </c>
      <c r="E50" s="204"/>
      <c r="F50" s="204"/>
      <c r="G50" s="204"/>
      <c r="H50" s="204"/>
      <c r="I50" s="204"/>
      <c r="J50" s="204"/>
      <c r="K50" s="204"/>
      <c r="L50" s="204"/>
      <c r="M50" s="204"/>
    </row>
    <row r="51" spans="1:13" s="3" customFormat="1" ht="15" customHeight="1" thickTop="1" thickBot="1">
      <c r="A51" s="229"/>
      <c r="B51" s="35" t="s">
        <v>371</v>
      </c>
      <c r="C51" s="96" t="s">
        <v>101</v>
      </c>
      <c r="D51" s="48">
        <v>45</v>
      </c>
      <c r="E51" s="199"/>
      <c r="F51" s="199"/>
      <c r="G51" s="199"/>
      <c r="H51" s="199"/>
      <c r="I51" s="199"/>
      <c r="J51" s="199"/>
      <c r="K51" s="199"/>
      <c r="L51" s="199"/>
      <c r="M51" s="199"/>
    </row>
    <row r="52" spans="1:13" s="161" customFormat="1" ht="30" customHeight="1" thickTop="1" thickBot="1">
      <c r="A52" s="229"/>
      <c r="B52" s="158" t="s">
        <v>372</v>
      </c>
      <c r="C52" s="159"/>
      <c r="D52" s="160" t="s">
        <v>367</v>
      </c>
      <c r="E52" s="204"/>
      <c r="F52" s="204"/>
      <c r="G52" s="204"/>
      <c r="H52" s="204"/>
      <c r="I52" s="204"/>
      <c r="J52" s="204"/>
      <c r="K52" s="204"/>
      <c r="L52" s="204"/>
      <c r="M52" s="204"/>
    </row>
    <row r="53" spans="1:13" s="3" customFormat="1" ht="15" customHeight="1" thickTop="1" thickBot="1">
      <c r="A53" s="229"/>
      <c r="B53" s="35" t="s">
        <v>373</v>
      </c>
      <c r="C53" s="96" t="s">
        <v>101</v>
      </c>
      <c r="D53" s="48">
        <v>45</v>
      </c>
      <c r="E53" s="199"/>
      <c r="F53" s="199"/>
      <c r="G53" s="199"/>
      <c r="H53" s="199"/>
      <c r="I53" s="199"/>
      <c r="J53" s="199"/>
      <c r="K53" s="199"/>
      <c r="L53" s="199"/>
      <c r="M53" s="199"/>
    </row>
    <row r="54" spans="1:13" s="161" customFormat="1" ht="30" customHeight="1" thickTop="1" thickBot="1">
      <c r="A54" s="229"/>
      <c r="B54" s="158" t="s">
        <v>374</v>
      </c>
      <c r="C54" s="159"/>
      <c r="D54" s="160" t="s">
        <v>367</v>
      </c>
      <c r="E54" s="204"/>
      <c r="F54" s="204"/>
      <c r="G54" s="204"/>
      <c r="H54" s="204"/>
      <c r="I54" s="204"/>
      <c r="J54" s="204"/>
      <c r="K54" s="204"/>
      <c r="L54" s="204"/>
      <c r="M54" s="204"/>
    </row>
    <row r="55" spans="1:13" s="3" customFormat="1" ht="15" customHeight="1" thickTop="1" thickBot="1">
      <c r="A55" s="229"/>
      <c r="B55" s="35" t="s">
        <v>375</v>
      </c>
      <c r="C55" s="96" t="s">
        <v>101</v>
      </c>
      <c r="D55" s="48">
        <v>45</v>
      </c>
      <c r="E55" s="199"/>
      <c r="F55" s="199"/>
      <c r="G55" s="199"/>
      <c r="H55" s="199"/>
      <c r="I55" s="199"/>
      <c r="J55" s="199"/>
      <c r="K55" s="199"/>
      <c r="L55" s="199"/>
      <c r="M55" s="199"/>
    </row>
    <row r="56" spans="1:13" s="161" customFormat="1" ht="30" customHeight="1" thickTop="1" thickBot="1">
      <c r="A56" s="229"/>
      <c r="B56" s="158" t="s">
        <v>376</v>
      </c>
      <c r="C56" s="159"/>
      <c r="D56" s="160" t="s">
        <v>367</v>
      </c>
      <c r="E56" s="204"/>
      <c r="F56" s="204"/>
      <c r="G56" s="204"/>
      <c r="H56" s="204"/>
      <c r="I56" s="204"/>
      <c r="J56" s="204"/>
      <c r="K56" s="204"/>
      <c r="L56" s="204"/>
      <c r="M56" s="204"/>
    </row>
    <row r="57" spans="1:13" s="3" customFormat="1" ht="15" customHeight="1" thickTop="1" thickBot="1">
      <c r="A57" s="230"/>
      <c r="B57" s="35" t="s">
        <v>377</v>
      </c>
      <c r="C57" s="96" t="s">
        <v>101</v>
      </c>
      <c r="D57" s="48">
        <v>45</v>
      </c>
      <c r="E57" s="199"/>
      <c r="F57" s="199"/>
      <c r="G57" s="199"/>
      <c r="H57" s="199"/>
      <c r="I57" s="199"/>
      <c r="J57" s="199"/>
      <c r="K57" s="199"/>
      <c r="L57" s="199"/>
      <c r="M57" s="199"/>
    </row>
    <row r="58" spans="1:13" s="3" customFormat="1" ht="15" customHeight="1" thickTop="1" thickBot="1">
      <c r="A58" s="228" t="s">
        <v>378</v>
      </c>
      <c r="B58" s="35" t="s">
        <v>379</v>
      </c>
      <c r="C58" s="96" t="s">
        <v>380</v>
      </c>
      <c r="D58" s="48">
        <v>800000</v>
      </c>
      <c r="E58" s="199"/>
      <c r="F58" s="199"/>
      <c r="G58" s="199"/>
      <c r="H58" s="199"/>
      <c r="I58" s="199"/>
      <c r="J58" s="199"/>
      <c r="K58" s="199"/>
      <c r="L58" s="199"/>
      <c r="M58" s="199"/>
    </row>
    <row r="59" spans="1:13" s="3" customFormat="1" ht="15" customHeight="1" thickTop="1" thickBot="1">
      <c r="A59" s="229"/>
      <c r="B59" s="35" t="s">
        <v>381</v>
      </c>
      <c r="C59" s="96" t="s">
        <v>382</v>
      </c>
      <c r="D59" s="48">
        <v>46000</v>
      </c>
      <c r="E59" s="199"/>
      <c r="F59" s="199"/>
      <c r="G59" s="199"/>
      <c r="H59" s="199"/>
      <c r="I59" s="199"/>
      <c r="J59" s="199"/>
      <c r="K59" s="199"/>
      <c r="L59" s="199"/>
      <c r="M59" s="199"/>
    </row>
    <row r="60" spans="1:13" s="3" customFormat="1" ht="15" customHeight="1" thickTop="1" thickBot="1">
      <c r="A60" s="229"/>
      <c r="B60" s="35" t="s">
        <v>383</v>
      </c>
      <c r="C60" s="96" t="s">
        <v>101</v>
      </c>
      <c r="D60" s="48">
        <v>4.5</v>
      </c>
      <c r="E60" s="199"/>
      <c r="F60" s="199"/>
      <c r="G60" s="199"/>
      <c r="H60" s="199"/>
      <c r="I60" s="199"/>
      <c r="J60" s="199"/>
      <c r="K60" s="199"/>
      <c r="L60" s="199"/>
      <c r="M60" s="199"/>
    </row>
    <row r="61" spans="1:13" s="3" customFormat="1" ht="15" customHeight="1" thickTop="1" thickBot="1">
      <c r="A61" s="229"/>
      <c r="B61" s="35" t="s">
        <v>384</v>
      </c>
      <c r="C61" s="96" t="s">
        <v>101</v>
      </c>
      <c r="D61" s="48">
        <v>100</v>
      </c>
      <c r="E61" s="199"/>
      <c r="F61" s="199"/>
      <c r="G61" s="199"/>
      <c r="H61" s="199"/>
      <c r="I61" s="199"/>
      <c r="J61" s="199"/>
      <c r="K61" s="199"/>
      <c r="L61" s="199"/>
      <c r="M61" s="199"/>
    </row>
    <row r="62" spans="1:13" s="3" customFormat="1" ht="15" customHeight="1" thickTop="1" thickBot="1">
      <c r="A62" s="229"/>
      <c r="B62" s="35" t="s">
        <v>385</v>
      </c>
      <c r="C62" s="96" t="s">
        <v>380</v>
      </c>
      <c r="D62" s="48">
        <v>3200000</v>
      </c>
      <c r="E62" s="199"/>
      <c r="F62" s="199"/>
      <c r="G62" s="199"/>
      <c r="H62" s="199"/>
      <c r="I62" s="199"/>
      <c r="J62" s="199"/>
      <c r="K62" s="199"/>
      <c r="L62" s="199"/>
      <c r="M62" s="199"/>
    </row>
    <row r="63" spans="1:13" s="3" customFormat="1" ht="15" customHeight="1" thickTop="1" thickBot="1">
      <c r="A63" s="229"/>
      <c r="B63" s="35" t="s">
        <v>386</v>
      </c>
      <c r="C63" s="96" t="s">
        <v>382</v>
      </c>
      <c r="D63" s="48">
        <v>90000</v>
      </c>
      <c r="E63" s="199"/>
      <c r="F63" s="199"/>
      <c r="G63" s="199"/>
      <c r="H63" s="199"/>
      <c r="I63" s="199"/>
      <c r="J63" s="199"/>
      <c r="K63" s="199"/>
      <c r="L63" s="199"/>
      <c r="M63" s="199"/>
    </row>
    <row r="64" spans="1:13" s="3" customFormat="1" ht="15" customHeight="1" thickTop="1" thickBot="1">
      <c r="A64" s="229"/>
      <c r="B64" s="35" t="s">
        <v>387</v>
      </c>
      <c r="C64" s="96" t="s">
        <v>101</v>
      </c>
      <c r="D64" s="48">
        <v>0.5</v>
      </c>
      <c r="E64" s="199"/>
      <c r="F64" s="199"/>
      <c r="G64" s="199"/>
      <c r="H64" s="199"/>
      <c r="I64" s="199"/>
      <c r="J64" s="199"/>
      <c r="K64" s="199"/>
      <c r="L64" s="199"/>
      <c r="M64" s="199"/>
    </row>
    <row r="65" spans="1:41" s="3" customFormat="1" ht="15" customHeight="1" thickTop="1" thickBot="1">
      <c r="A65" s="229"/>
      <c r="B65" s="35" t="s">
        <v>388</v>
      </c>
      <c r="C65" s="96" t="s">
        <v>101</v>
      </c>
      <c r="D65" s="48">
        <v>100</v>
      </c>
      <c r="E65" s="199"/>
      <c r="F65" s="199"/>
      <c r="G65" s="199"/>
      <c r="H65" s="199"/>
      <c r="I65" s="199"/>
      <c r="J65" s="199"/>
      <c r="K65" s="199"/>
      <c r="L65" s="199"/>
      <c r="M65" s="199"/>
    </row>
    <row r="66" spans="1:41" s="3" customFormat="1" ht="15" customHeight="1" thickTop="1" thickBot="1">
      <c r="A66" s="229"/>
      <c r="B66" s="35" t="s">
        <v>389</v>
      </c>
      <c r="C66" s="96" t="s">
        <v>380</v>
      </c>
      <c r="D66" s="48">
        <v>60000</v>
      </c>
      <c r="E66" s="199"/>
      <c r="F66" s="199"/>
      <c r="G66" s="199"/>
      <c r="H66" s="199"/>
      <c r="I66" s="199"/>
      <c r="J66" s="199"/>
      <c r="K66" s="199"/>
      <c r="L66" s="199"/>
      <c r="M66" s="199"/>
    </row>
    <row r="67" spans="1:41" s="3" customFormat="1" ht="15" customHeight="1" thickTop="1" thickBot="1">
      <c r="A67" s="229"/>
      <c r="B67" s="35" t="s">
        <v>390</v>
      </c>
      <c r="C67" s="96" t="s">
        <v>382</v>
      </c>
      <c r="D67" s="48">
        <v>4000</v>
      </c>
      <c r="E67" s="199"/>
      <c r="F67" s="199"/>
      <c r="G67" s="199"/>
      <c r="H67" s="199"/>
      <c r="I67" s="199"/>
      <c r="J67" s="199"/>
      <c r="K67" s="199"/>
      <c r="L67" s="199"/>
      <c r="M67" s="199"/>
    </row>
    <row r="68" spans="1:41" s="3" customFormat="1" ht="15" customHeight="1" thickTop="1" thickBot="1">
      <c r="A68" s="229"/>
      <c r="B68" s="35" t="s">
        <v>391</v>
      </c>
      <c r="C68" s="96" t="s">
        <v>101</v>
      </c>
      <c r="D68" s="48">
        <v>1.5</v>
      </c>
      <c r="E68" s="199"/>
      <c r="F68" s="199"/>
      <c r="G68" s="199"/>
      <c r="H68" s="199"/>
      <c r="I68" s="199"/>
      <c r="J68" s="199"/>
      <c r="K68" s="199"/>
      <c r="L68" s="199"/>
      <c r="M68" s="199"/>
    </row>
    <row r="69" spans="1:41" s="3" customFormat="1" ht="15" customHeight="1" thickTop="1" thickBot="1">
      <c r="A69" s="229"/>
      <c r="B69" s="35" t="s">
        <v>392</v>
      </c>
      <c r="C69" s="96" t="s">
        <v>380</v>
      </c>
      <c r="D69" s="48">
        <v>750000</v>
      </c>
      <c r="E69" s="199"/>
      <c r="F69" s="199"/>
      <c r="G69" s="199"/>
      <c r="H69" s="199"/>
      <c r="I69" s="199"/>
      <c r="J69" s="199"/>
      <c r="K69" s="199"/>
      <c r="L69" s="199"/>
      <c r="M69" s="199"/>
    </row>
    <row r="70" spans="1:41" s="3" customFormat="1" ht="15" customHeight="1" thickTop="1" thickBot="1">
      <c r="A70" s="229"/>
      <c r="B70" s="35" t="s">
        <v>393</v>
      </c>
      <c r="C70" s="96" t="s">
        <v>382</v>
      </c>
      <c r="D70" s="48">
        <v>34000</v>
      </c>
      <c r="E70" s="199"/>
      <c r="F70" s="199"/>
      <c r="G70" s="199"/>
      <c r="H70" s="199"/>
      <c r="I70" s="199"/>
      <c r="J70" s="199"/>
      <c r="K70" s="199"/>
      <c r="L70" s="199"/>
      <c r="M70" s="199"/>
    </row>
    <row r="71" spans="1:41" s="3" customFormat="1" ht="15" customHeight="1" thickTop="1" thickBot="1">
      <c r="A71" s="229"/>
      <c r="B71" s="35" t="s">
        <v>394</v>
      </c>
      <c r="C71" s="96" t="s">
        <v>101</v>
      </c>
      <c r="D71" s="48">
        <v>0.5</v>
      </c>
      <c r="E71" s="199"/>
      <c r="F71" s="199"/>
      <c r="G71" s="199"/>
      <c r="H71" s="199"/>
      <c r="I71" s="199"/>
      <c r="J71" s="199"/>
      <c r="K71" s="199"/>
      <c r="L71" s="199"/>
      <c r="M71" s="199"/>
    </row>
    <row r="72" spans="1:41" s="3" customFormat="1" ht="15" customHeight="1" thickTop="1" thickBot="1">
      <c r="A72" s="229"/>
      <c r="B72" s="35" t="s">
        <v>395</v>
      </c>
      <c r="C72" s="96" t="s">
        <v>380</v>
      </c>
      <c r="D72" s="48">
        <v>1030000</v>
      </c>
      <c r="E72" s="199"/>
      <c r="F72" s="199"/>
      <c r="G72" s="199"/>
      <c r="H72" s="199"/>
      <c r="I72" s="199"/>
      <c r="J72" s="199"/>
      <c r="K72" s="199"/>
      <c r="L72" s="199"/>
      <c r="M72" s="199"/>
    </row>
    <row r="73" spans="1:41" s="3" customFormat="1" ht="15" customHeight="1" thickTop="1" thickBot="1">
      <c r="A73" s="229"/>
      <c r="B73" s="35" t="s">
        <v>396</v>
      </c>
      <c r="C73" s="96" t="s">
        <v>382</v>
      </c>
      <c r="D73" s="48">
        <v>30000</v>
      </c>
      <c r="E73" s="199"/>
      <c r="F73" s="199"/>
      <c r="G73" s="199"/>
      <c r="H73" s="199"/>
      <c r="I73" s="199"/>
      <c r="J73" s="199"/>
      <c r="K73" s="199"/>
      <c r="L73" s="199"/>
      <c r="M73" s="199"/>
    </row>
    <row r="74" spans="1:41" s="3" customFormat="1" ht="15" customHeight="1" thickTop="1" thickBot="1">
      <c r="A74" s="230"/>
      <c r="B74" s="35" t="s">
        <v>397</v>
      </c>
      <c r="C74" s="96" t="s">
        <v>101</v>
      </c>
      <c r="D74" s="48">
        <v>0.5</v>
      </c>
      <c r="E74" s="199"/>
      <c r="F74" s="199"/>
      <c r="G74" s="199"/>
      <c r="H74" s="199"/>
      <c r="I74" s="199"/>
      <c r="J74" s="199"/>
      <c r="K74" s="199"/>
      <c r="L74" s="199"/>
      <c r="M74" s="199"/>
    </row>
    <row r="75" spans="1:41" s="3" customFormat="1" ht="15" customHeight="1" thickTop="1" thickBot="1">
      <c r="A75" s="254" t="s">
        <v>398</v>
      </c>
      <c r="B75" s="162" t="s">
        <v>311</v>
      </c>
      <c r="C75" s="96"/>
      <c r="D75" s="48" t="s">
        <v>312</v>
      </c>
      <c r="E75" s="199"/>
      <c r="F75" s="199"/>
      <c r="G75" s="199"/>
      <c r="H75" s="199"/>
      <c r="I75" s="199"/>
      <c r="J75" s="199"/>
      <c r="K75" s="199"/>
      <c r="L75" s="199"/>
      <c r="M75" s="199"/>
      <c r="Q75" s="163"/>
    </row>
    <row r="76" spans="1:41" s="3" customFormat="1" ht="15" customHeight="1" thickTop="1" thickBot="1">
      <c r="A76" s="255"/>
      <c r="B76" s="162" t="s">
        <v>218</v>
      </c>
      <c r="C76" s="96"/>
      <c r="D76" s="48" t="s">
        <v>219</v>
      </c>
      <c r="E76" s="205"/>
      <c r="F76" s="205"/>
      <c r="G76" s="205"/>
      <c r="H76" s="205"/>
      <c r="I76" s="205"/>
      <c r="J76" s="205"/>
      <c r="K76" s="205"/>
      <c r="L76" s="205"/>
      <c r="M76" s="205"/>
    </row>
    <row r="77" spans="1:41" s="3" customFormat="1" ht="15" thickTop="1">
      <c r="A77" s="102"/>
      <c r="B77" s="103"/>
      <c r="E77" s="1"/>
    </row>
    <row r="78" spans="1:41" s="3" customFormat="1">
      <c r="A78" s="92"/>
      <c r="B78" s="91"/>
      <c r="C78" s="152"/>
      <c r="D78" s="91"/>
      <c r="E78" s="91"/>
      <c r="F78" s="91"/>
      <c r="G78" s="91"/>
      <c r="H78" s="91"/>
      <c r="I78" s="91"/>
      <c r="J78" s="91"/>
      <c r="K78" s="91"/>
      <c r="L78" s="91"/>
      <c r="M78" s="91"/>
      <c r="N78" s="91"/>
      <c r="O78" s="91"/>
      <c r="P78" s="91"/>
      <c r="Q78" s="91"/>
      <c r="R78" s="91"/>
      <c r="S78" s="91"/>
      <c r="T78" s="91"/>
      <c r="U78" s="91"/>
      <c r="V78" s="91"/>
      <c r="W78" s="1"/>
      <c r="X78" s="1"/>
      <c r="Y78" s="1"/>
      <c r="Z78" s="1"/>
      <c r="AA78" s="1"/>
      <c r="AB78" s="1"/>
      <c r="AC78" s="1"/>
      <c r="AD78" s="1"/>
      <c r="AE78" s="1"/>
      <c r="AF78" s="1"/>
      <c r="AG78" s="1"/>
      <c r="AH78" s="1"/>
      <c r="AI78" s="1"/>
      <c r="AJ78" s="1"/>
      <c r="AK78" s="1"/>
      <c r="AL78" s="1"/>
      <c r="AM78" s="1"/>
      <c r="AN78" s="1"/>
      <c r="AO78" s="1"/>
    </row>
    <row r="79" spans="1:41" ht="18">
      <c r="A79" s="29" t="s">
        <v>168</v>
      </c>
      <c r="B79" s="19"/>
      <c r="C79" s="19"/>
    </row>
    <row r="80" spans="1:41" ht="15" thickBot="1">
      <c r="A80" s="105" t="s">
        <v>220</v>
      </c>
      <c r="B80" s="19"/>
      <c r="C80" s="19"/>
      <c r="E80" s="16"/>
      <c r="F80" s="16"/>
      <c r="G80" s="16"/>
    </row>
    <row r="81" spans="1:12" ht="17" thickTop="1" thickBot="1">
      <c r="A81" s="256" t="s">
        <v>194</v>
      </c>
      <c r="B81" s="243"/>
      <c r="C81" s="246" t="s">
        <v>166</v>
      </c>
      <c r="D81" s="32" t="s">
        <v>176</v>
      </c>
      <c r="E81" s="32" t="s">
        <v>177</v>
      </c>
      <c r="F81" s="32" t="s">
        <v>178</v>
      </c>
      <c r="G81" s="33" t="s">
        <v>179</v>
      </c>
      <c r="H81" s="33" t="s">
        <v>180</v>
      </c>
      <c r="I81" s="33" t="s">
        <v>181</v>
      </c>
      <c r="J81" s="33" t="s">
        <v>182</v>
      </c>
      <c r="K81" s="33" t="s">
        <v>183</v>
      </c>
      <c r="L81" s="33" t="s">
        <v>184</v>
      </c>
    </row>
    <row r="82" spans="1:12" ht="16" thickTop="1">
      <c r="A82" s="257"/>
      <c r="B82" s="244"/>
      <c r="C82" s="247"/>
      <c r="D82" s="88"/>
      <c r="E82" s="88"/>
      <c r="F82" s="88"/>
      <c r="G82" s="88"/>
      <c r="H82" s="88"/>
      <c r="I82" s="88"/>
      <c r="J82" s="88"/>
      <c r="K82" s="88"/>
      <c r="L82" s="246"/>
    </row>
    <row r="83" spans="1:12" ht="16" thickBot="1">
      <c r="A83" s="258"/>
      <c r="B83" s="245"/>
      <c r="C83" s="248"/>
      <c r="D83" s="89"/>
      <c r="E83" s="89"/>
      <c r="F83" s="89"/>
      <c r="G83" s="89"/>
      <c r="H83" s="89"/>
      <c r="I83" s="89"/>
      <c r="J83" s="89"/>
      <c r="K83" s="89"/>
      <c r="L83" s="248"/>
    </row>
    <row r="84" spans="1:12" ht="16" thickTop="1" thickBot="1">
      <c r="A84" s="42" t="s">
        <v>21</v>
      </c>
      <c r="B84" s="42"/>
      <c r="C84" s="84" t="s">
        <v>109</v>
      </c>
      <c r="D84" s="80"/>
      <c r="E84" s="80"/>
      <c r="F84" s="80"/>
      <c r="G84" s="80"/>
      <c r="H84" s="80"/>
      <c r="I84" s="80"/>
      <c r="J84" s="80"/>
      <c r="K84" s="80"/>
      <c r="L84" s="206"/>
    </row>
    <row r="85" spans="1:12" ht="16" thickTop="1" thickBot="1">
      <c r="A85" s="42" t="s">
        <v>192</v>
      </c>
      <c r="B85" s="42"/>
      <c r="C85" s="84" t="s">
        <v>110</v>
      </c>
      <c r="D85" s="81"/>
      <c r="E85" s="81"/>
      <c r="F85" s="81"/>
      <c r="G85" s="81"/>
      <c r="H85" s="81"/>
      <c r="I85" s="81"/>
      <c r="J85" s="81"/>
      <c r="K85" s="81"/>
      <c r="L85" s="207"/>
    </row>
    <row r="86" spans="1:12" ht="16" thickTop="1" thickBot="1">
      <c r="A86" s="42" t="s">
        <v>22</v>
      </c>
      <c r="B86" s="42"/>
      <c r="C86" s="84" t="s">
        <v>111</v>
      </c>
      <c r="D86" s="81"/>
      <c r="E86" s="81"/>
      <c r="F86" s="81"/>
      <c r="G86" s="81"/>
      <c r="H86" s="81"/>
      <c r="I86" s="81"/>
      <c r="J86" s="81"/>
      <c r="K86" s="81"/>
      <c r="L86" s="207"/>
    </row>
    <row r="87" spans="1:12" ht="16" thickTop="1" thickBot="1">
      <c r="A87" s="42" t="s">
        <v>23</v>
      </c>
      <c r="B87" s="42"/>
      <c r="C87" s="84" t="s">
        <v>112</v>
      </c>
      <c r="D87" s="81"/>
      <c r="E87" s="81"/>
      <c r="F87" s="81"/>
      <c r="G87" s="81"/>
      <c r="H87" s="81"/>
      <c r="I87" s="81"/>
      <c r="J87" s="81"/>
      <c r="K87" s="81"/>
      <c r="L87" s="207"/>
    </row>
    <row r="88" spans="1:12" ht="16" thickTop="1" thickBot="1">
      <c r="A88" s="42" t="s">
        <v>24</v>
      </c>
      <c r="B88" s="42"/>
      <c r="C88" s="84" t="s">
        <v>81</v>
      </c>
      <c r="D88" s="81"/>
      <c r="E88" s="81"/>
      <c r="F88" s="81"/>
      <c r="G88" s="81"/>
      <c r="H88" s="81"/>
      <c r="I88" s="81"/>
      <c r="J88" s="81"/>
      <c r="K88" s="81"/>
      <c r="L88" s="207"/>
    </row>
    <row r="89" spans="1:12" ht="16" thickTop="1" thickBot="1">
      <c r="A89" s="42" t="s">
        <v>25</v>
      </c>
      <c r="B89" s="42"/>
      <c r="C89" s="84" t="s">
        <v>113</v>
      </c>
      <c r="D89" s="81"/>
      <c r="E89" s="81"/>
      <c r="F89" s="81"/>
      <c r="G89" s="81"/>
      <c r="H89" s="81"/>
      <c r="I89" s="81"/>
      <c r="J89" s="81"/>
      <c r="K89" s="81"/>
      <c r="L89" s="207"/>
    </row>
    <row r="90" spans="1:12" ht="16" thickTop="1" thickBot="1">
      <c r="A90" s="42" t="s">
        <v>26</v>
      </c>
      <c r="B90" s="42"/>
      <c r="C90" s="84" t="s">
        <v>110</v>
      </c>
      <c r="D90" s="81"/>
      <c r="E90" s="81"/>
      <c r="F90" s="81"/>
      <c r="G90" s="81"/>
      <c r="H90" s="81"/>
      <c r="I90" s="81"/>
      <c r="J90" s="81"/>
      <c r="K90" s="81"/>
      <c r="L90" s="207"/>
    </row>
    <row r="91" spans="1:12" ht="16" thickTop="1" thickBot="1">
      <c r="A91" s="42" t="s">
        <v>27</v>
      </c>
      <c r="B91" s="42"/>
      <c r="C91" s="84" t="s">
        <v>110</v>
      </c>
      <c r="D91" s="81"/>
      <c r="E91" s="81"/>
      <c r="F91" s="81"/>
      <c r="G91" s="81"/>
      <c r="H91" s="81"/>
      <c r="I91" s="81"/>
      <c r="J91" s="81"/>
      <c r="K91" s="81"/>
      <c r="L91" s="207"/>
    </row>
    <row r="92" spans="1:12" ht="16" thickTop="1" thickBot="1">
      <c r="A92" s="42" t="s">
        <v>28</v>
      </c>
      <c r="B92" s="42"/>
      <c r="C92" s="84" t="s">
        <v>113</v>
      </c>
      <c r="D92" s="81"/>
      <c r="E92" s="81"/>
      <c r="F92" s="81"/>
      <c r="G92" s="81"/>
      <c r="H92" s="81"/>
      <c r="I92" s="81"/>
      <c r="J92" s="81"/>
      <c r="K92" s="81"/>
      <c r="L92" s="207"/>
    </row>
    <row r="93" spans="1:12" ht="16" thickTop="1" thickBot="1">
      <c r="A93" s="42" t="s">
        <v>29</v>
      </c>
      <c r="B93" s="42"/>
      <c r="C93" s="84" t="s">
        <v>111</v>
      </c>
      <c r="D93" s="81"/>
      <c r="E93" s="81"/>
      <c r="F93" s="81"/>
      <c r="G93" s="81"/>
      <c r="H93" s="81"/>
      <c r="I93" s="81"/>
      <c r="J93" s="81"/>
      <c r="K93" s="81"/>
      <c r="L93" s="207"/>
    </row>
    <row r="94" spans="1:12" ht="27" customHeight="1" thickTop="1" thickBot="1">
      <c r="A94" s="42" t="s">
        <v>30</v>
      </c>
      <c r="B94" s="42"/>
      <c r="C94" s="84" t="s">
        <v>114</v>
      </c>
      <c r="D94" s="81"/>
      <c r="E94" s="81"/>
      <c r="F94" s="81"/>
      <c r="G94" s="81"/>
      <c r="H94" s="81"/>
      <c r="I94" s="81"/>
      <c r="J94" s="81"/>
      <c r="K94" s="81"/>
      <c r="L94" s="207"/>
    </row>
    <row r="95" spans="1:12" ht="16" thickTop="1" thickBot="1">
      <c r="A95" s="42" t="s">
        <v>31</v>
      </c>
      <c r="B95" s="42"/>
      <c r="C95" s="84" t="s">
        <v>112</v>
      </c>
      <c r="D95" s="81"/>
      <c r="E95" s="81"/>
      <c r="F95" s="81"/>
      <c r="G95" s="81"/>
      <c r="H95" s="81"/>
      <c r="I95" s="81"/>
      <c r="J95" s="81"/>
      <c r="K95" s="81"/>
      <c r="L95" s="207"/>
    </row>
    <row r="96" spans="1:12" ht="16" thickTop="1" thickBot="1">
      <c r="A96" s="42" t="s">
        <v>32</v>
      </c>
      <c r="B96" s="42"/>
      <c r="C96" s="84" t="s">
        <v>112</v>
      </c>
      <c r="D96" s="81"/>
      <c r="E96" s="81"/>
      <c r="F96" s="81"/>
      <c r="G96" s="81"/>
      <c r="H96" s="81"/>
      <c r="I96" s="81"/>
      <c r="J96" s="81"/>
      <c r="K96" s="81"/>
      <c r="L96" s="207"/>
    </row>
    <row r="97" spans="1:12" ht="16" thickTop="1" thickBot="1">
      <c r="A97" s="42" t="s">
        <v>108</v>
      </c>
      <c r="B97" s="42"/>
      <c r="C97" s="84" t="s">
        <v>104</v>
      </c>
      <c r="D97" s="81"/>
      <c r="E97" s="81"/>
      <c r="F97" s="81"/>
      <c r="G97" s="81"/>
      <c r="H97" s="81"/>
      <c r="I97" s="81"/>
      <c r="J97" s="81"/>
      <c r="K97" s="81"/>
      <c r="L97" s="207"/>
    </row>
    <row r="98" spans="1:12" ht="16" thickTop="1" thickBot="1">
      <c r="A98" s="42" t="s">
        <v>33</v>
      </c>
      <c r="B98" s="42"/>
      <c r="C98" s="84" t="s">
        <v>115</v>
      </c>
      <c r="D98" s="82"/>
      <c r="E98" s="82"/>
      <c r="F98" s="82"/>
      <c r="G98" s="82"/>
      <c r="H98" s="82"/>
      <c r="I98" s="82"/>
      <c r="J98" s="82"/>
      <c r="K98" s="82"/>
      <c r="L98" s="208"/>
    </row>
    <row r="99" spans="1:12" ht="15" thickTop="1"/>
    <row r="100" spans="1:12" ht="15" thickBot="1"/>
    <row r="101" spans="1:12" ht="17" thickTop="1" thickBot="1">
      <c r="A101" s="256" t="s">
        <v>195</v>
      </c>
      <c r="B101" s="243"/>
      <c r="C101" s="246" t="s">
        <v>166</v>
      </c>
      <c r="D101" s="32" t="str">
        <f>D81</f>
        <v>Scenario 1</v>
      </c>
      <c r="E101" s="32" t="str">
        <f t="shared" ref="E101:L101" si="0">E81</f>
        <v>Scenario 2</v>
      </c>
      <c r="F101" s="32" t="str">
        <f t="shared" si="0"/>
        <v>Scenario 3</v>
      </c>
      <c r="G101" s="32" t="str">
        <f t="shared" si="0"/>
        <v>Scenario 4</v>
      </c>
      <c r="H101" s="32" t="str">
        <f t="shared" si="0"/>
        <v>Scenario 5</v>
      </c>
      <c r="I101" s="32" t="str">
        <f t="shared" si="0"/>
        <v>Scenario 6</v>
      </c>
      <c r="J101" s="32" t="str">
        <f t="shared" si="0"/>
        <v>Scenario 7</v>
      </c>
      <c r="K101" s="32" t="str">
        <f t="shared" si="0"/>
        <v>Scenario 8</v>
      </c>
      <c r="L101" s="32" t="str">
        <f t="shared" si="0"/>
        <v>Scenario 9</v>
      </c>
    </row>
    <row r="102" spans="1:12" ht="16" thickTop="1">
      <c r="A102" s="257"/>
      <c r="B102" s="244"/>
      <c r="C102" s="247"/>
      <c r="D102" s="88"/>
      <c r="E102" s="88"/>
      <c r="F102" s="88"/>
      <c r="G102" s="30"/>
      <c r="H102" s="30"/>
      <c r="I102" s="30"/>
      <c r="J102" s="30"/>
      <c r="K102" s="30"/>
      <c r="L102" s="246"/>
    </row>
    <row r="103" spans="1:12" ht="16" thickBot="1">
      <c r="A103" s="258"/>
      <c r="B103" s="245"/>
      <c r="C103" s="248"/>
      <c r="D103" s="89"/>
      <c r="E103" s="89"/>
      <c r="F103" s="89"/>
      <c r="G103" s="31"/>
      <c r="H103" s="31"/>
      <c r="I103" s="31"/>
      <c r="J103" s="31"/>
      <c r="K103" s="31"/>
      <c r="L103" s="248"/>
    </row>
    <row r="104" spans="1:12" ht="16.5" customHeight="1" thickTop="1" thickBot="1">
      <c r="A104" s="42" t="s">
        <v>34</v>
      </c>
      <c r="B104" s="42" t="s">
        <v>105</v>
      </c>
      <c r="C104" s="84"/>
      <c r="D104" s="80"/>
      <c r="E104" s="80"/>
      <c r="F104" s="80"/>
      <c r="G104" s="80"/>
      <c r="H104" s="80"/>
      <c r="I104" s="80"/>
      <c r="J104" s="80"/>
      <c r="K104" s="80"/>
      <c r="L104" s="206"/>
    </row>
    <row r="105" spans="1:12" ht="16.5" customHeight="1" thickTop="1" thickBot="1">
      <c r="A105" s="42" t="s">
        <v>34</v>
      </c>
      <c r="B105" s="42" t="s">
        <v>106</v>
      </c>
      <c r="C105" s="84"/>
      <c r="D105" s="81"/>
      <c r="E105" s="81"/>
      <c r="F105" s="81"/>
      <c r="G105" s="81"/>
      <c r="H105" s="81"/>
      <c r="I105" s="81"/>
      <c r="J105" s="81"/>
      <c r="K105" s="81"/>
      <c r="L105" s="207"/>
    </row>
    <row r="106" spans="1:12" ht="16" thickTop="1" thickBot="1">
      <c r="A106" s="42" t="s">
        <v>34</v>
      </c>
      <c r="B106" s="42" t="s">
        <v>193</v>
      </c>
      <c r="C106" s="84"/>
      <c r="D106" s="81"/>
      <c r="E106" s="81"/>
      <c r="F106" s="81"/>
      <c r="G106" s="81"/>
      <c r="H106" s="81"/>
      <c r="I106" s="81"/>
      <c r="J106" s="81"/>
      <c r="K106" s="81"/>
      <c r="L106" s="207"/>
    </row>
    <row r="107" spans="1:12" ht="16" thickTop="1" thickBot="1">
      <c r="A107" s="42" t="s">
        <v>34</v>
      </c>
      <c r="B107" s="42" t="s">
        <v>107</v>
      </c>
      <c r="C107" s="84"/>
      <c r="D107" s="81"/>
      <c r="E107" s="81"/>
      <c r="F107" s="81"/>
      <c r="G107" s="81"/>
      <c r="H107" s="81"/>
      <c r="I107" s="81"/>
      <c r="J107" s="81"/>
      <c r="K107" s="81"/>
      <c r="L107" s="207"/>
    </row>
    <row r="108" spans="1:12" ht="16" thickTop="1" thickBot="1">
      <c r="A108" s="42" t="s">
        <v>34</v>
      </c>
      <c r="B108" s="42" t="s">
        <v>75</v>
      </c>
      <c r="C108" s="84"/>
      <c r="D108" s="81"/>
      <c r="E108" s="81"/>
      <c r="F108" s="81"/>
      <c r="G108" s="81"/>
      <c r="H108" s="81"/>
      <c r="I108" s="81"/>
      <c r="J108" s="81"/>
      <c r="K108" s="81"/>
      <c r="L108" s="207"/>
    </row>
    <row r="109" spans="1:12" ht="16" thickTop="1" thickBot="1">
      <c r="A109" s="42" t="s">
        <v>20</v>
      </c>
      <c r="B109" s="42"/>
      <c r="C109" s="84"/>
      <c r="D109" s="81"/>
      <c r="E109" s="81"/>
      <c r="F109" s="81"/>
      <c r="G109" s="81"/>
      <c r="H109" s="81"/>
      <c r="I109" s="81"/>
      <c r="J109" s="81"/>
      <c r="K109" s="81"/>
      <c r="L109" s="207"/>
    </row>
    <row r="110" spans="1:12" ht="16" thickTop="1" thickBot="1">
      <c r="A110" s="42" t="s">
        <v>35</v>
      </c>
      <c r="B110" s="42" t="s">
        <v>105</v>
      </c>
      <c r="C110" s="84"/>
      <c r="D110" s="81"/>
      <c r="E110" s="81"/>
      <c r="F110" s="81"/>
      <c r="G110" s="81"/>
      <c r="H110" s="81"/>
      <c r="I110" s="81"/>
      <c r="J110" s="81"/>
      <c r="K110" s="81"/>
      <c r="L110" s="207"/>
    </row>
    <row r="111" spans="1:12" ht="16" thickTop="1" thickBot="1">
      <c r="A111" s="42" t="s">
        <v>35</v>
      </c>
      <c r="B111" s="42" t="s">
        <v>106</v>
      </c>
      <c r="C111" s="84"/>
      <c r="D111" s="81"/>
      <c r="E111" s="81"/>
      <c r="F111" s="81"/>
      <c r="G111" s="81"/>
      <c r="H111" s="81"/>
      <c r="I111" s="81"/>
      <c r="J111" s="81"/>
      <c r="K111" s="81"/>
      <c r="L111" s="207"/>
    </row>
    <row r="112" spans="1:12" ht="16" thickTop="1" thickBot="1">
      <c r="A112" s="42" t="s">
        <v>35</v>
      </c>
      <c r="B112" s="42" t="s">
        <v>193</v>
      </c>
      <c r="C112" s="84"/>
      <c r="D112" s="81"/>
      <c r="E112" s="81"/>
      <c r="F112" s="81"/>
      <c r="G112" s="81"/>
      <c r="H112" s="81"/>
      <c r="I112" s="81"/>
      <c r="J112" s="81"/>
      <c r="K112" s="81"/>
      <c r="L112" s="207"/>
    </row>
    <row r="113" spans="1:12" ht="16" thickTop="1" thickBot="1">
      <c r="A113" s="42" t="s">
        <v>35</v>
      </c>
      <c r="B113" s="42" t="s">
        <v>107</v>
      </c>
      <c r="C113" s="84"/>
      <c r="D113" s="81"/>
      <c r="E113" s="81"/>
      <c r="F113" s="81"/>
      <c r="G113" s="81"/>
      <c r="H113" s="81"/>
      <c r="I113" s="81"/>
      <c r="J113" s="81"/>
      <c r="K113" s="81"/>
      <c r="L113" s="207"/>
    </row>
    <row r="114" spans="1:12" ht="16" thickTop="1" thickBot="1">
      <c r="A114" s="42" t="s">
        <v>35</v>
      </c>
      <c r="B114" s="42" t="s">
        <v>75</v>
      </c>
      <c r="C114" s="84"/>
      <c r="D114" s="81"/>
      <c r="E114" s="81"/>
      <c r="F114" s="81"/>
      <c r="G114" s="81"/>
      <c r="H114" s="81"/>
      <c r="I114" s="81"/>
      <c r="J114" s="81"/>
      <c r="K114" s="81"/>
      <c r="L114" s="207"/>
    </row>
    <row r="115" spans="1:12" ht="16" thickTop="1" thickBot="1">
      <c r="A115" s="42" t="s">
        <v>20</v>
      </c>
      <c r="B115" s="42"/>
      <c r="C115" s="84"/>
      <c r="D115" s="81"/>
      <c r="E115" s="81"/>
      <c r="F115" s="81"/>
      <c r="G115" s="81"/>
      <c r="H115" s="81"/>
      <c r="I115" s="81"/>
      <c r="J115" s="81"/>
      <c r="K115" s="81"/>
      <c r="L115" s="207"/>
    </row>
    <row r="116" spans="1:12" ht="16" thickTop="1" thickBot="1">
      <c r="A116" s="42" t="s">
        <v>36</v>
      </c>
      <c r="B116" s="42" t="s">
        <v>105</v>
      </c>
      <c r="C116" s="84"/>
      <c r="D116" s="81"/>
      <c r="E116" s="81"/>
      <c r="F116" s="81"/>
      <c r="G116" s="81"/>
      <c r="H116" s="81"/>
      <c r="I116" s="81"/>
      <c r="J116" s="81"/>
      <c r="K116" s="81"/>
      <c r="L116" s="207"/>
    </row>
    <row r="117" spans="1:12" ht="16" thickTop="1" thickBot="1">
      <c r="A117" s="42" t="s">
        <v>36</v>
      </c>
      <c r="B117" s="42" t="s">
        <v>106</v>
      </c>
      <c r="C117" s="84"/>
      <c r="D117" s="81"/>
      <c r="E117" s="81"/>
      <c r="F117" s="81"/>
      <c r="G117" s="81"/>
      <c r="H117" s="81"/>
      <c r="I117" s="81"/>
      <c r="J117" s="81"/>
      <c r="K117" s="81"/>
      <c r="L117" s="207"/>
    </row>
    <row r="118" spans="1:12" ht="16" thickTop="1" thickBot="1">
      <c r="A118" s="42" t="s">
        <v>36</v>
      </c>
      <c r="B118" s="42" t="s">
        <v>193</v>
      </c>
      <c r="C118" s="84"/>
      <c r="D118" s="81"/>
      <c r="E118" s="81"/>
      <c r="F118" s="81"/>
      <c r="G118" s="81"/>
      <c r="H118" s="81"/>
      <c r="I118" s="81"/>
      <c r="J118" s="81"/>
      <c r="K118" s="81"/>
      <c r="L118" s="207"/>
    </row>
    <row r="119" spans="1:12" ht="16" thickTop="1" thickBot="1">
      <c r="A119" s="42" t="s">
        <v>36</v>
      </c>
      <c r="B119" s="42" t="s">
        <v>107</v>
      </c>
      <c r="C119" s="84"/>
      <c r="D119" s="81"/>
      <c r="E119" s="81"/>
      <c r="F119" s="81"/>
      <c r="G119" s="81"/>
      <c r="H119" s="81"/>
      <c r="I119" s="81"/>
      <c r="J119" s="81"/>
      <c r="K119" s="81"/>
      <c r="L119" s="207"/>
    </row>
    <row r="120" spans="1:12" ht="16" thickTop="1" thickBot="1">
      <c r="A120" s="42" t="s">
        <v>36</v>
      </c>
      <c r="B120" s="42" t="s">
        <v>75</v>
      </c>
      <c r="C120" s="84"/>
      <c r="D120" s="81"/>
      <c r="E120" s="81"/>
      <c r="F120" s="81"/>
      <c r="G120" s="81"/>
      <c r="H120" s="81"/>
      <c r="I120" s="81"/>
      <c r="J120" s="81"/>
      <c r="K120" s="81"/>
      <c r="L120" s="207"/>
    </row>
    <row r="121" spans="1:12" ht="16" thickTop="1" thickBot="1">
      <c r="A121" s="42" t="s">
        <v>20</v>
      </c>
      <c r="B121" s="42"/>
      <c r="C121" s="84"/>
      <c r="D121" s="81"/>
      <c r="E121" s="81"/>
      <c r="F121" s="81"/>
      <c r="G121" s="81"/>
      <c r="H121" s="81"/>
      <c r="I121" s="81"/>
      <c r="J121" s="81"/>
      <c r="K121" s="81"/>
      <c r="L121" s="207"/>
    </row>
    <row r="122" spans="1:12" ht="16" thickTop="1" thickBot="1">
      <c r="A122" s="42" t="s">
        <v>37</v>
      </c>
      <c r="B122" s="42" t="s">
        <v>105</v>
      </c>
      <c r="C122" s="84"/>
      <c r="D122" s="81"/>
      <c r="E122" s="81"/>
      <c r="F122" s="81"/>
      <c r="G122" s="81"/>
      <c r="H122" s="81"/>
      <c r="I122" s="81"/>
      <c r="J122" s="81"/>
      <c r="K122" s="81"/>
      <c r="L122" s="207"/>
    </row>
    <row r="123" spans="1:12" ht="16" thickTop="1" thickBot="1">
      <c r="A123" s="42" t="s">
        <v>37</v>
      </c>
      <c r="B123" s="42" t="s">
        <v>106</v>
      </c>
      <c r="C123" s="84"/>
      <c r="D123" s="81"/>
      <c r="E123" s="81"/>
      <c r="F123" s="81"/>
      <c r="G123" s="81"/>
      <c r="H123" s="81"/>
      <c r="I123" s="81"/>
      <c r="J123" s="81"/>
      <c r="K123" s="81"/>
      <c r="L123" s="207"/>
    </row>
    <row r="124" spans="1:12" ht="16" thickTop="1" thickBot="1">
      <c r="A124" s="42" t="s">
        <v>37</v>
      </c>
      <c r="B124" s="42" t="s">
        <v>193</v>
      </c>
      <c r="C124" s="84"/>
      <c r="D124" s="81"/>
      <c r="E124" s="81"/>
      <c r="F124" s="81"/>
      <c r="G124" s="81"/>
      <c r="H124" s="81"/>
      <c r="I124" s="81"/>
      <c r="J124" s="81"/>
      <c r="K124" s="81"/>
      <c r="L124" s="207"/>
    </row>
    <row r="125" spans="1:12" ht="16" thickTop="1" thickBot="1">
      <c r="A125" s="42" t="s">
        <v>37</v>
      </c>
      <c r="B125" s="42" t="s">
        <v>107</v>
      </c>
      <c r="C125" s="84"/>
      <c r="D125" s="81"/>
      <c r="E125" s="81"/>
      <c r="F125" s="81"/>
      <c r="G125" s="81"/>
      <c r="H125" s="81"/>
      <c r="I125" s="81"/>
      <c r="J125" s="81"/>
      <c r="K125" s="81"/>
      <c r="L125" s="207"/>
    </row>
    <row r="126" spans="1:12" ht="16" thickTop="1" thickBot="1">
      <c r="A126" s="42" t="s">
        <v>37</v>
      </c>
      <c r="B126" s="42" t="s">
        <v>75</v>
      </c>
      <c r="C126" s="84"/>
      <c r="D126" s="81"/>
      <c r="E126" s="81"/>
      <c r="F126" s="81"/>
      <c r="G126" s="81"/>
      <c r="H126" s="81"/>
      <c r="I126" s="81"/>
      <c r="J126" s="81"/>
      <c r="K126" s="81"/>
      <c r="L126" s="207"/>
    </row>
    <row r="127" spans="1:12" ht="16" thickTop="1" thickBot="1">
      <c r="A127" s="42" t="s">
        <v>20</v>
      </c>
      <c r="B127" s="42"/>
      <c r="C127" s="84"/>
      <c r="D127" s="81"/>
      <c r="E127" s="81"/>
      <c r="F127" s="81"/>
      <c r="G127" s="81"/>
      <c r="H127" s="81"/>
      <c r="I127" s="81"/>
      <c r="J127" s="81"/>
      <c r="K127" s="81"/>
      <c r="L127" s="207"/>
    </row>
    <row r="128" spans="1:12" ht="16" thickTop="1" thickBot="1">
      <c r="A128" s="42" t="s">
        <v>38</v>
      </c>
      <c r="B128" s="42" t="s">
        <v>105</v>
      </c>
      <c r="C128" s="84"/>
      <c r="D128" s="81"/>
      <c r="E128" s="81"/>
      <c r="F128" s="81"/>
      <c r="G128" s="81"/>
      <c r="H128" s="81"/>
      <c r="I128" s="81"/>
      <c r="J128" s="81"/>
      <c r="K128" s="81"/>
      <c r="L128" s="207"/>
    </row>
    <row r="129" spans="1:12" ht="16" thickTop="1" thickBot="1">
      <c r="A129" s="42" t="s">
        <v>38</v>
      </c>
      <c r="B129" s="42" t="s">
        <v>106</v>
      </c>
      <c r="C129" s="84"/>
      <c r="D129" s="81"/>
      <c r="E129" s="81"/>
      <c r="F129" s="81"/>
      <c r="G129" s="81"/>
      <c r="H129" s="81"/>
      <c r="I129" s="81"/>
      <c r="J129" s="81"/>
      <c r="K129" s="81"/>
      <c r="L129" s="207"/>
    </row>
    <row r="130" spans="1:12" ht="16" thickTop="1" thickBot="1">
      <c r="A130" s="42" t="s">
        <v>38</v>
      </c>
      <c r="B130" s="42" t="s">
        <v>193</v>
      </c>
      <c r="C130" s="84"/>
      <c r="D130" s="81"/>
      <c r="E130" s="81"/>
      <c r="F130" s="81"/>
      <c r="G130" s="81"/>
      <c r="H130" s="81"/>
      <c r="I130" s="81"/>
      <c r="J130" s="81"/>
      <c r="K130" s="81"/>
      <c r="L130" s="207"/>
    </row>
    <row r="131" spans="1:12" ht="16" thickTop="1" thickBot="1">
      <c r="A131" s="42" t="s">
        <v>38</v>
      </c>
      <c r="B131" s="42" t="s">
        <v>107</v>
      </c>
      <c r="C131" s="84"/>
      <c r="D131" s="81"/>
      <c r="E131" s="81"/>
      <c r="F131" s="81"/>
      <c r="G131" s="81"/>
      <c r="H131" s="81"/>
      <c r="I131" s="81"/>
      <c r="J131" s="81"/>
      <c r="K131" s="81"/>
      <c r="L131" s="207"/>
    </row>
    <row r="132" spans="1:12" ht="16" thickTop="1" thickBot="1">
      <c r="A132" s="42" t="s">
        <v>38</v>
      </c>
      <c r="B132" s="42" t="s">
        <v>75</v>
      </c>
      <c r="C132" s="84"/>
      <c r="D132" s="81"/>
      <c r="E132" s="81"/>
      <c r="F132" s="81"/>
      <c r="G132" s="81"/>
      <c r="H132" s="81"/>
      <c r="I132" s="81"/>
      <c r="J132" s="81"/>
      <c r="K132" s="81"/>
      <c r="L132" s="207"/>
    </row>
    <row r="133" spans="1:12" ht="16" thickTop="1" thickBot="1">
      <c r="A133" s="42" t="s">
        <v>20</v>
      </c>
      <c r="B133" s="42"/>
      <c r="C133" s="84"/>
      <c r="D133" s="81"/>
      <c r="E133" s="81"/>
      <c r="F133" s="81"/>
      <c r="G133" s="81"/>
      <c r="H133" s="81"/>
      <c r="I133" s="81"/>
      <c r="J133" s="81"/>
      <c r="K133" s="81"/>
      <c r="L133" s="207"/>
    </row>
    <row r="134" spans="1:12" ht="16" thickTop="1" thickBot="1">
      <c r="A134" s="42" t="s">
        <v>39</v>
      </c>
      <c r="B134" s="42" t="s">
        <v>105</v>
      </c>
      <c r="C134" s="84"/>
      <c r="D134" s="81"/>
      <c r="E134" s="81"/>
      <c r="F134" s="81"/>
      <c r="G134" s="81"/>
      <c r="H134" s="81"/>
      <c r="I134" s="81"/>
      <c r="J134" s="81"/>
      <c r="K134" s="81"/>
      <c r="L134" s="207"/>
    </row>
    <row r="135" spans="1:12" ht="16" thickTop="1" thickBot="1">
      <c r="A135" s="42" t="s">
        <v>39</v>
      </c>
      <c r="B135" s="42" t="s">
        <v>106</v>
      </c>
      <c r="C135" s="84"/>
      <c r="D135" s="81"/>
      <c r="E135" s="81"/>
      <c r="F135" s="81"/>
      <c r="G135" s="81"/>
      <c r="H135" s="81"/>
      <c r="I135" s="81"/>
      <c r="J135" s="81"/>
      <c r="K135" s="81"/>
      <c r="L135" s="207"/>
    </row>
    <row r="136" spans="1:12" ht="16" thickTop="1" thickBot="1">
      <c r="A136" s="42" t="s">
        <v>39</v>
      </c>
      <c r="B136" s="42" t="s">
        <v>193</v>
      </c>
      <c r="C136" s="84"/>
      <c r="D136" s="81"/>
      <c r="E136" s="81"/>
      <c r="F136" s="81"/>
      <c r="G136" s="81"/>
      <c r="H136" s="81"/>
      <c r="I136" s="81"/>
      <c r="J136" s="81"/>
      <c r="K136" s="81"/>
      <c r="L136" s="207"/>
    </row>
    <row r="137" spans="1:12" ht="16" thickTop="1" thickBot="1">
      <c r="A137" s="42" t="s">
        <v>39</v>
      </c>
      <c r="B137" s="42" t="s">
        <v>107</v>
      </c>
      <c r="C137" s="84"/>
      <c r="D137" s="81"/>
      <c r="E137" s="81"/>
      <c r="F137" s="81"/>
      <c r="G137" s="81"/>
      <c r="H137" s="81"/>
      <c r="I137" s="81"/>
      <c r="J137" s="81"/>
      <c r="K137" s="81"/>
      <c r="L137" s="207"/>
    </row>
    <row r="138" spans="1:12" ht="16" thickTop="1" thickBot="1">
      <c r="A138" s="42" t="s">
        <v>39</v>
      </c>
      <c r="B138" s="42" t="s">
        <v>75</v>
      </c>
      <c r="C138" s="84"/>
      <c r="D138" s="81"/>
      <c r="E138" s="81"/>
      <c r="F138" s="81"/>
      <c r="G138" s="81"/>
      <c r="H138" s="81"/>
      <c r="I138" s="81"/>
      <c r="J138" s="81"/>
      <c r="K138" s="81"/>
      <c r="L138" s="207"/>
    </row>
    <row r="139" spans="1:12" ht="16" thickTop="1" thickBot="1">
      <c r="A139" s="42" t="s">
        <v>20</v>
      </c>
      <c r="B139" s="42"/>
      <c r="C139" s="84"/>
      <c r="D139" s="81"/>
      <c r="E139" s="81"/>
      <c r="F139" s="81"/>
      <c r="G139" s="81"/>
      <c r="H139" s="81"/>
      <c r="I139" s="81"/>
      <c r="J139" s="81"/>
      <c r="K139" s="81"/>
      <c r="L139" s="207"/>
    </row>
    <row r="140" spans="1:12" ht="16" thickTop="1" thickBot="1">
      <c r="A140" s="42" t="s">
        <v>40</v>
      </c>
      <c r="B140" s="42" t="s">
        <v>105</v>
      </c>
      <c r="C140" s="84"/>
      <c r="D140" s="81"/>
      <c r="E140" s="81"/>
      <c r="F140" s="81"/>
      <c r="G140" s="81"/>
      <c r="H140" s="81"/>
      <c r="I140" s="81"/>
      <c r="J140" s="81"/>
      <c r="K140" s="81"/>
      <c r="L140" s="207"/>
    </row>
    <row r="141" spans="1:12" ht="16" thickTop="1" thickBot="1">
      <c r="A141" s="42" t="s">
        <v>40</v>
      </c>
      <c r="B141" s="42" t="s">
        <v>106</v>
      </c>
      <c r="C141" s="84"/>
      <c r="D141" s="81"/>
      <c r="E141" s="81"/>
      <c r="F141" s="81"/>
      <c r="G141" s="81"/>
      <c r="H141" s="81"/>
      <c r="I141" s="81"/>
      <c r="J141" s="81"/>
      <c r="K141" s="81"/>
      <c r="L141" s="207"/>
    </row>
    <row r="142" spans="1:12" ht="16" thickTop="1" thickBot="1">
      <c r="A142" s="42" t="s">
        <v>40</v>
      </c>
      <c r="B142" s="42" t="s">
        <v>193</v>
      </c>
      <c r="C142" s="84"/>
      <c r="D142" s="81"/>
      <c r="E142" s="81"/>
      <c r="F142" s="81"/>
      <c r="G142" s="81"/>
      <c r="H142" s="81"/>
      <c r="I142" s="81"/>
      <c r="J142" s="81"/>
      <c r="K142" s="81"/>
      <c r="L142" s="207"/>
    </row>
    <row r="143" spans="1:12" ht="16" thickTop="1" thickBot="1">
      <c r="A143" s="42" t="s">
        <v>40</v>
      </c>
      <c r="B143" s="42" t="s">
        <v>107</v>
      </c>
      <c r="C143" s="84"/>
      <c r="D143" s="81"/>
      <c r="E143" s="81"/>
      <c r="F143" s="81"/>
      <c r="G143" s="81"/>
      <c r="H143" s="81"/>
      <c r="I143" s="81"/>
      <c r="J143" s="81"/>
      <c r="K143" s="81"/>
      <c r="L143" s="207"/>
    </row>
    <row r="144" spans="1:12" ht="16" thickTop="1" thickBot="1">
      <c r="A144" s="42" t="s">
        <v>40</v>
      </c>
      <c r="B144" s="42" t="s">
        <v>75</v>
      </c>
      <c r="C144" s="84"/>
      <c r="D144" s="81"/>
      <c r="E144" s="81"/>
      <c r="F144" s="81"/>
      <c r="G144" s="81"/>
      <c r="H144" s="81"/>
      <c r="I144" s="81"/>
      <c r="J144" s="81"/>
      <c r="K144" s="81"/>
      <c r="L144" s="207"/>
    </row>
    <row r="145" spans="1:12" ht="16" thickTop="1" thickBot="1">
      <c r="A145" s="42" t="s">
        <v>20</v>
      </c>
      <c r="B145" s="42"/>
      <c r="C145" s="84"/>
      <c r="D145" s="81"/>
      <c r="E145" s="81"/>
      <c r="F145" s="81"/>
      <c r="G145" s="81"/>
      <c r="H145" s="81"/>
      <c r="I145" s="81"/>
      <c r="J145" s="81"/>
      <c r="K145" s="81"/>
      <c r="L145" s="207"/>
    </row>
    <row r="146" spans="1:12" ht="16" thickTop="1" thickBot="1">
      <c r="A146" s="42" t="s">
        <v>41</v>
      </c>
      <c r="B146" s="42" t="s">
        <v>105</v>
      </c>
      <c r="C146" s="84"/>
      <c r="D146" s="81"/>
      <c r="E146" s="81"/>
      <c r="F146" s="81"/>
      <c r="G146" s="81"/>
      <c r="H146" s="81"/>
      <c r="I146" s="81"/>
      <c r="J146" s="81"/>
      <c r="K146" s="81"/>
      <c r="L146" s="207"/>
    </row>
    <row r="147" spans="1:12" ht="16" thickTop="1" thickBot="1">
      <c r="A147" s="42" t="s">
        <v>41</v>
      </c>
      <c r="B147" s="42" t="s">
        <v>106</v>
      </c>
      <c r="C147" s="84"/>
      <c r="D147" s="81"/>
      <c r="E147" s="81"/>
      <c r="F147" s="81"/>
      <c r="G147" s="81"/>
      <c r="H147" s="81"/>
      <c r="I147" s="81"/>
      <c r="J147" s="81"/>
      <c r="K147" s="81"/>
      <c r="L147" s="207"/>
    </row>
    <row r="148" spans="1:12" ht="16" thickTop="1" thickBot="1">
      <c r="A148" s="42" t="s">
        <v>41</v>
      </c>
      <c r="B148" s="42" t="s">
        <v>193</v>
      </c>
      <c r="C148" s="84"/>
      <c r="D148" s="81"/>
      <c r="E148" s="81"/>
      <c r="F148" s="81"/>
      <c r="G148" s="81"/>
      <c r="H148" s="81"/>
      <c r="I148" s="81"/>
      <c r="J148" s="81"/>
      <c r="K148" s="81"/>
      <c r="L148" s="207"/>
    </row>
    <row r="149" spans="1:12" ht="16" thickTop="1" thickBot="1">
      <c r="A149" s="42" t="s">
        <v>41</v>
      </c>
      <c r="B149" s="42" t="s">
        <v>107</v>
      </c>
      <c r="C149" s="84"/>
      <c r="D149" s="81"/>
      <c r="E149" s="81"/>
      <c r="F149" s="81"/>
      <c r="G149" s="81"/>
      <c r="H149" s="81"/>
      <c r="I149" s="81"/>
      <c r="J149" s="81"/>
      <c r="K149" s="81"/>
      <c r="L149" s="207"/>
    </row>
    <row r="150" spans="1:12" ht="16" thickTop="1" thickBot="1">
      <c r="A150" s="42" t="s">
        <v>41</v>
      </c>
      <c r="B150" s="42" t="s">
        <v>75</v>
      </c>
      <c r="C150" s="84"/>
      <c r="D150" s="81"/>
      <c r="E150" s="81"/>
      <c r="F150" s="81"/>
      <c r="G150" s="81"/>
      <c r="H150" s="81"/>
      <c r="I150" s="81"/>
      <c r="J150" s="81"/>
      <c r="K150" s="81"/>
      <c r="L150" s="207"/>
    </row>
    <row r="151" spans="1:12" ht="16" thickTop="1" thickBot="1">
      <c r="A151" s="42" t="s">
        <v>20</v>
      </c>
      <c r="B151" s="42"/>
      <c r="C151" s="84"/>
      <c r="D151" s="81"/>
      <c r="E151" s="81"/>
      <c r="F151" s="81"/>
      <c r="G151" s="81"/>
      <c r="H151" s="81"/>
      <c r="I151" s="81"/>
      <c r="J151" s="81"/>
      <c r="K151" s="81"/>
      <c r="L151" s="207"/>
    </row>
    <row r="152" spans="1:12" ht="16" thickTop="1" thickBot="1">
      <c r="A152" s="42" t="s">
        <v>164</v>
      </c>
      <c r="B152" s="42" t="s">
        <v>105</v>
      </c>
      <c r="C152" s="84"/>
      <c r="D152" s="81"/>
      <c r="E152" s="81"/>
      <c r="F152" s="81"/>
      <c r="G152" s="81"/>
      <c r="H152" s="81"/>
      <c r="I152" s="81"/>
      <c r="J152" s="81"/>
      <c r="K152" s="81"/>
      <c r="L152" s="207"/>
    </row>
    <row r="153" spans="1:12" ht="16" thickTop="1" thickBot="1">
      <c r="A153" s="42" t="s">
        <v>164</v>
      </c>
      <c r="B153" s="42" t="s">
        <v>106</v>
      </c>
      <c r="C153" s="84"/>
      <c r="D153" s="81"/>
      <c r="E153" s="81"/>
      <c r="F153" s="81"/>
      <c r="G153" s="81"/>
      <c r="H153" s="81"/>
      <c r="I153" s="81"/>
      <c r="J153" s="81"/>
      <c r="K153" s="81"/>
      <c r="L153" s="207"/>
    </row>
    <row r="154" spans="1:12" ht="16" thickTop="1" thickBot="1">
      <c r="A154" s="42" t="s">
        <v>164</v>
      </c>
      <c r="B154" s="42" t="s">
        <v>193</v>
      </c>
      <c r="C154" s="84"/>
      <c r="D154" s="81"/>
      <c r="E154" s="81"/>
      <c r="F154" s="81"/>
      <c r="G154" s="81"/>
      <c r="H154" s="81"/>
      <c r="I154" s="81"/>
      <c r="J154" s="81"/>
      <c r="K154" s="81"/>
      <c r="L154" s="207"/>
    </row>
    <row r="155" spans="1:12" ht="16" thickTop="1" thickBot="1">
      <c r="A155" s="42" t="s">
        <v>164</v>
      </c>
      <c r="B155" s="42" t="s">
        <v>107</v>
      </c>
      <c r="C155" s="84"/>
      <c r="D155" s="81"/>
      <c r="E155" s="81"/>
      <c r="F155" s="81"/>
      <c r="G155" s="81"/>
      <c r="H155" s="81"/>
      <c r="I155" s="81"/>
      <c r="J155" s="81"/>
      <c r="K155" s="81"/>
      <c r="L155" s="207"/>
    </row>
    <row r="156" spans="1:12" ht="16" thickTop="1" thickBot="1">
      <c r="A156" s="42" t="s">
        <v>164</v>
      </c>
      <c r="B156" s="42" t="s">
        <v>75</v>
      </c>
      <c r="C156" s="84"/>
      <c r="D156" s="81"/>
      <c r="E156" s="81"/>
      <c r="F156" s="81"/>
      <c r="G156" s="81"/>
      <c r="H156" s="81"/>
      <c r="I156" s="81"/>
      <c r="J156" s="81"/>
      <c r="K156" s="81"/>
      <c r="L156" s="207"/>
    </row>
    <row r="157" spans="1:12" ht="16" thickTop="1" thickBot="1">
      <c r="A157" s="42" t="s">
        <v>20</v>
      </c>
      <c r="B157" s="42"/>
      <c r="C157" s="84"/>
      <c r="D157" s="81"/>
      <c r="E157" s="81"/>
      <c r="F157" s="81"/>
      <c r="G157" s="81"/>
      <c r="H157" s="81"/>
      <c r="I157" s="81"/>
      <c r="J157" s="81"/>
      <c r="K157" s="81"/>
      <c r="L157" s="207"/>
    </row>
    <row r="158" spans="1:12" ht="16" thickTop="1" thickBot="1">
      <c r="A158" s="42" t="s">
        <v>42</v>
      </c>
      <c r="B158" s="42" t="s">
        <v>105</v>
      </c>
      <c r="C158" s="84"/>
      <c r="D158" s="81"/>
      <c r="E158" s="81"/>
      <c r="F158" s="81"/>
      <c r="G158" s="81"/>
      <c r="H158" s="81"/>
      <c r="I158" s="81"/>
      <c r="J158" s="81"/>
      <c r="K158" s="81"/>
      <c r="L158" s="207"/>
    </row>
    <row r="159" spans="1:12" ht="16" thickTop="1" thickBot="1">
      <c r="A159" s="42" t="s">
        <v>42</v>
      </c>
      <c r="B159" s="42" t="s">
        <v>106</v>
      </c>
      <c r="C159" s="84"/>
      <c r="D159" s="81"/>
      <c r="E159" s="81"/>
      <c r="F159" s="81"/>
      <c r="G159" s="81"/>
      <c r="H159" s="81"/>
      <c r="I159" s="81"/>
      <c r="J159" s="81"/>
      <c r="K159" s="81"/>
      <c r="L159" s="207"/>
    </row>
    <row r="160" spans="1:12" ht="16" thickTop="1" thickBot="1">
      <c r="A160" s="42" t="s">
        <v>42</v>
      </c>
      <c r="B160" s="42" t="s">
        <v>193</v>
      </c>
      <c r="C160" s="84"/>
      <c r="D160" s="81"/>
      <c r="E160" s="81"/>
      <c r="F160" s="81"/>
      <c r="G160" s="81"/>
      <c r="H160" s="81"/>
      <c r="I160" s="81"/>
      <c r="J160" s="81"/>
      <c r="K160" s="81"/>
      <c r="L160" s="207"/>
    </row>
    <row r="161" spans="1:12" ht="16" thickTop="1" thickBot="1">
      <c r="A161" s="42" t="s">
        <v>42</v>
      </c>
      <c r="B161" s="42" t="s">
        <v>107</v>
      </c>
      <c r="C161" s="84"/>
      <c r="D161" s="81"/>
      <c r="E161" s="81"/>
      <c r="F161" s="81"/>
      <c r="G161" s="81"/>
      <c r="H161" s="81"/>
      <c r="I161" s="81"/>
      <c r="J161" s="81"/>
      <c r="K161" s="81"/>
      <c r="L161" s="207"/>
    </row>
    <row r="162" spans="1:12" ht="16" thickTop="1" thickBot="1">
      <c r="A162" s="42" t="s">
        <v>42</v>
      </c>
      <c r="B162" s="42" t="s">
        <v>75</v>
      </c>
      <c r="C162" s="84"/>
      <c r="D162" s="81"/>
      <c r="E162" s="81"/>
      <c r="F162" s="81"/>
      <c r="G162" s="81"/>
      <c r="H162" s="81"/>
      <c r="I162" s="81"/>
      <c r="J162" s="81"/>
      <c r="K162" s="81"/>
      <c r="L162" s="207"/>
    </row>
    <row r="163" spans="1:12" ht="16" thickTop="1" thickBot="1">
      <c r="A163" s="42" t="s">
        <v>20</v>
      </c>
      <c r="B163" s="42"/>
      <c r="C163" s="84"/>
      <c r="D163" s="81"/>
      <c r="E163" s="81"/>
      <c r="F163" s="81"/>
      <c r="G163" s="81"/>
      <c r="H163" s="81"/>
      <c r="I163" s="81"/>
      <c r="J163" s="81"/>
      <c r="K163" s="81"/>
      <c r="L163" s="207"/>
    </row>
    <row r="164" spans="1:12" ht="16" thickTop="1" thickBot="1">
      <c r="A164" s="42" t="s">
        <v>43</v>
      </c>
      <c r="B164" s="42" t="s">
        <v>105</v>
      </c>
      <c r="C164" s="84"/>
      <c r="D164" s="81"/>
      <c r="E164" s="81"/>
      <c r="F164" s="81"/>
      <c r="G164" s="81"/>
      <c r="H164" s="81"/>
      <c r="I164" s="81"/>
      <c r="J164" s="81"/>
      <c r="K164" s="81"/>
      <c r="L164" s="207"/>
    </row>
    <row r="165" spans="1:12" ht="16" thickTop="1" thickBot="1">
      <c r="A165" s="42" t="s">
        <v>43</v>
      </c>
      <c r="B165" s="42" t="s">
        <v>106</v>
      </c>
      <c r="C165" s="84"/>
      <c r="D165" s="81"/>
      <c r="E165" s="81"/>
      <c r="F165" s="81"/>
      <c r="G165" s="81"/>
      <c r="H165" s="81"/>
      <c r="I165" s="81"/>
      <c r="J165" s="81"/>
      <c r="K165" s="81"/>
      <c r="L165" s="207"/>
    </row>
    <row r="166" spans="1:12" ht="16" thickTop="1" thickBot="1">
      <c r="A166" s="42" t="s">
        <v>43</v>
      </c>
      <c r="B166" s="42" t="s">
        <v>193</v>
      </c>
      <c r="C166" s="84"/>
      <c r="D166" s="81"/>
      <c r="E166" s="81"/>
      <c r="F166" s="81"/>
      <c r="G166" s="81"/>
      <c r="H166" s="81"/>
      <c r="I166" s="81"/>
      <c r="J166" s="81"/>
      <c r="K166" s="81"/>
      <c r="L166" s="207"/>
    </row>
    <row r="167" spans="1:12" ht="16" thickTop="1" thickBot="1">
      <c r="A167" s="42" t="s">
        <v>43</v>
      </c>
      <c r="B167" s="42" t="s">
        <v>107</v>
      </c>
      <c r="C167" s="84"/>
      <c r="D167" s="81"/>
      <c r="E167" s="81"/>
      <c r="F167" s="81"/>
      <c r="G167" s="81"/>
      <c r="H167" s="81"/>
      <c r="I167" s="81"/>
      <c r="J167" s="81"/>
      <c r="K167" s="81"/>
      <c r="L167" s="207"/>
    </row>
    <row r="168" spans="1:12" ht="16" thickTop="1" thickBot="1">
      <c r="A168" s="42" t="s">
        <v>43</v>
      </c>
      <c r="B168" s="42" t="s">
        <v>75</v>
      </c>
      <c r="C168" s="84"/>
      <c r="D168" s="81"/>
      <c r="E168" s="81"/>
      <c r="F168" s="81"/>
      <c r="G168" s="81"/>
      <c r="H168" s="81"/>
      <c r="I168" s="81"/>
      <c r="J168" s="81"/>
      <c r="K168" s="81"/>
      <c r="L168" s="207"/>
    </row>
    <row r="169" spans="1:12" ht="16" thickTop="1" thickBot="1">
      <c r="A169" s="42" t="s">
        <v>20</v>
      </c>
      <c r="B169" s="42"/>
      <c r="C169" s="84"/>
      <c r="D169" s="81"/>
      <c r="E169" s="81"/>
      <c r="F169" s="81"/>
      <c r="G169" s="81"/>
      <c r="H169" s="81"/>
      <c r="I169" s="81"/>
      <c r="J169" s="81"/>
      <c r="K169" s="81"/>
      <c r="L169" s="207"/>
    </row>
    <row r="170" spans="1:12" ht="16" thickTop="1" thickBot="1">
      <c r="A170" s="42" t="s">
        <v>44</v>
      </c>
      <c r="B170" s="42" t="s">
        <v>105</v>
      </c>
      <c r="C170" s="84"/>
      <c r="D170" s="81"/>
      <c r="E170" s="81"/>
      <c r="F170" s="81"/>
      <c r="G170" s="81"/>
      <c r="H170" s="81"/>
      <c r="I170" s="81"/>
      <c r="J170" s="81"/>
      <c r="K170" s="81"/>
      <c r="L170" s="207"/>
    </row>
    <row r="171" spans="1:12" ht="16" thickTop="1" thickBot="1">
      <c r="A171" s="42" t="s">
        <v>44</v>
      </c>
      <c r="B171" s="42" t="s">
        <v>106</v>
      </c>
      <c r="C171" s="84"/>
      <c r="D171" s="81"/>
      <c r="E171" s="81"/>
      <c r="F171" s="81"/>
      <c r="G171" s="81"/>
      <c r="H171" s="81"/>
      <c r="I171" s="81"/>
      <c r="J171" s="81"/>
      <c r="K171" s="81"/>
      <c r="L171" s="207"/>
    </row>
    <row r="172" spans="1:12" ht="16" thickTop="1" thickBot="1">
      <c r="A172" s="42" t="s">
        <v>44</v>
      </c>
      <c r="B172" s="42" t="s">
        <v>193</v>
      </c>
      <c r="C172" s="84"/>
      <c r="D172" s="81"/>
      <c r="E172" s="81"/>
      <c r="F172" s="81"/>
      <c r="G172" s="81"/>
      <c r="H172" s="81"/>
      <c r="I172" s="81"/>
      <c r="J172" s="81"/>
      <c r="K172" s="81"/>
      <c r="L172" s="207"/>
    </row>
    <row r="173" spans="1:12" ht="16" thickTop="1" thickBot="1">
      <c r="A173" s="42" t="s">
        <v>44</v>
      </c>
      <c r="B173" s="42" t="s">
        <v>107</v>
      </c>
      <c r="C173" s="84"/>
      <c r="D173" s="81"/>
      <c r="E173" s="81"/>
      <c r="F173" s="81"/>
      <c r="G173" s="81"/>
      <c r="H173" s="81"/>
      <c r="I173" s="81"/>
      <c r="J173" s="81"/>
      <c r="K173" s="81"/>
      <c r="L173" s="207"/>
    </row>
    <row r="174" spans="1:12" ht="16" thickTop="1" thickBot="1">
      <c r="A174" s="42" t="s">
        <v>44</v>
      </c>
      <c r="B174" s="42" t="s">
        <v>75</v>
      </c>
      <c r="C174" s="84"/>
      <c r="D174" s="81"/>
      <c r="E174" s="81"/>
      <c r="F174" s="81"/>
      <c r="G174" s="81"/>
      <c r="H174" s="81"/>
      <c r="I174" s="81"/>
      <c r="J174" s="81"/>
      <c r="K174" s="81"/>
      <c r="L174" s="207"/>
    </row>
    <row r="175" spans="1:12" ht="16" thickTop="1" thickBot="1">
      <c r="A175" s="42" t="s">
        <v>20</v>
      </c>
      <c r="B175" s="42"/>
      <c r="C175" s="84"/>
      <c r="D175" s="81"/>
      <c r="E175" s="81"/>
      <c r="F175" s="81"/>
      <c r="G175" s="81"/>
      <c r="H175" s="81"/>
      <c r="I175" s="81"/>
      <c r="J175" s="81"/>
      <c r="K175" s="81"/>
      <c r="L175" s="207"/>
    </row>
    <row r="176" spans="1:12" ht="16" thickTop="1" thickBot="1">
      <c r="A176" s="42" t="s">
        <v>45</v>
      </c>
      <c r="B176" s="42" t="s">
        <v>105</v>
      </c>
      <c r="C176" s="84"/>
      <c r="D176" s="81"/>
      <c r="E176" s="81"/>
      <c r="F176" s="81"/>
      <c r="G176" s="81"/>
      <c r="H176" s="81"/>
      <c r="I176" s="81"/>
      <c r="J176" s="81"/>
      <c r="K176" s="81"/>
      <c r="L176" s="207"/>
    </row>
    <row r="177" spans="1:12" ht="16" thickTop="1" thickBot="1">
      <c r="A177" s="42" t="s">
        <v>45</v>
      </c>
      <c r="B177" s="42" t="s">
        <v>106</v>
      </c>
      <c r="C177" s="84"/>
      <c r="D177" s="81"/>
      <c r="E177" s="81"/>
      <c r="F177" s="81"/>
      <c r="G177" s="81"/>
      <c r="H177" s="81"/>
      <c r="I177" s="81"/>
      <c r="J177" s="81"/>
      <c r="K177" s="81"/>
      <c r="L177" s="207"/>
    </row>
    <row r="178" spans="1:12" ht="16" thickTop="1" thickBot="1">
      <c r="A178" s="42" t="s">
        <v>45</v>
      </c>
      <c r="B178" s="42" t="s">
        <v>193</v>
      </c>
      <c r="C178" s="84"/>
      <c r="D178" s="81"/>
      <c r="E178" s="81"/>
      <c r="F178" s="81"/>
      <c r="G178" s="81"/>
      <c r="H178" s="81"/>
      <c r="I178" s="81"/>
      <c r="J178" s="81"/>
      <c r="K178" s="81"/>
      <c r="L178" s="207"/>
    </row>
    <row r="179" spans="1:12" ht="16" thickTop="1" thickBot="1">
      <c r="A179" s="42" t="s">
        <v>45</v>
      </c>
      <c r="B179" s="42" t="s">
        <v>107</v>
      </c>
      <c r="C179" s="84"/>
      <c r="D179" s="81"/>
      <c r="E179" s="81"/>
      <c r="F179" s="81"/>
      <c r="G179" s="81"/>
      <c r="H179" s="81"/>
      <c r="I179" s="81"/>
      <c r="J179" s="81"/>
      <c r="K179" s="81"/>
      <c r="L179" s="207"/>
    </row>
    <row r="180" spans="1:12" ht="16" thickTop="1" thickBot="1">
      <c r="A180" s="42" t="s">
        <v>45</v>
      </c>
      <c r="B180" s="42" t="s">
        <v>75</v>
      </c>
      <c r="C180" s="84"/>
      <c r="D180" s="81"/>
      <c r="E180" s="81"/>
      <c r="F180" s="81"/>
      <c r="G180" s="81"/>
      <c r="H180" s="81"/>
      <c r="I180" s="81"/>
      <c r="J180" s="81"/>
      <c r="K180" s="81"/>
      <c r="L180" s="207"/>
    </row>
    <row r="181" spans="1:12" ht="16" thickTop="1" thickBot="1">
      <c r="A181" s="42" t="s">
        <v>20</v>
      </c>
      <c r="B181" s="42"/>
      <c r="C181" s="84"/>
      <c r="D181" s="81"/>
      <c r="E181" s="81"/>
      <c r="F181" s="81"/>
      <c r="G181" s="81"/>
      <c r="H181" s="81"/>
      <c r="I181" s="81"/>
      <c r="J181" s="81"/>
      <c r="K181" s="81"/>
      <c r="L181" s="207"/>
    </row>
    <row r="182" spans="1:12" ht="16" thickTop="1" thickBot="1">
      <c r="A182" s="42" t="s">
        <v>46</v>
      </c>
      <c r="B182" s="42" t="s">
        <v>18</v>
      </c>
      <c r="C182" s="84"/>
      <c r="D182" s="81"/>
      <c r="E182" s="81"/>
      <c r="F182" s="81"/>
      <c r="G182" s="81"/>
      <c r="H182" s="81"/>
      <c r="I182" s="81"/>
      <c r="J182" s="81"/>
      <c r="K182" s="81"/>
      <c r="L182" s="207"/>
    </row>
    <row r="183" spans="1:12" ht="16" thickTop="1" thickBot="1">
      <c r="A183" s="42" t="s">
        <v>46</v>
      </c>
      <c r="B183" s="42" t="s">
        <v>19</v>
      </c>
      <c r="C183" s="84"/>
      <c r="D183" s="81"/>
      <c r="E183" s="81"/>
      <c r="F183" s="81"/>
      <c r="G183" s="81"/>
      <c r="H183" s="81"/>
      <c r="I183" s="81"/>
      <c r="J183" s="81"/>
      <c r="K183" s="81"/>
      <c r="L183" s="207"/>
    </row>
    <row r="184" spans="1:12" ht="16" thickTop="1" thickBot="1">
      <c r="A184" s="42" t="s">
        <v>46</v>
      </c>
      <c r="B184" s="42" t="s">
        <v>17</v>
      </c>
      <c r="C184" s="84"/>
      <c r="D184" s="81"/>
      <c r="E184" s="81"/>
      <c r="F184" s="81"/>
      <c r="G184" s="81"/>
      <c r="H184" s="81"/>
      <c r="I184" s="81"/>
      <c r="J184" s="81"/>
      <c r="K184" s="81"/>
      <c r="L184" s="207"/>
    </row>
    <row r="185" spans="1:12" ht="16" thickTop="1" thickBot="1">
      <c r="A185" s="42" t="s">
        <v>46</v>
      </c>
      <c r="B185" s="42" t="s">
        <v>16</v>
      </c>
      <c r="C185" s="84"/>
      <c r="D185" s="81"/>
      <c r="E185" s="81"/>
      <c r="F185" s="81"/>
      <c r="G185" s="81"/>
      <c r="H185" s="81"/>
      <c r="I185" s="81"/>
      <c r="J185" s="81"/>
      <c r="K185" s="81"/>
      <c r="L185" s="207"/>
    </row>
    <row r="186" spans="1:12" ht="16" thickTop="1" thickBot="1">
      <c r="A186" s="42" t="s">
        <v>20</v>
      </c>
      <c r="B186" s="42"/>
      <c r="C186" s="84"/>
      <c r="D186" s="81"/>
      <c r="E186" s="81"/>
      <c r="F186" s="81"/>
      <c r="G186" s="81"/>
      <c r="H186" s="81"/>
      <c r="I186" s="81"/>
      <c r="J186" s="81"/>
      <c r="K186" s="81"/>
      <c r="L186" s="207"/>
    </row>
    <row r="187" spans="1:12" ht="16" thickTop="1" thickBot="1">
      <c r="A187" s="42" t="s">
        <v>47</v>
      </c>
      <c r="B187" s="42" t="s">
        <v>18</v>
      </c>
      <c r="C187" s="84"/>
      <c r="D187" s="81"/>
      <c r="E187" s="81"/>
      <c r="F187" s="81"/>
      <c r="G187" s="81"/>
      <c r="H187" s="81"/>
      <c r="I187" s="81"/>
      <c r="J187" s="81"/>
      <c r="K187" s="81"/>
      <c r="L187" s="207"/>
    </row>
    <row r="188" spans="1:12" ht="16" thickTop="1" thickBot="1">
      <c r="A188" s="42" t="s">
        <v>47</v>
      </c>
      <c r="B188" s="42" t="s">
        <v>19</v>
      </c>
      <c r="C188" s="84"/>
      <c r="D188" s="81"/>
      <c r="E188" s="81"/>
      <c r="F188" s="81"/>
      <c r="G188" s="81"/>
      <c r="H188" s="81"/>
      <c r="I188" s="81"/>
      <c r="J188" s="81"/>
      <c r="K188" s="81"/>
      <c r="L188" s="207"/>
    </row>
    <row r="189" spans="1:12" ht="16" thickTop="1" thickBot="1">
      <c r="A189" s="42" t="s">
        <v>47</v>
      </c>
      <c r="B189" s="42" t="s">
        <v>17</v>
      </c>
      <c r="C189" s="84"/>
      <c r="D189" s="81"/>
      <c r="E189" s="81"/>
      <c r="F189" s="81"/>
      <c r="G189" s="81"/>
      <c r="H189" s="81"/>
      <c r="I189" s="81"/>
      <c r="J189" s="81"/>
      <c r="K189" s="81"/>
      <c r="L189" s="207"/>
    </row>
    <row r="190" spans="1:12" ht="16" thickTop="1" thickBot="1">
      <c r="A190" s="42" t="s">
        <v>47</v>
      </c>
      <c r="B190" s="42" t="s">
        <v>16</v>
      </c>
      <c r="C190" s="84"/>
      <c r="D190" s="81"/>
      <c r="E190" s="81"/>
      <c r="F190" s="81"/>
      <c r="G190" s="81"/>
      <c r="H190" s="81"/>
      <c r="I190" s="81"/>
      <c r="J190" s="81"/>
      <c r="K190" s="81"/>
      <c r="L190" s="207"/>
    </row>
    <row r="191" spans="1:12" ht="16" thickTop="1" thickBot="1">
      <c r="A191" s="42" t="s">
        <v>20</v>
      </c>
      <c r="B191" s="42"/>
      <c r="C191" s="84"/>
      <c r="D191" s="81"/>
      <c r="E191" s="81"/>
      <c r="F191" s="81"/>
      <c r="G191" s="81"/>
      <c r="H191" s="81"/>
      <c r="I191" s="81"/>
      <c r="J191" s="81"/>
      <c r="K191" s="81"/>
      <c r="L191" s="207"/>
    </row>
    <row r="192" spans="1:12" ht="16" thickTop="1" thickBot="1">
      <c r="A192" s="42" t="s">
        <v>48</v>
      </c>
      <c r="B192" s="42" t="s">
        <v>18</v>
      </c>
      <c r="C192" s="84"/>
      <c r="D192" s="81"/>
      <c r="E192" s="81"/>
      <c r="F192" s="81"/>
      <c r="G192" s="81"/>
      <c r="H192" s="81"/>
      <c r="I192" s="81"/>
      <c r="J192" s="81"/>
      <c r="K192" s="81"/>
      <c r="L192" s="207"/>
    </row>
    <row r="193" spans="1:12" ht="16" thickTop="1" thickBot="1">
      <c r="A193" s="42" t="s">
        <v>48</v>
      </c>
      <c r="B193" s="42" t="s">
        <v>19</v>
      </c>
      <c r="C193" s="84"/>
      <c r="D193" s="81"/>
      <c r="E193" s="81"/>
      <c r="F193" s="81"/>
      <c r="G193" s="81"/>
      <c r="H193" s="81"/>
      <c r="I193" s="81"/>
      <c r="J193" s="81"/>
      <c r="K193" s="81"/>
      <c r="L193" s="207"/>
    </row>
    <row r="194" spans="1:12" ht="16" thickTop="1" thickBot="1">
      <c r="A194" s="42" t="s">
        <v>48</v>
      </c>
      <c r="B194" s="42" t="s">
        <v>17</v>
      </c>
      <c r="C194" s="84"/>
      <c r="D194" s="81"/>
      <c r="E194" s="81"/>
      <c r="F194" s="81"/>
      <c r="G194" s="81"/>
      <c r="H194" s="81"/>
      <c r="I194" s="81"/>
      <c r="J194" s="81"/>
      <c r="K194" s="81"/>
      <c r="L194" s="207"/>
    </row>
    <row r="195" spans="1:12" ht="16" thickTop="1" thickBot="1">
      <c r="A195" s="42" t="s">
        <v>48</v>
      </c>
      <c r="B195" s="42" t="s">
        <v>16</v>
      </c>
      <c r="C195" s="84"/>
      <c r="D195" s="82"/>
      <c r="E195" s="82"/>
      <c r="F195" s="82"/>
      <c r="G195" s="82"/>
      <c r="H195" s="82"/>
      <c r="I195" s="82"/>
      <c r="J195" s="82"/>
      <c r="K195" s="82"/>
      <c r="L195" s="208"/>
    </row>
    <row r="196" spans="1:12" ht="15" thickTop="1"/>
  </sheetData>
  <mergeCells count="15">
    <mergeCell ref="A8:A9"/>
    <mergeCell ref="B8:B9"/>
    <mergeCell ref="C8:C9"/>
    <mergeCell ref="D8:D9"/>
    <mergeCell ref="A10:A17"/>
    <mergeCell ref="L102:L103"/>
    <mergeCell ref="L82:L83"/>
    <mergeCell ref="C81:C83"/>
    <mergeCell ref="A81:B83"/>
    <mergeCell ref="A101:B103"/>
    <mergeCell ref="A18:A34"/>
    <mergeCell ref="A35:A57"/>
    <mergeCell ref="A58:A74"/>
    <mergeCell ref="A75:A76"/>
    <mergeCell ref="C101:C103"/>
  </mergeCells>
  <phoneticPr fontId="15" type="noConversion"/>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Content</vt:lpstr>
      <vt:lpstr>Final table</vt:lpstr>
      <vt:lpstr>1. Single-family building stock</vt:lpstr>
      <vt:lpstr>2. Multi-family buildings stock</vt:lpstr>
      <vt:lpstr>3. Dec. heating building stock</vt:lpstr>
      <vt:lpstr>4. Ref. Dec. heating supply</vt:lpstr>
      <vt:lpstr>5. Ref. DH economic assessment</vt:lpstr>
      <vt:lpstr>6. Ref. DH supply dispatch</vt:lpstr>
    </vt:vector>
  </TitlesOfParts>
  <Company>TU Wien - Campusversion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schmidinger</dc:creator>
  <cp:lastModifiedBy>Giulia</cp:lastModifiedBy>
  <dcterms:created xsi:type="dcterms:W3CDTF">2019-12-06T14:44:03Z</dcterms:created>
  <dcterms:modified xsi:type="dcterms:W3CDTF">2020-06-03T16:15:34Z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0x010100B7AEB330F5AB5F43B244BD5EBF09EFCA</vt:lpwstr>
  </property>
</Properties>
</file>