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80" yWindow="0" windowWidth="24500" windowHeight="15360" tabRatio="941"/>
  </bookViews>
  <sheets>
    <sheet name="Content" sheetId="1" r:id="rId1"/>
    <sheet name="1.3 Climatic indicators" sheetId="2" r:id="rId2"/>
    <sheet name="1.5 Heating and cooling demand" sheetId="4" r:id="rId3"/>
    <sheet name="1.6 Compare heat demand" sheetId="5" r:id="rId4"/>
    <sheet name="1.9 Available RES potentials" sheetId="3" r:id="rId5"/>
    <sheet name="1.10  Excess heat potentials" sheetId="6" r:id="rId6"/>
    <sheet name="2.1 Demand projection" sheetId="7" r:id="rId7"/>
    <sheet name="2.2.1 Decentral heating supply" sheetId="8" r:id="rId8"/>
    <sheet name="2.2.2 Decentral heating supply" sheetId="9" r:id="rId9"/>
    <sheet name="2.2.3 Decentral heating supply" sheetId="10" r:id="rId10"/>
  </sheets>
  <definedNames>
    <definedName name="_xlnm.Print_Area" localSheetId="2">'1.5 Heating and cooling demand'!$B$24</definedName>
    <definedName name="Z_E9CCB959_D040_493B_99A0_013AB9292204_.wvu.Rows" localSheetId="6" hidden="1">'2.1 Demand projection'!$2:$2</definedName>
    <definedName name="Z_E9CCB959_D040_493B_99A0_013AB9292204_.wvu.Rows" localSheetId="7" hidden="1">'2.2.1 Decentral heating supply'!$2:$2</definedName>
    <definedName name="Z_E9CCB959_D040_493B_99A0_013AB9292204_.wvu.Rows" localSheetId="8" hidden="1">'2.2.2 Decentral heating supply'!$2:$2</definedName>
    <definedName name="Z_E9CCB959_D040_493B_99A0_013AB9292204_.wvu.Rows" localSheetId="9" hidden="1">'2.2.3 Decentral heating supply'!$2:$2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7" l="1"/>
  <c r="F38" i="7"/>
  <c r="E8" i="7"/>
  <c r="E38" i="7"/>
  <c r="F106" i="10"/>
  <c r="F109" i="10"/>
  <c r="F132" i="10"/>
  <c r="G106" i="10"/>
  <c r="G109" i="10"/>
  <c r="G132" i="10"/>
  <c r="H106" i="10"/>
  <c r="H109" i="10"/>
  <c r="H121" i="10"/>
  <c r="H132" i="10"/>
  <c r="I106" i="10"/>
  <c r="I109" i="10"/>
  <c r="I121" i="10"/>
  <c r="I132" i="10"/>
  <c r="J106" i="10"/>
  <c r="J109" i="10"/>
  <c r="J132" i="10"/>
  <c r="K106" i="10"/>
  <c r="K109" i="10"/>
  <c r="K132" i="10"/>
  <c r="L106" i="10"/>
  <c r="L109" i="10"/>
  <c r="L121" i="10"/>
  <c r="L132" i="10"/>
  <c r="M106" i="10"/>
  <c r="M109" i="10"/>
  <c r="M121" i="10"/>
  <c r="M132" i="10"/>
  <c r="N106" i="10"/>
  <c r="N109" i="10"/>
  <c r="N132" i="10"/>
  <c r="O106" i="10"/>
  <c r="O109" i="10"/>
  <c r="O132" i="10"/>
  <c r="F110" i="10"/>
  <c r="F122" i="10"/>
  <c r="F136" i="10"/>
  <c r="F206" i="10"/>
  <c r="G110" i="10"/>
  <c r="G122" i="10"/>
  <c r="H110" i="10"/>
  <c r="I110" i="10"/>
  <c r="I122" i="10"/>
  <c r="J110" i="10"/>
  <c r="J122" i="10"/>
  <c r="J136" i="10"/>
  <c r="J206" i="10"/>
  <c r="K110" i="10"/>
  <c r="L110" i="10"/>
  <c r="M110" i="10"/>
  <c r="M122" i="10"/>
  <c r="N110" i="10"/>
  <c r="N122" i="10"/>
  <c r="O110" i="10"/>
  <c r="F111" i="10"/>
  <c r="F123" i="10"/>
  <c r="G111" i="10"/>
  <c r="H111" i="10"/>
  <c r="H123" i="10"/>
  <c r="I111" i="10"/>
  <c r="I123" i="10"/>
  <c r="J111" i="10"/>
  <c r="J123" i="10"/>
  <c r="K111" i="10"/>
  <c r="L111" i="10"/>
  <c r="L123" i="10"/>
  <c r="M111" i="10"/>
  <c r="M123" i="10"/>
  <c r="N111" i="10"/>
  <c r="N123" i="10"/>
  <c r="O111" i="10"/>
  <c r="F112" i="10"/>
  <c r="F124" i="10"/>
  <c r="G112" i="10"/>
  <c r="H112" i="10"/>
  <c r="I112" i="10"/>
  <c r="I124" i="10"/>
  <c r="J112" i="10"/>
  <c r="J124" i="10"/>
  <c r="K112" i="10"/>
  <c r="L112" i="10"/>
  <c r="M112" i="10"/>
  <c r="M124" i="10"/>
  <c r="N112" i="10"/>
  <c r="N124" i="10"/>
  <c r="O112" i="10"/>
  <c r="F113" i="10"/>
  <c r="F125" i="10"/>
  <c r="G113" i="10"/>
  <c r="H113" i="10"/>
  <c r="H125" i="10"/>
  <c r="I113" i="10"/>
  <c r="I125" i="10"/>
  <c r="J113" i="10"/>
  <c r="J125" i="10"/>
  <c r="J139" i="10"/>
  <c r="J209" i="10"/>
  <c r="K113" i="10"/>
  <c r="L113" i="10"/>
  <c r="L125" i="10"/>
  <c r="M113" i="10"/>
  <c r="M125" i="10"/>
  <c r="N113" i="10"/>
  <c r="N125" i="10"/>
  <c r="O113" i="10"/>
  <c r="F114" i="10"/>
  <c r="F126" i="10"/>
  <c r="G114" i="10"/>
  <c r="H114" i="10"/>
  <c r="I114" i="10"/>
  <c r="I126" i="10"/>
  <c r="J114" i="10"/>
  <c r="J126" i="10"/>
  <c r="K114" i="10"/>
  <c r="L114" i="10"/>
  <c r="M114" i="10"/>
  <c r="M126" i="10"/>
  <c r="N114" i="10"/>
  <c r="N126" i="10"/>
  <c r="N140" i="10"/>
  <c r="N162" i="10"/>
  <c r="O114" i="10"/>
  <c r="F115" i="10"/>
  <c r="F127" i="10"/>
  <c r="G115" i="10"/>
  <c r="H115" i="10"/>
  <c r="H127" i="10"/>
  <c r="I115" i="10"/>
  <c r="I127" i="10"/>
  <c r="J115" i="10"/>
  <c r="J127" i="10"/>
  <c r="K115" i="10"/>
  <c r="L115" i="10"/>
  <c r="L127" i="10"/>
  <c r="M115" i="10"/>
  <c r="M127" i="10"/>
  <c r="N115" i="10"/>
  <c r="N127" i="10"/>
  <c r="N141" i="10"/>
  <c r="N211" i="10"/>
  <c r="O115" i="10"/>
  <c r="F116" i="10"/>
  <c r="F128" i="10"/>
  <c r="F142" i="10"/>
  <c r="F212" i="10"/>
  <c r="G116" i="10"/>
  <c r="H116" i="10"/>
  <c r="I116" i="10"/>
  <c r="I128" i="10"/>
  <c r="J116" i="10"/>
  <c r="J128" i="10"/>
  <c r="K116" i="10"/>
  <c r="L116" i="10"/>
  <c r="M116" i="10"/>
  <c r="M128" i="10"/>
  <c r="N116" i="10"/>
  <c r="N128" i="10"/>
  <c r="N142" i="10"/>
  <c r="N201" i="10"/>
  <c r="O116" i="10"/>
  <c r="F117" i="10"/>
  <c r="F129" i="10"/>
  <c r="G117" i="10"/>
  <c r="G129" i="10"/>
  <c r="H117" i="10"/>
  <c r="I117" i="10"/>
  <c r="I129" i="10"/>
  <c r="J117" i="10"/>
  <c r="J129" i="10"/>
  <c r="J143" i="10"/>
  <c r="J202" i="10"/>
  <c r="K117" i="10"/>
  <c r="K129" i="10"/>
  <c r="L117" i="10"/>
  <c r="M117" i="10"/>
  <c r="M129" i="10"/>
  <c r="N117" i="10"/>
  <c r="N129" i="10"/>
  <c r="N143" i="10"/>
  <c r="N202" i="10"/>
  <c r="O117" i="10"/>
  <c r="O129" i="10"/>
  <c r="O92" i="10"/>
  <c r="N92" i="10"/>
  <c r="M92" i="10"/>
  <c r="L92" i="10"/>
  <c r="K92" i="10"/>
  <c r="J92" i="10"/>
  <c r="I92" i="10"/>
  <c r="H92" i="10"/>
  <c r="G92" i="10"/>
  <c r="F92" i="10"/>
  <c r="D58" i="10"/>
  <c r="D57" i="10"/>
  <c r="D56" i="10"/>
  <c r="D55" i="10"/>
  <c r="D54" i="10"/>
  <c r="D53" i="10"/>
  <c r="D52" i="10"/>
  <c r="D51" i="10"/>
  <c r="D50" i="10"/>
  <c r="L27" i="10"/>
  <c r="K27" i="10"/>
  <c r="J27" i="10"/>
  <c r="I27" i="10"/>
  <c r="H27" i="10"/>
  <c r="G27" i="10"/>
  <c r="F27" i="10"/>
  <c r="E27" i="10"/>
  <c r="D27" i="10"/>
  <c r="C27" i="10"/>
  <c r="M16" i="10"/>
  <c r="G8" i="9"/>
  <c r="G25" i="9"/>
  <c r="F8" i="9"/>
  <c r="F25" i="9"/>
  <c r="M8" i="9"/>
  <c r="L8" i="9"/>
  <c r="K8" i="9"/>
  <c r="J8" i="9"/>
  <c r="I8" i="9"/>
  <c r="H8" i="9"/>
  <c r="G8" i="8"/>
  <c r="G24" i="8"/>
  <c r="G29" i="8"/>
  <c r="F8" i="8"/>
  <c r="F24" i="8"/>
  <c r="F29" i="8"/>
  <c r="G26" i="8"/>
  <c r="F26" i="8"/>
  <c r="C13" i="5"/>
  <c r="D13" i="5"/>
  <c r="C20" i="4"/>
  <c r="C19" i="4"/>
  <c r="F18" i="3"/>
  <c r="F17" i="3"/>
  <c r="F16" i="3"/>
  <c r="F15" i="3"/>
  <c r="F14" i="3"/>
  <c r="F13" i="3"/>
  <c r="F12" i="3"/>
  <c r="F11" i="3"/>
  <c r="F10" i="3"/>
  <c r="F9" i="3"/>
  <c r="F141" i="10"/>
  <c r="F211" i="10"/>
  <c r="F143" i="10"/>
  <c r="F202" i="10"/>
  <c r="F139" i="10"/>
  <c r="F209" i="10"/>
  <c r="F137" i="10"/>
  <c r="F207" i="10"/>
  <c r="H141" i="10"/>
  <c r="H189" i="10"/>
  <c r="H139" i="10"/>
  <c r="H209" i="10"/>
  <c r="H137" i="10"/>
  <c r="H207" i="10"/>
  <c r="O121" i="10"/>
  <c r="O135" i="10"/>
  <c r="O205" i="10"/>
  <c r="O127" i="10"/>
  <c r="O141" i="10"/>
  <c r="O174" i="10"/>
  <c r="G127" i="10"/>
  <c r="K125" i="10"/>
  <c r="O123" i="10"/>
  <c r="G123" i="10"/>
  <c r="G137" i="10"/>
  <c r="G196" i="10"/>
  <c r="L128" i="10"/>
  <c r="L142" i="10"/>
  <c r="L201" i="10"/>
  <c r="L126" i="10"/>
  <c r="L140" i="10"/>
  <c r="L210" i="10"/>
  <c r="H126" i="10"/>
  <c r="H140" i="10"/>
  <c r="H151" i="10"/>
  <c r="L124" i="10"/>
  <c r="L138" i="10"/>
  <c r="L208" i="10"/>
  <c r="H124" i="10"/>
  <c r="L122" i="10"/>
  <c r="N121" i="10"/>
  <c r="J121" i="10"/>
  <c r="F121" i="10"/>
  <c r="K127" i="10"/>
  <c r="O125" i="10"/>
  <c r="G125" i="10"/>
  <c r="G139" i="10"/>
  <c r="K123" i="10"/>
  <c r="O128" i="10"/>
  <c r="O142" i="10"/>
  <c r="O201" i="10"/>
  <c r="H128" i="10"/>
  <c r="H142" i="10"/>
  <c r="H212" i="10"/>
  <c r="L129" i="10"/>
  <c r="L143" i="10"/>
  <c r="L154" i="10"/>
  <c r="H129" i="10"/>
  <c r="H143" i="10"/>
  <c r="H213" i="10"/>
  <c r="K128" i="10"/>
  <c r="K142" i="10"/>
  <c r="G128" i="10"/>
  <c r="O126" i="10"/>
  <c r="O140" i="10"/>
  <c r="K126" i="10"/>
  <c r="G126" i="10"/>
  <c r="O124" i="10"/>
  <c r="K124" i="10"/>
  <c r="K138" i="10"/>
  <c r="G124" i="10"/>
  <c r="O122" i="10"/>
  <c r="O136" i="10"/>
  <c r="K122" i="10"/>
  <c r="K136" i="10"/>
  <c r="H122" i="10"/>
  <c r="H136" i="10"/>
  <c r="H195" i="10"/>
  <c r="K121" i="10"/>
  <c r="K135" i="10"/>
  <c r="G121" i="10"/>
  <c r="C109" i="10"/>
  <c r="C117" i="10"/>
  <c r="N136" i="10"/>
  <c r="N195" i="10"/>
  <c r="J118" i="10"/>
  <c r="N118" i="10"/>
  <c r="C113" i="10"/>
  <c r="L186" i="10"/>
  <c r="H210" i="10"/>
  <c r="H199" i="10"/>
  <c r="C114" i="10"/>
  <c r="K118" i="10"/>
  <c r="O118" i="10"/>
  <c r="C111" i="10"/>
  <c r="C115" i="10"/>
  <c r="H118" i="10"/>
  <c r="L118" i="10"/>
  <c r="M136" i="10"/>
  <c r="M158" i="10"/>
  <c r="C110" i="10"/>
  <c r="G118" i="10"/>
  <c r="C112" i="10"/>
  <c r="C116" i="10"/>
  <c r="I118" i="10"/>
  <c r="M118" i="10"/>
  <c r="F118" i="10"/>
  <c r="H153" i="10"/>
  <c r="H188" i="10"/>
  <c r="N175" i="10"/>
  <c r="F154" i="10"/>
  <c r="N153" i="10"/>
  <c r="J150" i="10"/>
  <c r="J172" i="10"/>
  <c r="J187" i="10"/>
  <c r="J198" i="10"/>
  <c r="L151" i="10"/>
  <c r="H154" i="10"/>
  <c r="N190" i="10"/>
  <c r="H201" i="10"/>
  <c r="N174" i="10"/>
  <c r="H176" i="10"/>
  <c r="N200" i="10"/>
  <c r="H196" i="10"/>
  <c r="N189" i="10"/>
  <c r="H191" i="10"/>
  <c r="N163" i="10"/>
  <c r="N152" i="10"/>
  <c r="N199" i="10"/>
  <c r="L153" i="10"/>
  <c r="L164" i="10"/>
  <c r="J142" i="10"/>
  <c r="J201" i="10"/>
  <c r="J137" i="10"/>
  <c r="J170" i="10"/>
  <c r="I140" i="10"/>
  <c r="I210" i="10"/>
  <c r="H165" i="10"/>
  <c r="H202" i="10"/>
  <c r="G142" i="10"/>
  <c r="F175" i="10"/>
  <c r="F140" i="10"/>
  <c r="F210" i="10"/>
  <c r="F138" i="10"/>
  <c r="F197" i="10"/>
  <c r="F148" i="10"/>
  <c r="I136" i="10"/>
  <c r="I158" i="10"/>
  <c r="I138" i="10"/>
  <c r="I186" i="10"/>
  <c r="H159" i="10"/>
  <c r="H135" i="10"/>
  <c r="H138" i="10"/>
  <c r="H171" i="10"/>
  <c r="H150" i="10"/>
  <c r="F169" i="10"/>
  <c r="F159" i="10"/>
  <c r="F170" i="10"/>
  <c r="G136" i="10"/>
  <c r="G206" i="10"/>
  <c r="H184" i="10"/>
  <c r="J161" i="10"/>
  <c r="J141" i="10"/>
  <c r="J165" i="10"/>
  <c r="J138" i="10"/>
  <c r="J149" i="10"/>
  <c r="K143" i="10"/>
  <c r="K176" i="10"/>
  <c r="L175" i="10"/>
  <c r="L212" i="10"/>
  <c r="M138" i="10"/>
  <c r="M160" i="10"/>
  <c r="N139" i="10"/>
  <c r="N138" i="10"/>
  <c r="N197" i="10"/>
  <c r="N137" i="10"/>
  <c r="N159" i="10"/>
  <c r="O138" i="10"/>
  <c r="O186" i="10"/>
  <c r="O183" i="10"/>
  <c r="O137" i="10"/>
  <c r="O157" i="10"/>
  <c r="O143" i="10"/>
  <c r="O213" i="10"/>
  <c r="O139" i="10"/>
  <c r="O187" i="10"/>
  <c r="N164" i="10"/>
  <c r="N158" i="10"/>
  <c r="N173" i="10"/>
  <c r="N212" i="10"/>
  <c r="N151" i="10"/>
  <c r="N147" i="10"/>
  <c r="N165" i="10"/>
  <c r="N169" i="10"/>
  <c r="M140" i="10"/>
  <c r="M137" i="10"/>
  <c r="M170" i="10"/>
  <c r="M171" i="10"/>
  <c r="M143" i="10"/>
  <c r="M213" i="10"/>
  <c r="M142" i="10"/>
  <c r="M201" i="10"/>
  <c r="M141" i="10"/>
  <c r="M135" i="10"/>
  <c r="M157" i="10"/>
  <c r="M139" i="10"/>
  <c r="L191" i="10"/>
  <c r="L190" i="10"/>
  <c r="K141" i="10"/>
  <c r="K174" i="10"/>
  <c r="K140" i="10"/>
  <c r="K199" i="10"/>
  <c r="K139" i="10"/>
  <c r="K137" i="10"/>
  <c r="J140" i="10"/>
  <c r="J184" i="10"/>
  <c r="J158" i="10"/>
  <c r="I143" i="10"/>
  <c r="I165" i="10"/>
  <c r="I139" i="10"/>
  <c r="I137" i="10"/>
  <c r="I185" i="10"/>
  <c r="I141" i="10"/>
  <c r="I135" i="10"/>
  <c r="I142" i="10"/>
  <c r="H172" i="10"/>
  <c r="H185" i="10"/>
  <c r="H198" i="10"/>
  <c r="F153" i="10"/>
  <c r="F147" i="10"/>
  <c r="F161" i="10"/>
  <c r="F176" i="10"/>
  <c r="F190" i="10"/>
  <c r="F201" i="10"/>
  <c r="F195" i="10"/>
  <c r="F164" i="10"/>
  <c r="F187" i="10"/>
  <c r="J147" i="10"/>
  <c r="O146" i="10"/>
  <c r="J154" i="10"/>
  <c r="N154" i="10"/>
  <c r="H161" i="10"/>
  <c r="F172" i="10"/>
  <c r="H170" i="10"/>
  <c r="H169" i="10"/>
  <c r="N188" i="10"/>
  <c r="F184" i="10"/>
  <c r="J195" i="10"/>
  <c r="O194" i="10"/>
  <c r="L202" i="10"/>
  <c r="N213" i="10"/>
  <c r="L213" i="10"/>
  <c r="J213" i="10"/>
  <c r="J212" i="10"/>
  <c r="N210" i="10"/>
  <c r="M206" i="10"/>
  <c r="F150" i="10"/>
  <c r="H148" i="10"/>
  <c r="M147" i="10"/>
  <c r="F158" i="10"/>
  <c r="J169" i="10"/>
  <c r="O168" i="10"/>
  <c r="J176" i="10"/>
  <c r="N176" i="10"/>
  <c r="H190" i="10"/>
  <c r="L188" i="10"/>
  <c r="H187" i="10"/>
  <c r="G141" i="10"/>
  <c r="G143" i="10"/>
  <c r="A106" i="10"/>
  <c r="F198" i="10"/>
  <c r="F152" i="10"/>
  <c r="F163" i="10"/>
  <c r="F174" i="10"/>
  <c r="F189" i="10"/>
  <c r="F200" i="10"/>
  <c r="F213" i="10"/>
  <c r="L136" i="10"/>
  <c r="L135" i="10"/>
  <c r="J135" i="10"/>
  <c r="N135" i="10"/>
  <c r="J191" i="10"/>
  <c r="N191" i="10"/>
  <c r="L141" i="10"/>
  <c r="L139" i="10"/>
  <c r="L137" i="10"/>
  <c r="F135" i="10"/>
  <c r="F205" i="10"/>
  <c r="F185" i="10"/>
  <c r="F191" i="10"/>
  <c r="F165" i="10"/>
  <c r="F196" i="10"/>
  <c r="H200" i="10"/>
  <c r="H211" i="10"/>
  <c r="H164" i="10"/>
  <c r="H158" i="10"/>
  <c r="H152" i="10"/>
  <c r="H162" i="10"/>
  <c r="H163" i="10"/>
  <c r="H147" i="10"/>
  <c r="H206" i="10"/>
  <c r="H174" i="10"/>
  <c r="H175" i="10"/>
  <c r="H173" i="10"/>
  <c r="K195" i="10"/>
  <c r="K147" i="10"/>
  <c r="L149" i="10"/>
  <c r="L171" i="10"/>
  <c r="K151" i="10"/>
  <c r="L162" i="10"/>
  <c r="L165" i="10"/>
  <c r="L199" i="10"/>
  <c r="L160" i="10"/>
  <c r="O160" i="10"/>
  <c r="M148" i="10"/>
  <c r="L176" i="10"/>
  <c r="L197" i="10"/>
  <c r="L173" i="10"/>
  <c r="G184" i="10"/>
  <c r="K169" i="10"/>
  <c r="N184" i="10"/>
  <c r="O197" i="10"/>
  <c r="K184" i="10"/>
  <c r="M184" i="10"/>
  <c r="K158" i="10"/>
  <c r="K206" i="10"/>
  <c r="M195" i="10"/>
  <c r="N206" i="10"/>
  <c r="O209" i="10"/>
  <c r="M169" i="10"/>
  <c r="I208" i="10"/>
  <c r="K165" i="10"/>
  <c r="K191" i="10"/>
  <c r="K202" i="10"/>
  <c r="J175" i="10"/>
  <c r="J190" i="10"/>
  <c r="F208" i="10"/>
  <c r="G195" i="10"/>
  <c r="K154" i="10"/>
  <c r="I202" i="10"/>
  <c r="O153" i="10"/>
  <c r="K213" i="10"/>
  <c r="N160" i="10"/>
  <c r="J171" i="10"/>
  <c r="I199" i="10"/>
  <c r="F149" i="10"/>
  <c r="F186" i="10"/>
  <c r="F188" i="10"/>
  <c r="O200" i="10"/>
  <c r="G158" i="10"/>
  <c r="K173" i="10"/>
  <c r="J197" i="10"/>
  <c r="N186" i="10"/>
  <c r="N185" i="10"/>
  <c r="I173" i="10"/>
  <c r="I147" i="10"/>
  <c r="I188" i="10"/>
  <c r="M165" i="10"/>
  <c r="I162" i="10"/>
  <c r="I184" i="10"/>
  <c r="F160" i="10"/>
  <c r="F171" i="10"/>
  <c r="O163" i="10"/>
  <c r="O189" i="10"/>
  <c r="N196" i="10"/>
  <c r="M212" i="10"/>
  <c r="J207" i="10"/>
  <c r="J185" i="10"/>
  <c r="J159" i="10"/>
  <c r="J148" i="10"/>
  <c r="J196" i="10"/>
  <c r="J164" i="10"/>
  <c r="J153" i="10"/>
  <c r="C143" i="10"/>
  <c r="I160" i="10"/>
  <c r="C136" i="10"/>
  <c r="I151" i="10"/>
  <c r="I206" i="10"/>
  <c r="I171" i="10"/>
  <c r="H208" i="10"/>
  <c r="G164" i="10"/>
  <c r="G190" i="10"/>
  <c r="G201" i="10"/>
  <c r="G153" i="10"/>
  <c r="G175" i="10"/>
  <c r="G209" i="10"/>
  <c r="G172" i="10"/>
  <c r="G150" i="10"/>
  <c r="G198" i="10"/>
  <c r="F162" i="10"/>
  <c r="F173" i="10"/>
  <c r="F151" i="10"/>
  <c r="F199" i="10"/>
  <c r="C141" i="10"/>
  <c r="I197" i="10"/>
  <c r="I149" i="10"/>
  <c r="I195" i="10"/>
  <c r="I169" i="10"/>
  <c r="H149" i="10"/>
  <c r="H197" i="10"/>
  <c r="H186" i="10"/>
  <c r="H160" i="10"/>
  <c r="H205" i="10"/>
  <c r="H183" i="10"/>
  <c r="H168" i="10"/>
  <c r="H157" i="10"/>
  <c r="H194" i="10"/>
  <c r="H146" i="10"/>
  <c r="G187" i="10"/>
  <c r="G161" i="10"/>
  <c r="G169" i="10"/>
  <c r="G147" i="10"/>
  <c r="G148" i="10"/>
  <c r="G185" i="10"/>
  <c r="G170" i="10"/>
  <c r="C139" i="10"/>
  <c r="G159" i="10"/>
  <c r="J163" i="10"/>
  <c r="J200" i="10"/>
  <c r="J152" i="10"/>
  <c r="J211" i="10"/>
  <c r="J174" i="10"/>
  <c r="J189" i="10"/>
  <c r="J208" i="10"/>
  <c r="J186" i="10"/>
  <c r="J160" i="10"/>
  <c r="C123" i="10"/>
  <c r="E72" i="10"/>
  <c r="K152" i="10"/>
  <c r="K211" i="10"/>
  <c r="C127" i="10"/>
  <c r="E76" i="10"/>
  <c r="M186" i="10"/>
  <c r="M197" i="10"/>
  <c r="M208" i="10"/>
  <c r="M149" i="10"/>
  <c r="N209" i="10"/>
  <c r="N150" i="10"/>
  <c r="N172" i="10"/>
  <c r="N198" i="10"/>
  <c r="N161" i="10"/>
  <c r="N207" i="10"/>
  <c r="N170" i="10"/>
  <c r="N148" i="10"/>
  <c r="N187" i="10"/>
  <c r="N208" i="10"/>
  <c r="N171" i="10"/>
  <c r="N149" i="10"/>
  <c r="O208" i="10"/>
  <c r="O171" i="10"/>
  <c r="O149" i="10"/>
  <c r="O211" i="10"/>
  <c r="O152" i="10"/>
  <c r="O165" i="10"/>
  <c r="O210" i="10"/>
  <c r="O173" i="10"/>
  <c r="O199" i="10"/>
  <c r="O162" i="10"/>
  <c r="O188" i="10"/>
  <c r="O151" i="10"/>
  <c r="O212" i="10"/>
  <c r="O190" i="10"/>
  <c r="O164" i="10"/>
  <c r="O206" i="10"/>
  <c r="O169" i="10"/>
  <c r="O147" i="10"/>
  <c r="O195" i="10"/>
  <c r="O184" i="10"/>
  <c r="O158" i="10"/>
  <c r="C122" i="10"/>
  <c r="E71" i="10"/>
  <c r="O175" i="10"/>
  <c r="O161" i="10"/>
  <c r="O198" i="10"/>
  <c r="O172" i="10"/>
  <c r="O150" i="10"/>
  <c r="O185" i="10"/>
  <c r="O196" i="10"/>
  <c r="O159" i="10"/>
  <c r="O148" i="10"/>
  <c r="O207" i="10"/>
  <c r="O170" i="10"/>
  <c r="O202" i="10"/>
  <c r="O154" i="10"/>
  <c r="O176" i="10"/>
  <c r="O191" i="10"/>
  <c r="M175" i="10"/>
  <c r="M190" i="10"/>
  <c r="M164" i="10"/>
  <c r="M210" i="10"/>
  <c r="M188" i="10"/>
  <c r="M162" i="10"/>
  <c r="M151" i="10"/>
  <c r="M199" i="10"/>
  <c r="M173" i="10"/>
  <c r="M209" i="10"/>
  <c r="M198" i="10"/>
  <c r="M172" i="10"/>
  <c r="M150" i="10"/>
  <c r="M187" i="10"/>
  <c r="M161" i="10"/>
  <c r="M191" i="10"/>
  <c r="M202" i="10"/>
  <c r="M154" i="10"/>
  <c r="M176" i="10"/>
  <c r="M183" i="10"/>
  <c r="M168" i="10"/>
  <c r="M194" i="10"/>
  <c r="M146" i="10"/>
  <c r="M205" i="10"/>
  <c r="M153" i="10"/>
  <c r="M211" i="10"/>
  <c r="M174" i="10"/>
  <c r="M152" i="10"/>
  <c r="M200" i="10"/>
  <c r="M189" i="10"/>
  <c r="M163" i="10"/>
  <c r="M207" i="10"/>
  <c r="M185" i="10"/>
  <c r="M159" i="10"/>
  <c r="M196" i="10"/>
  <c r="K209" i="10"/>
  <c r="K187" i="10"/>
  <c r="K161" i="10"/>
  <c r="K150" i="10"/>
  <c r="K205" i="10"/>
  <c r="K194" i="10"/>
  <c r="K168" i="10"/>
  <c r="K146" i="10"/>
  <c r="K157" i="10"/>
  <c r="K183" i="10"/>
  <c r="K210" i="10"/>
  <c r="K188" i="10"/>
  <c r="K162" i="10"/>
  <c r="C125" i="10"/>
  <c r="E74" i="10"/>
  <c r="K198" i="10"/>
  <c r="K172" i="10"/>
  <c r="K196" i="10"/>
  <c r="K170" i="10"/>
  <c r="K185" i="10"/>
  <c r="K148" i="10"/>
  <c r="K207" i="10"/>
  <c r="K159" i="10"/>
  <c r="K200" i="10"/>
  <c r="K189" i="10"/>
  <c r="K163" i="10"/>
  <c r="K208" i="10"/>
  <c r="K186" i="10"/>
  <c r="K197" i="10"/>
  <c r="K171" i="10"/>
  <c r="K160" i="10"/>
  <c r="K149" i="10"/>
  <c r="K212" i="10"/>
  <c r="K201" i="10"/>
  <c r="K153" i="10"/>
  <c r="K175" i="10"/>
  <c r="K164" i="10"/>
  <c r="K190" i="10"/>
  <c r="J188" i="10"/>
  <c r="J173" i="10"/>
  <c r="J162" i="10"/>
  <c r="J151" i="10"/>
  <c r="J199" i="10"/>
  <c r="J210" i="10"/>
  <c r="I207" i="10"/>
  <c r="I170" i="10"/>
  <c r="I148" i="10"/>
  <c r="I196" i="10"/>
  <c r="I159" i="10"/>
  <c r="I175" i="10"/>
  <c r="I164" i="10"/>
  <c r="I201" i="10"/>
  <c r="I212" i="10"/>
  <c r="I190" i="10"/>
  <c r="I153" i="10"/>
  <c r="I211" i="10"/>
  <c r="I189" i="10"/>
  <c r="I200" i="10"/>
  <c r="I174" i="10"/>
  <c r="I163" i="10"/>
  <c r="I152" i="10"/>
  <c r="I213" i="10"/>
  <c r="I191" i="10"/>
  <c r="I176" i="10"/>
  <c r="I154" i="10"/>
  <c r="C128" i="10"/>
  <c r="E77" i="10"/>
  <c r="I205" i="10"/>
  <c r="I168" i="10"/>
  <c r="I157" i="10"/>
  <c r="I146" i="10"/>
  <c r="I194" i="10"/>
  <c r="I183" i="10"/>
  <c r="I209" i="10"/>
  <c r="I198" i="10"/>
  <c r="I172" i="10"/>
  <c r="I161" i="10"/>
  <c r="I150" i="10"/>
  <c r="I187" i="10"/>
  <c r="G212" i="10"/>
  <c r="C142" i="10"/>
  <c r="G207" i="10"/>
  <c r="C137" i="10"/>
  <c r="G138" i="10"/>
  <c r="C138" i="10"/>
  <c r="C124" i="10"/>
  <c r="E73" i="10"/>
  <c r="G140" i="10"/>
  <c r="C140" i="10"/>
  <c r="C126" i="10"/>
  <c r="E75" i="10"/>
  <c r="G135" i="10"/>
  <c r="C121" i="10"/>
  <c r="E70" i="10"/>
  <c r="A129" i="10"/>
  <c r="G176" i="10"/>
  <c r="G165" i="10"/>
  <c r="G154" i="10"/>
  <c r="G191" i="10"/>
  <c r="G213" i="10"/>
  <c r="G202" i="10"/>
  <c r="C129" i="10"/>
  <c r="E78" i="10"/>
  <c r="G163" i="10"/>
  <c r="G152" i="10"/>
  <c r="G211" i="10"/>
  <c r="G200" i="10"/>
  <c r="G189" i="10"/>
  <c r="G174" i="10"/>
  <c r="F194" i="10"/>
  <c r="F183" i="10"/>
  <c r="F168" i="10"/>
  <c r="F157" i="10"/>
  <c r="F146" i="10"/>
  <c r="J205" i="10"/>
  <c r="J194" i="10"/>
  <c r="J183" i="10"/>
  <c r="J168" i="10"/>
  <c r="J157" i="10"/>
  <c r="J146" i="10"/>
  <c r="L205" i="10"/>
  <c r="L194" i="10"/>
  <c r="L183" i="10"/>
  <c r="L168" i="10"/>
  <c r="L157" i="10"/>
  <c r="L146" i="10"/>
  <c r="L198" i="10"/>
  <c r="L187" i="10"/>
  <c r="L172" i="10"/>
  <c r="L161" i="10"/>
  <c r="L150" i="10"/>
  <c r="L209" i="10"/>
  <c r="L200" i="10"/>
  <c r="L189" i="10"/>
  <c r="L174" i="10"/>
  <c r="L163" i="10"/>
  <c r="L152" i="10"/>
  <c r="L211" i="10"/>
  <c r="N205" i="10"/>
  <c r="N194" i="10"/>
  <c r="N183" i="10"/>
  <c r="N168" i="10"/>
  <c r="N157" i="10"/>
  <c r="N146" i="10"/>
  <c r="L196" i="10"/>
  <c r="L185" i="10"/>
  <c r="L170" i="10"/>
  <c r="L159" i="10"/>
  <c r="L148" i="10"/>
  <c r="L207" i="10"/>
  <c r="L195" i="10"/>
  <c r="L184" i="10"/>
  <c r="L169" i="10"/>
  <c r="L158" i="10"/>
  <c r="L147" i="10"/>
  <c r="L206" i="10"/>
  <c r="C191" i="10"/>
  <c r="C165" i="10"/>
  <c r="A143" i="10"/>
  <c r="C212" i="10"/>
  <c r="E67" i="10"/>
  <c r="C206" i="10"/>
  <c r="E61" i="10"/>
  <c r="C184" i="10"/>
  <c r="C195" i="10"/>
  <c r="E51" i="10"/>
  <c r="C164" i="10"/>
  <c r="C187" i="10"/>
  <c r="C198" i="10"/>
  <c r="E54" i="10"/>
  <c r="C190" i="10"/>
  <c r="C201" i="10"/>
  <c r="E57" i="10"/>
  <c r="C211" i="10"/>
  <c r="E66" i="10"/>
  <c r="C158" i="10"/>
  <c r="C175" i="10"/>
  <c r="C172" i="10"/>
  <c r="C202" i="10"/>
  <c r="E58" i="10"/>
  <c r="C174" i="10"/>
  <c r="C147" i="10"/>
  <c r="C161" i="10"/>
  <c r="C185" i="10"/>
  <c r="C209" i="10"/>
  <c r="E64" i="10"/>
  <c r="C153" i="10"/>
  <c r="C196" i="10"/>
  <c r="E52" i="10"/>
  <c r="C150" i="10"/>
  <c r="C152" i="10"/>
  <c r="C176" i="10"/>
  <c r="C163" i="10"/>
  <c r="C148" i="10"/>
  <c r="C135" i="10"/>
  <c r="C170" i="10"/>
  <c r="C189" i="10"/>
  <c r="C213" i="10"/>
  <c r="E68" i="10"/>
  <c r="C200" i="10"/>
  <c r="E56" i="10"/>
  <c r="C154" i="10"/>
  <c r="C207" i="10"/>
  <c r="E62" i="10"/>
  <c r="C159" i="10"/>
  <c r="C169" i="10"/>
  <c r="E82" i="10"/>
  <c r="G210" i="10"/>
  <c r="C210" i="10"/>
  <c r="E65" i="10"/>
  <c r="G199" i="10"/>
  <c r="C199" i="10"/>
  <c r="E55" i="10"/>
  <c r="G188" i="10"/>
  <c r="C188" i="10"/>
  <c r="G173" i="10"/>
  <c r="C173" i="10"/>
  <c r="G162" i="10"/>
  <c r="C162" i="10"/>
  <c r="G151" i="10"/>
  <c r="C151" i="10"/>
  <c r="G205" i="10"/>
  <c r="C205" i="10"/>
  <c r="E60" i="10"/>
  <c r="G194" i="10"/>
  <c r="G183" i="10"/>
  <c r="C183" i="10"/>
  <c r="G168" i="10"/>
  <c r="C168" i="10"/>
  <c r="G157" i="10"/>
  <c r="C157" i="10"/>
  <c r="G146" i="10"/>
  <c r="C146" i="10"/>
  <c r="G208" i="10"/>
  <c r="C208" i="10"/>
  <c r="E63" i="10"/>
  <c r="G197" i="10"/>
  <c r="C197" i="10"/>
  <c r="E53" i="10"/>
  <c r="G160" i="10"/>
  <c r="C160" i="10"/>
  <c r="G149" i="10"/>
  <c r="C149" i="10"/>
  <c r="G186" i="10"/>
  <c r="C186" i="10"/>
  <c r="G171" i="10"/>
  <c r="C171" i="10"/>
  <c r="A202" i="10"/>
  <c r="E48" i="10"/>
  <c r="E84" i="10"/>
  <c r="A154" i="10"/>
  <c r="E45" i="10"/>
  <c r="A165" i="10"/>
  <c r="E46" i="10"/>
  <c r="C194" i="10"/>
  <c r="E50" i="10"/>
  <c r="E80" i="10"/>
  <c r="A176" i="10"/>
  <c r="E47" i="10"/>
  <c r="E81" i="10"/>
  <c r="A213" i="10"/>
  <c r="A214" i="10"/>
  <c r="A191" i="10"/>
  <c r="E83" i="10"/>
  <c r="E85" i="10"/>
  <c r="E86" i="10"/>
</calcChain>
</file>

<file path=xl/sharedStrings.xml><?xml version="1.0" encoding="utf-8"?>
<sst xmlns="http://schemas.openxmlformats.org/spreadsheetml/2006/main" count="1060" uniqueCount="258">
  <si>
    <t>Authors:</t>
  </si>
  <si>
    <t>Contact:</t>
  </si>
  <si>
    <t>mgag@planenergi.dk</t>
  </si>
  <si>
    <t>Date:</t>
  </si>
  <si>
    <t xml:space="preserve">Aim: </t>
  </si>
  <si>
    <t>Target group:</t>
  </si>
  <si>
    <t>Colour coding:</t>
  </si>
  <si>
    <t>Instructions</t>
  </si>
  <si>
    <t>Hints:</t>
  </si>
  <si>
    <t>Please use point as decimal separator (f. ex. 40.50)</t>
  </si>
  <si>
    <t>This project has received funding from the European Union's Horizon 2020 research and innovation programme under grant agreement No. 723677</t>
  </si>
  <si>
    <t>OUTPUT DATA</t>
  </si>
  <si>
    <t>HDD</t>
  </si>
  <si>
    <t>CDD</t>
  </si>
  <si>
    <t>(heating degree days)</t>
  </si>
  <si>
    <t>(cooling degree days)</t>
  </si>
  <si>
    <t>Average</t>
  </si>
  <si>
    <t>Maximum</t>
  </si>
  <si>
    <t>Minimum</t>
  </si>
  <si>
    <t>Unit</t>
  </si>
  <si>
    <t>Selection 1:</t>
  </si>
  <si>
    <t>NUTS/LAU</t>
  </si>
  <si>
    <t>GWh/yr</t>
  </si>
  <si>
    <t>Pers.</t>
  </si>
  <si>
    <t>MWh/pers.*yr</t>
  </si>
  <si>
    <r>
      <t>m</t>
    </r>
    <r>
      <rPr>
        <vertAlign val="superscript"/>
        <sz val="11"/>
        <color rgb="FF1C1915"/>
        <rFont val="Calibri"/>
        <family val="2"/>
        <scheme val="minor"/>
      </rPr>
      <t>2</t>
    </r>
  </si>
  <si>
    <r>
      <t>kWh/m</t>
    </r>
    <r>
      <rPr>
        <vertAlign val="superscript"/>
        <sz val="11"/>
        <color rgb="FF1C1915"/>
        <rFont val="Calibri"/>
        <family val="2"/>
        <scheme val="minor"/>
      </rPr>
      <t>2</t>
    </r>
  </si>
  <si>
    <t>MW</t>
  </si>
  <si>
    <t>Mapping | 1.6 - Compare heat demand with two other cities</t>
  </si>
  <si>
    <t xml:space="preserve">[City A] </t>
  </si>
  <si>
    <t>Mapping | 1.9 - Available RES potentials</t>
  </si>
  <si>
    <t>Potential</t>
  </si>
  <si>
    <r>
      <t>Max. Resolution (NUTS, LAU)</t>
    </r>
    <r>
      <rPr>
        <vertAlign val="superscript"/>
        <sz val="11"/>
        <color theme="1"/>
        <rFont val="Calibri"/>
        <family val="2"/>
        <scheme val="minor"/>
      </rPr>
      <t>[1]</t>
    </r>
  </si>
  <si>
    <t>Figure</t>
  </si>
  <si>
    <t xml:space="preserve">Of which realistically exploitable </t>
  </si>
  <si>
    <t>[%]</t>
  </si>
  <si>
    <t>[abs.]</t>
  </si>
  <si>
    <t>Points</t>
  </si>
  <si>
    <t>PE</t>
  </si>
  <si>
    <t>NUTS3</t>
  </si>
  <si>
    <t>NUTS3, disagg.</t>
  </si>
  <si>
    <t>Wind potential at 50 meters</t>
  </si>
  <si>
    <t>Avg. speed m/s</t>
  </si>
  <si>
    <t>ha</t>
  </si>
  <si>
    <t>Geothermal potential heat conductivity</t>
  </si>
  <si>
    <t>Mapping | 1.10 - Identify excess heat from conventional sources</t>
  </si>
  <si>
    <r>
      <t>CO</t>
    </r>
    <r>
      <rPr>
        <vertAlign val="subscript"/>
        <sz val="11"/>
        <color rgb="FF1C1915"/>
        <rFont val="Calibri"/>
        <family val="2"/>
        <scheme val="minor"/>
      </rPr>
      <t>2</t>
    </r>
    <r>
      <rPr>
        <sz val="11"/>
        <color rgb="FF1C1915"/>
        <rFont val="Calibri"/>
        <family val="2"/>
        <scheme val="minor"/>
      </rPr>
      <t>-emissions of energy intensive industries</t>
    </r>
  </si>
  <si>
    <t>t/yr</t>
  </si>
  <si>
    <r>
      <t>Excess heat potential [100</t>
    </r>
    <r>
      <rPr>
        <sz val="11"/>
        <color rgb="FF1C1915"/>
        <rFont val="Calibri"/>
        <family val="2"/>
      </rPr>
      <t>°C - 200°C]</t>
    </r>
  </si>
  <si>
    <r>
      <t>Excess heat potential [200</t>
    </r>
    <r>
      <rPr>
        <sz val="11"/>
        <color rgb="FF1C1915"/>
        <rFont val="Calibri"/>
        <family val="2"/>
      </rPr>
      <t>°C - 500°C]</t>
    </r>
  </si>
  <si>
    <r>
      <t>Excess heat potential [&gt;</t>
    </r>
    <r>
      <rPr>
        <sz val="11"/>
        <color rgb="FF1C1915"/>
        <rFont val="Calibri"/>
        <family val="2"/>
      </rPr>
      <t>500°C]</t>
    </r>
  </si>
  <si>
    <t>Total Excess Heat Potential of Energy-intensive industries</t>
  </si>
  <si>
    <t xml:space="preserve">Max Guddat, Marcus Hummel, Schmidinger David, Magda Kowalska </t>
  </si>
  <si>
    <t>Heating and cooling mapping.</t>
  </si>
  <si>
    <t>Mapping of RES potentials.</t>
  </si>
  <si>
    <t>Climatic Indicators.</t>
  </si>
  <si>
    <t>Compare heat demand with two other cities.</t>
  </si>
  <si>
    <t>Mapping of excess heat potentials.</t>
  </si>
  <si>
    <r>
      <t>[City in training exercise</t>
    </r>
    <r>
      <rPr>
        <sz val="13"/>
        <color rgb="FF1C1915"/>
        <rFont val="Calibri"/>
        <family val="2"/>
        <scheme val="minor"/>
      </rPr>
      <t>]</t>
    </r>
  </si>
  <si>
    <t>Mapping | 1.5 - Heating and cooling demand</t>
  </si>
  <si>
    <t>Mapping | 1.3 - Climatic indicators</t>
  </si>
  <si>
    <t>Forest residues</t>
  </si>
  <si>
    <t>Revisions:</t>
  </si>
  <si>
    <t>Input parameters to be changed in the default/previous scenario</t>
  </si>
  <si>
    <t>Instructions on where to paste results or which figures to copy for later elaborations</t>
  </si>
  <si>
    <t>Intermediate calculations or default data. DO NOT EDIT!</t>
  </si>
  <si>
    <t>Public authority, planners and consultants in the field of heating and cooling</t>
  </si>
  <si>
    <t>Total population (POPULATION)</t>
  </si>
  <si>
    <t>Heat demand total (HEAT DENSITY TOTAL)</t>
  </si>
  <si>
    <t>Heat demand per person (HEAT DENSITY TOTAL)</t>
  </si>
  <si>
    <t>Gross Floor Area (TOTAL)</t>
  </si>
  <si>
    <t>Gross Floor Area (RESIDENTIAL)</t>
  </si>
  <si>
    <t>Gross Floor Area (NON-RESIDENTIAL)</t>
  </si>
  <si>
    <t>Theoretical cooling needs total (COOLING DENSITY)</t>
  </si>
  <si>
    <t>Heat demand total (HEAT DENSITY RESIDENTIAL)</t>
  </si>
  <si>
    <t>Heat demand total (HEAT DENSITY NON- RESIDENTIAL)</t>
  </si>
  <si>
    <t>Theoretical cooling needs per person (COOLING DENSITY)</t>
  </si>
  <si>
    <t>Average heat density (HEAT DENSITY TOTAL)</t>
  </si>
  <si>
    <t>Average cooling density (COOLING DENSITY)</t>
  </si>
  <si>
    <t>Avg. MWh/ha/yr</t>
  </si>
  <si>
    <t>Agricultural Residues</t>
  </si>
  <si>
    <t>Avg. W/mK</t>
  </si>
  <si>
    <t>Total solar thermal potential - Rooftop</t>
  </si>
  <si>
    <t>Total solar thermal potential - Open Field</t>
  </si>
  <si>
    <t>Projecting future demand reduction or increase, based on impact of renovation and building demolishment.</t>
  </si>
  <si>
    <t>Run</t>
  </si>
  <si>
    <t>A</t>
  </si>
  <si>
    <t>B</t>
  </si>
  <si>
    <t>INPUT DATA</t>
  </si>
  <si>
    <t xml:space="preserve">Parameter </t>
  </si>
  <si>
    <t>Default data</t>
  </si>
  <si>
    <t>INPUTS</t>
  </si>
  <si>
    <t>Select scenario</t>
  </si>
  <si>
    <t>ambitious</t>
  </si>
  <si>
    <t>reference</t>
  </si>
  <si>
    <t>Select target year</t>
  </si>
  <si>
    <t>-</t>
  </si>
  <si>
    <t>Reduction of floor area compared to reference scenario: Constr. period before 1977</t>
  </si>
  <si>
    <t>%</t>
  </si>
  <si>
    <t>Reduction of floor area compared to reference scenario: Constr. period 1977-1990</t>
  </si>
  <si>
    <t>Reduction of floor area compared to reference scenario: Constr. period after 1990</t>
  </si>
  <si>
    <t>Reduction of specific energy needs compared to reference scenario: Constr. period before 1977</t>
  </si>
  <si>
    <t>Reduction of specific energy needs compared to reference scenario: Constr. period 1977-1990</t>
  </si>
  <si>
    <t>Reduction of specific energy needs compared to reference scenario: Constr. period after 1990</t>
  </si>
  <si>
    <t>Method to add newly constructed buildings to map</t>
  </si>
  <si>
    <t>No new buildings</t>
  </si>
  <si>
    <t>INPUT TYPE SELECTION</t>
  </si>
  <si>
    <t>Type: country_id_number</t>
  </si>
  <si>
    <t>country_id_number</t>
  </si>
  <si>
    <t>Type: nuts_id_number</t>
  </si>
  <si>
    <t>nuts_id_number</t>
  </si>
  <si>
    <t>Type: lau2_id_number</t>
  </si>
  <si>
    <t>lau2_id_number</t>
  </si>
  <si>
    <t>gfa_res_curr_density</t>
  </si>
  <si>
    <t>gfa_nonres_curr_density</t>
  </si>
  <si>
    <t>heat_res_curr_density</t>
  </si>
  <si>
    <t>heat_nonres_curr_density</t>
  </si>
  <si>
    <t>ghs_built_1975_100_share</t>
  </si>
  <si>
    <t>ghs_built_1990_100_share</t>
  </si>
  <si>
    <t>ghs_built_2000_100_share</t>
  </si>
  <si>
    <t>ghs_built_2014_100_share</t>
  </si>
  <si>
    <t>RESULTS_BUILDING_FOOTPRINT</t>
  </si>
  <si>
    <t>CM - Demand projection</t>
  </si>
  <si>
    <t>Gross floor area total</t>
  </si>
  <si>
    <t>m2</t>
  </si>
  <si>
    <t>in 2014</t>
  </si>
  <si>
    <t>in 2050</t>
  </si>
  <si>
    <t>Energy consumption</t>
  </si>
  <si>
    <t>Heated area</t>
  </si>
  <si>
    <t>Mio. m2</t>
  </si>
  <si>
    <t>Subparameter</t>
  </si>
  <si>
    <t>Before 1945</t>
  </si>
  <si>
    <t>1970 - 1979</t>
  </si>
  <si>
    <t>2000 - 2010</t>
  </si>
  <si>
    <t>interest rate</t>
  </si>
  <si>
    <t>Gross Floor Area</t>
  </si>
  <si>
    <t>m²</t>
  </si>
  <si>
    <t>Building category</t>
  </si>
  <si>
    <t>Multifamily houses</t>
  </si>
  <si>
    <t>Single family- Terraced houses</t>
  </si>
  <si>
    <t>year</t>
  </si>
  <si>
    <t>savings for space heating</t>
  </si>
  <si>
    <t>BASIC INPUTS</t>
  </si>
  <si>
    <t>emission factor - Electricity</t>
  </si>
  <si>
    <t>emission factor - Light fuel oil</t>
  </si>
  <si>
    <t>emission factor - Biomass solid</t>
  </si>
  <si>
    <t>emission factor - Natural gas</t>
  </si>
  <si>
    <t>CM - Decentral heating supply</t>
  </si>
  <si>
    <t>Useful energy demand</t>
  </si>
  <si>
    <t>MWh/year</t>
  </si>
  <si>
    <t>kWh/m².year</t>
  </si>
  <si>
    <t>kW</t>
  </si>
  <si>
    <t>Levelized cost of heat (EUR/MWh)</t>
  </si>
  <si>
    <t>Oil boiler</t>
  </si>
  <si>
    <t>Natural gas</t>
  </si>
  <si>
    <t>Biomass_Automatic</t>
  </si>
  <si>
    <t>Biomass_Manual</t>
  </si>
  <si>
    <t>Wood stove</t>
  </si>
  <si>
    <t>HP Air-to-Air</t>
  </si>
  <si>
    <t>HP Air-to-Water</t>
  </si>
  <si>
    <t>HP Brine-to-Water</t>
  </si>
  <si>
    <t>Electric heater</t>
  </si>
  <si>
    <t>Energy price (EUR/MWh)</t>
  </si>
  <si>
    <t>CAPEX (EUR/yr)</t>
  </si>
  <si>
    <t>Energy Costs (EUR/yr)</t>
  </si>
  <si>
    <t>Final Energy Demand (MWh/yr)</t>
  </si>
  <si>
    <t>OPEX (EUR/yr)</t>
  </si>
  <si>
    <t>Total Costs (EUR/yr)</t>
  </si>
  <si>
    <t>Efficiency heating system (%)</t>
  </si>
  <si>
    <t>CO2 Emission (tCO2/yr)</t>
  </si>
  <si>
    <t>C</t>
  </si>
  <si>
    <t>D</t>
  </si>
  <si>
    <t>E</t>
  </si>
  <si>
    <t>F</t>
  </si>
  <si>
    <t>G</t>
  </si>
  <si>
    <t>H</t>
  </si>
  <si>
    <t>I</t>
  </si>
  <si>
    <t>J</t>
  </si>
  <si>
    <t xml:space="preserve">INPUT DATA </t>
  </si>
  <si>
    <t>Hotels and Restaurants</t>
  </si>
  <si>
    <t>Offices</t>
  </si>
  <si>
    <t>Example</t>
  </si>
  <si>
    <t xml:space="preserve">Calculating the cost of individual heating technologies based on a mixture of ten different building typologies.  </t>
  </si>
  <si>
    <t>Heat demand total (Final energy demand)</t>
  </si>
  <si>
    <t>CO2 price</t>
  </si>
  <si>
    <t>EUR/tCO2</t>
  </si>
  <si>
    <t>Check</t>
  </si>
  <si>
    <t>check(1)</t>
  </si>
  <si>
    <t xml:space="preserve">OUTPUT DATA </t>
  </si>
  <si>
    <t>costs</t>
  </si>
  <si>
    <t xml:space="preserve">capex </t>
  </si>
  <si>
    <t>EUR/yr</t>
  </si>
  <si>
    <t>opex</t>
  </si>
  <si>
    <t>energy</t>
  </si>
  <si>
    <t>CO2</t>
  </si>
  <si>
    <t>CO2 emissions</t>
  </si>
  <si>
    <t>final energy</t>
  </si>
  <si>
    <t>MWh/yr</t>
  </si>
  <si>
    <t>useful energy</t>
  </si>
  <si>
    <t>SUMs</t>
  </si>
  <si>
    <t>total CO2 emissions</t>
  </si>
  <si>
    <t>tCO2/yr</t>
  </si>
  <si>
    <t xml:space="preserve">final energy </t>
  </si>
  <si>
    <t>CO2 costs</t>
  </si>
  <si>
    <t>total costs</t>
  </si>
  <si>
    <t>Overall LCOH</t>
  </si>
  <si>
    <t>EUR/MWh</t>
  </si>
  <si>
    <t>Intermediate calculations. DO NOT ADJUST!</t>
  </si>
  <si>
    <t>Parameter</t>
  </si>
  <si>
    <t>Category</t>
  </si>
  <si>
    <t>building share by a type:</t>
  </si>
  <si>
    <t>heat supply share for individual heating technologies:</t>
  </si>
  <si>
    <t>useful energy for all buildings within a building class (MWh/yr):</t>
  </si>
  <si>
    <t xml:space="preserve"> MWh/yr</t>
  </si>
  <si>
    <t>sum</t>
  </si>
  <si>
    <t>useful energy per one building class (MWh/yr):</t>
  </si>
  <si>
    <t>count of buildings:</t>
  </si>
  <si>
    <t>CAPEX:</t>
  </si>
  <si>
    <t>OPEX:</t>
  </si>
  <si>
    <t>energy costs:</t>
  </si>
  <si>
    <t>total costs:</t>
  </si>
  <si>
    <t>co2:</t>
  </si>
  <si>
    <t>final energy:</t>
  </si>
  <si>
    <t>Heat density total - Heat Demand Total</t>
  </si>
  <si>
    <t>Heat load (Q max)</t>
  </si>
  <si>
    <t>Please insert the resulting indicators of the module in the yellow fields.</t>
  </si>
  <si>
    <t>Exercise 1: Mapping of heat demand and resource potentials
Exercise 2: Calculation of decentral heat supply costs</t>
  </si>
  <si>
    <t>Fields to be filled out. PLEASE EDIT ONLY THESE FIELDS.</t>
  </si>
  <si>
    <t>Please fill in the total final energy demand (from the results of the CM - Demand Projection) and choose a price of carbon emissions for the reference case in the yellow fields.</t>
  </si>
  <si>
    <t>Average efficiency (useful/final) in the default data:</t>
  </si>
  <si>
    <t>Share of total useful heat demand in the building type supplied by the different individual heating technologies:</t>
  </si>
  <si>
    <t>Building age</t>
  </si>
  <si>
    <t>Spread sheet of input and output for the Calculation Modules Exercises.</t>
  </si>
  <si>
    <t>Values to be copied in another spread sheet as input data</t>
  </si>
  <si>
    <t>Waste Water Treatment Plants (POWER)</t>
  </si>
  <si>
    <t>Waste Water Treatment Plants (CAPACITY)</t>
  </si>
  <si>
    <t>Please download the corresponding maps rename them with the indicated layer name and reload them. They are used as input files for some of the next calculation modules.</t>
  </si>
  <si>
    <t>Useful energy demand per sqm</t>
  </si>
  <si>
    <t>Annuity Factor</t>
  </si>
  <si>
    <t xml:space="preserve">Calculating cost of individual heating technologies based on a mixture of Single family buildings.  </t>
  </si>
  <si>
    <t xml:space="preserve">Calculating cost of individual heating technologies based on a mixture of the remaining building typologies.  </t>
  </si>
  <si>
    <t>Apartment blocks</t>
  </si>
  <si>
    <t>Share of building type on the  total useful energy demand for heat in 2050</t>
  </si>
  <si>
    <t>This data should be later copied to the Scenario Assessment spread sheet.</t>
  </si>
  <si>
    <t>SUM per technology</t>
  </si>
  <si>
    <t>hdm_25.tif</t>
  </si>
  <si>
    <t>hdm_200.tif</t>
  </si>
  <si>
    <t>gfa_25.tif</t>
  </si>
  <si>
    <t>gfa_200.tif</t>
  </si>
  <si>
    <t>CM - Demand projection - Layer name</t>
  </si>
  <si>
    <t>CM | 2.1 Demand projection</t>
  </si>
  <si>
    <t>CM | 2.2.1 Decentral heating supply</t>
  </si>
  <si>
    <t>CM | 2.2.2 Decentral heating supply</t>
  </si>
  <si>
    <t>CM | 2.2.3 Decentral heating supply</t>
  </si>
  <si>
    <t>27-03-2020; 14-04-2020; 28-04-20; 19-06-20</t>
  </si>
  <si>
    <t>kWh/(m²*yr)</t>
  </si>
  <si>
    <t>Solar radiation on building footprint (Average)</t>
  </si>
  <si>
    <t>Raster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</si>
</sst>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Segoe U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b/>
      <i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1C1915"/>
      <name val="Calibri"/>
      <family val="2"/>
      <scheme val="minor"/>
    </font>
    <font>
      <sz val="11"/>
      <color rgb="FF1C1915"/>
      <name val="Calibri"/>
      <family val="2"/>
      <scheme val="minor"/>
    </font>
    <font>
      <vertAlign val="superscript"/>
      <sz val="11"/>
      <color rgb="FF1C1915"/>
      <name val="Calibri"/>
      <family val="2"/>
      <scheme val="minor"/>
    </font>
    <font>
      <sz val="13"/>
      <color rgb="FF1C1915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rgb="FF1C1915"/>
      <name val="Calibri"/>
      <family val="2"/>
      <scheme val="minor"/>
    </font>
    <font>
      <sz val="11"/>
      <color rgb="FF1C1915"/>
      <name val="Calibri"/>
      <family val="2"/>
    </font>
    <font>
      <b/>
      <u/>
      <sz val="11"/>
      <color rgb="FF299297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27"/>
      </patternFill>
    </fill>
    <fill>
      <patternFill patternType="solid">
        <fgColor rgb="FF32B2B8"/>
        <bgColor indexed="27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DB8C6"/>
        <bgColor indexed="64"/>
      </patternFill>
    </fill>
    <fill>
      <patternFill patternType="solid">
        <fgColor rgb="FFD8F0F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2B2B8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027C89"/>
      </left>
      <right style="thick">
        <color rgb="FF027C89"/>
      </right>
      <top style="thick">
        <color rgb="FF027C89"/>
      </top>
      <bottom/>
      <diagonal/>
    </border>
    <border>
      <left/>
      <right style="thick">
        <color rgb="FF027C89"/>
      </right>
      <top style="thick">
        <color rgb="FF027C89"/>
      </top>
      <bottom/>
      <diagonal/>
    </border>
    <border>
      <left style="thick">
        <color rgb="FF027C89"/>
      </left>
      <right style="thick">
        <color rgb="FF027C89"/>
      </right>
      <top/>
      <bottom style="thick">
        <color rgb="FF027C89"/>
      </bottom>
      <diagonal/>
    </border>
    <border>
      <left/>
      <right style="thick">
        <color rgb="FF027C89"/>
      </right>
      <top/>
      <bottom style="thick">
        <color rgb="FF027C89"/>
      </bottom>
      <diagonal/>
    </border>
    <border>
      <left style="thick">
        <color rgb="FF027C89"/>
      </left>
      <right style="thick">
        <color rgb="FF027C89"/>
      </right>
      <top style="thick">
        <color rgb="FF027C89"/>
      </top>
      <bottom style="thick">
        <color rgb="FF027C89"/>
      </bottom>
      <diagonal/>
    </border>
    <border>
      <left/>
      <right style="thick">
        <color rgb="FF027C89"/>
      </right>
      <top style="thick">
        <color rgb="FF027C89"/>
      </top>
      <bottom style="thick">
        <color rgb="FF027C89"/>
      </bottom>
      <diagonal/>
    </border>
    <border>
      <left style="thick">
        <color rgb="FF027C89"/>
      </left>
      <right/>
      <top style="thick">
        <color rgb="FF027C89"/>
      </top>
      <bottom style="thick">
        <color rgb="FF027C89"/>
      </bottom>
      <diagonal/>
    </border>
    <border>
      <left style="thick">
        <color rgb="FF027C89"/>
      </left>
      <right style="thick">
        <color rgb="FF027C89"/>
      </right>
      <top/>
      <bottom/>
      <diagonal/>
    </border>
    <border>
      <left/>
      <right/>
      <top style="thick">
        <color rgb="FF027C89"/>
      </top>
      <bottom style="thick">
        <color rgb="FF027C89"/>
      </bottom>
      <diagonal/>
    </border>
    <border>
      <left style="thick">
        <color rgb="FF299297"/>
      </left>
      <right style="thick">
        <color rgb="FF299297"/>
      </right>
      <top style="thick">
        <color rgb="FF299297"/>
      </top>
      <bottom style="thick">
        <color rgb="FF299297"/>
      </bottom>
      <diagonal/>
    </border>
    <border>
      <left style="thick">
        <color rgb="FF299297"/>
      </left>
      <right style="thick">
        <color rgb="FF299297"/>
      </right>
      <top/>
      <bottom style="thick">
        <color rgb="FF299297"/>
      </bottom>
      <diagonal/>
    </border>
    <border>
      <left style="thick">
        <color rgb="FF299297"/>
      </left>
      <right/>
      <top/>
      <bottom style="thick">
        <color rgb="FF299297"/>
      </bottom>
      <diagonal/>
    </border>
    <border>
      <left style="thick">
        <color rgb="FF299297"/>
      </left>
      <right/>
      <top style="thick">
        <color rgb="FF299297"/>
      </top>
      <bottom/>
      <diagonal/>
    </border>
    <border>
      <left/>
      <right style="thick">
        <color rgb="FF299297"/>
      </right>
      <top style="thick">
        <color rgb="FF299297"/>
      </top>
      <bottom/>
      <diagonal/>
    </border>
    <border>
      <left style="thick">
        <color rgb="FF299297"/>
      </left>
      <right/>
      <top style="thick">
        <color rgb="FF299297"/>
      </top>
      <bottom style="thick">
        <color rgb="FF299297"/>
      </bottom>
      <diagonal/>
    </border>
    <border>
      <left/>
      <right style="thick">
        <color rgb="FF299297"/>
      </right>
      <top/>
      <bottom style="thick">
        <color rgb="FF299297"/>
      </bottom>
      <diagonal/>
    </border>
    <border>
      <left style="thick">
        <color rgb="FF299297"/>
      </left>
      <right/>
      <top/>
      <bottom/>
      <diagonal/>
    </border>
    <border>
      <left/>
      <right style="thick">
        <color rgb="FF299297"/>
      </right>
      <top/>
      <bottom/>
      <diagonal/>
    </border>
    <border>
      <left style="thick">
        <color rgb="FF027C89"/>
      </left>
      <right/>
      <top style="thick">
        <color rgb="FF027C89"/>
      </top>
      <bottom style="thick">
        <color rgb="FF299297"/>
      </bottom>
      <diagonal/>
    </border>
    <border>
      <left/>
      <right/>
      <top style="thick">
        <color rgb="FF027C89"/>
      </top>
      <bottom style="thick">
        <color rgb="FF299297"/>
      </bottom>
      <diagonal/>
    </border>
    <border>
      <left/>
      <right style="thick">
        <color rgb="FF027C89"/>
      </right>
      <top style="thick">
        <color rgb="FF027C89"/>
      </top>
      <bottom style="thick">
        <color rgb="FF299297"/>
      </bottom>
      <diagonal/>
    </border>
    <border>
      <left style="thick">
        <color rgb="FF299297"/>
      </left>
      <right style="thick">
        <color rgb="FF299297"/>
      </right>
      <top style="thick">
        <color rgb="FF299297"/>
      </top>
      <bottom/>
      <diagonal/>
    </border>
    <border>
      <left style="thick">
        <color rgb="FF299297"/>
      </left>
      <right style="thick">
        <color rgb="FF299297"/>
      </right>
      <top/>
      <bottom/>
      <diagonal/>
    </border>
    <border>
      <left style="thick">
        <color rgb="FF027C89"/>
      </left>
      <right/>
      <top/>
      <bottom/>
      <diagonal/>
    </border>
    <border>
      <left style="thick">
        <color rgb="FF299297"/>
      </left>
      <right/>
      <top style="thick">
        <color rgb="FF027C89"/>
      </top>
      <bottom/>
      <diagonal/>
    </border>
    <border>
      <left/>
      <right/>
      <top/>
      <bottom style="thick">
        <color rgb="FF299297"/>
      </bottom>
      <diagonal/>
    </border>
    <border>
      <left/>
      <right style="thick">
        <color rgb="FF299297"/>
      </right>
      <top style="thick">
        <color rgb="FF027C89"/>
      </top>
      <bottom style="thick">
        <color rgb="FF027C89"/>
      </bottom>
      <diagonal/>
    </border>
  </borders>
  <cellStyleXfs count="25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70">
    <xf numFmtId="0" fontId="0" fillId="0" borderId="0" xfId="0"/>
    <xf numFmtId="0" fontId="0" fillId="2" borderId="0" xfId="0" applyFill="1"/>
    <xf numFmtId="0" fontId="3" fillId="2" borderId="0" xfId="2" applyFill="1"/>
    <xf numFmtId="0" fontId="0" fillId="2" borderId="0" xfId="0" applyFill="1" applyAlignment="1">
      <alignment vertical="top"/>
    </xf>
    <xf numFmtId="0" fontId="5" fillId="2" borderId="0" xfId="0" applyFont="1" applyFill="1" applyAlignment="1">
      <alignment vertical="top"/>
    </xf>
    <xf numFmtId="0" fontId="7" fillId="3" borderId="1" xfId="3" applyFont="1" applyFill="1" applyBorder="1" applyAlignment="1" applyProtection="1">
      <alignment horizontal="center" vertical="center"/>
      <protection locked="0"/>
    </xf>
    <xf numFmtId="0" fontId="7" fillId="3" borderId="2" xfId="3" applyFont="1" applyFill="1" applyBorder="1" applyAlignment="1" applyProtection="1">
      <alignment horizontal="center" vertical="center"/>
      <protection locked="0"/>
    </xf>
    <xf numFmtId="0" fontId="7" fillId="4" borderId="3" xfId="3" applyFont="1" applyFill="1" applyBorder="1" applyAlignment="1" applyProtection="1">
      <alignment horizontal="center" vertical="center"/>
      <protection locked="0"/>
    </xf>
    <xf numFmtId="0" fontId="7" fillId="4" borderId="4" xfId="3" applyFont="1" applyFill="1" applyBorder="1" applyAlignment="1" applyProtection="1">
      <alignment horizontal="center" vertical="center"/>
      <protection locked="0"/>
    </xf>
    <xf numFmtId="0" fontId="0" fillId="5" borderId="3" xfId="0" applyFill="1" applyBorder="1" applyAlignment="1">
      <alignment vertical="top"/>
    </xf>
    <xf numFmtId="0" fontId="0" fillId="5" borderId="4" xfId="0" applyFill="1" applyBorder="1" applyAlignment="1">
      <alignment vertical="top"/>
    </xf>
    <xf numFmtId="0" fontId="8" fillId="2" borderId="3" xfId="0" applyFont="1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8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10" fillId="7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2" fillId="0" borderId="0" xfId="0" applyFont="1" applyAlignment="1">
      <alignment wrapText="1"/>
    </xf>
    <xf numFmtId="0" fontId="13" fillId="8" borderId="8" xfId="0" applyFont="1" applyFill="1" applyBorder="1" applyAlignment="1">
      <alignment vertical="center" wrapText="1"/>
    </xf>
    <xf numFmtId="0" fontId="13" fillId="8" borderId="10" xfId="0" applyFont="1" applyFill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14" fillId="9" borderId="10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3" fillId="8" borderId="7" xfId="0" applyFont="1" applyFill="1" applyBorder="1" applyAlignment="1">
      <alignment vertical="center" wrapText="1"/>
    </xf>
    <xf numFmtId="0" fontId="13" fillId="8" borderId="9" xfId="0" applyFont="1" applyFill="1" applyBorder="1" applyAlignment="1">
      <alignment vertical="center" wrapText="1"/>
    </xf>
    <xf numFmtId="0" fontId="14" fillId="0" borderId="10" xfId="0" applyFont="1" applyBorder="1" applyAlignment="1">
      <alignment horizontal="center" vertical="center" wrapText="1"/>
    </xf>
    <xf numFmtId="165" fontId="14" fillId="0" borderId="10" xfId="0" applyNumberFormat="1" applyFont="1" applyBorder="1" applyAlignment="1">
      <alignment horizontal="right" vertical="center" wrapText="1"/>
    </xf>
    <xf numFmtId="0" fontId="13" fillId="8" borderId="11" xfId="0" applyFont="1" applyFill="1" applyBorder="1" applyAlignment="1">
      <alignment vertical="center" wrapText="1"/>
    </xf>
    <xf numFmtId="0" fontId="13" fillId="8" borderId="12" xfId="0" applyFont="1" applyFill="1" applyBorder="1" applyAlignment="1">
      <alignment vertical="center" wrapText="1"/>
    </xf>
    <xf numFmtId="0" fontId="13" fillId="8" borderId="12" xfId="0" applyFont="1" applyFill="1" applyBorder="1" applyAlignment="1">
      <alignment horizontal="center" vertical="center" wrapText="1"/>
    </xf>
    <xf numFmtId="164" fontId="14" fillId="0" borderId="10" xfId="1" applyFont="1" applyBorder="1" applyAlignment="1">
      <alignment vertical="center" wrapText="1"/>
    </xf>
    <xf numFmtId="0" fontId="20" fillId="0" borderId="0" xfId="0" applyFont="1" applyAlignment="1">
      <alignment horizontal="left" vertical="center" wrapText="1"/>
    </xf>
    <xf numFmtId="14" fontId="0" fillId="2" borderId="0" xfId="0" applyNumberFormat="1" applyFill="1" applyAlignment="1">
      <alignment vertical="top"/>
    </xf>
    <xf numFmtId="0" fontId="13" fillId="8" borderId="7" xfId="0" applyFont="1" applyFill="1" applyBorder="1" applyAlignment="1">
      <alignment vertical="center" wrapText="1"/>
    </xf>
    <xf numFmtId="0" fontId="0" fillId="0" borderId="0" xfId="0" applyBorder="1"/>
    <xf numFmtId="0" fontId="2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right"/>
    </xf>
    <xf numFmtId="0" fontId="23" fillId="0" borderId="0" xfId="0" applyFont="1" applyBorder="1" applyAlignment="1">
      <alignment vertical="center"/>
    </xf>
    <xf numFmtId="0" fontId="12" fillId="0" borderId="0" xfId="0" applyFont="1" applyAlignment="1">
      <alignment horizontal="left"/>
    </xf>
    <xf numFmtId="0" fontId="24" fillId="0" borderId="0" xfId="0" applyFont="1" applyBorder="1"/>
    <xf numFmtId="0" fontId="12" fillId="0" borderId="0" xfId="0" applyFont="1" applyBorder="1" applyAlignment="1">
      <alignment horizontal="center" vertical="center"/>
    </xf>
    <xf numFmtId="0" fontId="25" fillId="0" borderId="0" xfId="0" applyFont="1" applyBorder="1"/>
    <xf numFmtId="0" fontId="14" fillId="6" borderId="9" xfId="0" applyFont="1" applyFill="1" applyBorder="1" applyAlignment="1">
      <alignment vertical="center" wrapText="1"/>
    </xf>
    <xf numFmtId="0" fontId="0" fillId="10" borderId="11" xfId="0" applyFill="1" applyBorder="1"/>
    <xf numFmtId="0" fontId="0" fillId="0" borderId="11" xfId="0" applyBorder="1"/>
    <xf numFmtId="0" fontId="0" fillId="0" borderId="11" xfId="0" applyFill="1" applyBorder="1"/>
    <xf numFmtId="0" fontId="0" fillId="0" borderId="11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4" fillId="0" borderId="0" xfId="0" applyFont="1" applyBorder="1" applyAlignment="1">
      <alignment horizontal="left"/>
    </xf>
    <xf numFmtId="0" fontId="13" fillId="8" borderId="16" xfId="0" applyFont="1" applyFill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0" fillId="0" borderId="17" xfId="0" applyFill="1" applyBorder="1"/>
    <xf numFmtId="0" fontId="0" fillId="0" borderId="18" xfId="0" applyBorder="1"/>
    <xf numFmtId="0" fontId="14" fillId="0" borderId="16" xfId="0" applyFont="1" applyBorder="1" applyAlignment="1">
      <alignment vertical="center" wrapText="1"/>
    </xf>
    <xf numFmtId="0" fontId="0" fillId="0" borderId="16" xfId="0" applyFill="1" applyBorder="1"/>
    <xf numFmtId="0" fontId="0" fillId="0" borderId="21" xfId="0" applyBorder="1"/>
    <xf numFmtId="0" fontId="13" fillId="9" borderId="16" xfId="0" applyFont="1" applyFill="1" applyBorder="1" applyAlignment="1">
      <alignment vertical="center" wrapText="1"/>
    </xf>
    <xf numFmtId="9" fontId="0" fillId="0" borderId="0" xfId="4" applyFont="1" applyBorder="1"/>
    <xf numFmtId="0" fontId="20" fillId="0" borderId="0" xfId="0" applyFont="1" applyBorder="1" applyAlignment="1">
      <alignment vertical="center"/>
    </xf>
    <xf numFmtId="0" fontId="27" fillId="0" borderId="0" xfId="0" applyFont="1" applyBorder="1"/>
    <xf numFmtId="0" fontId="0" fillId="0" borderId="0" xfId="0" applyFont="1" applyBorder="1"/>
    <xf numFmtId="0" fontId="24" fillId="0" borderId="0" xfId="0" applyFont="1"/>
    <xf numFmtId="0" fontId="0" fillId="6" borderId="11" xfId="0" applyFill="1" applyBorder="1"/>
    <xf numFmtId="0" fontId="0" fillId="0" borderId="11" xfId="0" applyBorder="1" applyAlignment="1">
      <alignment horizontal="right"/>
    </xf>
    <xf numFmtId="0" fontId="0" fillId="0" borderId="11" xfId="0" applyFill="1" applyBorder="1" applyAlignment="1">
      <alignment horizontal="left" vertical="top"/>
    </xf>
    <xf numFmtId="0" fontId="0" fillId="6" borderId="11" xfId="0" applyFill="1" applyBorder="1" applyAlignment="1">
      <alignment horizontal="left" vertical="top" wrapText="1"/>
    </xf>
    <xf numFmtId="0" fontId="0" fillId="10" borderId="11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9" fillId="0" borderId="11" xfId="0" applyFont="1" applyBorder="1" applyAlignment="1">
      <alignment horizontal="right" vertical="center"/>
    </xf>
    <xf numFmtId="0" fontId="0" fillId="0" borderId="11" xfId="0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/>
    <xf numFmtId="0" fontId="0" fillId="0" borderId="17" xfId="0" applyBorder="1" applyAlignment="1">
      <alignment horizontal="right"/>
    </xf>
    <xf numFmtId="0" fontId="0" fillId="0" borderId="17" xfId="0" applyBorder="1"/>
    <xf numFmtId="2" fontId="0" fillId="9" borderId="11" xfId="0" applyNumberFormat="1" applyFont="1" applyFill="1" applyBorder="1"/>
    <xf numFmtId="165" fontId="0" fillId="0" borderId="11" xfId="0" applyNumberFormat="1" applyFill="1" applyBorder="1"/>
    <xf numFmtId="0" fontId="0" fillId="9" borderId="11" xfId="0" applyFont="1" applyFill="1" applyBorder="1"/>
    <xf numFmtId="0" fontId="0" fillId="9" borderId="23" xfId="0" applyFill="1" applyBorder="1"/>
    <xf numFmtId="0" fontId="0" fillId="9" borderId="24" xfId="0" applyFill="1" applyBorder="1"/>
    <xf numFmtId="0" fontId="0" fillId="0" borderId="16" xfId="0" applyBorder="1" applyAlignment="1">
      <alignment horizontal="right"/>
    </xf>
    <xf numFmtId="0" fontId="0" fillId="0" borderId="16" xfId="0" applyBorder="1"/>
    <xf numFmtId="2" fontId="0" fillId="9" borderId="23" xfId="0" applyNumberFormat="1" applyFill="1" applyBorder="1"/>
    <xf numFmtId="2" fontId="0" fillId="9" borderId="24" xfId="0" applyNumberFormat="1" applyFill="1" applyBorder="1"/>
    <xf numFmtId="2" fontId="0" fillId="9" borderId="18" xfId="0" applyNumberFormat="1" applyFill="1" applyBorder="1"/>
    <xf numFmtId="2" fontId="0" fillId="9" borderId="22" xfId="0" applyNumberFormat="1" applyFill="1" applyBorder="1"/>
    <xf numFmtId="0" fontId="0" fillId="0" borderId="0" xfId="0" applyBorder="1" applyAlignment="1">
      <alignment vertical="center" wrapText="1"/>
    </xf>
    <xf numFmtId="0" fontId="27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9" borderId="19" xfId="0" applyFill="1" applyBorder="1"/>
    <xf numFmtId="0" fontId="0" fillId="9" borderId="20" xfId="0" applyFill="1" applyBorder="1"/>
    <xf numFmtId="2" fontId="0" fillId="0" borderId="16" xfId="0" applyNumberFormat="1" applyBorder="1"/>
    <xf numFmtId="0" fontId="0" fillId="0" borderId="16" xfId="0" applyBorder="1" applyAlignment="1">
      <alignment horizontal="left"/>
    </xf>
    <xf numFmtId="0" fontId="0" fillId="0" borderId="16" xfId="0" applyBorder="1" applyAlignment="1"/>
    <xf numFmtId="1" fontId="0" fillId="9" borderId="28" xfId="0" applyNumberFormat="1" applyFill="1" applyBorder="1"/>
    <xf numFmtId="0" fontId="0" fillId="9" borderId="16" xfId="0" applyFill="1" applyBorder="1"/>
    <xf numFmtId="0" fontId="0" fillId="2" borderId="11" xfId="0" applyFill="1" applyBorder="1" applyAlignment="1">
      <alignment wrapText="1"/>
    </xf>
    <xf numFmtId="0" fontId="0" fillId="9" borderId="11" xfId="4" applyNumberFormat="1" applyFont="1" applyFill="1" applyBorder="1"/>
    <xf numFmtId="0" fontId="0" fillId="11" borderId="0" xfId="0" applyFill="1" applyBorder="1"/>
    <xf numFmtId="0" fontId="0" fillId="2" borderId="11" xfId="0" applyFill="1" applyBorder="1"/>
    <xf numFmtId="0" fontId="8" fillId="0" borderId="0" xfId="0" applyFont="1" applyFill="1" applyBorder="1"/>
    <xf numFmtId="0" fontId="13" fillId="8" borderId="13" xfId="0" applyFont="1" applyFill="1" applyBorder="1" applyAlignment="1">
      <alignment horizontal="left" vertical="center"/>
    </xf>
    <xf numFmtId="0" fontId="13" fillId="8" borderId="15" xfId="0" applyFont="1" applyFill="1" applyBorder="1" applyAlignment="1">
      <alignment horizontal="left" vertical="center"/>
    </xf>
    <xf numFmtId="0" fontId="13" fillId="8" borderId="12" xfId="0" applyFont="1" applyFill="1" applyBorder="1" applyAlignment="1">
      <alignment horizontal="left" vertical="center"/>
    </xf>
    <xf numFmtId="3" fontId="0" fillId="5" borderId="28" xfId="0" applyNumberFormat="1" applyFill="1" applyBorder="1"/>
    <xf numFmtId="3" fontId="0" fillId="5" borderId="29" xfId="0" applyNumberFormat="1" applyFill="1" applyBorder="1"/>
    <xf numFmtId="3" fontId="0" fillId="5" borderId="17" xfId="0" applyNumberFormat="1" applyFill="1" applyBorder="1"/>
    <xf numFmtId="0" fontId="13" fillId="8" borderId="30" xfId="0" applyFont="1" applyFill="1" applyBorder="1" applyAlignment="1">
      <alignment horizontal="left" vertical="center" wrapText="1"/>
    </xf>
    <xf numFmtId="0" fontId="13" fillId="8" borderId="0" xfId="0" applyFont="1" applyFill="1" applyBorder="1" applyAlignment="1">
      <alignment horizontal="left" vertical="center" wrapText="1"/>
    </xf>
    <xf numFmtId="0" fontId="13" fillId="8" borderId="24" xfId="0" applyFont="1" applyFill="1" applyBorder="1" applyAlignment="1">
      <alignment horizontal="left" vertical="center" wrapText="1"/>
    </xf>
    <xf numFmtId="3" fontId="0" fillId="0" borderId="16" xfId="0" applyNumberFormat="1" applyBorder="1"/>
    <xf numFmtId="3" fontId="0" fillId="0" borderId="16" xfId="0" applyNumberFormat="1" applyFill="1" applyBorder="1"/>
    <xf numFmtId="0" fontId="2" fillId="0" borderId="0" xfId="0" applyFont="1" applyBorder="1"/>
    <xf numFmtId="0" fontId="0" fillId="6" borderId="11" xfId="4" applyNumberFormat="1" applyFont="1" applyFill="1" applyBorder="1"/>
    <xf numFmtId="0" fontId="2" fillId="6" borderId="11" xfId="0" applyFont="1" applyFill="1" applyBorder="1" applyAlignment="1">
      <alignment horizontal="left"/>
    </xf>
    <xf numFmtId="9" fontId="0" fillId="6" borderId="11" xfId="4" applyFont="1" applyFill="1" applyBorder="1"/>
    <xf numFmtId="0" fontId="2" fillId="6" borderId="11" xfId="0" applyFont="1" applyFill="1" applyBorder="1"/>
    <xf numFmtId="0" fontId="0" fillId="6" borderId="11" xfId="0" applyFill="1" applyBorder="1" applyAlignment="1">
      <alignment horizontal="right"/>
    </xf>
    <xf numFmtId="1" fontId="0" fillId="6" borderId="11" xfId="0" applyNumberFormat="1" applyFill="1" applyBorder="1"/>
    <xf numFmtId="2" fontId="0" fillId="6" borderId="11" xfId="0" applyNumberFormat="1" applyFill="1" applyBorder="1"/>
    <xf numFmtId="0" fontId="0" fillId="9" borderId="31" xfId="0" applyFill="1" applyBorder="1"/>
    <xf numFmtId="2" fontId="0" fillId="9" borderId="32" xfId="0" applyNumberFormat="1" applyFill="1" applyBorder="1"/>
    <xf numFmtId="0" fontId="0" fillId="6" borderId="11" xfId="0" applyFill="1" applyBorder="1" applyAlignment="1">
      <alignment vertical="center" wrapText="1"/>
    </xf>
    <xf numFmtId="0" fontId="0" fillId="6" borderId="11" xfId="0" applyFill="1" applyBorder="1" applyAlignment="1">
      <alignment horizontal="center" vertical="center"/>
    </xf>
    <xf numFmtId="3" fontId="0" fillId="0" borderId="0" xfId="0" applyNumberFormat="1" applyBorder="1"/>
    <xf numFmtId="0" fontId="14" fillId="0" borderId="9" xfId="0" applyFont="1" applyFill="1" applyBorder="1" applyAlignment="1">
      <alignment vertical="center" wrapText="1"/>
    </xf>
    <xf numFmtId="0" fontId="4" fillId="2" borderId="0" xfId="0" applyFont="1" applyFill="1" applyAlignment="1">
      <alignment horizontal="center" vertical="top" wrapText="1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 vertical="top" wrapText="1"/>
    </xf>
    <xf numFmtId="0" fontId="9" fillId="2" borderId="0" xfId="0" applyFont="1" applyFill="1" applyAlignment="1">
      <alignment horizontal="right" vertical="center" wrapText="1" indent="2"/>
    </xf>
    <xf numFmtId="0" fontId="13" fillId="8" borderId="7" xfId="0" applyFont="1" applyFill="1" applyBorder="1" applyAlignment="1">
      <alignment vertical="center" wrapText="1"/>
    </xf>
    <xf numFmtId="0" fontId="13" fillId="8" borderId="9" xfId="0" applyFont="1" applyFill="1" applyBorder="1" applyAlignment="1">
      <alignment vertical="center" wrapText="1"/>
    </xf>
    <xf numFmtId="0" fontId="20" fillId="0" borderId="0" xfId="0" applyFont="1" applyAlignment="1">
      <alignment horizontal="left" vertical="center" wrapText="1"/>
    </xf>
    <xf numFmtId="0" fontId="13" fillId="8" borderId="13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3" fillId="8" borderId="7" xfId="0" applyFont="1" applyFill="1" applyBorder="1" applyAlignment="1">
      <alignment horizontal="center" vertical="center" wrapText="1"/>
    </xf>
    <xf numFmtId="0" fontId="13" fillId="8" borderId="9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left" vertical="center" wrapText="1"/>
    </xf>
    <xf numFmtId="0" fontId="10" fillId="7" borderId="0" xfId="0" applyFont="1" applyFill="1" applyAlignment="1">
      <alignment horizontal="left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left" vertical="center" wrapText="1"/>
    </xf>
    <xf numFmtId="0" fontId="13" fillId="8" borderId="15" xfId="0" applyFont="1" applyFill="1" applyBorder="1" applyAlignment="1">
      <alignment horizontal="left" vertical="center" wrapText="1"/>
    </xf>
    <xf numFmtId="0" fontId="13" fillId="8" borderId="12" xfId="0" applyFont="1" applyFill="1" applyBorder="1" applyAlignment="1">
      <alignment horizontal="left" vertical="center" wrapText="1"/>
    </xf>
    <xf numFmtId="0" fontId="13" fillId="8" borderId="33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3" fillId="8" borderId="25" xfId="0" applyFont="1" applyFill="1" applyBorder="1" applyAlignment="1">
      <alignment horizontal="left" vertical="center" wrapText="1"/>
    </xf>
    <xf numFmtId="0" fontId="13" fillId="8" borderId="26" xfId="0" applyFont="1" applyFill="1" applyBorder="1" applyAlignment="1">
      <alignment horizontal="left" vertical="center" wrapText="1"/>
    </xf>
    <xf numFmtId="0" fontId="13" fillId="8" borderId="27" xfId="0" applyFont="1" applyFill="1" applyBorder="1" applyAlignment="1">
      <alignment horizontal="left" vertical="center" wrapText="1"/>
    </xf>
    <xf numFmtId="0" fontId="13" fillId="8" borderId="7" xfId="0" applyFont="1" applyFill="1" applyBorder="1" applyAlignment="1">
      <alignment horizontal="left" vertical="center" wrapText="1"/>
    </xf>
    <xf numFmtId="0" fontId="13" fillId="8" borderId="9" xfId="0" applyFont="1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wrapText="1"/>
    </xf>
    <xf numFmtId="0" fontId="0" fillId="2" borderId="15" xfId="0" applyFill="1" applyBorder="1" applyAlignment="1">
      <alignment horizontal="left" wrapText="1"/>
    </xf>
    <xf numFmtId="0" fontId="0" fillId="2" borderId="12" xfId="0" applyFill="1" applyBorder="1" applyAlignment="1">
      <alignment horizontal="left" wrapText="1"/>
    </xf>
  </cellXfs>
  <cellStyles count="25">
    <cellStyle name="Comma" xfId="1" builtinId="3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2" builtinId="8"/>
    <cellStyle name="Normal" xfId="0" builtinId="0"/>
    <cellStyle name="Percent" xfId="4" builtinId="5"/>
    <cellStyle name="Standard 9" xfId="3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final</a:t>
            </a:r>
            <a:r>
              <a:rPr lang="de-AT" baseline="0"/>
              <a:t> energy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83165132849167"/>
          <c:y val="0.215100821843036"/>
          <c:w val="0.416538126697384"/>
          <c:h val="0.699055796917962"/>
        </c:manualLayout>
      </c:layout>
      <c:pieChart>
        <c:varyColors val="1"/>
        <c:ser>
          <c:idx val="0"/>
          <c:order val="0"/>
          <c:tx>
            <c:strRef>
              <c:f>'2.2.3 Decentral heating supply'!$B$60</c:f>
              <c:strCache>
                <c:ptCount val="1"/>
                <c:pt idx="0">
                  <c:v>final energy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071-45D8-9A00-F99A3C7B37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071-45D8-9A00-F99A3C7B37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071-45D8-9A00-F99A3C7B37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071-45D8-9A00-F99A3C7B37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071-45D8-9A00-F99A3C7B37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071-45D8-9A00-F99A3C7B37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D071-45D8-9A00-F99A3C7B37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D071-45D8-9A00-F99A3C7B37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D071-45D8-9A00-F99A3C7B37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'2.2.3 Decentral heating supply'!$C$60:$C$68</c:f>
              <c:strCache>
                <c:ptCount val="9"/>
                <c:pt idx="0">
                  <c:v>Oil boiler</c:v>
                </c:pt>
                <c:pt idx="1">
                  <c:v>Natural gas</c:v>
                </c:pt>
                <c:pt idx="2">
                  <c:v>Biomass_Automatic</c:v>
                </c:pt>
                <c:pt idx="3">
                  <c:v>Biomass_Manual</c:v>
                </c:pt>
                <c:pt idx="4">
                  <c:v>Wood stove</c:v>
                </c:pt>
                <c:pt idx="5">
                  <c:v>HP Air-to-Air</c:v>
                </c:pt>
                <c:pt idx="6">
                  <c:v>HP Air-to-Water</c:v>
                </c:pt>
                <c:pt idx="7">
                  <c:v>HP Brine-to-Water</c:v>
                </c:pt>
                <c:pt idx="8">
                  <c:v>Electric heater</c:v>
                </c:pt>
              </c:strCache>
            </c:strRef>
          </c:cat>
          <c:val>
            <c:numRef>
              <c:f>'2.2.3 Decentral heating supply'!$E$60:$E$68</c:f>
              <c:numCache>
                <c:formatCode>#,##0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19-4548-A2A1-ED38C22F9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0007625686324"/>
          <c:y val="0.234413414510932"/>
          <c:w val="0.395273660066823"/>
          <c:h val="0.581579038184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useful energy</a:t>
            </a:r>
            <a:endParaRPr lang="de-AT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83165132849167"/>
          <c:y val="0.215100821843036"/>
          <c:w val="0.416538126697384"/>
          <c:h val="0.699055796917962"/>
        </c:manualLayout>
      </c:layout>
      <c:pieChart>
        <c:varyColors val="1"/>
        <c:ser>
          <c:idx val="0"/>
          <c:order val="0"/>
          <c:tx>
            <c:strRef>
              <c:f>'2.2.3 Decentral heating supply'!$B$70</c:f>
              <c:strCache>
                <c:ptCount val="1"/>
                <c:pt idx="0">
                  <c:v>useful energy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A73-45D5-9371-0C3026E017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A73-45D5-9371-0C3026E017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A73-45D5-9371-0C3026E017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A73-45D5-9371-0C3026E017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A73-45D5-9371-0C3026E017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A73-45D5-9371-0C3026E017B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A73-45D5-9371-0C3026E017B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A73-45D5-9371-0C3026E017B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A73-45D5-9371-0C3026E01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'2.2.3 Decentral heating supply'!$C$70:$C$78</c:f>
              <c:strCache>
                <c:ptCount val="9"/>
                <c:pt idx="0">
                  <c:v>Oil boiler</c:v>
                </c:pt>
                <c:pt idx="1">
                  <c:v>Natural gas</c:v>
                </c:pt>
                <c:pt idx="2">
                  <c:v>Biomass_Automatic</c:v>
                </c:pt>
                <c:pt idx="3">
                  <c:v>Biomass_Manual</c:v>
                </c:pt>
                <c:pt idx="4">
                  <c:v>Wood stove</c:v>
                </c:pt>
                <c:pt idx="5">
                  <c:v>HP Air-to-Air</c:v>
                </c:pt>
                <c:pt idx="6">
                  <c:v>HP Air-to-Water</c:v>
                </c:pt>
                <c:pt idx="7">
                  <c:v>HP Brine-to-Water</c:v>
                </c:pt>
                <c:pt idx="8">
                  <c:v>Electric heater</c:v>
                </c:pt>
              </c:strCache>
            </c:strRef>
          </c:cat>
          <c:val>
            <c:numRef>
              <c:f>'2.2.3 Decentral heating supply'!$E$70:$E$78</c:f>
              <c:numCache>
                <c:formatCode>#,##0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19-4548-A2A1-ED38C22F9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0007625686324"/>
          <c:y val="0.234413414510932"/>
          <c:w val="0.395273660066823"/>
          <c:h val="0.581579038184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CO2 emissions</a:t>
            </a:r>
            <a:endParaRPr lang="de-AT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83165132849167"/>
          <c:y val="0.215100821843036"/>
          <c:w val="0.416538126697384"/>
          <c:h val="0.699055796917962"/>
        </c:manualLayout>
      </c:layout>
      <c:pieChart>
        <c:varyColors val="1"/>
        <c:ser>
          <c:idx val="0"/>
          <c:order val="0"/>
          <c:tx>
            <c:strRef>
              <c:f>'2.2.3 Decentral heating supply'!$B$50</c:f>
              <c:strCache>
                <c:ptCount val="1"/>
                <c:pt idx="0">
                  <c:v>CO2 emissions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7A-4712-9775-04216C34B2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7A-4712-9775-04216C34B2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7A-4712-9775-04216C34B2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A7A-4712-9775-04216C34B2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A7A-4712-9775-04216C34B2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A7A-4712-9775-04216C34B2D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A7A-4712-9775-04216C34B2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A7A-4712-9775-04216C34B2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A7A-4712-9775-04216C34B2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'2.2.3 Decentral heating supply'!$C$50:$C$58</c:f>
              <c:strCache>
                <c:ptCount val="9"/>
                <c:pt idx="0">
                  <c:v>Oil boiler</c:v>
                </c:pt>
                <c:pt idx="1">
                  <c:v>Natural gas</c:v>
                </c:pt>
                <c:pt idx="2">
                  <c:v>Biomass_Automatic</c:v>
                </c:pt>
                <c:pt idx="3">
                  <c:v>Biomass_Manual</c:v>
                </c:pt>
                <c:pt idx="4">
                  <c:v>Wood stove</c:v>
                </c:pt>
                <c:pt idx="5">
                  <c:v>HP Air-to-Air</c:v>
                </c:pt>
                <c:pt idx="6">
                  <c:v>HP Air-to-Water</c:v>
                </c:pt>
                <c:pt idx="7">
                  <c:v>HP Brine-to-Water</c:v>
                </c:pt>
                <c:pt idx="8">
                  <c:v>Electric heater</c:v>
                </c:pt>
              </c:strCache>
            </c:strRef>
          </c:cat>
          <c:val>
            <c:numRef>
              <c:f>'2.2.3 Decentral heating supply'!$E$50:$E$58</c:f>
              <c:numCache>
                <c:formatCode>#,##0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19-4548-A2A1-ED38C22F9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0007625686324"/>
          <c:y val="0.234413414510932"/>
          <c:w val="0.395273660066823"/>
          <c:h val="0.581579038184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335280</xdr:colOff>
      <xdr:row>34</xdr:row>
      <xdr:rowOff>60960</xdr:rowOff>
    </xdr:from>
    <xdr:to>
      <xdr:col>9</xdr:col>
      <xdr:colOff>327660</xdr:colOff>
      <xdr:row>38</xdr:row>
      <xdr:rowOff>176799</xdr:rowOff>
    </xdr:to>
    <xdr:pic>
      <xdr:nvPicPr>
        <xdr:cNvPr id="2" name="Grafik 1">
          <a:extLst>
            <a:ext uri="{FF2B5EF4-FFF2-40B4-BE49-F238E27FC236}">
              <a16:creationId xmlns="" xmlns:a16="http://schemas.microsoft.com/office/drawing/2014/main" id="{1F87DD41-1DF3-497F-AF64-DBD7F2EB0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1105" y="6537960"/>
          <a:ext cx="1211580" cy="877839"/>
        </a:xfrm>
        <a:prstGeom prst="rect">
          <a:avLst/>
        </a:prstGeom>
      </xdr:spPr>
    </xdr:pic>
    <xdr:clientData/>
  </xdr:twoCellAnchor>
  <xdr:twoCellAnchor editAs="oneCell">
    <xdr:from>
      <xdr:col>2</xdr:col>
      <xdr:colOff>259080</xdr:colOff>
      <xdr:row>0</xdr:row>
      <xdr:rowOff>0</xdr:rowOff>
    </xdr:from>
    <xdr:to>
      <xdr:col>6</xdr:col>
      <xdr:colOff>194310</xdr:colOff>
      <xdr:row>10</xdr:row>
      <xdr:rowOff>0</xdr:rowOff>
    </xdr:to>
    <xdr:pic>
      <xdr:nvPicPr>
        <xdr:cNvPr id="3" name="Grafik 2">
          <a:extLst>
            <a:ext uri="{FF2B5EF4-FFF2-40B4-BE49-F238E27FC236}">
              <a16:creationId xmlns="" xmlns:a16="http://schemas.microsoft.com/office/drawing/2014/main" id="{7FD32D4F-FF72-497A-8608-6B1D2B557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2130" y="0"/>
          <a:ext cx="1792605" cy="190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18</xdr:row>
      <xdr:rowOff>152400</xdr:rowOff>
    </xdr:from>
    <xdr:to>
      <xdr:col>6</xdr:col>
      <xdr:colOff>1085850</xdr:colOff>
      <xdr:row>25</xdr:row>
      <xdr:rowOff>9525</xdr:rowOff>
    </xdr:to>
    <xdr:sp macro="" textlink="">
      <xdr:nvSpPr>
        <xdr:cNvPr id="2" name="Tekstfelt 1">
          <a:extLst>
            <a:ext uri="{FF2B5EF4-FFF2-40B4-BE49-F238E27FC236}">
              <a16:creationId xmlns="" xmlns:a16="http://schemas.microsoft.com/office/drawing/2014/main" id="{9511814F-F06E-43A7-8306-B86A181FB8A5}"/>
            </a:ext>
          </a:extLst>
        </xdr:cNvPr>
        <xdr:cNvSpPr txBox="1"/>
      </xdr:nvSpPr>
      <xdr:spPr>
        <a:xfrm>
          <a:off x="25400" y="6467475"/>
          <a:ext cx="8242300" cy="1200150"/>
        </a:xfrm>
        <a:prstGeom prst="rect">
          <a:avLst/>
        </a:prstGeom>
        <a:solidFill>
          <a:schemeClr val="lt1"/>
        </a:solidFill>
        <a:ln w="9525" cmpd="sng">
          <a:solidFill>
            <a:srgbClr val="027C89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[1] The max Resolution in which data is accessible:</a:t>
          </a:r>
        </a:p>
        <a:p>
          <a:r>
            <a:rPr lang="da-DK" sz="1100"/>
            <a:t>-</a:t>
          </a:r>
          <a:r>
            <a:rPr lang="da-DK" sz="1100" baseline="0"/>
            <a:t> </a:t>
          </a:r>
          <a:r>
            <a:rPr lang="da-DK" sz="1100"/>
            <a:t>Points: Data for given sites (e.g. Waste Water Treatment Plants – the site needs to be within the area of selection)</a:t>
          </a:r>
        </a:p>
        <a:p>
          <a:r>
            <a:rPr lang="da-DK" sz="1100"/>
            <a:t>-</a:t>
          </a:r>
          <a:r>
            <a:rPr lang="da-DK" sz="1100" baseline="0"/>
            <a:t> </a:t>
          </a:r>
          <a:r>
            <a:rPr lang="da-DK" sz="1100"/>
            <a:t>NUTS3: Data for the NUTS3-region(s) covered by your area selection</a:t>
          </a:r>
        </a:p>
        <a:p>
          <a:r>
            <a:rPr lang="da-DK" sz="1100"/>
            <a:t>-</a:t>
          </a:r>
          <a:r>
            <a:rPr lang="da-DK" sz="1100" baseline="0"/>
            <a:t> </a:t>
          </a:r>
          <a:r>
            <a:rPr lang="da-DK" sz="1100"/>
            <a:t>NUTS3, disagg.: Data for the NUTS3-region, disaggregated to ha-resolution – the sum of ha in a NUTS3-region aggregate to the NUTS3-region total for a given potential</a:t>
          </a:r>
        </a:p>
        <a:p>
          <a:r>
            <a:rPr lang="da-DK" sz="1100" baseline="0"/>
            <a:t>- h</a:t>
          </a:r>
          <a:r>
            <a:rPr lang="da-DK" sz="1100"/>
            <a:t>a: Data on hectare-level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729317</xdr:colOff>
      <xdr:row>57</xdr:row>
      <xdr:rowOff>126999</xdr:rowOff>
    </xdr:from>
    <xdr:to>
      <xdr:col>6</xdr:col>
      <xdr:colOff>2794000</xdr:colOff>
      <xdr:row>69</xdr:row>
      <xdr:rowOff>17496</xdr:rowOff>
    </xdr:to>
    <xdr:graphicFrame macro="">
      <xdr:nvGraphicFramePr>
        <xdr:cNvPr id="2" name="Diagramm 8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69</xdr:row>
      <xdr:rowOff>76200</xdr:rowOff>
    </xdr:from>
    <xdr:to>
      <xdr:col>6</xdr:col>
      <xdr:colOff>2788583</xdr:colOff>
      <xdr:row>80</xdr:row>
      <xdr:rowOff>166722</xdr:rowOff>
    </xdr:to>
    <xdr:graphicFrame macro="">
      <xdr:nvGraphicFramePr>
        <xdr:cNvPr id="3" name="Diagramm 8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819150</xdr:colOff>
      <xdr:row>45</xdr:row>
      <xdr:rowOff>133350</xdr:rowOff>
    </xdr:from>
    <xdr:to>
      <xdr:col>6</xdr:col>
      <xdr:colOff>2883833</xdr:colOff>
      <xdr:row>57</xdr:row>
      <xdr:rowOff>4797</xdr:rowOff>
    </xdr:to>
    <xdr:graphicFrame macro="">
      <xdr:nvGraphicFramePr>
        <xdr:cNvPr id="4" name="Diagramm 8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gag@planenergi.dk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L41"/>
  <sheetViews>
    <sheetView tabSelected="1" topLeftCell="A3" workbookViewId="0">
      <selection activeCell="D21" sqref="D21"/>
    </sheetView>
  </sheetViews>
  <sheetFormatPr baseColWidth="10" defaultColWidth="11.5" defaultRowHeight="14" x14ac:dyDescent="0"/>
  <cols>
    <col min="1" max="3" width="11.5" style="1"/>
    <col min="4" max="4" width="5.6640625" style="1" customWidth="1"/>
    <col min="5" max="5" width="6.33203125" style="1" customWidth="1"/>
    <col min="6" max="16384" width="11.5" style="1"/>
  </cols>
  <sheetData>
    <row r="11" spans="2:7">
      <c r="B11" s="134" t="s">
        <v>226</v>
      </c>
      <c r="C11" s="134"/>
      <c r="D11" s="134"/>
      <c r="E11" s="134"/>
      <c r="F11" s="134"/>
      <c r="G11" s="134"/>
    </row>
    <row r="12" spans="2:7">
      <c r="B12" s="134"/>
      <c r="C12" s="134"/>
      <c r="D12" s="134"/>
      <c r="E12" s="134"/>
      <c r="F12" s="134"/>
      <c r="G12" s="134"/>
    </row>
    <row r="13" spans="2:7">
      <c r="B13" s="134"/>
      <c r="C13" s="134"/>
      <c r="D13" s="134"/>
      <c r="E13" s="134"/>
      <c r="F13" s="134"/>
      <c r="G13" s="134"/>
    </row>
    <row r="14" spans="2:7">
      <c r="B14" s="134"/>
      <c r="C14" s="134"/>
      <c r="D14" s="134"/>
      <c r="E14" s="134"/>
      <c r="F14" s="134"/>
      <c r="G14" s="134"/>
    </row>
    <row r="16" spans="2:7">
      <c r="B16" s="1" t="s">
        <v>0</v>
      </c>
      <c r="D16" s="1" t="s">
        <v>52</v>
      </c>
    </row>
    <row r="17" spans="2:12">
      <c r="B17" s="1" t="s">
        <v>1</v>
      </c>
      <c r="D17" s="2" t="s">
        <v>2</v>
      </c>
      <c r="E17" s="2"/>
    </row>
    <row r="20" spans="2:12">
      <c r="B20" s="1" t="s">
        <v>3</v>
      </c>
      <c r="D20" s="135">
        <v>43880</v>
      </c>
      <c r="E20" s="135"/>
    </row>
    <row r="21" spans="2:12">
      <c r="B21" s="3" t="s">
        <v>62</v>
      </c>
      <c r="D21" s="33" t="s">
        <v>254</v>
      </c>
      <c r="E21" s="33"/>
    </row>
    <row r="23" spans="2:12">
      <c r="B23" s="3" t="s">
        <v>4</v>
      </c>
      <c r="C23" s="3"/>
      <c r="D23" s="136" t="s">
        <v>232</v>
      </c>
      <c r="E23" s="136"/>
      <c r="F23" s="136"/>
      <c r="G23" s="136"/>
      <c r="H23" s="136"/>
      <c r="I23" s="136"/>
      <c r="J23" s="136"/>
      <c r="K23" s="136"/>
      <c r="L23" s="136"/>
    </row>
    <row r="24" spans="2:12">
      <c r="B24" s="3" t="s">
        <v>5</v>
      </c>
      <c r="C24" s="3"/>
      <c r="D24" s="3" t="s">
        <v>66</v>
      </c>
      <c r="E24" s="3"/>
      <c r="F24" s="3"/>
      <c r="G24" s="3"/>
      <c r="H24" s="3"/>
      <c r="I24" s="3"/>
      <c r="J24" s="3"/>
      <c r="K24" s="3"/>
      <c r="L24" s="3"/>
    </row>
    <row r="25" spans="2:12">
      <c r="B25" s="4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2">
      <c r="B26" s="3" t="s">
        <v>6</v>
      </c>
      <c r="C26" s="3"/>
      <c r="D26" s="5"/>
      <c r="E26" s="6"/>
      <c r="F26" s="3"/>
      <c r="G26" s="3" t="s">
        <v>227</v>
      </c>
      <c r="H26" s="3"/>
      <c r="I26" s="3"/>
      <c r="J26" s="3"/>
      <c r="K26" s="3"/>
      <c r="L26" s="3"/>
    </row>
    <row r="27" spans="2:12">
      <c r="B27" s="3"/>
      <c r="C27" s="3"/>
      <c r="D27" s="7"/>
      <c r="E27" s="8"/>
      <c r="F27" s="3"/>
      <c r="G27" s="3" t="s">
        <v>63</v>
      </c>
      <c r="H27" s="3"/>
      <c r="I27" s="3"/>
      <c r="J27" s="3"/>
      <c r="K27" s="3"/>
      <c r="L27" s="3"/>
    </row>
    <row r="28" spans="2:12">
      <c r="B28" s="3"/>
      <c r="C28" s="3"/>
      <c r="D28" s="9"/>
      <c r="E28" s="10"/>
      <c r="F28" s="3"/>
      <c r="G28" s="3" t="s">
        <v>233</v>
      </c>
      <c r="H28" s="3"/>
      <c r="I28" s="3"/>
      <c r="J28" s="3"/>
      <c r="K28" s="3"/>
      <c r="L28" s="3"/>
    </row>
    <row r="29" spans="2:12">
      <c r="B29" s="3"/>
      <c r="C29" s="3"/>
      <c r="D29" s="11" t="s">
        <v>7</v>
      </c>
      <c r="E29" s="12"/>
      <c r="F29" s="3"/>
      <c r="G29" s="3" t="s">
        <v>64</v>
      </c>
      <c r="H29" s="3"/>
      <c r="I29" s="3"/>
      <c r="J29" s="3"/>
      <c r="K29" s="3"/>
      <c r="L29" s="3"/>
    </row>
    <row r="30" spans="2:12">
      <c r="B30" s="3"/>
      <c r="C30" s="3"/>
      <c r="D30" s="13"/>
      <c r="E30" s="14"/>
      <c r="F30" s="3"/>
      <c r="G30" s="3" t="s">
        <v>65</v>
      </c>
      <c r="H30" s="3"/>
      <c r="I30" s="3"/>
      <c r="J30" s="3"/>
      <c r="K30" s="3"/>
      <c r="L30" s="3"/>
    </row>
    <row r="31" spans="2:1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2:12">
      <c r="B32" s="15" t="s">
        <v>8</v>
      </c>
      <c r="C32" s="15"/>
      <c r="D32" s="15" t="s">
        <v>9</v>
      </c>
      <c r="E32" s="15"/>
      <c r="F32" s="15"/>
      <c r="G32" s="15"/>
      <c r="H32" s="15"/>
      <c r="I32" s="3"/>
      <c r="J32" s="3"/>
      <c r="K32" s="3"/>
      <c r="L32" s="3"/>
    </row>
    <row r="33" spans="2:1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40" spans="2:12">
      <c r="B40" s="137" t="s">
        <v>10</v>
      </c>
      <c r="C40" s="137"/>
      <c r="D40" s="137"/>
      <c r="E40" s="137"/>
      <c r="F40" s="137"/>
      <c r="G40" s="137"/>
      <c r="H40" s="137"/>
      <c r="I40" s="137"/>
    </row>
    <row r="41" spans="2:12">
      <c r="B41" s="137"/>
      <c r="C41" s="137"/>
      <c r="D41" s="137"/>
      <c r="E41" s="137"/>
      <c r="F41" s="137"/>
      <c r="G41" s="137"/>
      <c r="H41" s="137"/>
      <c r="I41" s="137"/>
    </row>
  </sheetData>
  <mergeCells count="4">
    <mergeCell ref="B11:G14"/>
    <mergeCell ref="D20:E20"/>
    <mergeCell ref="D23:L23"/>
    <mergeCell ref="B40:I41"/>
  </mergeCells>
  <hyperlinks>
    <hyperlink ref="D17" r:id="rId1"/>
  </hyperlinks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79998168889431442"/>
  </sheetPr>
  <dimension ref="A1:AO313"/>
  <sheetViews>
    <sheetView showGridLines="0" topLeftCell="A102" workbookViewId="0">
      <selection activeCell="A110" sqref="A110"/>
    </sheetView>
  </sheetViews>
  <sheetFormatPr baseColWidth="10" defaultColWidth="11.5" defaultRowHeight="14" x14ac:dyDescent="0"/>
  <cols>
    <col min="1" max="1" width="11.5" style="35"/>
    <col min="2" max="2" width="34" style="35" customWidth="1"/>
    <col min="3" max="3" width="20.33203125" style="35" bestFit="1" customWidth="1"/>
    <col min="4" max="4" width="14.83203125" style="35" bestFit="1" customWidth="1"/>
    <col min="5" max="5" width="35.1640625" style="35" customWidth="1"/>
    <col min="6" max="6" width="29.5" style="35" customWidth="1"/>
    <col min="7" max="7" width="46" style="35" customWidth="1"/>
    <col min="8" max="9" width="33" customWidth="1"/>
    <col min="10" max="10" width="33.5" style="35" bestFit="1" customWidth="1"/>
    <col min="11" max="11" width="20.33203125" style="35" bestFit="1" customWidth="1"/>
    <col min="12" max="12" width="16.6640625" style="35" bestFit="1" customWidth="1"/>
    <col min="13" max="13" width="16.83203125" style="35" bestFit="1" customWidth="1"/>
    <col min="14" max="15" width="22.1640625" style="35" bestFit="1" customWidth="1"/>
    <col min="16" max="16" width="23.1640625" style="35" customWidth="1"/>
    <col min="17" max="17" width="21.83203125" style="35" bestFit="1" customWidth="1"/>
    <col min="18" max="19" width="22.33203125" style="35" bestFit="1" customWidth="1"/>
    <col min="20" max="21" width="15.6640625" style="35" bestFit="1" customWidth="1"/>
    <col min="22" max="22" width="11.5" style="35"/>
    <col min="23" max="23" width="22.6640625" style="37" customWidth="1"/>
    <col min="24" max="24" width="46" style="35" customWidth="1"/>
    <col min="25" max="25" width="28.33203125" style="35" customWidth="1"/>
    <col min="26" max="27" width="22.5" style="35" bestFit="1" customWidth="1"/>
    <col min="28" max="29" width="22" style="35" bestFit="1" customWidth="1"/>
    <col min="30" max="31" width="21.6640625" style="35" bestFit="1" customWidth="1"/>
    <col min="32" max="33" width="22.1640625" style="35" bestFit="1" customWidth="1"/>
    <col min="34" max="35" width="15.5" style="35" bestFit="1" customWidth="1"/>
    <col min="36" max="36" width="8.5" style="35" customWidth="1"/>
    <col min="37" max="37" width="3.83203125" style="35" customWidth="1"/>
    <col min="38" max="39" width="14.6640625" style="35" customWidth="1"/>
    <col min="40" max="40" width="3.83203125" style="35" customWidth="1"/>
    <col min="41" max="41" width="11.5" style="35"/>
    <col min="42" max="42" width="17.5" style="35" bestFit="1" customWidth="1"/>
    <col min="43" max="44" width="11.5" style="35" customWidth="1"/>
    <col min="45" max="16384" width="11.5" style="35"/>
  </cols>
  <sheetData>
    <row r="1" spans="1:40" s="60" customFormat="1">
      <c r="A1" s="147" t="s">
        <v>182</v>
      </c>
      <c r="B1" s="147"/>
      <c r="C1" s="147"/>
      <c r="D1" s="147"/>
      <c r="E1" s="147"/>
      <c r="H1"/>
      <c r="I1"/>
      <c r="W1" s="89"/>
    </row>
    <row r="2" spans="1:40" s="61" customFormat="1" hidden="1">
      <c r="A2" s="36"/>
      <c r="B2" s="36"/>
      <c r="C2" s="36"/>
      <c r="D2" s="61" t="s">
        <v>85</v>
      </c>
      <c r="E2" s="61">
        <v>1.3</v>
      </c>
      <c r="F2" s="61" t="s">
        <v>86</v>
      </c>
      <c r="G2" s="61" t="s">
        <v>87</v>
      </c>
      <c r="H2"/>
      <c r="I2"/>
      <c r="L2" s="61" t="s">
        <v>85</v>
      </c>
      <c r="N2" s="61" t="s">
        <v>170</v>
      </c>
      <c r="O2" s="61" t="s">
        <v>171</v>
      </c>
      <c r="P2" s="61" t="s">
        <v>172</v>
      </c>
      <c r="Q2" s="61" t="s">
        <v>173</v>
      </c>
      <c r="R2" s="61" t="s">
        <v>174</v>
      </c>
      <c r="S2" s="61" t="s">
        <v>175</v>
      </c>
      <c r="T2" s="61" t="s">
        <v>176</v>
      </c>
      <c r="U2" s="61" t="s">
        <v>177</v>
      </c>
      <c r="W2" s="90"/>
    </row>
    <row r="3" spans="1:40" s="61" customFormat="1">
      <c r="A3" s="36"/>
      <c r="B3" s="36"/>
      <c r="C3" s="36"/>
      <c r="D3" s="36"/>
      <c r="H3"/>
      <c r="I3"/>
      <c r="L3" s="36"/>
      <c r="M3" s="36"/>
      <c r="W3" s="90"/>
    </row>
    <row r="4" spans="1:40" s="61" customFormat="1" ht="23">
      <c r="A4" s="16" t="s">
        <v>253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40" s="61" customFormat="1">
      <c r="A5" s="36"/>
      <c r="B5" s="36"/>
      <c r="C5" s="36"/>
      <c r="D5" s="36"/>
      <c r="H5"/>
      <c r="L5" s="36"/>
      <c r="M5" s="36"/>
      <c r="W5" s="90"/>
    </row>
    <row r="6" spans="1:40" s="61" customFormat="1">
      <c r="A6" s="73" t="s">
        <v>228</v>
      </c>
      <c r="B6" s="36"/>
      <c r="C6" s="36"/>
      <c r="D6" s="36"/>
      <c r="H6"/>
      <c r="L6" s="36"/>
      <c r="M6" s="36"/>
      <c r="W6" s="90"/>
    </row>
    <row r="7" spans="1:40" s="61" customFormat="1">
      <c r="A7" s="36"/>
      <c r="B7" s="36"/>
      <c r="C7" s="36"/>
      <c r="D7" s="36"/>
      <c r="H7"/>
      <c r="L7" s="36"/>
      <c r="M7" s="36"/>
      <c r="W7" s="90"/>
    </row>
    <row r="8" spans="1:40" ht="19" thickBot="1">
      <c r="A8" s="39" t="s">
        <v>88</v>
      </c>
      <c r="G8" s="40"/>
      <c r="I8" s="39"/>
      <c r="W8" s="35"/>
    </row>
    <row r="9" spans="1:40" ht="20" thickTop="1" thickBot="1">
      <c r="A9" s="28"/>
      <c r="B9" s="28" t="s">
        <v>89</v>
      </c>
      <c r="C9" s="28" t="s">
        <v>130</v>
      </c>
      <c r="D9" s="28" t="s">
        <v>19</v>
      </c>
      <c r="E9" s="28"/>
      <c r="G9" s="40"/>
      <c r="I9" s="39"/>
      <c r="W9" s="35"/>
    </row>
    <row r="10" spans="1:40" ht="20" thickTop="1" thickBot="1">
      <c r="A10" s="100"/>
      <c r="B10" s="100" t="s">
        <v>183</v>
      </c>
      <c r="C10" s="100"/>
      <c r="D10" s="101" t="s">
        <v>22</v>
      </c>
      <c r="E10" s="102"/>
      <c r="F10" s="42"/>
      <c r="G10" s="40"/>
      <c r="W10" s="35"/>
    </row>
    <row r="11" spans="1:40" s="42" customFormat="1" ht="20" thickTop="1" thickBot="1">
      <c r="A11" s="100"/>
      <c r="B11" s="100" t="s">
        <v>184</v>
      </c>
      <c r="C11" s="100"/>
      <c r="D11" s="100" t="s">
        <v>185</v>
      </c>
      <c r="E11" s="103"/>
      <c r="F11" s="35"/>
      <c r="G11" s="40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41"/>
      <c r="AN11" s="41"/>
    </row>
    <row r="12" spans="1:40" ht="15" thickTop="1">
      <c r="G12" s="40"/>
      <c r="W12" s="35"/>
    </row>
    <row r="13" spans="1:40" ht="15" thickBot="1">
      <c r="G13" s="40"/>
      <c r="W13" s="35"/>
    </row>
    <row r="14" spans="1:40" ht="15" customHeight="1" thickTop="1" thickBot="1">
      <c r="B14" s="165" t="s">
        <v>89</v>
      </c>
      <c r="C14" s="28" t="s">
        <v>139</v>
      </c>
      <c r="D14" s="28" t="s">
        <v>139</v>
      </c>
      <c r="E14" s="28" t="s">
        <v>138</v>
      </c>
      <c r="F14" s="28" t="s">
        <v>138</v>
      </c>
      <c r="G14" s="28" t="s">
        <v>241</v>
      </c>
      <c r="H14" s="28" t="s">
        <v>241</v>
      </c>
      <c r="I14" s="28" t="s">
        <v>179</v>
      </c>
      <c r="J14" s="28" t="s">
        <v>179</v>
      </c>
      <c r="K14" s="28" t="s">
        <v>180</v>
      </c>
      <c r="L14" s="28" t="s">
        <v>180</v>
      </c>
      <c r="W14" s="35"/>
    </row>
    <row r="15" spans="1:40" ht="15" customHeight="1" thickTop="1" thickBot="1">
      <c r="B15" s="166"/>
      <c r="C15" s="28" t="s">
        <v>132</v>
      </c>
      <c r="D15" s="28" t="s">
        <v>133</v>
      </c>
      <c r="E15" s="28" t="s">
        <v>132</v>
      </c>
      <c r="F15" s="28" t="s">
        <v>133</v>
      </c>
      <c r="G15" s="28" t="s">
        <v>132</v>
      </c>
      <c r="H15" s="28" t="s">
        <v>133</v>
      </c>
      <c r="I15" s="28" t="s">
        <v>132</v>
      </c>
      <c r="J15" s="28" t="s">
        <v>133</v>
      </c>
      <c r="K15" s="28" t="s">
        <v>132</v>
      </c>
      <c r="L15" s="28" t="s">
        <v>133</v>
      </c>
      <c r="M15" s="35" t="s">
        <v>186</v>
      </c>
      <c r="W15" s="35"/>
    </row>
    <row r="16" spans="1:40" ht="30" thickTop="1" thickBot="1">
      <c r="B16" s="104" t="s">
        <v>242</v>
      </c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6">
        <f>SUM(C16:L16)</f>
        <v>0</v>
      </c>
      <c r="W16" s="35"/>
    </row>
    <row r="17" spans="1:23" ht="16" thickTop="1" thickBot="1">
      <c r="B17" s="167" t="s">
        <v>230</v>
      </c>
      <c r="C17" s="168"/>
      <c r="D17" s="168"/>
      <c r="E17" s="168"/>
      <c r="F17" s="168"/>
      <c r="G17" s="168"/>
      <c r="H17" s="168"/>
      <c r="I17" s="168"/>
      <c r="J17" s="168"/>
      <c r="K17" s="168"/>
      <c r="L17" s="169"/>
      <c r="W17" s="35"/>
    </row>
    <row r="18" spans="1:23" ht="15" customHeight="1" thickTop="1" thickBot="1">
      <c r="B18" s="107" t="s">
        <v>153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W18" s="35"/>
    </row>
    <row r="19" spans="1:23" ht="15" customHeight="1" thickTop="1" thickBot="1">
      <c r="B19" s="107" t="s">
        <v>154</v>
      </c>
      <c r="C19" s="46">
        <v>0.1</v>
      </c>
      <c r="D19" s="46">
        <v>0.1</v>
      </c>
      <c r="E19" s="46">
        <v>0.2</v>
      </c>
      <c r="F19" s="46">
        <v>0.1</v>
      </c>
      <c r="G19" s="46">
        <v>0.2</v>
      </c>
      <c r="H19" s="46">
        <v>0.1</v>
      </c>
      <c r="I19" s="46">
        <v>0.2</v>
      </c>
      <c r="J19" s="46">
        <v>0.1</v>
      </c>
      <c r="K19" s="46">
        <v>0.2</v>
      </c>
      <c r="L19" s="46">
        <v>0.1</v>
      </c>
      <c r="W19" s="35"/>
    </row>
    <row r="20" spans="1:23" ht="15" customHeight="1" thickTop="1" thickBot="1">
      <c r="B20" s="107" t="s">
        <v>155</v>
      </c>
      <c r="C20" s="46">
        <v>0.2</v>
      </c>
      <c r="D20" s="46">
        <v>0.2</v>
      </c>
      <c r="E20" s="46">
        <v>0.05</v>
      </c>
      <c r="F20" s="46">
        <v>0.05</v>
      </c>
      <c r="G20" s="46">
        <v>0.05</v>
      </c>
      <c r="H20" s="46">
        <v>0.05</v>
      </c>
      <c r="I20" s="46">
        <v>0.05</v>
      </c>
      <c r="J20" s="46">
        <v>0.05</v>
      </c>
      <c r="K20" s="46">
        <v>0.05</v>
      </c>
      <c r="L20" s="46">
        <v>0.05</v>
      </c>
      <c r="W20" s="35"/>
    </row>
    <row r="21" spans="1:23" ht="15" customHeight="1" thickTop="1" thickBot="1">
      <c r="B21" s="107" t="s">
        <v>156</v>
      </c>
      <c r="C21" s="46">
        <v>0.05</v>
      </c>
      <c r="D21" s="46">
        <v>0.05</v>
      </c>
      <c r="E21" s="46"/>
      <c r="F21" s="46"/>
      <c r="G21" s="46"/>
      <c r="H21" s="46"/>
      <c r="I21" s="46"/>
      <c r="J21" s="46"/>
      <c r="K21" s="46"/>
      <c r="L21" s="46"/>
      <c r="W21" s="35"/>
    </row>
    <row r="22" spans="1:23" ht="15" customHeight="1" thickTop="1" thickBot="1">
      <c r="B22" s="107" t="s">
        <v>157</v>
      </c>
      <c r="C22" s="46">
        <v>0.1</v>
      </c>
      <c r="D22" s="46">
        <v>0.05</v>
      </c>
      <c r="E22" s="46"/>
      <c r="F22" s="46"/>
      <c r="G22" s="46"/>
      <c r="H22" s="46"/>
      <c r="I22" s="46"/>
      <c r="J22" s="46"/>
      <c r="K22" s="46"/>
      <c r="L22" s="46"/>
      <c r="W22" s="35"/>
    </row>
    <row r="23" spans="1:23" ht="15" customHeight="1" thickTop="1" thickBot="1">
      <c r="B23" s="107" t="s">
        <v>158</v>
      </c>
      <c r="C23" s="46">
        <v>0.2</v>
      </c>
      <c r="D23" s="46">
        <v>0.05</v>
      </c>
      <c r="E23" s="46"/>
      <c r="F23" s="46"/>
      <c r="G23" s="46"/>
      <c r="H23" s="46"/>
      <c r="I23" s="46"/>
      <c r="J23" s="46"/>
      <c r="K23" s="46"/>
      <c r="L23" s="46"/>
      <c r="W23" s="35"/>
    </row>
    <row r="24" spans="1:23" ht="15" customHeight="1" thickTop="1" thickBot="1">
      <c r="B24" s="107" t="s">
        <v>159</v>
      </c>
      <c r="C24" s="46">
        <v>0.15</v>
      </c>
      <c r="D24" s="46">
        <v>0.25</v>
      </c>
      <c r="E24" s="46">
        <v>0.35</v>
      </c>
      <c r="F24" s="46">
        <v>0.4</v>
      </c>
      <c r="G24" s="46">
        <v>0.35</v>
      </c>
      <c r="H24" s="46">
        <v>0.4</v>
      </c>
      <c r="I24" s="46">
        <v>0.4</v>
      </c>
      <c r="J24" s="46">
        <v>0.4</v>
      </c>
      <c r="K24" s="46">
        <v>0.35</v>
      </c>
      <c r="L24" s="46">
        <v>0.4</v>
      </c>
      <c r="W24" s="35"/>
    </row>
    <row r="25" spans="1:23" ht="15" customHeight="1" thickTop="1" thickBot="1">
      <c r="B25" s="107" t="s">
        <v>160</v>
      </c>
      <c r="C25" s="46">
        <v>0.15</v>
      </c>
      <c r="D25" s="46">
        <v>0.25</v>
      </c>
      <c r="E25" s="46">
        <v>0.05</v>
      </c>
      <c r="F25" s="46">
        <v>0.05</v>
      </c>
      <c r="G25" s="46">
        <v>0.05</v>
      </c>
      <c r="H25" s="46">
        <v>0.05</v>
      </c>
      <c r="I25" s="46">
        <v>0.05</v>
      </c>
      <c r="J25" s="46">
        <v>0.05</v>
      </c>
      <c r="K25" s="46">
        <v>0.05</v>
      </c>
      <c r="L25" s="46">
        <v>0.05</v>
      </c>
      <c r="W25" s="35"/>
    </row>
    <row r="26" spans="1:23" ht="15" customHeight="1" thickTop="1" thickBot="1">
      <c r="B26" s="107" t="s">
        <v>161</v>
      </c>
      <c r="C26" s="46">
        <v>0.05</v>
      </c>
      <c r="D26" s="46">
        <v>0.05</v>
      </c>
      <c r="E26" s="46">
        <v>0.35</v>
      </c>
      <c r="F26" s="46">
        <v>0.4</v>
      </c>
      <c r="G26" s="46">
        <v>0.35</v>
      </c>
      <c r="H26" s="46">
        <v>0.4</v>
      </c>
      <c r="I26" s="46">
        <v>0.3</v>
      </c>
      <c r="J26" s="46">
        <v>0.4</v>
      </c>
      <c r="K26" s="46">
        <v>0.35</v>
      </c>
      <c r="L26" s="46">
        <v>0.4</v>
      </c>
      <c r="W26" s="35"/>
    </row>
    <row r="27" spans="1:23" ht="15" customHeight="1" thickTop="1" thickBot="1">
      <c r="B27" s="107" t="s">
        <v>187</v>
      </c>
      <c r="C27" s="46">
        <f t="shared" ref="C27:L27" si="0">SUM(C18:C26)</f>
        <v>1.0000000000000002</v>
      </c>
      <c r="D27" s="46">
        <f t="shared" si="0"/>
        <v>1</v>
      </c>
      <c r="E27" s="46">
        <f t="shared" si="0"/>
        <v>1</v>
      </c>
      <c r="F27" s="46">
        <f t="shared" si="0"/>
        <v>1</v>
      </c>
      <c r="G27" s="46">
        <f t="shared" si="0"/>
        <v>1</v>
      </c>
      <c r="H27" s="46">
        <f t="shared" si="0"/>
        <v>1</v>
      </c>
      <c r="I27" s="46">
        <f t="shared" si="0"/>
        <v>1</v>
      </c>
      <c r="J27" s="46">
        <f t="shared" si="0"/>
        <v>1</v>
      </c>
      <c r="K27" s="46">
        <f t="shared" si="0"/>
        <v>1</v>
      </c>
      <c r="L27" s="46">
        <f t="shared" si="0"/>
        <v>1</v>
      </c>
      <c r="W27" s="35"/>
    </row>
    <row r="28" spans="1:23" ht="19" thickTop="1">
      <c r="B28" s="38"/>
      <c r="C28" s="38"/>
      <c r="D28" s="38"/>
      <c r="I28" s="38"/>
      <c r="L28" s="38"/>
      <c r="M28" s="38"/>
      <c r="P28" s="38"/>
      <c r="Q28" s="38"/>
      <c r="W28" s="35"/>
    </row>
    <row r="29" spans="1:23" ht="15" customHeight="1">
      <c r="A29" s="39" t="s">
        <v>188</v>
      </c>
      <c r="B29" s="38"/>
      <c r="C29" s="38"/>
      <c r="D29" s="38"/>
      <c r="I29" s="39"/>
      <c r="L29" s="38"/>
      <c r="M29" s="38"/>
      <c r="W29" s="35"/>
    </row>
    <row r="30" spans="1:23" ht="15" customHeight="1" thickBot="1">
      <c r="A30" s="39"/>
      <c r="B30" s="38"/>
      <c r="C30" s="38"/>
      <c r="D30" s="38"/>
      <c r="I30" s="39"/>
      <c r="L30" s="38"/>
      <c r="M30" s="38"/>
      <c r="W30" s="35"/>
    </row>
    <row r="31" spans="1:23" ht="15" customHeight="1" thickTop="1" thickBot="1">
      <c r="A31" s="162" t="s">
        <v>147</v>
      </c>
      <c r="B31" s="163"/>
      <c r="C31" s="163"/>
      <c r="D31" s="163"/>
      <c r="E31" s="164"/>
      <c r="I31" s="39"/>
      <c r="L31" s="38"/>
      <c r="M31" s="38"/>
      <c r="W31" s="35"/>
    </row>
    <row r="32" spans="1:23" ht="15" customHeight="1" thickTop="1" thickBot="1">
      <c r="A32" s="100"/>
      <c r="B32" s="83" t="s">
        <v>168</v>
      </c>
      <c r="C32" s="83" t="s">
        <v>153</v>
      </c>
      <c r="D32" s="83" t="s">
        <v>98</v>
      </c>
      <c r="E32" s="83">
        <v>93</v>
      </c>
      <c r="I32" s="39"/>
      <c r="L32" s="38"/>
      <c r="M32" s="38"/>
      <c r="W32" s="35"/>
    </row>
    <row r="33" spans="1:41" ht="15" customHeight="1" thickTop="1" thickBot="1">
      <c r="A33" s="100"/>
      <c r="B33" s="83" t="s">
        <v>168</v>
      </c>
      <c r="C33" s="83" t="s">
        <v>154</v>
      </c>
      <c r="D33" s="83" t="s">
        <v>98</v>
      </c>
      <c r="E33" s="83">
        <v>98</v>
      </c>
      <c r="I33" s="39"/>
      <c r="L33" s="38"/>
      <c r="M33" s="38"/>
      <c r="W33" s="35"/>
    </row>
    <row r="34" spans="1:41" ht="15" customHeight="1" thickTop="1" thickBot="1">
      <c r="A34" s="100"/>
      <c r="B34" s="83" t="s">
        <v>168</v>
      </c>
      <c r="C34" s="83" t="s">
        <v>155</v>
      </c>
      <c r="D34" s="83" t="s">
        <v>98</v>
      </c>
      <c r="E34" s="83">
        <v>88</v>
      </c>
      <c r="I34" s="39"/>
      <c r="L34" s="38"/>
      <c r="M34" s="38"/>
      <c r="W34" s="35"/>
    </row>
    <row r="35" spans="1:41" ht="15" customHeight="1" thickTop="1" thickBot="1">
      <c r="A35" s="100"/>
      <c r="B35" s="83" t="s">
        <v>168</v>
      </c>
      <c r="C35" s="83" t="s">
        <v>156</v>
      </c>
      <c r="D35" s="83" t="s">
        <v>98</v>
      </c>
      <c r="E35" s="83">
        <v>88</v>
      </c>
      <c r="I35" s="39"/>
      <c r="L35" s="38"/>
      <c r="M35" s="38"/>
      <c r="W35" s="35"/>
    </row>
    <row r="36" spans="1:41" ht="15" customHeight="1" thickTop="1" thickBot="1">
      <c r="A36" s="100"/>
      <c r="B36" s="83" t="s">
        <v>168</v>
      </c>
      <c r="C36" s="83" t="s">
        <v>157</v>
      </c>
      <c r="D36" s="83" t="s">
        <v>98</v>
      </c>
      <c r="E36" s="83">
        <v>75</v>
      </c>
      <c r="I36" s="39"/>
      <c r="L36" s="38"/>
      <c r="M36" s="38"/>
      <c r="W36" s="35"/>
    </row>
    <row r="37" spans="1:41" ht="15" customHeight="1" thickTop="1" thickBot="1">
      <c r="A37" s="100"/>
      <c r="B37" s="83" t="s">
        <v>168</v>
      </c>
      <c r="C37" s="83" t="s">
        <v>158</v>
      </c>
      <c r="D37" s="83" t="s">
        <v>98</v>
      </c>
      <c r="E37" s="83">
        <v>400</v>
      </c>
      <c r="I37" s="39"/>
      <c r="L37" s="38"/>
      <c r="M37" s="38"/>
      <c r="W37" s="35"/>
    </row>
    <row r="38" spans="1:41" ht="15" customHeight="1" thickTop="1" thickBot="1">
      <c r="A38" s="100"/>
      <c r="B38" s="83" t="s">
        <v>168</v>
      </c>
      <c r="C38" s="83" t="s">
        <v>159</v>
      </c>
      <c r="D38" s="83" t="s">
        <v>98</v>
      </c>
      <c r="E38" s="83">
        <v>400</v>
      </c>
      <c r="I38" s="39"/>
      <c r="L38" s="38"/>
      <c r="M38" s="38"/>
      <c r="W38" s="35"/>
    </row>
    <row r="39" spans="1:41" ht="15" customHeight="1" thickTop="1" thickBot="1">
      <c r="A39" s="100"/>
      <c r="B39" s="83" t="s">
        <v>168</v>
      </c>
      <c r="C39" s="83" t="s">
        <v>160</v>
      </c>
      <c r="D39" s="83" t="s">
        <v>98</v>
      </c>
      <c r="E39" s="83">
        <v>450</v>
      </c>
      <c r="I39" s="39"/>
      <c r="L39" s="38"/>
      <c r="M39" s="38"/>
      <c r="W39" s="35"/>
    </row>
    <row r="40" spans="1:41" ht="15" customHeight="1" thickTop="1" thickBot="1">
      <c r="A40" s="100"/>
      <c r="B40" s="83" t="s">
        <v>168</v>
      </c>
      <c r="C40" s="83" t="s">
        <v>161</v>
      </c>
      <c r="D40" s="83" t="s">
        <v>98</v>
      </c>
      <c r="E40" s="83">
        <v>100</v>
      </c>
      <c r="I40" s="39"/>
      <c r="L40" s="38"/>
      <c r="M40" s="38"/>
      <c r="W40" s="35"/>
    </row>
    <row r="41" spans="1:41" ht="15" customHeight="1" thickTop="1">
      <c r="A41" s="39"/>
      <c r="B41" s="38"/>
      <c r="C41" s="38"/>
      <c r="D41" s="38"/>
      <c r="I41" s="39"/>
      <c r="L41" s="38"/>
      <c r="M41" s="38"/>
      <c r="W41" s="35"/>
    </row>
    <row r="42" spans="1:41" ht="18">
      <c r="A42" s="108" t="s">
        <v>243</v>
      </c>
      <c r="F42"/>
      <c r="G42" s="74"/>
      <c r="I42" s="73"/>
      <c r="L42" s="38"/>
      <c r="M42" s="38"/>
      <c r="N42" s="74"/>
      <c r="O42" s="74"/>
      <c r="P42" s="38"/>
      <c r="Q42" s="38"/>
      <c r="V42" s="38"/>
      <c r="W42" s="35"/>
      <c r="AM42" s="38"/>
      <c r="AN42" s="38"/>
      <c r="AO42" s="38"/>
    </row>
    <row r="43" spans="1:41" ht="19" thickBot="1">
      <c r="A43" s="108"/>
      <c r="F43"/>
      <c r="G43" s="74"/>
      <c r="J43" s="73"/>
      <c r="L43" s="38"/>
      <c r="M43" s="38"/>
      <c r="N43" s="74"/>
      <c r="O43" s="74"/>
      <c r="P43" s="38"/>
      <c r="Q43" s="38"/>
      <c r="R43" s="38"/>
      <c r="S43" s="38"/>
      <c r="T43" s="38"/>
      <c r="U43" s="38"/>
      <c r="V43" s="38"/>
      <c r="X43" s="38"/>
      <c r="AJ43" s="38"/>
      <c r="AK43" s="38"/>
      <c r="AL43" s="38"/>
      <c r="AM43" s="38"/>
      <c r="AN43" s="38"/>
      <c r="AO43" s="38"/>
    </row>
    <row r="44" spans="1:41" ht="20" thickTop="1" thickBot="1">
      <c r="A44" s="109" t="s">
        <v>147</v>
      </c>
      <c r="B44" s="110"/>
      <c r="C44" s="110"/>
      <c r="D44" s="110"/>
      <c r="E44" s="111"/>
      <c r="F44"/>
      <c r="G44"/>
      <c r="J44"/>
      <c r="K44"/>
      <c r="L44"/>
      <c r="M44"/>
      <c r="N44"/>
      <c r="O44"/>
      <c r="P44"/>
      <c r="Q44"/>
      <c r="R44" s="38"/>
      <c r="S44" s="38"/>
      <c r="T44" s="38"/>
      <c r="U44" s="38"/>
      <c r="V44" s="38"/>
      <c r="X44" s="38"/>
      <c r="AJ44" s="38"/>
      <c r="AK44" s="38"/>
      <c r="AL44" s="38"/>
      <c r="AM44" s="38"/>
      <c r="AN44" s="38"/>
      <c r="AO44" s="38"/>
    </row>
    <row r="45" spans="1:41" ht="20" thickTop="1" thickBot="1">
      <c r="A45" s="100"/>
      <c r="B45" s="83" t="s">
        <v>189</v>
      </c>
      <c r="C45" s="83" t="s">
        <v>190</v>
      </c>
      <c r="D45" s="83" t="s">
        <v>191</v>
      </c>
      <c r="E45" s="112" t="e">
        <f>A154</f>
        <v>#DIV/0!</v>
      </c>
      <c r="F45"/>
      <c r="G45"/>
      <c r="J45"/>
      <c r="K45"/>
      <c r="L45"/>
      <c r="M45"/>
      <c r="N45"/>
      <c r="O45"/>
      <c r="P45"/>
      <c r="Q45"/>
      <c r="R45" s="38"/>
      <c r="S45" s="38"/>
      <c r="T45" s="38"/>
      <c r="U45" s="38"/>
      <c r="V45" s="38"/>
      <c r="X45" s="38"/>
      <c r="AJ45" s="38"/>
      <c r="AK45" s="38"/>
      <c r="AL45" s="38"/>
      <c r="AM45" s="38"/>
      <c r="AN45" s="38"/>
      <c r="AO45" s="38"/>
    </row>
    <row r="46" spans="1:41" ht="17.25" customHeight="1" thickTop="1" thickBot="1">
      <c r="A46" s="100"/>
      <c r="B46" s="83"/>
      <c r="C46" s="83" t="s">
        <v>192</v>
      </c>
      <c r="D46" s="83" t="s">
        <v>191</v>
      </c>
      <c r="E46" s="113" t="e">
        <f>A165</f>
        <v>#DIV/0!</v>
      </c>
      <c r="F46"/>
      <c r="G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 ht="16" thickTop="1" thickBot="1">
      <c r="A47" s="100"/>
      <c r="B47" s="83"/>
      <c r="C47" s="83" t="s">
        <v>193</v>
      </c>
      <c r="D47" s="83" t="s">
        <v>191</v>
      </c>
      <c r="E47" s="113" t="e">
        <f>A176</f>
        <v>#DIV/0!</v>
      </c>
      <c r="G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41" ht="17.25" customHeight="1" thickTop="1" thickBot="1">
      <c r="A48" s="100"/>
      <c r="B48" s="83"/>
      <c r="C48" s="83" t="s">
        <v>194</v>
      </c>
      <c r="D48" s="83" t="s">
        <v>191</v>
      </c>
      <c r="E48" s="113" t="e">
        <f>E11*A202</f>
        <v>#DIV/0!</v>
      </c>
      <c r="G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41" ht="16" thickTop="1" thickBot="1">
      <c r="A49" s="100"/>
      <c r="B49" s="83"/>
      <c r="C49" s="83"/>
      <c r="D49" s="83"/>
      <c r="E49" s="113"/>
      <c r="G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41" ht="16" thickTop="1" thickBot="1">
      <c r="A50" s="100"/>
      <c r="B50" s="83" t="s">
        <v>195</v>
      </c>
      <c r="C50" s="83" t="s">
        <v>153</v>
      </c>
      <c r="D50" s="83" t="str">
        <f t="shared" ref="D50:D58" si="1">D194</f>
        <v>tCO2/yr</v>
      </c>
      <c r="E50" s="113" t="e">
        <f t="shared" ref="E50:E58" si="2">C194</f>
        <v>#DIV/0!</v>
      </c>
      <c r="G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41" ht="16" thickTop="1" thickBot="1">
      <c r="A51" s="100"/>
      <c r="B51" s="83"/>
      <c r="C51" s="83" t="s">
        <v>154</v>
      </c>
      <c r="D51" s="83" t="str">
        <f t="shared" si="1"/>
        <v>tCO2/yr</v>
      </c>
      <c r="E51" s="113" t="e">
        <f t="shared" si="2"/>
        <v>#DIV/0!</v>
      </c>
      <c r="G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41" ht="16" thickTop="1" thickBot="1">
      <c r="A52" s="100"/>
      <c r="B52" s="83"/>
      <c r="C52" s="83" t="s">
        <v>155</v>
      </c>
      <c r="D52" s="83" t="str">
        <f t="shared" si="1"/>
        <v>tCO2/yr</v>
      </c>
      <c r="E52" s="113" t="e">
        <f t="shared" si="2"/>
        <v>#DIV/0!</v>
      </c>
      <c r="G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41" ht="16" thickTop="1" thickBot="1">
      <c r="A53" s="100"/>
      <c r="B53" s="83"/>
      <c r="C53" s="83" t="s">
        <v>156</v>
      </c>
      <c r="D53" s="83" t="str">
        <f t="shared" si="1"/>
        <v>tCO2/yr</v>
      </c>
      <c r="E53" s="113" t="e">
        <f t="shared" si="2"/>
        <v>#DIV/0!</v>
      </c>
      <c r="G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41" ht="16" thickTop="1" thickBot="1">
      <c r="A54" s="100"/>
      <c r="B54" s="83"/>
      <c r="C54" s="83" t="s">
        <v>157</v>
      </c>
      <c r="D54" s="83" t="str">
        <f t="shared" si="1"/>
        <v>tCO2/yr</v>
      </c>
      <c r="E54" s="113" t="e">
        <f t="shared" si="2"/>
        <v>#DIV/0!</v>
      </c>
      <c r="G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41" ht="16" thickTop="1" thickBot="1">
      <c r="A55" s="100"/>
      <c r="B55" s="83"/>
      <c r="C55" s="83" t="s">
        <v>158</v>
      </c>
      <c r="D55" s="83" t="str">
        <f t="shared" si="1"/>
        <v>tCO2/yr</v>
      </c>
      <c r="E55" s="113" t="e">
        <f t="shared" si="2"/>
        <v>#DIV/0!</v>
      </c>
      <c r="G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41" ht="16" thickTop="1" thickBot="1">
      <c r="A56" s="100"/>
      <c r="B56" s="83"/>
      <c r="C56" s="83" t="s">
        <v>159</v>
      </c>
      <c r="D56" s="83" t="str">
        <f t="shared" si="1"/>
        <v>tCO2/yr</v>
      </c>
      <c r="E56" s="113" t="e">
        <f t="shared" si="2"/>
        <v>#DIV/0!</v>
      </c>
      <c r="G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41" ht="16" thickTop="1" thickBot="1">
      <c r="A57" s="100"/>
      <c r="B57" s="83"/>
      <c r="C57" s="83" t="s">
        <v>160</v>
      </c>
      <c r="D57" s="83" t="str">
        <f t="shared" si="1"/>
        <v>tCO2/yr</v>
      </c>
      <c r="E57" s="113" t="e">
        <f t="shared" si="2"/>
        <v>#DIV/0!</v>
      </c>
      <c r="G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41" ht="16" thickTop="1" thickBot="1">
      <c r="A58" s="100"/>
      <c r="B58" s="83"/>
      <c r="C58" s="83" t="s">
        <v>161</v>
      </c>
      <c r="D58" s="83" t="str">
        <f t="shared" si="1"/>
        <v>tCO2/yr</v>
      </c>
      <c r="E58" s="113" t="e">
        <f t="shared" si="2"/>
        <v>#DIV/0!</v>
      </c>
      <c r="G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41" ht="16" thickTop="1" thickBot="1">
      <c r="A59" s="100"/>
      <c r="B59" s="83"/>
      <c r="C59" s="83"/>
      <c r="D59" s="83"/>
      <c r="E59" s="113"/>
      <c r="G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41" ht="16" thickTop="1" thickBot="1">
      <c r="A60" s="100"/>
      <c r="B60" s="83" t="s">
        <v>196</v>
      </c>
      <c r="C60" s="83" t="s">
        <v>153</v>
      </c>
      <c r="D60" s="83" t="s">
        <v>197</v>
      </c>
      <c r="E60" s="113" t="e">
        <f t="shared" ref="E60:E68" si="3">C205</f>
        <v>#DIV/0!</v>
      </c>
      <c r="G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41" ht="16" thickTop="1" thickBot="1">
      <c r="A61" s="100"/>
      <c r="B61" s="83"/>
      <c r="C61" s="83" t="s">
        <v>154</v>
      </c>
      <c r="D61" s="83" t="s">
        <v>197</v>
      </c>
      <c r="E61" s="113" t="e">
        <f t="shared" si="3"/>
        <v>#DIV/0!</v>
      </c>
      <c r="G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41" ht="16" thickTop="1" thickBot="1">
      <c r="A62" s="100"/>
      <c r="B62" s="83"/>
      <c r="C62" s="83" t="s">
        <v>155</v>
      </c>
      <c r="D62" s="83" t="s">
        <v>197</v>
      </c>
      <c r="E62" s="113" t="e">
        <f t="shared" si="3"/>
        <v>#DIV/0!</v>
      </c>
      <c r="G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3" spans="1:41" ht="16" thickTop="1" thickBot="1">
      <c r="A63" s="100"/>
      <c r="B63" s="83"/>
      <c r="C63" s="83" t="s">
        <v>156</v>
      </c>
      <c r="D63" s="83" t="s">
        <v>197</v>
      </c>
      <c r="E63" s="113" t="e">
        <f t="shared" si="3"/>
        <v>#DIV/0!</v>
      </c>
      <c r="G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41" ht="16" thickTop="1" thickBot="1">
      <c r="A64" s="100"/>
      <c r="B64" s="83"/>
      <c r="C64" s="83" t="s">
        <v>157</v>
      </c>
      <c r="D64" s="83" t="s">
        <v>197</v>
      </c>
      <c r="E64" s="113" t="e">
        <f t="shared" si="3"/>
        <v>#DIV/0!</v>
      </c>
      <c r="G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41" ht="16" thickTop="1" thickBot="1">
      <c r="A65" s="100"/>
      <c r="B65" s="83"/>
      <c r="C65" s="83" t="s">
        <v>158</v>
      </c>
      <c r="D65" s="83" t="s">
        <v>197</v>
      </c>
      <c r="E65" s="113" t="e">
        <f t="shared" si="3"/>
        <v>#DIV/0!</v>
      </c>
      <c r="G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r="66" spans="1:41" ht="16" thickTop="1" thickBot="1">
      <c r="A66" s="100"/>
      <c r="B66" s="83"/>
      <c r="C66" s="83" t="s">
        <v>159</v>
      </c>
      <c r="D66" s="83" t="s">
        <v>197</v>
      </c>
      <c r="E66" s="113" t="e">
        <f t="shared" si="3"/>
        <v>#DIV/0!</v>
      </c>
      <c r="G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7" spans="1:41" ht="16" thickTop="1" thickBot="1">
      <c r="A67" s="100"/>
      <c r="B67" s="83"/>
      <c r="C67" s="83" t="s">
        <v>160</v>
      </c>
      <c r="D67" s="83" t="s">
        <v>197</v>
      </c>
      <c r="E67" s="113" t="e">
        <f t="shared" si="3"/>
        <v>#DIV/0!</v>
      </c>
      <c r="F67" s="132"/>
      <c r="G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r="68" spans="1:41" ht="16" thickTop="1" thickBot="1">
      <c r="A68" s="100"/>
      <c r="B68" s="83"/>
      <c r="C68" s="83" t="s">
        <v>161</v>
      </c>
      <c r="D68" s="83" t="s">
        <v>197</v>
      </c>
      <c r="E68" s="113" t="e">
        <f t="shared" si="3"/>
        <v>#DIV/0!</v>
      </c>
      <c r="G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r="69" spans="1:41" ht="16" thickTop="1" thickBot="1">
      <c r="A69" s="100"/>
      <c r="B69" s="83"/>
      <c r="C69" s="83"/>
      <c r="D69" s="83"/>
      <c r="E69" s="113"/>
      <c r="G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r="70" spans="1:41" ht="16" thickTop="1" thickBot="1">
      <c r="A70" s="100"/>
      <c r="B70" s="83" t="s">
        <v>198</v>
      </c>
      <c r="C70" s="83" t="s">
        <v>153</v>
      </c>
      <c r="D70" s="83" t="s">
        <v>197</v>
      </c>
      <c r="E70" s="113">
        <f t="shared" ref="E70:E78" si="4">C121</f>
        <v>0</v>
      </c>
      <c r="G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41" ht="16" thickTop="1" thickBot="1">
      <c r="A71" s="100"/>
      <c r="B71" s="83"/>
      <c r="C71" s="83" t="s">
        <v>154</v>
      </c>
      <c r="D71" s="83" t="s">
        <v>197</v>
      </c>
      <c r="E71" s="113">
        <f t="shared" si="4"/>
        <v>0</v>
      </c>
      <c r="G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41" ht="16" thickTop="1" thickBot="1">
      <c r="A72" s="100"/>
      <c r="B72" s="83"/>
      <c r="C72" s="83" t="s">
        <v>155</v>
      </c>
      <c r="D72" s="83" t="s">
        <v>197</v>
      </c>
      <c r="E72" s="113">
        <f t="shared" si="4"/>
        <v>0</v>
      </c>
      <c r="G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41" ht="16" thickTop="1" thickBot="1">
      <c r="A73" s="100"/>
      <c r="B73" s="83"/>
      <c r="C73" s="83" t="s">
        <v>156</v>
      </c>
      <c r="D73" s="83" t="s">
        <v>197</v>
      </c>
      <c r="E73" s="113">
        <f t="shared" si="4"/>
        <v>0</v>
      </c>
      <c r="G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41" ht="16" thickTop="1" thickBot="1">
      <c r="A74" s="100"/>
      <c r="B74" s="83"/>
      <c r="C74" s="83" t="s">
        <v>157</v>
      </c>
      <c r="D74" s="83" t="s">
        <v>197</v>
      </c>
      <c r="E74" s="113">
        <f t="shared" si="4"/>
        <v>0</v>
      </c>
      <c r="G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41" ht="16" thickTop="1" thickBot="1">
      <c r="A75" s="100"/>
      <c r="B75" s="83"/>
      <c r="C75" s="83" t="s">
        <v>158</v>
      </c>
      <c r="D75" s="83" t="s">
        <v>197</v>
      </c>
      <c r="E75" s="113">
        <f t="shared" si="4"/>
        <v>0</v>
      </c>
      <c r="G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41" ht="16" thickTop="1" thickBot="1">
      <c r="A76" s="100"/>
      <c r="B76" s="83"/>
      <c r="C76" s="83" t="s">
        <v>159</v>
      </c>
      <c r="D76" s="83" t="s">
        <v>197</v>
      </c>
      <c r="E76" s="113">
        <f t="shared" si="4"/>
        <v>0</v>
      </c>
      <c r="G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41" ht="16" thickTop="1" thickBot="1">
      <c r="A77" s="100"/>
      <c r="B77" s="83"/>
      <c r="C77" s="83" t="s">
        <v>160</v>
      </c>
      <c r="D77" s="83" t="s">
        <v>197</v>
      </c>
      <c r="E77" s="113">
        <f t="shared" si="4"/>
        <v>0</v>
      </c>
      <c r="G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41" ht="16" thickTop="1" thickBot="1">
      <c r="A78" s="100"/>
      <c r="B78" s="83"/>
      <c r="C78" s="83" t="s">
        <v>161</v>
      </c>
      <c r="D78" s="83" t="s">
        <v>197</v>
      </c>
      <c r="E78" s="114">
        <f t="shared" si="4"/>
        <v>0</v>
      </c>
      <c r="G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1:41" ht="17" thickTop="1" thickBot="1">
      <c r="A79" s="115" t="s">
        <v>199</v>
      </c>
      <c r="B79" s="116"/>
      <c r="C79" s="116"/>
      <c r="D79" s="116"/>
      <c r="E79" s="117"/>
      <c r="G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41" ht="16" thickTop="1" thickBot="1">
      <c r="A80" s="83"/>
      <c r="B80" s="83" t="s">
        <v>200</v>
      </c>
      <c r="C80" s="83"/>
      <c r="D80" s="83" t="s">
        <v>201</v>
      </c>
      <c r="E80" s="118" t="e">
        <f>SUM(E50:E58)</f>
        <v>#DIV/0!</v>
      </c>
      <c r="G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41" ht="16" thickTop="1" thickBot="1">
      <c r="A81" s="83"/>
      <c r="B81" s="83" t="s">
        <v>202</v>
      </c>
      <c r="C81" s="83"/>
      <c r="D81" s="83" t="s">
        <v>197</v>
      </c>
      <c r="E81" s="118" t="e">
        <f>SUM(E60:E68)</f>
        <v>#DIV/0!</v>
      </c>
      <c r="G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41" ht="16" thickTop="1" thickBot="1">
      <c r="A82" s="83"/>
      <c r="B82" s="83" t="s">
        <v>198</v>
      </c>
      <c r="C82" s="83"/>
      <c r="D82" s="83" t="s">
        <v>197</v>
      </c>
      <c r="E82" s="118">
        <f>SUM(E70:E78)</f>
        <v>0</v>
      </c>
      <c r="G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41" ht="16" thickTop="1" thickBot="1">
      <c r="A83" s="83"/>
      <c r="B83" s="55" t="s">
        <v>189</v>
      </c>
      <c r="C83" s="55"/>
      <c r="D83" s="55" t="s">
        <v>191</v>
      </c>
      <c r="E83" s="119" t="e">
        <f>SUM(E45:E47)</f>
        <v>#DIV/0!</v>
      </c>
      <c r="G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41" ht="16" thickTop="1" thickBot="1">
      <c r="A84" s="83"/>
      <c r="B84" s="55" t="s">
        <v>203</v>
      </c>
      <c r="C84" s="55"/>
      <c r="D84" s="55" t="s">
        <v>191</v>
      </c>
      <c r="E84" s="119" t="e">
        <f>E48</f>
        <v>#DIV/0!</v>
      </c>
      <c r="G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41" ht="16" thickTop="1" thickBot="1">
      <c r="A85" s="83"/>
      <c r="B85" s="55" t="s">
        <v>204</v>
      </c>
      <c r="C85" s="55"/>
      <c r="D85" s="55" t="s">
        <v>191</v>
      </c>
      <c r="E85" s="119" t="e">
        <f>E83+E84</f>
        <v>#DIV/0!</v>
      </c>
      <c r="G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41" ht="16" thickTop="1" thickBot="1">
      <c r="A86" s="83"/>
      <c r="B86" s="55" t="s">
        <v>205</v>
      </c>
      <c r="C86" s="55"/>
      <c r="D86" s="55" t="s">
        <v>206</v>
      </c>
      <c r="E86" s="119" t="e">
        <f>E85/SUM(E70:E78)</f>
        <v>#DIV/0!</v>
      </c>
      <c r="G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41" ht="15" thickTop="1">
      <c r="G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41">
      <c r="G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41">
      <c r="G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41">
      <c r="A90" s="120" t="s">
        <v>207</v>
      </c>
      <c r="F90"/>
      <c r="G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41" ht="15" thickBot="1">
      <c r="F91"/>
      <c r="G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41" ht="17" thickTop="1" thickBot="1">
      <c r="A92" s="28"/>
      <c r="B92" s="28" t="s">
        <v>89</v>
      </c>
      <c r="C92" s="28" t="s">
        <v>130</v>
      </c>
      <c r="D92" s="28" t="s">
        <v>19</v>
      </c>
      <c r="E92" s="28" t="s">
        <v>90</v>
      </c>
      <c r="F92" s="28" t="str">
        <f>$D$2&amp;" "&amp;$E$2&amp;" "&amp;F2</f>
        <v>Run 1,3 A</v>
      </c>
      <c r="G92" s="28" t="str">
        <f>$D$2&amp;" "&amp;$E$2&amp;" "&amp;G2</f>
        <v>Run 1,3 B</v>
      </c>
      <c r="H92" s="28" t="str">
        <f t="shared" ref="H92:O92" si="5">$D$2&amp;" "&amp;$E$2&amp;" "&amp;N2</f>
        <v>Run 1,3 C</v>
      </c>
      <c r="I92" s="28" t="str">
        <f t="shared" si="5"/>
        <v>Run 1,3 D</v>
      </c>
      <c r="J92" s="28" t="str">
        <f t="shared" si="5"/>
        <v>Run 1,3 E</v>
      </c>
      <c r="K92" s="28" t="str">
        <f t="shared" si="5"/>
        <v>Run 1,3 F</v>
      </c>
      <c r="L92" s="28" t="str">
        <f t="shared" si="5"/>
        <v>Run 1,3 G</v>
      </c>
      <c r="M92" s="28" t="str">
        <f t="shared" si="5"/>
        <v>Run 1,3 H</v>
      </c>
      <c r="N92" s="28" t="str">
        <f t="shared" si="5"/>
        <v>Run 1,3 I</v>
      </c>
      <c r="O92" s="28" t="str">
        <f t="shared" si="5"/>
        <v>Run 1,3 J</v>
      </c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41" ht="16" thickTop="1" thickBot="1">
      <c r="A93" s="91" t="s">
        <v>91</v>
      </c>
      <c r="B93" s="46" t="s">
        <v>231</v>
      </c>
      <c r="C93" s="46"/>
      <c r="D93" s="45"/>
      <c r="E93" s="63" t="s">
        <v>131</v>
      </c>
      <c r="F93" s="44" t="s">
        <v>132</v>
      </c>
      <c r="G93" s="44" t="s">
        <v>133</v>
      </c>
      <c r="H93" s="44" t="s">
        <v>132</v>
      </c>
      <c r="I93" s="44" t="s">
        <v>133</v>
      </c>
      <c r="J93" s="44" t="s">
        <v>132</v>
      </c>
      <c r="K93" s="44" t="s">
        <v>133</v>
      </c>
      <c r="L93" s="44" t="s">
        <v>132</v>
      </c>
      <c r="M93" s="44" t="s">
        <v>133</v>
      </c>
      <c r="N93" s="44" t="s">
        <v>132</v>
      </c>
      <c r="O93" s="44" t="s">
        <v>133</v>
      </c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41" ht="16" thickTop="1" thickBot="1">
      <c r="A94" s="92"/>
      <c r="B94" s="46" t="s">
        <v>134</v>
      </c>
      <c r="C94" s="46"/>
      <c r="D94" s="45">
        <v>1</v>
      </c>
      <c r="E94" s="63">
        <v>0.03</v>
      </c>
      <c r="F94" s="46">
        <v>0.03</v>
      </c>
      <c r="G94" s="46">
        <v>0.03</v>
      </c>
      <c r="H94" s="46">
        <v>0.03</v>
      </c>
      <c r="I94" s="46">
        <v>0.03</v>
      </c>
      <c r="J94" s="46">
        <v>0.03</v>
      </c>
      <c r="K94" s="46">
        <v>0.03</v>
      </c>
      <c r="L94" s="46">
        <v>0.03</v>
      </c>
      <c r="M94" s="46">
        <v>0.03</v>
      </c>
      <c r="N94" s="46">
        <v>0.03</v>
      </c>
      <c r="O94" s="46">
        <v>0.03</v>
      </c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41" ht="16" thickTop="1" thickBot="1">
      <c r="A95" s="92"/>
      <c r="B95" s="46" t="s">
        <v>135</v>
      </c>
      <c r="C95" s="46"/>
      <c r="D95" s="64" t="s">
        <v>136</v>
      </c>
      <c r="E95" s="63">
        <v>1000</v>
      </c>
      <c r="F95" s="44">
        <v>131</v>
      </c>
      <c r="G95" s="44">
        <v>173</v>
      </c>
      <c r="H95" s="44">
        <v>1584</v>
      </c>
      <c r="I95" s="44">
        <v>1888</v>
      </c>
      <c r="J95" s="44">
        <v>4246</v>
      </c>
      <c r="K95" s="44">
        <v>5245</v>
      </c>
      <c r="L95" s="44">
        <v>650</v>
      </c>
      <c r="M95" s="44">
        <v>650</v>
      </c>
      <c r="N95" s="44">
        <v>490</v>
      </c>
      <c r="O95" s="44">
        <v>490</v>
      </c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41" ht="30" thickTop="1" thickBot="1">
      <c r="A96" s="92"/>
      <c r="B96" s="65" t="s">
        <v>137</v>
      </c>
      <c r="C96" s="65"/>
      <c r="D96" s="45"/>
      <c r="E96" s="66" t="s">
        <v>138</v>
      </c>
      <c r="F96" s="67" t="s">
        <v>139</v>
      </c>
      <c r="G96" s="68" t="s">
        <v>139</v>
      </c>
      <c r="H96" s="67" t="s">
        <v>138</v>
      </c>
      <c r="I96" s="68" t="s">
        <v>138</v>
      </c>
      <c r="J96" s="67" t="s">
        <v>241</v>
      </c>
      <c r="K96" s="68" t="s">
        <v>241</v>
      </c>
      <c r="L96" s="67" t="s">
        <v>179</v>
      </c>
      <c r="M96" s="68" t="s">
        <v>179</v>
      </c>
      <c r="N96" s="67" t="s">
        <v>180</v>
      </c>
      <c r="O96" s="68" t="s">
        <v>180</v>
      </c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1:41" ht="16" thickTop="1" thickBot="1">
      <c r="A97" s="92"/>
      <c r="B97" s="46" t="s">
        <v>140</v>
      </c>
      <c r="C97" s="46"/>
      <c r="D97" s="45"/>
      <c r="E97" s="63">
        <v>2015</v>
      </c>
      <c r="F97" s="44">
        <v>2050</v>
      </c>
      <c r="G97" s="46">
        <v>2050</v>
      </c>
      <c r="H97" s="46">
        <v>2050</v>
      </c>
      <c r="I97" s="46">
        <v>2050</v>
      </c>
      <c r="J97" s="46">
        <v>2050</v>
      </c>
      <c r="K97" s="46">
        <v>2050</v>
      </c>
      <c r="L97" s="46">
        <v>2050</v>
      </c>
      <c r="M97" s="46">
        <v>2050</v>
      </c>
      <c r="N97" s="46">
        <v>2050</v>
      </c>
      <c r="O97" s="46">
        <v>2050</v>
      </c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41" ht="16" thickTop="1" thickBot="1">
      <c r="A98" s="93"/>
      <c r="B98" s="46" t="s">
        <v>141</v>
      </c>
      <c r="C98" s="46"/>
      <c r="D98" s="45"/>
      <c r="E98" s="63">
        <v>0</v>
      </c>
      <c r="F98" s="46">
        <v>0</v>
      </c>
      <c r="G98" s="46">
        <v>0</v>
      </c>
      <c r="H98" s="46">
        <v>0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41" ht="16" thickTop="1" thickBot="1">
      <c r="A99" s="94" t="s">
        <v>142</v>
      </c>
      <c r="B99" s="46" t="s">
        <v>143</v>
      </c>
      <c r="C99" s="46"/>
      <c r="D99" s="45"/>
      <c r="E99" s="63">
        <v>0.27022400000000002</v>
      </c>
      <c r="F99" s="44">
        <v>0.09</v>
      </c>
      <c r="G99" s="46">
        <v>0.09</v>
      </c>
      <c r="H99" s="46">
        <v>0.09</v>
      </c>
      <c r="I99" s="46">
        <v>0.09</v>
      </c>
      <c r="J99" s="46">
        <v>0.09</v>
      </c>
      <c r="K99" s="46">
        <v>0.09</v>
      </c>
      <c r="L99" s="46">
        <v>0.09</v>
      </c>
      <c r="M99" s="46">
        <v>0.09</v>
      </c>
      <c r="N99" s="46">
        <v>0.09</v>
      </c>
      <c r="O99" s="46">
        <v>0.09</v>
      </c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41" ht="16" thickTop="1" thickBot="1">
      <c r="A100" s="95"/>
      <c r="B100" s="45" t="s">
        <v>144</v>
      </c>
      <c r="C100" s="45"/>
      <c r="D100" s="45"/>
      <c r="E100" s="63">
        <v>0.26640000000000003</v>
      </c>
      <c r="F100" s="46">
        <v>0.26640000000000003</v>
      </c>
      <c r="G100" s="46">
        <v>0.26640000000000003</v>
      </c>
      <c r="H100" s="46">
        <v>0.26640000000000003</v>
      </c>
      <c r="I100" s="46">
        <v>0.26640000000000003</v>
      </c>
      <c r="J100" s="46">
        <v>0.26640000000000003</v>
      </c>
      <c r="K100" s="46">
        <v>0.26640000000000003</v>
      </c>
      <c r="L100" s="46">
        <v>0.26640000000000003</v>
      </c>
      <c r="M100" s="46">
        <v>0.26640000000000003</v>
      </c>
      <c r="N100" s="46">
        <v>0.26640000000000003</v>
      </c>
      <c r="O100" s="46">
        <v>0.26640000000000003</v>
      </c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41" ht="16" thickTop="1" thickBot="1">
      <c r="A101" s="95"/>
      <c r="B101" s="45" t="s">
        <v>145</v>
      </c>
      <c r="C101" s="45"/>
      <c r="D101" s="45"/>
      <c r="E101" s="63">
        <v>0.312</v>
      </c>
      <c r="F101" s="46">
        <v>0.312</v>
      </c>
      <c r="G101" s="46">
        <v>0.312</v>
      </c>
      <c r="H101" s="46">
        <v>0.312</v>
      </c>
      <c r="I101" s="46">
        <v>0.312</v>
      </c>
      <c r="J101" s="46">
        <v>0.312</v>
      </c>
      <c r="K101" s="46">
        <v>0.312</v>
      </c>
      <c r="L101" s="46">
        <v>0.312</v>
      </c>
      <c r="M101" s="46">
        <v>0.312</v>
      </c>
      <c r="N101" s="46">
        <v>0.312</v>
      </c>
      <c r="O101" s="46">
        <v>0.312</v>
      </c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1:41" ht="16" thickTop="1" thickBot="1">
      <c r="A102" s="96"/>
      <c r="B102" s="45" t="s">
        <v>146</v>
      </c>
      <c r="C102" s="45"/>
      <c r="D102" s="45"/>
      <c r="E102" s="63">
        <v>0.20124</v>
      </c>
      <c r="F102" s="46">
        <v>0.20124</v>
      </c>
      <c r="G102" s="46">
        <v>0.20124</v>
      </c>
      <c r="H102" s="46">
        <v>0.20124</v>
      </c>
      <c r="I102" s="46">
        <v>0.20124</v>
      </c>
      <c r="J102" s="46">
        <v>0.20124</v>
      </c>
      <c r="K102" s="46">
        <v>0.20124</v>
      </c>
      <c r="L102" s="46">
        <v>0.20124</v>
      </c>
      <c r="M102" s="46">
        <v>0.20124</v>
      </c>
      <c r="N102" s="46">
        <v>0.20124</v>
      </c>
      <c r="O102" s="46">
        <v>0.20124</v>
      </c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1:41" ht="16" thickTop="1" thickBot="1">
      <c r="A103" s="69" t="s">
        <v>106</v>
      </c>
      <c r="B103" s="70" t="s">
        <v>109</v>
      </c>
      <c r="C103" s="70"/>
      <c r="D103" s="45"/>
      <c r="E103" s="71" t="s">
        <v>110</v>
      </c>
      <c r="F103" s="72" t="s">
        <v>110</v>
      </c>
      <c r="G103" s="72" t="s">
        <v>110</v>
      </c>
      <c r="H103" s="72" t="s">
        <v>110</v>
      </c>
      <c r="I103" s="72" t="s">
        <v>110</v>
      </c>
      <c r="J103" s="72" t="s">
        <v>110</v>
      </c>
      <c r="K103" s="72" t="s">
        <v>110</v>
      </c>
      <c r="L103" s="72" t="s">
        <v>110</v>
      </c>
      <c r="M103" s="72" t="s">
        <v>110</v>
      </c>
      <c r="N103" s="72" t="s">
        <v>110</v>
      </c>
      <c r="O103" s="72" t="s">
        <v>110</v>
      </c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1:41" ht="16" thickTop="1" thickBot="1">
      <c r="A104"/>
      <c r="B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1:41" ht="17" thickTop="1" thickBot="1">
      <c r="A105" s="28" t="s">
        <v>186</v>
      </c>
      <c r="B105" s="28" t="s">
        <v>208</v>
      </c>
      <c r="C105" s="28" t="s">
        <v>199</v>
      </c>
      <c r="D105" s="28" t="s">
        <v>19</v>
      </c>
      <c r="E105" s="28" t="s">
        <v>209</v>
      </c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41" ht="48.75" customHeight="1" thickTop="1" thickBot="1">
      <c r="A106" s="63">
        <f>SUM(F106:P106)</f>
        <v>0</v>
      </c>
      <c r="B106" s="63" t="s">
        <v>187</v>
      </c>
      <c r="C106" s="63"/>
      <c r="D106" s="121"/>
      <c r="E106" s="122" t="s">
        <v>210</v>
      </c>
      <c r="F106" s="121">
        <f t="shared" ref="F106:O106" si="6">C16</f>
        <v>0</v>
      </c>
      <c r="G106" s="121">
        <f t="shared" si="6"/>
        <v>0</v>
      </c>
      <c r="H106" s="121">
        <f t="shared" si="6"/>
        <v>0</v>
      </c>
      <c r="I106" s="121">
        <f t="shared" si="6"/>
        <v>0</v>
      </c>
      <c r="J106" s="121">
        <f t="shared" si="6"/>
        <v>0</v>
      </c>
      <c r="K106" s="121">
        <f t="shared" si="6"/>
        <v>0</v>
      </c>
      <c r="L106" s="121">
        <f t="shared" si="6"/>
        <v>0</v>
      </c>
      <c r="M106" s="121">
        <f t="shared" si="6"/>
        <v>0</v>
      </c>
      <c r="N106" s="121">
        <f t="shared" si="6"/>
        <v>0</v>
      </c>
      <c r="O106" s="121">
        <f t="shared" si="6"/>
        <v>0</v>
      </c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1:41" ht="16" thickTop="1" thickBot="1">
      <c r="A107" s="63"/>
      <c r="B107" s="63"/>
      <c r="C107" s="63"/>
      <c r="D107" s="63"/>
      <c r="E107" s="6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1:41" ht="16" thickTop="1" thickBot="1">
      <c r="A108" s="63"/>
      <c r="B108" s="63"/>
      <c r="C108" s="63" t="s">
        <v>244</v>
      </c>
      <c r="D108" s="63"/>
      <c r="E108" s="124" t="s">
        <v>211</v>
      </c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1:41" ht="16" thickTop="1" thickBot="1">
      <c r="A109" s="63"/>
      <c r="B109" s="63"/>
      <c r="C109" s="63">
        <f t="shared" ref="C109:C117" si="7">SUM(F109:O109)</f>
        <v>0</v>
      </c>
      <c r="D109" s="63">
        <v>1</v>
      </c>
      <c r="E109" s="63" t="s">
        <v>153</v>
      </c>
      <c r="F109" s="63">
        <f t="shared" ref="F109:O117" si="8">C18</f>
        <v>0</v>
      </c>
      <c r="G109" s="63">
        <f t="shared" si="8"/>
        <v>0</v>
      </c>
      <c r="H109" s="63">
        <f t="shared" si="8"/>
        <v>0</v>
      </c>
      <c r="I109" s="63">
        <f t="shared" si="8"/>
        <v>0</v>
      </c>
      <c r="J109" s="63">
        <f t="shared" si="8"/>
        <v>0</v>
      </c>
      <c r="K109" s="63">
        <f t="shared" si="8"/>
        <v>0</v>
      </c>
      <c r="L109" s="63">
        <f t="shared" si="8"/>
        <v>0</v>
      </c>
      <c r="M109" s="63">
        <f t="shared" si="8"/>
        <v>0</v>
      </c>
      <c r="N109" s="63">
        <f t="shared" si="8"/>
        <v>0</v>
      </c>
      <c r="O109" s="63">
        <f t="shared" si="8"/>
        <v>0</v>
      </c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10" spans="1:41" ht="91.5" customHeight="1" thickTop="1" thickBot="1">
      <c r="A110" s="130" t="s">
        <v>229</v>
      </c>
      <c r="B110" s="131">
        <v>0.9</v>
      </c>
      <c r="C110" s="63">
        <f t="shared" si="7"/>
        <v>1.4000000000000001</v>
      </c>
      <c r="D110" s="63">
        <v>1</v>
      </c>
      <c r="E110" s="63" t="s">
        <v>154</v>
      </c>
      <c r="F110" s="63">
        <f t="shared" si="8"/>
        <v>0.1</v>
      </c>
      <c r="G110" s="63">
        <f t="shared" si="8"/>
        <v>0.1</v>
      </c>
      <c r="H110" s="63">
        <f t="shared" si="8"/>
        <v>0.2</v>
      </c>
      <c r="I110" s="63">
        <f t="shared" si="8"/>
        <v>0.1</v>
      </c>
      <c r="J110" s="63">
        <f t="shared" si="8"/>
        <v>0.2</v>
      </c>
      <c r="K110" s="63">
        <f t="shared" si="8"/>
        <v>0.1</v>
      </c>
      <c r="L110" s="63">
        <f t="shared" si="8"/>
        <v>0.2</v>
      </c>
      <c r="M110" s="63">
        <f t="shared" si="8"/>
        <v>0.1</v>
      </c>
      <c r="N110" s="63">
        <f t="shared" si="8"/>
        <v>0.2</v>
      </c>
      <c r="O110" s="63">
        <f t="shared" si="8"/>
        <v>0.1</v>
      </c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r="111" spans="1:41" ht="16" thickTop="1" thickBot="1">
      <c r="A111" s="63"/>
      <c r="B111" s="63"/>
      <c r="C111" s="63">
        <f t="shared" si="7"/>
        <v>0.80000000000000027</v>
      </c>
      <c r="D111" s="63">
        <v>1</v>
      </c>
      <c r="E111" s="63" t="s">
        <v>155</v>
      </c>
      <c r="F111" s="63">
        <f t="shared" si="8"/>
        <v>0.2</v>
      </c>
      <c r="G111" s="63">
        <f t="shared" si="8"/>
        <v>0.2</v>
      </c>
      <c r="H111" s="63">
        <f t="shared" si="8"/>
        <v>0.05</v>
      </c>
      <c r="I111" s="63">
        <f t="shared" si="8"/>
        <v>0.05</v>
      </c>
      <c r="J111" s="63">
        <f t="shared" si="8"/>
        <v>0.05</v>
      </c>
      <c r="K111" s="63">
        <f t="shared" si="8"/>
        <v>0.05</v>
      </c>
      <c r="L111" s="63">
        <f t="shared" si="8"/>
        <v>0.05</v>
      </c>
      <c r="M111" s="63">
        <f t="shared" si="8"/>
        <v>0.05</v>
      </c>
      <c r="N111" s="63">
        <f t="shared" si="8"/>
        <v>0.05</v>
      </c>
      <c r="O111" s="63">
        <f t="shared" si="8"/>
        <v>0.05</v>
      </c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</row>
    <row r="112" spans="1:41" ht="16" thickTop="1" thickBot="1">
      <c r="A112" s="63"/>
      <c r="B112" s="63"/>
      <c r="C112" s="63">
        <f t="shared" si="7"/>
        <v>0.1</v>
      </c>
      <c r="D112" s="63">
        <v>1</v>
      </c>
      <c r="E112" s="63" t="s">
        <v>156</v>
      </c>
      <c r="F112" s="63">
        <f t="shared" si="8"/>
        <v>0.05</v>
      </c>
      <c r="G112" s="63">
        <f t="shared" si="8"/>
        <v>0.05</v>
      </c>
      <c r="H112" s="63">
        <f t="shared" si="8"/>
        <v>0</v>
      </c>
      <c r="I112" s="63">
        <f t="shared" si="8"/>
        <v>0</v>
      </c>
      <c r="J112" s="63">
        <f t="shared" si="8"/>
        <v>0</v>
      </c>
      <c r="K112" s="63">
        <f t="shared" si="8"/>
        <v>0</v>
      </c>
      <c r="L112" s="63">
        <f t="shared" si="8"/>
        <v>0</v>
      </c>
      <c r="M112" s="63">
        <f t="shared" si="8"/>
        <v>0</v>
      </c>
      <c r="N112" s="63">
        <f t="shared" si="8"/>
        <v>0</v>
      </c>
      <c r="O112" s="63">
        <f t="shared" si="8"/>
        <v>0</v>
      </c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1:41" ht="16.5" customHeight="1" thickTop="1" thickBot="1">
      <c r="A113" s="63"/>
      <c r="B113" s="63"/>
      <c r="C113" s="63">
        <f t="shared" si="7"/>
        <v>0.15000000000000002</v>
      </c>
      <c r="D113" s="63">
        <v>1</v>
      </c>
      <c r="E113" s="63" t="s">
        <v>157</v>
      </c>
      <c r="F113" s="63">
        <f t="shared" si="8"/>
        <v>0.1</v>
      </c>
      <c r="G113" s="63">
        <f t="shared" si="8"/>
        <v>0.05</v>
      </c>
      <c r="H113" s="63">
        <f t="shared" si="8"/>
        <v>0</v>
      </c>
      <c r="I113" s="63">
        <f t="shared" si="8"/>
        <v>0</v>
      </c>
      <c r="J113" s="63">
        <f t="shared" si="8"/>
        <v>0</v>
      </c>
      <c r="K113" s="63">
        <f t="shared" si="8"/>
        <v>0</v>
      </c>
      <c r="L113" s="63">
        <f t="shared" si="8"/>
        <v>0</v>
      </c>
      <c r="M113" s="63">
        <f t="shared" si="8"/>
        <v>0</v>
      </c>
      <c r="N113" s="63">
        <f t="shared" si="8"/>
        <v>0</v>
      </c>
      <c r="O113" s="63">
        <f t="shared" si="8"/>
        <v>0</v>
      </c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r="114" spans="1:41" ht="16" thickTop="1" thickBot="1">
      <c r="A114" s="63"/>
      <c r="B114" s="63"/>
      <c r="C114" s="63">
        <f t="shared" si="7"/>
        <v>0.25</v>
      </c>
      <c r="D114" s="63">
        <v>1</v>
      </c>
      <c r="E114" s="63" t="s">
        <v>158</v>
      </c>
      <c r="F114" s="63">
        <f t="shared" si="8"/>
        <v>0.2</v>
      </c>
      <c r="G114" s="63">
        <f t="shared" si="8"/>
        <v>0.05</v>
      </c>
      <c r="H114" s="63">
        <f t="shared" si="8"/>
        <v>0</v>
      </c>
      <c r="I114" s="63">
        <f t="shared" si="8"/>
        <v>0</v>
      </c>
      <c r="J114" s="63">
        <f t="shared" si="8"/>
        <v>0</v>
      </c>
      <c r="K114" s="63">
        <f t="shared" si="8"/>
        <v>0</v>
      </c>
      <c r="L114" s="63">
        <f t="shared" si="8"/>
        <v>0</v>
      </c>
      <c r="M114" s="63">
        <f t="shared" si="8"/>
        <v>0</v>
      </c>
      <c r="N114" s="63">
        <f t="shared" si="8"/>
        <v>0</v>
      </c>
      <c r="O114" s="63">
        <f t="shared" si="8"/>
        <v>0</v>
      </c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r="115" spans="1:41" ht="16" thickTop="1" thickBot="1">
      <c r="A115" s="63"/>
      <c r="B115" s="63"/>
      <c r="C115" s="63">
        <f t="shared" si="7"/>
        <v>3.4499999999999997</v>
      </c>
      <c r="D115" s="63">
        <v>1</v>
      </c>
      <c r="E115" s="63" t="s">
        <v>159</v>
      </c>
      <c r="F115" s="63">
        <f t="shared" si="8"/>
        <v>0.15</v>
      </c>
      <c r="G115" s="63">
        <f t="shared" si="8"/>
        <v>0.25</v>
      </c>
      <c r="H115" s="63">
        <f t="shared" si="8"/>
        <v>0.35</v>
      </c>
      <c r="I115" s="63">
        <f t="shared" si="8"/>
        <v>0.4</v>
      </c>
      <c r="J115" s="63">
        <f t="shared" si="8"/>
        <v>0.35</v>
      </c>
      <c r="K115" s="63">
        <f t="shared" si="8"/>
        <v>0.4</v>
      </c>
      <c r="L115" s="63">
        <f t="shared" si="8"/>
        <v>0.4</v>
      </c>
      <c r="M115" s="63">
        <f t="shared" si="8"/>
        <v>0.4</v>
      </c>
      <c r="N115" s="63">
        <f t="shared" si="8"/>
        <v>0.35</v>
      </c>
      <c r="O115" s="63">
        <f t="shared" si="8"/>
        <v>0.4</v>
      </c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6" spans="1:41" ht="16" thickTop="1" thickBot="1">
      <c r="A116" s="63"/>
      <c r="B116" s="63"/>
      <c r="C116" s="63">
        <f t="shared" si="7"/>
        <v>0.80000000000000027</v>
      </c>
      <c r="D116" s="63">
        <v>1</v>
      </c>
      <c r="E116" s="63" t="s">
        <v>160</v>
      </c>
      <c r="F116" s="63">
        <f t="shared" si="8"/>
        <v>0.15</v>
      </c>
      <c r="G116" s="63">
        <f t="shared" si="8"/>
        <v>0.25</v>
      </c>
      <c r="H116" s="63">
        <f t="shared" si="8"/>
        <v>0.05</v>
      </c>
      <c r="I116" s="63">
        <f t="shared" si="8"/>
        <v>0.05</v>
      </c>
      <c r="J116" s="63">
        <f t="shared" si="8"/>
        <v>0.05</v>
      </c>
      <c r="K116" s="63">
        <f t="shared" si="8"/>
        <v>0.05</v>
      </c>
      <c r="L116" s="63">
        <f t="shared" si="8"/>
        <v>0.05</v>
      </c>
      <c r="M116" s="63">
        <f t="shared" si="8"/>
        <v>0.05</v>
      </c>
      <c r="N116" s="63">
        <f t="shared" si="8"/>
        <v>0.05</v>
      </c>
      <c r="O116" s="63">
        <f t="shared" si="8"/>
        <v>0.05</v>
      </c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  <row r="117" spans="1:41" ht="16" thickTop="1" thickBot="1">
      <c r="A117" s="63"/>
      <c r="B117" s="63"/>
      <c r="C117" s="63">
        <f t="shared" si="7"/>
        <v>3.0500000000000003</v>
      </c>
      <c r="D117" s="63">
        <v>1</v>
      </c>
      <c r="E117" s="63" t="s">
        <v>161</v>
      </c>
      <c r="F117" s="63">
        <f t="shared" si="8"/>
        <v>0.05</v>
      </c>
      <c r="G117" s="63">
        <f t="shared" si="8"/>
        <v>0.05</v>
      </c>
      <c r="H117" s="63">
        <f t="shared" si="8"/>
        <v>0.35</v>
      </c>
      <c r="I117" s="63">
        <f t="shared" si="8"/>
        <v>0.4</v>
      </c>
      <c r="J117" s="63">
        <f t="shared" si="8"/>
        <v>0.35</v>
      </c>
      <c r="K117" s="63">
        <f t="shared" si="8"/>
        <v>0.4</v>
      </c>
      <c r="L117" s="63">
        <f t="shared" si="8"/>
        <v>0.3</v>
      </c>
      <c r="M117" s="63">
        <f t="shared" si="8"/>
        <v>0.4</v>
      </c>
      <c r="N117" s="63">
        <f t="shared" si="8"/>
        <v>0.35</v>
      </c>
      <c r="O117" s="63">
        <f t="shared" si="8"/>
        <v>0.4</v>
      </c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</row>
    <row r="118" spans="1:41" ht="16" thickTop="1" thickBot="1">
      <c r="A118" s="63"/>
      <c r="B118" s="63"/>
      <c r="C118" s="63"/>
      <c r="D118" s="63"/>
      <c r="E118" s="63" t="s">
        <v>187</v>
      </c>
      <c r="F118" s="63">
        <f t="shared" ref="F118:O118" si="9">SUM(F109:F117)</f>
        <v>1.0000000000000002</v>
      </c>
      <c r="G118" s="63">
        <f t="shared" si="9"/>
        <v>1</v>
      </c>
      <c r="H118" s="63">
        <f t="shared" si="9"/>
        <v>1</v>
      </c>
      <c r="I118" s="63">
        <f t="shared" si="9"/>
        <v>1</v>
      </c>
      <c r="J118" s="63">
        <f t="shared" si="9"/>
        <v>1</v>
      </c>
      <c r="K118" s="63">
        <f t="shared" si="9"/>
        <v>1</v>
      </c>
      <c r="L118" s="63">
        <f t="shared" si="9"/>
        <v>1</v>
      </c>
      <c r="M118" s="63">
        <f t="shared" si="9"/>
        <v>1</v>
      </c>
      <c r="N118" s="63">
        <f t="shared" si="9"/>
        <v>1</v>
      </c>
      <c r="O118" s="63">
        <f t="shared" si="9"/>
        <v>1</v>
      </c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</row>
    <row r="119" spans="1:41" ht="16" thickTop="1" thickBo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</row>
    <row r="120" spans="1:41" ht="16" thickTop="1" thickBot="1">
      <c r="A120" s="63"/>
      <c r="B120" s="63"/>
      <c r="C120" s="63" t="s">
        <v>244</v>
      </c>
      <c r="D120" s="63"/>
      <c r="E120" s="124" t="s">
        <v>212</v>
      </c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</row>
    <row r="121" spans="1:41" ht="16" thickTop="1" thickBot="1">
      <c r="A121" s="63"/>
      <c r="B121" s="63"/>
      <c r="C121" s="63">
        <f t="shared" ref="C121:C129" si="10">SUM(F121:O121)</f>
        <v>0</v>
      </c>
      <c r="D121" s="125" t="s">
        <v>213</v>
      </c>
      <c r="E121" s="63" t="s">
        <v>153</v>
      </c>
      <c r="F121" s="126">
        <f>$E$10*$B$110*1000*F$106*F109</f>
        <v>0</v>
      </c>
      <c r="G121" s="126">
        <f t="shared" ref="G121:O121" si="11">$E$10*$B$110*1000*G$106*G109</f>
        <v>0</v>
      </c>
      <c r="H121" s="126">
        <f t="shared" si="11"/>
        <v>0</v>
      </c>
      <c r="I121" s="126">
        <f t="shared" si="11"/>
        <v>0</v>
      </c>
      <c r="J121" s="126">
        <f t="shared" si="11"/>
        <v>0</v>
      </c>
      <c r="K121" s="126">
        <f t="shared" si="11"/>
        <v>0</v>
      </c>
      <c r="L121" s="126">
        <f t="shared" si="11"/>
        <v>0</v>
      </c>
      <c r="M121" s="126">
        <f t="shared" si="11"/>
        <v>0</v>
      </c>
      <c r="N121" s="126">
        <f t="shared" si="11"/>
        <v>0</v>
      </c>
      <c r="O121" s="126">
        <f t="shared" si="11"/>
        <v>0</v>
      </c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</row>
    <row r="122" spans="1:41" ht="16" thickTop="1" thickBot="1">
      <c r="A122" s="63"/>
      <c r="B122" s="63"/>
      <c r="C122" s="63">
        <f t="shared" si="10"/>
        <v>0</v>
      </c>
      <c r="D122" s="125" t="s">
        <v>213</v>
      </c>
      <c r="E122" s="63" t="s">
        <v>154</v>
      </c>
      <c r="F122" s="126">
        <f t="shared" ref="F122:O129" si="12">$E$10*$B$110*1000*F$106*F110</f>
        <v>0</v>
      </c>
      <c r="G122" s="126">
        <f t="shared" si="12"/>
        <v>0</v>
      </c>
      <c r="H122" s="126">
        <f t="shared" si="12"/>
        <v>0</v>
      </c>
      <c r="I122" s="126">
        <f t="shared" si="12"/>
        <v>0</v>
      </c>
      <c r="J122" s="126">
        <f t="shared" si="12"/>
        <v>0</v>
      </c>
      <c r="K122" s="126">
        <f t="shared" si="12"/>
        <v>0</v>
      </c>
      <c r="L122" s="126">
        <f t="shared" si="12"/>
        <v>0</v>
      </c>
      <c r="M122" s="126">
        <f t="shared" si="12"/>
        <v>0</v>
      </c>
      <c r="N122" s="126">
        <f t="shared" si="12"/>
        <v>0</v>
      </c>
      <c r="O122" s="126">
        <f t="shared" si="12"/>
        <v>0</v>
      </c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</row>
    <row r="123" spans="1:41" ht="16" thickTop="1" thickBot="1">
      <c r="A123" s="63"/>
      <c r="B123" s="63"/>
      <c r="C123" s="63">
        <f t="shared" si="10"/>
        <v>0</v>
      </c>
      <c r="D123" s="125" t="s">
        <v>213</v>
      </c>
      <c r="E123" s="63" t="s">
        <v>155</v>
      </c>
      <c r="F123" s="126">
        <f t="shared" si="12"/>
        <v>0</v>
      </c>
      <c r="G123" s="126">
        <f t="shared" si="12"/>
        <v>0</v>
      </c>
      <c r="H123" s="126">
        <f t="shared" si="12"/>
        <v>0</v>
      </c>
      <c r="I123" s="126">
        <f t="shared" si="12"/>
        <v>0</v>
      </c>
      <c r="J123" s="126">
        <f t="shared" si="12"/>
        <v>0</v>
      </c>
      <c r="K123" s="126">
        <f t="shared" si="12"/>
        <v>0</v>
      </c>
      <c r="L123" s="126">
        <f t="shared" si="12"/>
        <v>0</v>
      </c>
      <c r="M123" s="126">
        <f t="shared" si="12"/>
        <v>0</v>
      </c>
      <c r="N123" s="126">
        <f t="shared" si="12"/>
        <v>0</v>
      </c>
      <c r="O123" s="126">
        <f t="shared" si="12"/>
        <v>0</v>
      </c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</row>
    <row r="124" spans="1:41" ht="16" thickTop="1" thickBot="1">
      <c r="A124" s="63"/>
      <c r="B124" s="63"/>
      <c r="C124" s="63">
        <f t="shared" si="10"/>
        <v>0</v>
      </c>
      <c r="D124" s="125" t="s">
        <v>213</v>
      </c>
      <c r="E124" s="63" t="s">
        <v>156</v>
      </c>
      <c r="F124" s="126">
        <f t="shared" si="12"/>
        <v>0</v>
      </c>
      <c r="G124" s="126">
        <f t="shared" si="12"/>
        <v>0</v>
      </c>
      <c r="H124" s="126">
        <f t="shared" si="12"/>
        <v>0</v>
      </c>
      <c r="I124" s="126">
        <f t="shared" si="12"/>
        <v>0</v>
      </c>
      <c r="J124" s="126">
        <f t="shared" si="12"/>
        <v>0</v>
      </c>
      <c r="K124" s="126">
        <f t="shared" si="12"/>
        <v>0</v>
      </c>
      <c r="L124" s="126">
        <f t="shared" si="12"/>
        <v>0</v>
      </c>
      <c r="M124" s="126">
        <f t="shared" si="12"/>
        <v>0</v>
      </c>
      <c r="N124" s="126">
        <f t="shared" si="12"/>
        <v>0</v>
      </c>
      <c r="O124" s="126">
        <f t="shared" si="12"/>
        <v>0</v>
      </c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</row>
    <row r="125" spans="1:41" ht="16" thickTop="1" thickBot="1">
      <c r="A125" s="63"/>
      <c r="B125" s="63"/>
      <c r="C125" s="63">
        <f t="shared" si="10"/>
        <v>0</v>
      </c>
      <c r="D125" s="125" t="s">
        <v>213</v>
      </c>
      <c r="E125" s="63" t="s">
        <v>157</v>
      </c>
      <c r="F125" s="126">
        <f t="shared" si="12"/>
        <v>0</v>
      </c>
      <c r="G125" s="126">
        <f t="shared" si="12"/>
        <v>0</v>
      </c>
      <c r="H125" s="126">
        <f t="shared" si="12"/>
        <v>0</v>
      </c>
      <c r="I125" s="126">
        <f t="shared" si="12"/>
        <v>0</v>
      </c>
      <c r="J125" s="126">
        <f t="shared" si="12"/>
        <v>0</v>
      </c>
      <c r="K125" s="126">
        <f t="shared" si="12"/>
        <v>0</v>
      </c>
      <c r="L125" s="126">
        <f t="shared" si="12"/>
        <v>0</v>
      </c>
      <c r="M125" s="126">
        <f t="shared" si="12"/>
        <v>0</v>
      </c>
      <c r="N125" s="126">
        <f t="shared" si="12"/>
        <v>0</v>
      </c>
      <c r="O125" s="126">
        <f t="shared" si="12"/>
        <v>0</v>
      </c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</row>
    <row r="126" spans="1:41" ht="16" thickTop="1" thickBot="1">
      <c r="A126" s="63"/>
      <c r="B126" s="63"/>
      <c r="C126" s="63">
        <f t="shared" si="10"/>
        <v>0</v>
      </c>
      <c r="D126" s="125" t="s">
        <v>213</v>
      </c>
      <c r="E126" s="63" t="s">
        <v>158</v>
      </c>
      <c r="F126" s="126">
        <f t="shared" si="12"/>
        <v>0</v>
      </c>
      <c r="G126" s="126">
        <f t="shared" si="12"/>
        <v>0</v>
      </c>
      <c r="H126" s="126">
        <f t="shared" si="12"/>
        <v>0</v>
      </c>
      <c r="I126" s="126">
        <f t="shared" si="12"/>
        <v>0</v>
      </c>
      <c r="J126" s="126">
        <f t="shared" si="12"/>
        <v>0</v>
      </c>
      <c r="K126" s="126">
        <f t="shared" si="12"/>
        <v>0</v>
      </c>
      <c r="L126" s="126">
        <f t="shared" si="12"/>
        <v>0</v>
      </c>
      <c r="M126" s="126">
        <f t="shared" si="12"/>
        <v>0</v>
      </c>
      <c r="N126" s="126">
        <f t="shared" si="12"/>
        <v>0</v>
      </c>
      <c r="O126" s="126">
        <f t="shared" si="12"/>
        <v>0</v>
      </c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</row>
    <row r="127" spans="1:41" ht="16" thickTop="1" thickBot="1">
      <c r="A127" s="63"/>
      <c r="B127" s="63"/>
      <c r="C127" s="63">
        <f t="shared" si="10"/>
        <v>0</v>
      </c>
      <c r="D127" s="125" t="s">
        <v>213</v>
      </c>
      <c r="E127" s="63" t="s">
        <v>159</v>
      </c>
      <c r="F127" s="126">
        <f t="shared" si="12"/>
        <v>0</v>
      </c>
      <c r="G127" s="126">
        <f t="shared" si="12"/>
        <v>0</v>
      </c>
      <c r="H127" s="126">
        <f t="shared" si="12"/>
        <v>0</v>
      </c>
      <c r="I127" s="126">
        <f t="shared" si="12"/>
        <v>0</v>
      </c>
      <c r="J127" s="126">
        <f t="shared" si="12"/>
        <v>0</v>
      </c>
      <c r="K127" s="126">
        <f t="shared" si="12"/>
        <v>0</v>
      </c>
      <c r="L127" s="126">
        <f t="shared" si="12"/>
        <v>0</v>
      </c>
      <c r="M127" s="126">
        <f t="shared" si="12"/>
        <v>0</v>
      </c>
      <c r="N127" s="126">
        <f t="shared" si="12"/>
        <v>0</v>
      </c>
      <c r="O127" s="126">
        <f t="shared" si="12"/>
        <v>0</v>
      </c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</row>
    <row r="128" spans="1:41" ht="16" thickTop="1" thickBot="1">
      <c r="A128" s="63"/>
      <c r="B128" s="63"/>
      <c r="C128" s="63">
        <f t="shared" si="10"/>
        <v>0</v>
      </c>
      <c r="D128" s="125" t="s">
        <v>213</v>
      </c>
      <c r="E128" s="63" t="s">
        <v>160</v>
      </c>
      <c r="F128" s="126">
        <f t="shared" si="12"/>
        <v>0</v>
      </c>
      <c r="G128" s="126">
        <f t="shared" si="12"/>
        <v>0</v>
      </c>
      <c r="H128" s="126">
        <f t="shared" si="12"/>
        <v>0</v>
      </c>
      <c r="I128" s="126">
        <f t="shared" si="12"/>
        <v>0</v>
      </c>
      <c r="J128" s="126">
        <f t="shared" si="12"/>
        <v>0</v>
      </c>
      <c r="K128" s="126">
        <f t="shared" si="12"/>
        <v>0</v>
      </c>
      <c r="L128" s="126">
        <f t="shared" si="12"/>
        <v>0</v>
      </c>
      <c r="M128" s="126">
        <f t="shared" si="12"/>
        <v>0</v>
      </c>
      <c r="N128" s="126">
        <f t="shared" si="12"/>
        <v>0</v>
      </c>
      <c r="O128" s="126">
        <f t="shared" si="12"/>
        <v>0</v>
      </c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</row>
    <row r="129" spans="1:41" ht="16" thickTop="1" thickBot="1">
      <c r="A129" s="126">
        <f>SUM(F121:O129)</f>
        <v>0</v>
      </c>
      <c r="B129" s="63" t="s">
        <v>214</v>
      </c>
      <c r="C129" s="63">
        <f t="shared" si="10"/>
        <v>0</v>
      </c>
      <c r="D129" s="125" t="s">
        <v>213</v>
      </c>
      <c r="E129" s="63" t="s">
        <v>161</v>
      </c>
      <c r="F129" s="126">
        <f t="shared" si="12"/>
        <v>0</v>
      </c>
      <c r="G129" s="126">
        <f t="shared" si="12"/>
        <v>0</v>
      </c>
      <c r="H129" s="126">
        <f t="shared" si="12"/>
        <v>0</v>
      </c>
      <c r="I129" s="126">
        <f t="shared" si="12"/>
        <v>0</v>
      </c>
      <c r="J129" s="126">
        <f t="shared" si="12"/>
        <v>0</v>
      </c>
      <c r="K129" s="126">
        <f t="shared" si="12"/>
        <v>0</v>
      </c>
      <c r="L129" s="126">
        <f t="shared" si="12"/>
        <v>0</v>
      </c>
      <c r="M129" s="126">
        <f t="shared" si="12"/>
        <v>0</v>
      </c>
      <c r="N129" s="126">
        <f t="shared" si="12"/>
        <v>0</v>
      </c>
      <c r="O129" s="126">
        <f t="shared" si="12"/>
        <v>0</v>
      </c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</row>
    <row r="130" spans="1:41" ht="16" thickTop="1" thickBot="1">
      <c r="A130" s="63"/>
      <c r="B130" s="63"/>
      <c r="C130" s="125"/>
      <c r="D130" s="125"/>
      <c r="E130" s="63"/>
      <c r="F130" s="127"/>
      <c r="G130" s="63"/>
      <c r="H130" s="63"/>
      <c r="I130" s="63"/>
      <c r="J130" s="63"/>
      <c r="K130" s="63"/>
      <c r="L130" s="63"/>
      <c r="M130" s="63"/>
      <c r="N130" s="63"/>
      <c r="O130" s="63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</row>
    <row r="131" spans="1:41" ht="16" thickTop="1" thickBot="1">
      <c r="A131" s="63"/>
      <c r="B131" s="63"/>
      <c r="C131" s="125"/>
      <c r="D131" s="125"/>
      <c r="E131" s="124" t="s">
        <v>215</v>
      </c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</row>
    <row r="132" spans="1:41" ht="16" thickTop="1" thickBot="1">
      <c r="A132" s="63"/>
      <c r="B132" s="63"/>
      <c r="C132" s="125"/>
      <c r="D132" s="125"/>
      <c r="E132" s="124"/>
      <c r="F132" s="63">
        <f>'2.2.1 Decentral heating supply'!F118/100*'2.2.1 Decentral heating supply'!F78</f>
        <v>0</v>
      </c>
      <c r="G132" s="63">
        <f>'2.2.1 Decentral heating supply'!G118/100*'2.2.1 Decentral heating supply'!G78</f>
        <v>0</v>
      </c>
      <c r="H132" s="63">
        <f>'2.2.2 Decentral heating supply'!F87/100*'2.2.2 Decentral heating supply'!F59</f>
        <v>0</v>
      </c>
      <c r="I132" s="63">
        <f>'2.2.2 Decentral heating supply'!G87/100*'2.2.2 Decentral heating supply'!G59</f>
        <v>0</v>
      </c>
      <c r="J132" s="63">
        <f>'2.2.2 Decentral heating supply'!H87/100*'2.2.2 Decentral heating supply'!H59</f>
        <v>464.22</v>
      </c>
      <c r="K132" s="63">
        <f>'2.2.2 Decentral heating supply'!I87/100*'2.2.2 Decentral heating supply'!I59</f>
        <v>515.84</v>
      </c>
      <c r="L132" s="63">
        <f>'2.2.2 Decentral heating supply'!J87/100*'2.2.2 Decentral heating supply'!J59</f>
        <v>39.78</v>
      </c>
      <c r="M132" s="63">
        <f>'2.2.2 Decentral heating supply'!K87/100*'2.2.2 Decentral heating supply'!K59</f>
        <v>40.79</v>
      </c>
      <c r="N132" s="63">
        <f>'2.2.2 Decentral heating supply'!L87/100*'2.2.2 Decentral heating supply'!L59</f>
        <v>30.47</v>
      </c>
      <c r="O132" s="63">
        <f>'2.2.2 Decentral heating supply'!M87/100*'2.2.2 Decentral heating supply'!M59</f>
        <v>30.76</v>
      </c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</row>
    <row r="133" spans="1:41" ht="16" thickTop="1" thickBot="1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</row>
    <row r="134" spans="1:41" ht="16" thickTop="1" thickBot="1">
      <c r="A134" s="63"/>
      <c r="B134" s="63"/>
      <c r="C134" s="63" t="s">
        <v>244</v>
      </c>
      <c r="D134" s="63"/>
      <c r="E134" s="124" t="s">
        <v>216</v>
      </c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</row>
    <row r="135" spans="1:41" ht="16" thickTop="1" thickBot="1">
      <c r="A135" s="63"/>
      <c r="B135" s="63"/>
      <c r="C135" s="63" t="e">
        <f t="shared" ref="C135:C143" si="13">SUM(F135:O135)</f>
        <v>#DIV/0!</v>
      </c>
      <c r="D135" s="63">
        <v>1</v>
      </c>
      <c r="E135" s="63" t="s">
        <v>153</v>
      </c>
      <c r="F135" s="126" t="e">
        <f t="shared" ref="F135:O143" si="14">F121/F$132</f>
        <v>#DIV/0!</v>
      </c>
      <c r="G135" s="126" t="e">
        <f t="shared" si="14"/>
        <v>#DIV/0!</v>
      </c>
      <c r="H135" s="126" t="e">
        <f t="shared" si="14"/>
        <v>#DIV/0!</v>
      </c>
      <c r="I135" s="126" t="e">
        <f t="shared" si="14"/>
        <v>#DIV/0!</v>
      </c>
      <c r="J135" s="126">
        <f t="shared" si="14"/>
        <v>0</v>
      </c>
      <c r="K135" s="126">
        <f t="shared" si="14"/>
        <v>0</v>
      </c>
      <c r="L135" s="126">
        <f t="shared" si="14"/>
        <v>0</v>
      </c>
      <c r="M135" s="126">
        <f t="shared" si="14"/>
        <v>0</v>
      </c>
      <c r="N135" s="126">
        <f t="shared" si="14"/>
        <v>0</v>
      </c>
      <c r="O135" s="126">
        <f t="shared" si="14"/>
        <v>0</v>
      </c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</row>
    <row r="136" spans="1:41" ht="16" thickTop="1" thickBot="1">
      <c r="A136" s="63"/>
      <c r="B136" s="63"/>
      <c r="C136" s="63" t="e">
        <f t="shared" si="13"/>
        <v>#DIV/0!</v>
      </c>
      <c r="D136" s="63">
        <v>1</v>
      </c>
      <c r="E136" s="63" t="s">
        <v>154</v>
      </c>
      <c r="F136" s="126" t="e">
        <f t="shared" si="14"/>
        <v>#DIV/0!</v>
      </c>
      <c r="G136" s="126" t="e">
        <f t="shared" si="14"/>
        <v>#DIV/0!</v>
      </c>
      <c r="H136" s="126" t="e">
        <f t="shared" si="14"/>
        <v>#DIV/0!</v>
      </c>
      <c r="I136" s="126" t="e">
        <f t="shared" si="14"/>
        <v>#DIV/0!</v>
      </c>
      <c r="J136" s="126">
        <f t="shared" si="14"/>
        <v>0</v>
      </c>
      <c r="K136" s="126">
        <f t="shared" si="14"/>
        <v>0</v>
      </c>
      <c r="L136" s="126">
        <f t="shared" si="14"/>
        <v>0</v>
      </c>
      <c r="M136" s="126">
        <f t="shared" si="14"/>
        <v>0</v>
      </c>
      <c r="N136" s="126">
        <f t="shared" si="14"/>
        <v>0</v>
      </c>
      <c r="O136" s="126">
        <f t="shared" si="14"/>
        <v>0</v>
      </c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</row>
    <row r="137" spans="1:41" ht="16" thickTop="1" thickBot="1">
      <c r="A137" s="63"/>
      <c r="B137" s="63"/>
      <c r="C137" s="63" t="e">
        <f t="shared" si="13"/>
        <v>#DIV/0!</v>
      </c>
      <c r="D137" s="63">
        <v>1</v>
      </c>
      <c r="E137" s="63" t="s">
        <v>155</v>
      </c>
      <c r="F137" s="126" t="e">
        <f t="shared" si="14"/>
        <v>#DIV/0!</v>
      </c>
      <c r="G137" s="126" t="e">
        <f t="shared" si="14"/>
        <v>#DIV/0!</v>
      </c>
      <c r="H137" s="126" t="e">
        <f t="shared" si="14"/>
        <v>#DIV/0!</v>
      </c>
      <c r="I137" s="126" t="e">
        <f t="shared" si="14"/>
        <v>#DIV/0!</v>
      </c>
      <c r="J137" s="126">
        <f t="shared" si="14"/>
        <v>0</v>
      </c>
      <c r="K137" s="126">
        <f t="shared" si="14"/>
        <v>0</v>
      </c>
      <c r="L137" s="126">
        <f t="shared" si="14"/>
        <v>0</v>
      </c>
      <c r="M137" s="126">
        <f t="shared" si="14"/>
        <v>0</v>
      </c>
      <c r="N137" s="126">
        <f t="shared" si="14"/>
        <v>0</v>
      </c>
      <c r="O137" s="126">
        <f t="shared" si="14"/>
        <v>0</v>
      </c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</row>
    <row r="138" spans="1:41" ht="16" thickTop="1" thickBot="1">
      <c r="A138" s="63"/>
      <c r="B138" s="63"/>
      <c r="C138" s="63" t="e">
        <f t="shared" si="13"/>
        <v>#DIV/0!</v>
      </c>
      <c r="D138" s="63">
        <v>1</v>
      </c>
      <c r="E138" s="63" t="s">
        <v>156</v>
      </c>
      <c r="F138" s="126" t="e">
        <f t="shared" si="14"/>
        <v>#DIV/0!</v>
      </c>
      <c r="G138" s="126" t="e">
        <f t="shared" si="14"/>
        <v>#DIV/0!</v>
      </c>
      <c r="H138" s="126" t="e">
        <f t="shared" si="14"/>
        <v>#DIV/0!</v>
      </c>
      <c r="I138" s="126" t="e">
        <f t="shared" si="14"/>
        <v>#DIV/0!</v>
      </c>
      <c r="J138" s="126">
        <f t="shared" si="14"/>
        <v>0</v>
      </c>
      <c r="K138" s="126">
        <f t="shared" si="14"/>
        <v>0</v>
      </c>
      <c r="L138" s="126">
        <f t="shared" si="14"/>
        <v>0</v>
      </c>
      <c r="M138" s="126">
        <f t="shared" si="14"/>
        <v>0</v>
      </c>
      <c r="N138" s="126">
        <f t="shared" si="14"/>
        <v>0</v>
      </c>
      <c r="O138" s="126">
        <f t="shared" si="14"/>
        <v>0</v>
      </c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</row>
    <row r="139" spans="1:41" ht="16" thickTop="1" thickBot="1">
      <c r="A139" s="63"/>
      <c r="B139" s="63"/>
      <c r="C139" s="63" t="e">
        <f t="shared" si="13"/>
        <v>#DIV/0!</v>
      </c>
      <c r="D139" s="63">
        <v>1</v>
      </c>
      <c r="E139" s="63" t="s">
        <v>157</v>
      </c>
      <c r="F139" s="126" t="e">
        <f t="shared" si="14"/>
        <v>#DIV/0!</v>
      </c>
      <c r="G139" s="126" t="e">
        <f t="shared" si="14"/>
        <v>#DIV/0!</v>
      </c>
      <c r="H139" s="126" t="e">
        <f t="shared" si="14"/>
        <v>#DIV/0!</v>
      </c>
      <c r="I139" s="126" t="e">
        <f t="shared" si="14"/>
        <v>#DIV/0!</v>
      </c>
      <c r="J139" s="126">
        <f t="shared" si="14"/>
        <v>0</v>
      </c>
      <c r="K139" s="126">
        <f t="shared" si="14"/>
        <v>0</v>
      </c>
      <c r="L139" s="126">
        <f t="shared" si="14"/>
        <v>0</v>
      </c>
      <c r="M139" s="126">
        <f t="shared" si="14"/>
        <v>0</v>
      </c>
      <c r="N139" s="126">
        <f t="shared" si="14"/>
        <v>0</v>
      </c>
      <c r="O139" s="126">
        <f t="shared" si="14"/>
        <v>0</v>
      </c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</row>
    <row r="140" spans="1:41" ht="16" thickTop="1" thickBot="1">
      <c r="A140" s="63"/>
      <c r="B140" s="63"/>
      <c r="C140" s="63" t="e">
        <f t="shared" si="13"/>
        <v>#DIV/0!</v>
      </c>
      <c r="D140" s="63">
        <v>1</v>
      </c>
      <c r="E140" s="63" t="s">
        <v>158</v>
      </c>
      <c r="F140" s="126" t="e">
        <f t="shared" si="14"/>
        <v>#DIV/0!</v>
      </c>
      <c r="G140" s="126" t="e">
        <f t="shared" si="14"/>
        <v>#DIV/0!</v>
      </c>
      <c r="H140" s="126" t="e">
        <f t="shared" si="14"/>
        <v>#DIV/0!</v>
      </c>
      <c r="I140" s="126" t="e">
        <f t="shared" si="14"/>
        <v>#DIV/0!</v>
      </c>
      <c r="J140" s="126">
        <f t="shared" si="14"/>
        <v>0</v>
      </c>
      <c r="K140" s="126">
        <f t="shared" si="14"/>
        <v>0</v>
      </c>
      <c r="L140" s="126">
        <f t="shared" si="14"/>
        <v>0</v>
      </c>
      <c r="M140" s="126">
        <f t="shared" si="14"/>
        <v>0</v>
      </c>
      <c r="N140" s="126">
        <f t="shared" si="14"/>
        <v>0</v>
      </c>
      <c r="O140" s="126">
        <f t="shared" si="14"/>
        <v>0</v>
      </c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</row>
    <row r="141" spans="1:41" ht="16" thickTop="1" thickBot="1">
      <c r="A141" s="63"/>
      <c r="B141" s="63"/>
      <c r="C141" s="63" t="e">
        <f t="shared" si="13"/>
        <v>#DIV/0!</v>
      </c>
      <c r="D141" s="63">
        <v>1</v>
      </c>
      <c r="E141" s="63" t="s">
        <v>159</v>
      </c>
      <c r="F141" s="126" t="e">
        <f t="shared" si="14"/>
        <v>#DIV/0!</v>
      </c>
      <c r="G141" s="126" t="e">
        <f t="shared" si="14"/>
        <v>#DIV/0!</v>
      </c>
      <c r="H141" s="126" t="e">
        <f t="shared" si="14"/>
        <v>#DIV/0!</v>
      </c>
      <c r="I141" s="126" t="e">
        <f t="shared" si="14"/>
        <v>#DIV/0!</v>
      </c>
      <c r="J141" s="126">
        <f t="shared" si="14"/>
        <v>0</v>
      </c>
      <c r="K141" s="126">
        <f t="shared" si="14"/>
        <v>0</v>
      </c>
      <c r="L141" s="126">
        <f t="shared" si="14"/>
        <v>0</v>
      </c>
      <c r="M141" s="126">
        <f t="shared" si="14"/>
        <v>0</v>
      </c>
      <c r="N141" s="126">
        <f t="shared" si="14"/>
        <v>0</v>
      </c>
      <c r="O141" s="126">
        <f t="shared" si="14"/>
        <v>0</v>
      </c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</row>
    <row r="142" spans="1:41" ht="16" thickTop="1" thickBot="1">
      <c r="A142" s="63"/>
      <c r="B142" s="63"/>
      <c r="C142" s="63" t="e">
        <f t="shared" si="13"/>
        <v>#DIV/0!</v>
      </c>
      <c r="D142" s="63">
        <v>1</v>
      </c>
      <c r="E142" s="63" t="s">
        <v>160</v>
      </c>
      <c r="F142" s="126" t="e">
        <f t="shared" si="14"/>
        <v>#DIV/0!</v>
      </c>
      <c r="G142" s="126" t="e">
        <f t="shared" si="14"/>
        <v>#DIV/0!</v>
      </c>
      <c r="H142" s="126" t="e">
        <f t="shared" si="14"/>
        <v>#DIV/0!</v>
      </c>
      <c r="I142" s="126" t="e">
        <f t="shared" si="14"/>
        <v>#DIV/0!</v>
      </c>
      <c r="J142" s="126">
        <f t="shared" si="14"/>
        <v>0</v>
      </c>
      <c r="K142" s="126">
        <f t="shared" si="14"/>
        <v>0</v>
      </c>
      <c r="L142" s="126">
        <f t="shared" si="14"/>
        <v>0</v>
      </c>
      <c r="M142" s="126">
        <f t="shared" si="14"/>
        <v>0</v>
      </c>
      <c r="N142" s="126">
        <f t="shared" si="14"/>
        <v>0</v>
      </c>
      <c r="O142" s="126">
        <f t="shared" si="14"/>
        <v>0</v>
      </c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</row>
    <row r="143" spans="1:41" ht="16" thickTop="1" thickBot="1">
      <c r="A143" s="126" t="e">
        <f>SUM(F135:O143)</f>
        <v>#DIV/0!</v>
      </c>
      <c r="B143" s="63" t="s">
        <v>214</v>
      </c>
      <c r="C143" s="63" t="e">
        <f t="shared" si="13"/>
        <v>#DIV/0!</v>
      </c>
      <c r="D143" s="63">
        <v>1</v>
      </c>
      <c r="E143" s="63" t="s">
        <v>161</v>
      </c>
      <c r="F143" s="126" t="e">
        <f t="shared" si="14"/>
        <v>#DIV/0!</v>
      </c>
      <c r="G143" s="126" t="e">
        <f t="shared" si="14"/>
        <v>#DIV/0!</v>
      </c>
      <c r="H143" s="126" t="e">
        <f t="shared" si="14"/>
        <v>#DIV/0!</v>
      </c>
      <c r="I143" s="126" t="e">
        <f t="shared" si="14"/>
        <v>#DIV/0!</v>
      </c>
      <c r="J143" s="126">
        <f t="shared" si="14"/>
        <v>0</v>
      </c>
      <c r="K143" s="126">
        <f t="shared" si="14"/>
        <v>0</v>
      </c>
      <c r="L143" s="126">
        <f t="shared" si="14"/>
        <v>0</v>
      </c>
      <c r="M143" s="126">
        <f t="shared" si="14"/>
        <v>0</v>
      </c>
      <c r="N143" s="126">
        <f t="shared" si="14"/>
        <v>0</v>
      </c>
      <c r="O143" s="126">
        <f t="shared" si="14"/>
        <v>0</v>
      </c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</row>
    <row r="144" spans="1:41" ht="16" thickTop="1" thickBot="1">
      <c r="A144" s="63"/>
      <c r="B144" s="63"/>
      <c r="C144" s="63"/>
      <c r="D144" s="63"/>
      <c r="E144" s="63"/>
      <c r="F144" s="127"/>
      <c r="G144" s="63"/>
      <c r="H144" s="63"/>
      <c r="I144" s="63"/>
      <c r="J144" s="63"/>
      <c r="K144" s="63"/>
      <c r="L144" s="63"/>
      <c r="M144" s="63"/>
      <c r="N144" s="63"/>
      <c r="O144" s="63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</row>
    <row r="145" spans="1:41" ht="16" thickTop="1" thickBot="1">
      <c r="A145" s="63"/>
      <c r="B145" s="63"/>
      <c r="C145" s="63" t="s">
        <v>244</v>
      </c>
      <c r="D145" s="63"/>
      <c r="E145" s="124" t="s">
        <v>217</v>
      </c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</row>
    <row r="146" spans="1:41" ht="16" thickTop="1" thickBot="1">
      <c r="A146" s="63"/>
      <c r="B146" s="63"/>
      <c r="C146" s="63" t="e">
        <f t="shared" ref="C146:C154" si="15">SUM(F146:O146)</f>
        <v>#DIV/0!</v>
      </c>
      <c r="D146" s="125" t="s">
        <v>191</v>
      </c>
      <c r="E146" s="63" t="s">
        <v>153</v>
      </c>
      <c r="F146" s="63" t="e">
        <f>F135*'2.2.1 Decentral heating supply'!F50</f>
        <v>#DIV/0!</v>
      </c>
      <c r="G146" s="63" t="e">
        <f>G135*'2.2.1 Decentral heating supply'!G50</f>
        <v>#DIV/0!</v>
      </c>
      <c r="H146" s="63" t="e">
        <f>H135*'2.2.2 Decentral heating supply'!F40</f>
        <v>#DIV/0!</v>
      </c>
      <c r="I146" s="63" t="e">
        <f>I135*'2.2.2 Decentral heating supply'!G40</f>
        <v>#DIV/0!</v>
      </c>
      <c r="J146" s="63">
        <f>J135*'2.2.2 Decentral heating supply'!H40</f>
        <v>0</v>
      </c>
      <c r="K146" s="63">
        <f>K135*'2.2.2 Decentral heating supply'!I40</f>
        <v>0</v>
      </c>
      <c r="L146" s="63">
        <f>L135*'2.2.2 Decentral heating supply'!J40</f>
        <v>0</v>
      </c>
      <c r="M146" s="63">
        <f>M135*'2.2.2 Decentral heating supply'!K40</f>
        <v>0</v>
      </c>
      <c r="N146" s="63">
        <f>N135*'2.2.2 Decentral heating supply'!L40</f>
        <v>0</v>
      </c>
      <c r="O146" s="63">
        <f>O135*'2.2.2 Decentral heating supply'!M40</f>
        <v>0</v>
      </c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</row>
    <row r="147" spans="1:41" ht="16" thickTop="1" thickBot="1">
      <c r="A147" s="63"/>
      <c r="B147" s="63"/>
      <c r="C147" s="63" t="e">
        <f t="shared" si="15"/>
        <v>#DIV/0!</v>
      </c>
      <c r="D147" s="125" t="s">
        <v>191</v>
      </c>
      <c r="E147" s="63" t="s">
        <v>154</v>
      </c>
      <c r="F147" s="63" t="e">
        <f>F136*'2.2.1 Decentral heating supply'!F51</f>
        <v>#DIV/0!</v>
      </c>
      <c r="G147" s="63" t="e">
        <f>G136*'2.2.1 Decentral heating supply'!G51</f>
        <v>#DIV/0!</v>
      </c>
      <c r="H147" s="63" t="e">
        <f>H136*'2.2.2 Decentral heating supply'!F41</f>
        <v>#DIV/0!</v>
      </c>
      <c r="I147" s="63" t="e">
        <f>I136*'2.2.2 Decentral heating supply'!G41</f>
        <v>#DIV/0!</v>
      </c>
      <c r="J147" s="63">
        <f>J136*'2.2.2 Decentral heating supply'!H41</f>
        <v>0</v>
      </c>
      <c r="K147" s="63">
        <f>K136*'2.2.2 Decentral heating supply'!I41</f>
        <v>0</v>
      </c>
      <c r="L147" s="63">
        <f>L136*'2.2.2 Decentral heating supply'!J41</f>
        <v>0</v>
      </c>
      <c r="M147" s="63">
        <f>M136*'2.2.2 Decentral heating supply'!K41</f>
        <v>0</v>
      </c>
      <c r="N147" s="63">
        <f>N136*'2.2.2 Decentral heating supply'!L41</f>
        <v>0</v>
      </c>
      <c r="O147" s="63">
        <f>O136*'2.2.2 Decentral heating supply'!M41</f>
        <v>0</v>
      </c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</row>
    <row r="148" spans="1:41" ht="16" thickTop="1" thickBot="1">
      <c r="A148" s="63"/>
      <c r="B148" s="63"/>
      <c r="C148" s="63" t="e">
        <f t="shared" si="15"/>
        <v>#DIV/0!</v>
      </c>
      <c r="D148" s="125" t="s">
        <v>191</v>
      </c>
      <c r="E148" s="63" t="s">
        <v>155</v>
      </c>
      <c r="F148" s="63" t="e">
        <f>F137*'2.2.1 Decentral heating supply'!F52</f>
        <v>#DIV/0!</v>
      </c>
      <c r="G148" s="63" t="e">
        <f>G137*'2.2.1 Decentral heating supply'!G52</f>
        <v>#DIV/0!</v>
      </c>
      <c r="H148" s="63" t="e">
        <f>H137*'2.2.2 Decentral heating supply'!F42</f>
        <v>#DIV/0!</v>
      </c>
      <c r="I148" s="63" t="e">
        <f>I137*'2.2.2 Decentral heating supply'!G42</f>
        <v>#DIV/0!</v>
      </c>
      <c r="J148" s="63">
        <f>J137*'2.2.2 Decentral heating supply'!H42</f>
        <v>0</v>
      </c>
      <c r="K148" s="63">
        <f>K137*'2.2.2 Decentral heating supply'!I42</f>
        <v>0</v>
      </c>
      <c r="L148" s="63">
        <f>L137*'2.2.2 Decentral heating supply'!J42</f>
        <v>0</v>
      </c>
      <c r="M148" s="63">
        <f>M137*'2.2.2 Decentral heating supply'!K42</f>
        <v>0</v>
      </c>
      <c r="N148" s="63">
        <f>N137*'2.2.2 Decentral heating supply'!L42</f>
        <v>0</v>
      </c>
      <c r="O148" s="63">
        <f>O137*'2.2.2 Decentral heating supply'!M42</f>
        <v>0</v>
      </c>
      <c r="Q148"/>
      <c r="R148"/>
      <c r="S148"/>
      <c r="T148"/>
      <c r="U148"/>
      <c r="V148"/>
      <c r="W148"/>
    </row>
    <row r="149" spans="1:41" ht="16" thickTop="1" thickBot="1">
      <c r="A149" s="63"/>
      <c r="B149" s="63"/>
      <c r="C149" s="63" t="e">
        <f t="shared" si="15"/>
        <v>#DIV/0!</v>
      </c>
      <c r="D149" s="125" t="s">
        <v>191</v>
      </c>
      <c r="E149" s="63" t="s">
        <v>156</v>
      </c>
      <c r="F149" s="63" t="e">
        <f>F138*'2.2.1 Decentral heating supply'!F53</f>
        <v>#DIV/0!</v>
      </c>
      <c r="G149" s="63" t="e">
        <f>G138*'2.2.1 Decentral heating supply'!G53</f>
        <v>#DIV/0!</v>
      </c>
      <c r="H149" s="63" t="e">
        <f t="shared" ref="H149:O151" si="16">H138*AB72</f>
        <v>#DIV/0!</v>
      </c>
      <c r="I149" s="63" t="e">
        <f t="shared" si="16"/>
        <v>#DIV/0!</v>
      </c>
      <c r="J149" s="63">
        <f t="shared" si="16"/>
        <v>0</v>
      </c>
      <c r="K149" s="63">
        <f t="shared" si="16"/>
        <v>0</v>
      </c>
      <c r="L149" s="63">
        <f t="shared" si="16"/>
        <v>0</v>
      </c>
      <c r="M149" s="63">
        <f t="shared" si="16"/>
        <v>0</v>
      </c>
      <c r="N149" s="63">
        <f t="shared" si="16"/>
        <v>0</v>
      </c>
      <c r="O149" s="63">
        <f t="shared" si="16"/>
        <v>0</v>
      </c>
      <c r="Q149"/>
      <c r="R149"/>
      <c r="S149"/>
      <c r="T149"/>
      <c r="U149"/>
      <c r="V149"/>
      <c r="W149"/>
    </row>
    <row r="150" spans="1:41" ht="16" thickTop="1" thickBot="1">
      <c r="A150" s="63"/>
      <c r="B150" s="63"/>
      <c r="C150" s="63" t="e">
        <f t="shared" si="15"/>
        <v>#DIV/0!</v>
      </c>
      <c r="D150" s="125" t="s">
        <v>191</v>
      </c>
      <c r="E150" s="63" t="s">
        <v>157</v>
      </c>
      <c r="F150" s="63" t="e">
        <f>F139*'2.2.1 Decentral heating supply'!F54</f>
        <v>#DIV/0!</v>
      </c>
      <c r="G150" s="63" t="e">
        <f>G139*'2.2.1 Decentral heating supply'!G54</f>
        <v>#DIV/0!</v>
      </c>
      <c r="H150" s="63" t="e">
        <f t="shared" si="16"/>
        <v>#DIV/0!</v>
      </c>
      <c r="I150" s="63" t="e">
        <f t="shared" si="16"/>
        <v>#DIV/0!</v>
      </c>
      <c r="J150" s="63">
        <f t="shared" si="16"/>
        <v>0</v>
      </c>
      <c r="K150" s="63">
        <f t="shared" si="16"/>
        <v>0</v>
      </c>
      <c r="L150" s="63">
        <f t="shared" si="16"/>
        <v>0</v>
      </c>
      <c r="M150" s="63">
        <f t="shared" si="16"/>
        <v>0</v>
      </c>
      <c r="N150" s="63">
        <f t="shared" si="16"/>
        <v>0</v>
      </c>
      <c r="O150" s="63">
        <f t="shared" si="16"/>
        <v>0</v>
      </c>
      <c r="Q150"/>
      <c r="R150"/>
      <c r="S150"/>
      <c r="T150"/>
      <c r="U150"/>
      <c r="V150"/>
      <c r="W150"/>
    </row>
    <row r="151" spans="1:41" ht="16" thickTop="1" thickBot="1">
      <c r="A151" s="63"/>
      <c r="B151" s="63"/>
      <c r="C151" s="63" t="e">
        <f t="shared" si="15"/>
        <v>#DIV/0!</v>
      </c>
      <c r="D151" s="125" t="s">
        <v>191</v>
      </c>
      <c r="E151" s="63" t="s">
        <v>158</v>
      </c>
      <c r="F151" s="63" t="e">
        <f>F140*'2.2.1 Decentral heating supply'!F55</f>
        <v>#DIV/0!</v>
      </c>
      <c r="G151" s="63" t="e">
        <f>G140*'2.2.1 Decentral heating supply'!G55</f>
        <v>#DIV/0!</v>
      </c>
      <c r="H151" s="63" t="e">
        <f t="shared" si="16"/>
        <v>#DIV/0!</v>
      </c>
      <c r="I151" s="63" t="e">
        <f t="shared" si="16"/>
        <v>#DIV/0!</v>
      </c>
      <c r="J151" s="63">
        <f t="shared" si="16"/>
        <v>0</v>
      </c>
      <c r="K151" s="63">
        <f t="shared" si="16"/>
        <v>0</v>
      </c>
      <c r="L151" s="63">
        <f t="shared" si="16"/>
        <v>0</v>
      </c>
      <c r="M151" s="63">
        <f t="shared" si="16"/>
        <v>0</v>
      </c>
      <c r="N151" s="63">
        <f t="shared" si="16"/>
        <v>0</v>
      </c>
      <c r="O151" s="63">
        <f t="shared" si="16"/>
        <v>0</v>
      </c>
      <c r="Q151"/>
      <c r="R151"/>
      <c r="S151"/>
      <c r="T151"/>
      <c r="U151"/>
      <c r="V151"/>
      <c r="W151"/>
    </row>
    <row r="152" spans="1:41" ht="16" thickTop="1" thickBot="1">
      <c r="A152" s="63"/>
      <c r="B152" s="63"/>
      <c r="C152" s="63" t="e">
        <f t="shared" si="15"/>
        <v>#DIV/0!</v>
      </c>
      <c r="D152" s="125" t="s">
        <v>191</v>
      </c>
      <c r="E152" s="63" t="s">
        <v>159</v>
      </c>
      <c r="F152" s="63" t="e">
        <f>F141*'2.2.1 Decentral heating supply'!F56</f>
        <v>#DIV/0!</v>
      </c>
      <c r="G152" s="63" t="e">
        <f>G141*'2.2.1 Decentral heating supply'!G56</f>
        <v>#DIV/0!</v>
      </c>
      <c r="H152" s="63" t="e">
        <f>H141*'2.2.2 Decentral heating supply'!F43</f>
        <v>#DIV/0!</v>
      </c>
      <c r="I152" s="63" t="e">
        <f>I141*'2.2.2 Decentral heating supply'!G43</f>
        <v>#DIV/0!</v>
      </c>
      <c r="J152" s="63">
        <f>J141*'2.2.2 Decentral heating supply'!H43</f>
        <v>0</v>
      </c>
      <c r="K152" s="63">
        <f>K141*'2.2.2 Decentral heating supply'!I43</f>
        <v>0</v>
      </c>
      <c r="L152" s="63">
        <f>L141*'2.2.2 Decentral heating supply'!J43</f>
        <v>0</v>
      </c>
      <c r="M152" s="63">
        <f>M141*'2.2.2 Decentral heating supply'!K43</f>
        <v>0</v>
      </c>
      <c r="N152" s="63">
        <f>N141*'2.2.2 Decentral heating supply'!L43</f>
        <v>0</v>
      </c>
      <c r="O152" s="63">
        <f>O141*'2.2.2 Decentral heating supply'!M43</f>
        <v>0</v>
      </c>
      <c r="Q152"/>
      <c r="R152"/>
      <c r="S152"/>
      <c r="T152"/>
      <c r="U152"/>
      <c r="V152"/>
      <c r="W152"/>
    </row>
    <row r="153" spans="1:41" ht="16" thickTop="1" thickBot="1">
      <c r="A153" s="63"/>
      <c r="B153" s="63"/>
      <c r="C153" s="63" t="e">
        <f t="shared" si="15"/>
        <v>#DIV/0!</v>
      </c>
      <c r="D153" s="125" t="s">
        <v>191</v>
      </c>
      <c r="E153" s="63" t="s">
        <v>160</v>
      </c>
      <c r="F153" s="63" t="e">
        <f>F142*'2.2.1 Decentral heating supply'!F57</f>
        <v>#DIV/0!</v>
      </c>
      <c r="G153" s="63" t="e">
        <f>G142*'2.2.1 Decentral heating supply'!G57</f>
        <v>#DIV/0!</v>
      </c>
      <c r="H153" s="63" t="e">
        <f>H142*'2.2.2 Decentral heating supply'!F44</f>
        <v>#DIV/0!</v>
      </c>
      <c r="I153" s="63" t="e">
        <f>I142*'2.2.2 Decentral heating supply'!G44</f>
        <v>#DIV/0!</v>
      </c>
      <c r="J153" s="63">
        <f>J142*'2.2.2 Decentral heating supply'!H44</f>
        <v>0</v>
      </c>
      <c r="K153" s="63">
        <f>K142*'2.2.2 Decentral heating supply'!I44</f>
        <v>0</v>
      </c>
      <c r="L153" s="63">
        <f>L142*'2.2.2 Decentral heating supply'!J44</f>
        <v>0</v>
      </c>
      <c r="M153" s="63">
        <f>M142*'2.2.2 Decentral heating supply'!K44</f>
        <v>0</v>
      </c>
      <c r="N153" s="63">
        <f>N142*'2.2.2 Decentral heating supply'!L44</f>
        <v>0</v>
      </c>
      <c r="O153" s="63">
        <f>O142*'2.2.2 Decentral heating supply'!M44</f>
        <v>0</v>
      </c>
      <c r="Q153"/>
      <c r="R153"/>
      <c r="S153"/>
      <c r="T153"/>
      <c r="U153"/>
      <c r="V153"/>
      <c r="W153"/>
    </row>
    <row r="154" spans="1:41" ht="16" thickTop="1" thickBot="1">
      <c r="A154" s="126" t="e">
        <f>SUM(F146:O154)</f>
        <v>#DIV/0!</v>
      </c>
      <c r="B154" s="63" t="s">
        <v>214</v>
      </c>
      <c r="C154" s="63" t="e">
        <f t="shared" si="15"/>
        <v>#DIV/0!</v>
      </c>
      <c r="D154" s="125" t="s">
        <v>191</v>
      </c>
      <c r="E154" s="63" t="s">
        <v>161</v>
      </c>
      <c r="F154" s="63" t="e">
        <f>F143*'2.2.1 Decentral heating supply'!F58</f>
        <v>#DIV/0!</v>
      </c>
      <c r="G154" s="63" t="e">
        <f>G143*'2.2.1 Decentral heating supply'!G58</f>
        <v>#DIV/0!</v>
      </c>
      <c r="H154" s="63" t="e">
        <f>H143*'2.2.2 Decentral heating supply'!F45</f>
        <v>#DIV/0!</v>
      </c>
      <c r="I154" s="63" t="e">
        <f>I143*'2.2.2 Decentral heating supply'!G45</f>
        <v>#DIV/0!</v>
      </c>
      <c r="J154" s="63">
        <f>J143*'2.2.2 Decentral heating supply'!H45</f>
        <v>0</v>
      </c>
      <c r="K154" s="63">
        <f>K143*'2.2.2 Decentral heating supply'!I45</f>
        <v>0</v>
      </c>
      <c r="L154" s="63">
        <f>L143*'2.2.2 Decentral heating supply'!J45</f>
        <v>0</v>
      </c>
      <c r="M154" s="63">
        <f>M143*'2.2.2 Decentral heating supply'!K45</f>
        <v>0</v>
      </c>
      <c r="N154" s="63">
        <f>N143*'2.2.2 Decentral heating supply'!L45</f>
        <v>0</v>
      </c>
      <c r="O154" s="63">
        <f>O143*'2.2.2 Decentral heating supply'!M45</f>
        <v>0</v>
      </c>
      <c r="Q154"/>
      <c r="R154"/>
      <c r="S154"/>
      <c r="T154"/>
      <c r="U154"/>
      <c r="V154"/>
      <c r="W154"/>
    </row>
    <row r="155" spans="1:41" ht="16" thickTop="1" thickBot="1">
      <c r="A155" s="63"/>
      <c r="B155" s="63"/>
      <c r="C155" s="63"/>
      <c r="D155" s="63"/>
      <c r="E155" s="63"/>
      <c r="F155" s="127"/>
      <c r="G155" s="63"/>
      <c r="H155" s="63"/>
      <c r="I155" s="63"/>
      <c r="J155" s="63"/>
      <c r="K155" s="63"/>
      <c r="L155" s="63"/>
      <c r="M155" s="63"/>
      <c r="N155" s="63"/>
      <c r="O155" s="63"/>
      <c r="Q155"/>
      <c r="R155"/>
      <c r="S155"/>
      <c r="T155"/>
      <c r="U155"/>
      <c r="V155"/>
      <c r="W155"/>
    </row>
    <row r="156" spans="1:41" ht="16" thickTop="1" thickBot="1">
      <c r="A156" s="63"/>
      <c r="B156" s="63"/>
      <c r="C156" s="63" t="s">
        <v>244</v>
      </c>
      <c r="D156" s="63"/>
      <c r="E156" s="124" t="s">
        <v>218</v>
      </c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Q156"/>
      <c r="R156"/>
      <c r="S156"/>
      <c r="T156"/>
      <c r="U156"/>
      <c r="V156"/>
      <c r="W156"/>
    </row>
    <row r="157" spans="1:41" ht="16" thickTop="1" thickBot="1">
      <c r="A157" s="63"/>
      <c r="B157" s="63"/>
      <c r="C157" s="63" t="e">
        <f t="shared" ref="C157:C165" si="17">SUM(F157:O157)</f>
        <v>#DIV/0!</v>
      </c>
      <c r="D157" s="125" t="s">
        <v>191</v>
      </c>
      <c r="E157" s="63" t="s">
        <v>153</v>
      </c>
      <c r="F157" s="126" t="e">
        <f>F135*'2.2.1 Decentral heating supply'!F80</f>
        <v>#DIV/0!</v>
      </c>
      <c r="G157" s="126" t="e">
        <f>G135*'2.2.1 Decentral heating supply'!G80</f>
        <v>#DIV/0!</v>
      </c>
      <c r="H157" s="126" t="e">
        <f>H135*'2.2.2 Decentral heating supply'!F61</f>
        <v>#DIV/0!</v>
      </c>
      <c r="I157" s="126" t="e">
        <f>I135*'2.2.2 Decentral heating supply'!G61</f>
        <v>#DIV/0!</v>
      </c>
      <c r="J157" s="126">
        <f>J135*'2.2.2 Decentral heating supply'!H61</f>
        <v>0</v>
      </c>
      <c r="K157" s="126">
        <f>K135*'2.2.2 Decentral heating supply'!I61</f>
        <v>0</v>
      </c>
      <c r="L157" s="126">
        <f>L135*'2.2.2 Decentral heating supply'!J61</f>
        <v>0</v>
      </c>
      <c r="M157" s="126">
        <f>M135*'2.2.2 Decentral heating supply'!K61</f>
        <v>0</v>
      </c>
      <c r="N157" s="126">
        <f>N135*'2.2.2 Decentral heating supply'!L61</f>
        <v>0</v>
      </c>
      <c r="O157" s="126">
        <f>O135*'2.2.2 Decentral heating supply'!M61</f>
        <v>0</v>
      </c>
      <c r="Q157"/>
      <c r="R157"/>
      <c r="S157"/>
      <c r="T157"/>
      <c r="U157"/>
      <c r="V157"/>
      <c r="W157"/>
    </row>
    <row r="158" spans="1:41" ht="16" thickTop="1" thickBot="1">
      <c r="A158" s="63"/>
      <c r="B158" s="63"/>
      <c r="C158" s="63" t="e">
        <f t="shared" si="17"/>
        <v>#DIV/0!</v>
      </c>
      <c r="D158" s="125" t="s">
        <v>191</v>
      </c>
      <c r="E158" s="63" t="s">
        <v>154</v>
      </c>
      <c r="F158" s="126" t="e">
        <f>F136*'2.2.1 Decentral heating supply'!F81</f>
        <v>#DIV/0!</v>
      </c>
      <c r="G158" s="126" t="e">
        <f>G136*'2.2.1 Decentral heating supply'!G81</f>
        <v>#DIV/0!</v>
      </c>
      <c r="H158" s="126" t="e">
        <f>H136*'2.2.2 Decentral heating supply'!F62</f>
        <v>#DIV/0!</v>
      </c>
      <c r="I158" s="126" t="e">
        <f>I136*'2.2.2 Decentral heating supply'!G62</f>
        <v>#DIV/0!</v>
      </c>
      <c r="J158" s="126">
        <f>J136*'2.2.2 Decentral heating supply'!H62</f>
        <v>0</v>
      </c>
      <c r="K158" s="126">
        <f>K136*'2.2.2 Decentral heating supply'!I62</f>
        <v>0</v>
      </c>
      <c r="L158" s="126">
        <f>L136*'2.2.2 Decentral heating supply'!J62</f>
        <v>0</v>
      </c>
      <c r="M158" s="126">
        <f>M136*'2.2.2 Decentral heating supply'!K62</f>
        <v>0</v>
      </c>
      <c r="N158" s="126">
        <f>N136*'2.2.2 Decentral heating supply'!L62</f>
        <v>0</v>
      </c>
      <c r="O158" s="126">
        <f>O136*'2.2.2 Decentral heating supply'!M62</f>
        <v>0</v>
      </c>
      <c r="Q158"/>
      <c r="R158"/>
      <c r="S158"/>
      <c r="T158"/>
      <c r="U158"/>
      <c r="V158"/>
      <c r="W158"/>
    </row>
    <row r="159" spans="1:41" ht="16" thickTop="1" thickBot="1">
      <c r="A159" s="63"/>
      <c r="B159" s="63"/>
      <c r="C159" s="63" t="e">
        <f t="shared" si="17"/>
        <v>#DIV/0!</v>
      </c>
      <c r="D159" s="125" t="s">
        <v>191</v>
      </c>
      <c r="E159" s="63" t="s">
        <v>155</v>
      </c>
      <c r="F159" s="126" t="e">
        <f>F137*'2.2.1 Decentral heating supply'!F82</f>
        <v>#DIV/0!</v>
      </c>
      <c r="G159" s="126" t="e">
        <f>G137*'2.2.1 Decentral heating supply'!G82</f>
        <v>#DIV/0!</v>
      </c>
      <c r="H159" s="126" t="e">
        <f>H137*'2.2.2 Decentral heating supply'!F63</f>
        <v>#DIV/0!</v>
      </c>
      <c r="I159" s="126" t="e">
        <f>I137*'2.2.2 Decentral heating supply'!G63</f>
        <v>#DIV/0!</v>
      </c>
      <c r="J159" s="126">
        <f>J137*'2.2.2 Decentral heating supply'!H63</f>
        <v>0</v>
      </c>
      <c r="K159" s="126">
        <f>K137*'2.2.2 Decentral heating supply'!I63</f>
        <v>0</v>
      </c>
      <c r="L159" s="126">
        <f>L137*'2.2.2 Decentral heating supply'!J63</f>
        <v>0</v>
      </c>
      <c r="M159" s="126">
        <f>M137*'2.2.2 Decentral heating supply'!K63</f>
        <v>0</v>
      </c>
      <c r="N159" s="126">
        <f>N137*'2.2.2 Decentral heating supply'!L63</f>
        <v>0</v>
      </c>
      <c r="O159" s="126">
        <f>O137*'2.2.2 Decentral heating supply'!M63</f>
        <v>0</v>
      </c>
      <c r="Q159"/>
      <c r="R159"/>
      <c r="S159"/>
      <c r="T159"/>
      <c r="U159"/>
      <c r="V159"/>
      <c r="W159"/>
    </row>
    <row r="160" spans="1:41" ht="16" thickTop="1" thickBot="1">
      <c r="A160" s="63"/>
      <c r="B160" s="63"/>
      <c r="C160" s="63" t="e">
        <f t="shared" si="17"/>
        <v>#DIV/0!</v>
      </c>
      <c r="D160" s="125" t="s">
        <v>191</v>
      </c>
      <c r="E160" s="63" t="s">
        <v>156</v>
      </c>
      <c r="F160" s="126" t="e">
        <f>F138*'2.2.1 Decentral heating supply'!F83</f>
        <v>#DIV/0!</v>
      </c>
      <c r="G160" s="126" t="e">
        <f>G138*'2.2.1 Decentral heating supply'!G83</f>
        <v>#DIV/0!</v>
      </c>
      <c r="H160" s="126" t="e">
        <f t="shared" ref="H160:O162" si="18">H138*AB102</f>
        <v>#DIV/0!</v>
      </c>
      <c r="I160" s="126" t="e">
        <f t="shared" si="18"/>
        <v>#DIV/0!</v>
      </c>
      <c r="J160" s="126">
        <f t="shared" si="18"/>
        <v>0</v>
      </c>
      <c r="K160" s="126">
        <f t="shared" si="18"/>
        <v>0</v>
      </c>
      <c r="L160" s="126">
        <f t="shared" si="18"/>
        <v>0</v>
      </c>
      <c r="M160" s="126">
        <f t="shared" si="18"/>
        <v>0</v>
      </c>
      <c r="N160" s="126">
        <f t="shared" si="18"/>
        <v>0</v>
      </c>
      <c r="O160" s="126">
        <f t="shared" si="18"/>
        <v>0</v>
      </c>
      <c r="Q160"/>
      <c r="R160"/>
      <c r="S160"/>
      <c r="T160"/>
      <c r="U160"/>
      <c r="V160"/>
      <c r="W160"/>
    </row>
    <row r="161" spans="1:23" ht="16" thickTop="1" thickBot="1">
      <c r="A161" s="63"/>
      <c r="B161" s="63"/>
      <c r="C161" s="63" t="e">
        <f t="shared" si="17"/>
        <v>#DIV/0!</v>
      </c>
      <c r="D161" s="125" t="s">
        <v>191</v>
      </c>
      <c r="E161" s="63" t="s">
        <v>157</v>
      </c>
      <c r="F161" s="126" t="e">
        <f>F139*'2.2.1 Decentral heating supply'!F84</f>
        <v>#DIV/0!</v>
      </c>
      <c r="G161" s="126" t="e">
        <f>G139*'2.2.1 Decentral heating supply'!G84</f>
        <v>#DIV/0!</v>
      </c>
      <c r="H161" s="126" t="e">
        <f t="shared" si="18"/>
        <v>#DIV/0!</v>
      </c>
      <c r="I161" s="126" t="e">
        <f t="shared" si="18"/>
        <v>#DIV/0!</v>
      </c>
      <c r="J161" s="126">
        <f t="shared" si="18"/>
        <v>0</v>
      </c>
      <c r="K161" s="126">
        <f t="shared" si="18"/>
        <v>0</v>
      </c>
      <c r="L161" s="126">
        <f t="shared" si="18"/>
        <v>0</v>
      </c>
      <c r="M161" s="126">
        <f t="shared" si="18"/>
        <v>0</v>
      </c>
      <c r="N161" s="126">
        <f t="shared" si="18"/>
        <v>0</v>
      </c>
      <c r="O161" s="126">
        <f t="shared" si="18"/>
        <v>0</v>
      </c>
      <c r="Q161"/>
      <c r="R161"/>
      <c r="S161"/>
      <c r="T161"/>
      <c r="U161"/>
      <c r="V161"/>
      <c r="W161"/>
    </row>
    <row r="162" spans="1:23" ht="16" thickTop="1" thickBot="1">
      <c r="A162" s="63"/>
      <c r="B162" s="63"/>
      <c r="C162" s="63" t="e">
        <f t="shared" si="17"/>
        <v>#DIV/0!</v>
      </c>
      <c r="D162" s="125" t="s">
        <v>191</v>
      </c>
      <c r="E162" s="63" t="s">
        <v>158</v>
      </c>
      <c r="F162" s="126" t="e">
        <f>F140*'2.2.1 Decentral heating supply'!F85</f>
        <v>#DIV/0!</v>
      </c>
      <c r="G162" s="126" t="e">
        <f>G140*'2.2.1 Decentral heating supply'!G85</f>
        <v>#DIV/0!</v>
      </c>
      <c r="H162" s="126" t="e">
        <f t="shared" si="18"/>
        <v>#DIV/0!</v>
      </c>
      <c r="I162" s="126" t="e">
        <f t="shared" si="18"/>
        <v>#DIV/0!</v>
      </c>
      <c r="J162" s="126">
        <f t="shared" si="18"/>
        <v>0</v>
      </c>
      <c r="K162" s="126">
        <f t="shared" si="18"/>
        <v>0</v>
      </c>
      <c r="L162" s="126">
        <f t="shared" si="18"/>
        <v>0</v>
      </c>
      <c r="M162" s="126">
        <f t="shared" si="18"/>
        <v>0</v>
      </c>
      <c r="N162" s="126">
        <f t="shared" si="18"/>
        <v>0</v>
      </c>
      <c r="O162" s="126">
        <f t="shared" si="18"/>
        <v>0</v>
      </c>
      <c r="Q162"/>
      <c r="R162"/>
      <c r="S162"/>
      <c r="T162"/>
      <c r="U162"/>
      <c r="V162"/>
      <c r="W162"/>
    </row>
    <row r="163" spans="1:23" ht="16" thickTop="1" thickBot="1">
      <c r="A163" s="63"/>
      <c r="B163" s="63"/>
      <c r="C163" s="63" t="e">
        <f t="shared" si="17"/>
        <v>#DIV/0!</v>
      </c>
      <c r="D163" s="125" t="s">
        <v>191</v>
      </c>
      <c r="E163" s="63" t="s">
        <v>159</v>
      </c>
      <c r="F163" s="126" t="e">
        <f>F141*'2.2.1 Decentral heating supply'!F86</f>
        <v>#DIV/0!</v>
      </c>
      <c r="G163" s="126" t="e">
        <f>G141*'2.2.1 Decentral heating supply'!G86</f>
        <v>#DIV/0!</v>
      </c>
      <c r="H163" s="126" t="e">
        <f>H141*'2.2.2 Decentral heating supply'!F64</f>
        <v>#DIV/0!</v>
      </c>
      <c r="I163" s="126" t="e">
        <f>I141*'2.2.2 Decentral heating supply'!G64</f>
        <v>#DIV/0!</v>
      </c>
      <c r="J163" s="126">
        <f>J141*'2.2.2 Decentral heating supply'!H64</f>
        <v>0</v>
      </c>
      <c r="K163" s="126">
        <f>K141*'2.2.2 Decentral heating supply'!I64</f>
        <v>0</v>
      </c>
      <c r="L163" s="126">
        <f>L141*'2.2.2 Decentral heating supply'!J64</f>
        <v>0</v>
      </c>
      <c r="M163" s="126">
        <f>M141*'2.2.2 Decentral heating supply'!K64</f>
        <v>0</v>
      </c>
      <c r="N163" s="126">
        <f>N141*'2.2.2 Decentral heating supply'!L64</f>
        <v>0</v>
      </c>
      <c r="O163" s="126">
        <f>O141*'2.2.2 Decentral heating supply'!M64</f>
        <v>0</v>
      </c>
      <c r="Q163"/>
      <c r="R163"/>
      <c r="S163"/>
      <c r="T163"/>
      <c r="U163"/>
      <c r="V163"/>
      <c r="W163"/>
    </row>
    <row r="164" spans="1:23" ht="16" thickTop="1" thickBot="1">
      <c r="A164" s="63"/>
      <c r="B164" s="63"/>
      <c r="C164" s="63" t="e">
        <f t="shared" si="17"/>
        <v>#DIV/0!</v>
      </c>
      <c r="D164" s="125" t="s">
        <v>191</v>
      </c>
      <c r="E164" s="63" t="s">
        <v>160</v>
      </c>
      <c r="F164" s="126" t="e">
        <f>F142*'2.2.1 Decentral heating supply'!F87</f>
        <v>#DIV/0!</v>
      </c>
      <c r="G164" s="126" t="e">
        <f>G142*'2.2.1 Decentral heating supply'!G87</f>
        <v>#DIV/0!</v>
      </c>
      <c r="H164" s="126" t="e">
        <f>H142*'2.2.2 Decentral heating supply'!F65</f>
        <v>#DIV/0!</v>
      </c>
      <c r="I164" s="126" t="e">
        <f>I142*'2.2.2 Decentral heating supply'!G65</f>
        <v>#DIV/0!</v>
      </c>
      <c r="J164" s="126">
        <f>J142*'2.2.2 Decentral heating supply'!H65</f>
        <v>0</v>
      </c>
      <c r="K164" s="126">
        <f>K142*'2.2.2 Decentral heating supply'!I65</f>
        <v>0</v>
      </c>
      <c r="L164" s="126">
        <f>L142*'2.2.2 Decentral heating supply'!J65</f>
        <v>0</v>
      </c>
      <c r="M164" s="126">
        <f>M142*'2.2.2 Decentral heating supply'!K65</f>
        <v>0</v>
      </c>
      <c r="N164" s="126">
        <f>N142*'2.2.2 Decentral heating supply'!L65</f>
        <v>0</v>
      </c>
      <c r="O164" s="126">
        <f>O142*'2.2.2 Decentral heating supply'!M65</f>
        <v>0</v>
      </c>
      <c r="Q164"/>
      <c r="R164"/>
      <c r="S164"/>
      <c r="T164"/>
      <c r="U164"/>
      <c r="V164"/>
      <c r="W164"/>
    </row>
    <row r="165" spans="1:23" ht="16" thickTop="1" thickBot="1">
      <c r="A165" s="126" t="e">
        <f>SUM(F157:O165)</f>
        <v>#DIV/0!</v>
      </c>
      <c r="B165" s="63" t="s">
        <v>214</v>
      </c>
      <c r="C165" s="63" t="e">
        <f t="shared" si="17"/>
        <v>#DIV/0!</v>
      </c>
      <c r="D165" s="125" t="s">
        <v>191</v>
      </c>
      <c r="E165" s="63" t="s">
        <v>161</v>
      </c>
      <c r="F165" s="126" t="e">
        <f>F143*'2.2.1 Decentral heating supply'!F88</f>
        <v>#DIV/0!</v>
      </c>
      <c r="G165" s="126" t="e">
        <f>G143*'2.2.1 Decentral heating supply'!G88</f>
        <v>#DIV/0!</v>
      </c>
      <c r="H165" s="126" t="e">
        <f>H143*'2.2.2 Decentral heating supply'!F66</f>
        <v>#DIV/0!</v>
      </c>
      <c r="I165" s="126" t="e">
        <f>I143*'2.2.2 Decentral heating supply'!G66</f>
        <v>#DIV/0!</v>
      </c>
      <c r="J165" s="126">
        <f>J143*'2.2.2 Decentral heating supply'!H66</f>
        <v>0</v>
      </c>
      <c r="K165" s="126">
        <f>K143*'2.2.2 Decentral heating supply'!I66</f>
        <v>0</v>
      </c>
      <c r="L165" s="126">
        <f>L143*'2.2.2 Decentral heating supply'!J66</f>
        <v>0</v>
      </c>
      <c r="M165" s="126">
        <f>M143*'2.2.2 Decentral heating supply'!K66</f>
        <v>0</v>
      </c>
      <c r="N165" s="126">
        <f>N143*'2.2.2 Decentral heating supply'!L66</f>
        <v>0</v>
      </c>
      <c r="O165" s="126">
        <f>O143*'2.2.2 Decentral heating supply'!M66</f>
        <v>0</v>
      </c>
      <c r="Q165"/>
      <c r="R165"/>
      <c r="S165"/>
      <c r="T165"/>
      <c r="U165"/>
      <c r="V165"/>
      <c r="W165"/>
    </row>
    <row r="166" spans="1:23" ht="16" thickTop="1" thickBot="1">
      <c r="A166" s="63"/>
      <c r="B166" s="63"/>
      <c r="C166" s="63"/>
      <c r="D166" s="63"/>
      <c r="E166" s="63"/>
      <c r="F166" s="127"/>
      <c r="G166" s="63"/>
      <c r="H166" s="63"/>
      <c r="I166" s="63"/>
      <c r="J166" s="63"/>
      <c r="K166" s="63"/>
      <c r="L166" s="63"/>
      <c r="M166" s="63"/>
      <c r="N166" s="63"/>
      <c r="O166" s="63"/>
      <c r="Q166"/>
      <c r="R166"/>
      <c r="S166"/>
      <c r="T166"/>
      <c r="U166"/>
      <c r="V166"/>
      <c r="W166"/>
    </row>
    <row r="167" spans="1:23" ht="16" thickTop="1" thickBot="1">
      <c r="A167" s="63"/>
      <c r="B167" s="63"/>
      <c r="C167" s="63" t="s">
        <v>244</v>
      </c>
      <c r="D167" s="63"/>
      <c r="E167" s="124" t="s">
        <v>219</v>
      </c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Q167"/>
      <c r="R167"/>
      <c r="S167"/>
      <c r="T167"/>
      <c r="U167"/>
      <c r="V167"/>
      <c r="W167"/>
    </row>
    <row r="168" spans="1:23" ht="16" thickTop="1" thickBot="1">
      <c r="A168" s="63"/>
      <c r="B168" s="63"/>
      <c r="C168" s="63" t="e">
        <f t="shared" ref="C168:C176" si="19">SUM(F168:O168)</f>
        <v>#DIV/0!</v>
      </c>
      <c r="D168" s="125" t="s">
        <v>191</v>
      </c>
      <c r="E168" s="63" t="s">
        <v>153</v>
      </c>
      <c r="F168" s="126" t="e">
        <f>F135*'2.2.1 Decentral heating supply'!F60</f>
        <v>#DIV/0!</v>
      </c>
      <c r="G168" s="126" t="e">
        <f>G135*'2.2.1 Decentral heating supply'!G60</f>
        <v>#DIV/0!</v>
      </c>
      <c r="H168" s="126" t="e">
        <f>H135*'2.2.2 Decentral heating supply'!F47</f>
        <v>#DIV/0!</v>
      </c>
      <c r="I168" s="126" t="e">
        <f>I135*'2.2.2 Decentral heating supply'!G47</f>
        <v>#DIV/0!</v>
      </c>
      <c r="J168" s="126">
        <f>J135*'2.2.2 Decentral heating supply'!H47</f>
        <v>0</v>
      </c>
      <c r="K168" s="126">
        <f>K135*'2.2.2 Decentral heating supply'!I47</f>
        <v>0</v>
      </c>
      <c r="L168" s="126">
        <f>L135*'2.2.2 Decentral heating supply'!J47</f>
        <v>0</v>
      </c>
      <c r="M168" s="126">
        <f>M135*'2.2.2 Decentral heating supply'!K47</f>
        <v>0</v>
      </c>
      <c r="N168" s="126">
        <f>N135*'2.2.2 Decentral heating supply'!L47</f>
        <v>0</v>
      </c>
      <c r="O168" s="126">
        <f>O135*'2.2.2 Decentral heating supply'!M47</f>
        <v>0</v>
      </c>
      <c r="Q168"/>
      <c r="R168"/>
      <c r="S168"/>
      <c r="T168"/>
      <c r="U168"/>
      <c r="V168"/>
      <c r="W168"/>
    </row>
    <row r="169" spans="1:23" ht="16" thickTop="1" thickBot="1">
      <c r="A169" s="63"/>
      <c r="B169" s="63"/>
      <c r="C169" s="63" t="e">
        <f t="shared" si="19"/>
        <v>#DIV/0!</v>
      </c>
      <c r="D169" s="125" t="s">
        <v>191</v>
      </c>
      <c r="E169" s="63" t="s">
        <v>154</v>
      </c>
      <c r="F169" s="126" t="e">
        <f>F136*'2.2.1 Decentral heating supply'!F61</f>
        <v>#DIV/0!</v>
      </c>
      <c r="G169" s="126" t="e">
        <f>G136*'2.2.1 Decentral heating supply'!G61</f>
        <v>#DIV/0!</v>
      </c>
      <c r="H169" s="126" t="e">
        <f>H136*'2.2.2 Decentral heating supply'!F48</f>
        <v>#DIV/0!</v>
      </c>
      <c r="I169" s="126" t="e">
        <f>I136*'2.2.2 Decentral heating supply'!G48</f>
        <v>#DIV/0!</v>
      </c>
      <c r="J169" s="126">
        <f>J136*'2.2.2 Decentral heating supply'!H48</f>
        <v>0</v>
      </c>
      <c r="K169" s="126">
        <f>K136*'2.2.2 Decentral heating supply'!I48</f>
        <v>0</v>
      </c>
      <c r="L169" s="126">
        <f>L136*'2.2.2 Decentral heating supply'!J48</f>
        <v>0</v>
      </c>
      <c r="M169" s="126">
        <f>M136*'2.2.2 Decentral heating supply'!K48</f>
        <v>0</v>
      </c>
      <c r="N169" s="126">
        <f>N136*'2.2.2 Decentral heating supply'!L48</f>
        <v>0</v>
      </c>
      <c r="O169" s="126">
        <f>O136*'2.2.2 Decentral heating supply'!M48</f>
        <v>0</v>
      </c>
      <c r="Q169"/>
      <c r="R169"/>
      <c r="S169"/>
      <c r="T169"/>
      <c r="U169"/>
      <c r="V169"/>
      <c r="W169"/>
    </row>
    <row r="170" spans="1:23" ht="16" thickTop="1" thickBot="1">
      <c r="A170" s="63"/>
      <c r="B170" s="63"/>
      <c r="C170" s="63" t="e">
        <f t="shared" si="19"/>
        <v>#DIV/0!</v>
      </c>
      <c r="D170" s="125" t="s">
        <v>191</v>
      </c>
      <c r="E170" s="63" t="s">
        <v>155</v>
      </c>
      <c r="F170" s="126" t="e">
        <f>F137*'2.2.1 Decentral heating supply'!F62</f>
        <v>#DIV/0!</v>
      </c>
      <c r="G170" s="126" t="e">
        <f>G137*'2.2.1 Decentral heating supply'!G62</f>
        <v>#DIV/0!</v>
      </c>
      <c r="H170" s="126" t="e">
        <f>H137*'2.2.2 Decentral heating supply'!F49</f>
        <v>#DIV/0!</v>
      </c>
      <c r="I170" s="126" t="e">
        <f>I137*'2.2.2 Decentral heating supply'!G49</f>
        <v>#DIV/0!</v>
      </c>
      <c r="J170" s="126">
        <f>J137*'2.2.2 Decentral heating supply'!H49</f>
        <v>0</v>
      </c>
      <c r="K170" s="126">
        <f>K137*'2.2.2 Decentral heating supply'!I49</f>
        <v>0</v>
      </c>
      <c r="L170" s="126">
        <f>L137*'2.2.2 Decentral heating supply'!J49</f>
        <v>0</v>
      </c>
      <c r="M170" s="126">
        <f>M137*'2.2.2 Decentral heating supply'!K49</f>
        <v>0</v>
      </c>
      <c r="N170" s="126">
        <f>N137*'2.2.2 Decentral heating supply'!L49</f>
        <v>0</v>
      </c>
      <c r="O170" s="126">
        <f>O137*'2.2.2 Decentral heating supply'!M49</f>
        <v>0</v>
      </c>
      <c r="Q170"/>
      <c r="R170"/>
      <c r="S170"/>
      <c r="T170"/>
      <c r="U170"/>
      <c r="V170"/>
      <c r="W170"/>
    </row>
    <row r="171" spans="1:23" ht="16" thickTop="1" thickBot="1">
      <c r="A171" s="63"/>
      <c r="B171" s="63"/>
      <c r="C171" s="63" t="e">
        <f t="shared" si="19"/>
        <v>#DIV/0!</v>
      </c>
      <c r="D171" s="125" t="s">
        <v>191</v>
      </c>
      <c r="E171" s="63" t="s">
        <v>156</v>
      </c>
      <c r="F171" s="126" t="e">
        <f>F138*'2.2.1 Decentral heating supply'!F63</f>
        <v>#DIV/0!</v>
      </c>
      <c r="G171" s="126" t="e">
        <f>G138*'2.2.1 Decentral heating supply'!G63</f>
        <v>#DIV/0!</v>
      </c>
      <c r="H171" s="126" t="e">
        <f t="shared" ref="H171:O173" si="20">H138*AB82</f>
        <v>#DIV/0!</v>
      </c>
      <c r="I171" s="126" t="e">
        <f t="shared" si="20"/>
        <v>#DIV/0!</v>
      </c>
      <c r="J171" s="126">
        <f t="shared" si="20"/>
        <v>0</v>
      </c>
      <c r="K171" s="126">
        <f t="shared" si="20"/>
        <v>0</v>
      </c>
      <c r="L171" s="126">
        <f t="shared" si="20"/>
        <v>0</v>
      </c>
      <c r="M171" s="126">
        <f t="shared" si="20"/>
        <v>0</v>
      </c>
      <c r="N171" s="126">
        <f t="shared" si="20"/>
        <v>0</v>
      </c>
      <c r="O171" s="126">
        <f t="shared" si="20"/>
        <v>0</v>
      </c>
      <c r="Q171"/>
      <c r="R171"/>
      <c r="S171"/>
      <c r="T171"/>
      <c r="U171"/>
      <c r="V171"/>
      <c r="W171"/>
    </row>
    <row r="172" spans="1:23" ht="16" thickTop="1" thickBot="1">
      <c r="A172" s="63"/>
      <c r="B172" s="63"/>
      <c r="C172" s="63" t="e">
        <f t="shared" si="19"/>
        <v>#DIV/0!</v>
      </c>
      <c r="D172" s="125" t="s">
        <v>191</v>
      </c>
      <c r="E172" s="63" t="s">
        <v>157</v>
      </c>
      <c r="F172" s="126" t="e">
        <f>F139*'2.2.1 Decentral heating supply'!F64</f>
        <v>#DIV/0!</v>
      </c>
      <c r="G172" s="126" t="e">
        <f>G139*'2.2.1 Decentral heating supply'!G64</f>
        <v>#DIV/0!</v>
      </c>
      <c r="H172" s="126" t="e">
        <f t="shared" si="20"/>
        <v>#DIV/0!</v>
      </c>
      <c r="I172" s="126" t="e">
        <f t="shared" si="20"/>
        <v>#DIV/0!</v>
      </c>
      <c r="J172" s="126">
        <f t="shared" si="20"/>
        <v>0</v>
      </c>
      <c r="K172" s="126">
        <f t="shared" si="20"/>
        <v>0</v>
      </c>
      <c r="L172" s="126">
        <f t="shared" si="20"/>
        <v>0</v>
      </c>
      <c r="M172" s="126">
        <f t="shared" si="20"/>
        <v>0</v>
      </c>
      <c r="N172" s="126">
        <f t="shared" si="20"/>
        <v>0</v>
      </c>
      <c r="O172" s="126">
        <f t="shared" si="20"/>
        <v>0</v>
      </c>
      <c r="Q172"/>
      <c r="R172"/>
      <c r="S172"/>
      <c r="T172"/>
      <c r="U172"/>
      <c r="V172"/>
      <c r="W172"/>
    </row>
    <row r="173" spans="1:23" ht="16" thickTop="1" thickBot="1">
      <c r="A173" s="63"/>
      <c r="B173" s="63"/>
      <c r="C173" s="63" t="e">
        <f t="shared" si="19"/>
        <v>#DIV/0!</v>
      </c>
      <c r="D173" s="125" t="s">
        <v>191</v>
      </c>
      <c r="E173" s="63" t="s">
        <v>158</v>
      </c>
      <c r="F173" s="126" t="e">
        <f>F140*'2.2.1 Decentral heating supply'!F65</f>
        <v>#DIV/0!</v>
      </c>
      <c r="G173" s="126" t="e">
        <f>G140*'2.2.1 Decentral heating supply'!G65</f>
        <v>#DIV/0!</v>
      </c>
      <c r="H173" s="126" t="e">
        <f t="shared" si="20"/>
        <v>#DIV/0!</v>
      </c>
      <c r="I173" s="126" t="e">
        <f t="shared" si="20"/>
        <v>#DIV/0!</v>
      </c>
      <c r="J173" s="126">
        <f t="shared" si="20"/>
        <v>0</v>
      </c>
      <c r="K173" s="126">
        <f t="shared" si="20"/>
        <v>0</v>
      </c>
      <c r="L173" s="126">
        <f t="shared" si="20"/>
        <v>0</v>
      </c>
      <c r="M173" s="126">
        <f t="shared" si="20"/>
        <v>0</v>
      </c>
      <c r="N173" s="126">
        <f t="shared" si="20"/>
        <v>0</v>
      </c>
      <c r="O173" s="126">
        <f t="shared" si="20"/>
        <v>0</v>
      </c>
      <c r="Q173"/>
      <c r="R173"/>
      <c r="S173"/>
      <c r="T173"/>
      <c r="U173"/>
      <c r="V173"/>
      <c r="W173"/>
    </row>
    <row r="174" spans="1:23" ht="16" thickTop="1" thickBot="1">
      <c r="A174" s="63"/>
      <c r="B174" s="63"/>
      <c r="C174" s="63" t="e">
        <f t="shared" si="19"/>
        <v>#DIV/0!</v>
      </c>
      <c r="D174" s="125" t="s">
        <v>191</v>
      </c>
      <c r="E174" s="63" t="s">
        <v>159</v>
      </c>
      <c r="F174" s="126" t="e">
        <f>F141*'2.2.1 Decentral heating supply'!F66</f>
        <v>#DIV/0!</v>
      </c>
      <c r="G174" s="126" t="e">
        <f>G141*'2.2.1 Decentral heating supply'!G66</f>
        <v>#DIV/0!</v>
      </c>
      <c r="H174" s="126" t="e">
        <f>H141*'2.2.2 Decentral heating supply'!F50</f>
        <v>#DIV/0!</v>
      </c>
      <c r="I174" s="126" t="e">
        <f>I141*'2.2.2 Decentral heating supply'!G50</f>
        <v>#DIV/0!</v>
      </c>
      <c r="J174" s="126">
        <f>J141*'2.2.2 Decentral heating supply'!H50</f>
        <v>0</v>
      </c>
      <c r="K174" s="126">
        <f>K141*'2.2.2 Decentral heating supply'!I50</f>
        <v>0</v>
      </c>
      <c r="L174" s="126">
        <f>L141*'2.2.2 Decentral heating supply'!J50</f>
        <v>0</v>
      </c>
      <c r="M174" s="126">
        <f>M141*'2.2.2 Decentral heating supply'!K50</f>
        <v>0</v>
      </c>
      <c r="N174" s="126">
        <f>N141*'2.2.2 Decentral heating supply'!L50</f>
        <v>0</v>
      </c>
      <c r="O174" s="126">
        <f>O141*'2.2.2 Decentral heating supply'!M50</f>
        <v>0</v>
      </c>
      <c r="Q174"/>
      <c r="R174"/>
      <c r="S174"/>
      <c r="T174"/>
      <c r="U174"/>
      <c r="V174"/>
      <c r="W174"/>
    </row>
    <row r="175" spans="1:23" ht="16" thickTop="1" thickBot="1">
      <c r="A175" s="63"/>
      <c r="B175" s="63"/>
      <c r="C175" s="63" t="e">
        <f t="shared" si="19"/>
        <v>#DIV/0!</v>
      </c>
      <c r="D175" s="125" t="s">
        <v>191</v>
      </c>
      <c r="E175" s="63" t="s">
        <v>160</v>
      </c>
      <c r="F175" s="126" t="e">
        <f>F142*'2.2.1 Decentral heating supply'!F67</f>
        <v>#DIV/0!</v>
      </c>
      <c r="G175" s="126" t="e">
        <f>G142*'2.2.1 Decentral heating supply'!G67</f>
        <v>#DIV/0!</v>
      </c>
      <c r="H175" s="126" t="e">
        <f>H142*'2.2.2 Decentral heating supply'!F51</f>
        <v>#DIV/0!</v>
      </c>
      <c r="I175" s="126" t="e">
        <f>I142*'2.2.2 Decentral heating supply'!G51</f>
        <v>#DIV/0!</v>
      </c>
      <c r="J175" s="126">
        <f>J142*'2.2.2 Decentral heating supply'!H51</f>
        <v>0</v>
      </c>
      <c r="K175" s="126">
        <f>K142*'2.2.2 Decentral heating supply'!I51</f>
        <v>0</v>
      </c>
      <c r="L175" s="126">
        <f>L142*'2.2.2 Decentral heating supply'!J51</f>
        <v>0</v>
      </c>
      <c r="M175" s="126">
        <f>M142*'2.2.2 Decentral heating supply'!K51</f>
        <v>0</v>
      </c>
      <c r="N175" s="126">
        <f>N142*'2.2.2 Decentral heating supply'!L51</f>
        <v>0</v>
      </c>
      <c r="O175" s="126">
        <f>O142*'2.2.2 Decentral heating supply'!M51</f>
        <v>0</v>
      </c>
      <c r="Q175"/>
      <c r="R175"/>
      <c r="S175"/>
      <c r="T175"/>
      <c r="U175"/>
      <c r="V175"/>
      <c r="W175"/>
    </row>
    <row r="176" spans="1:23" ht="16" thickTop="1" thickBot="1">
      <c r="A176" s="126" t="e">
        <f>SUM(F168:O176)</f>
        <v>#DIV/0!</v>
      </c>
      <c r="B176" s="63" t="s">
        <v>214</v>
      </c>
      <c r="C176" s="63" t="e">
        <f t="shared" si="19"/>
        <v>#DIV/0!</v>
      </c>
      <c r="D176" s="125" t="s">
        <v>191</v>
      </c>
      <c r="E176" s="63" t="s">
        <v>161</v>
      </c>
      <c r="F176" s="126" t="e">
        <f>F143*'2.2.1 Decentral heating supply'!F68</f>
        <v>#DIV/0!</v>
      </c>
      <c r="G176" s="126" t="e">
        <f>G143*'2.2.1 Decentral heating supply'!G68</f>
        <v>#DIV/0!</v>
      </c>
      <c r="H176" s="126" t="e">
        <f>H143*'2.2.2 Decentral heating supply'!F52</f>
        <v>#DIV/0!</v>
      </c>
      <c r="I176" s="126" t="e">
        <f>I143*'2.2.2 Decentral heating supply'!G52</f>
        <v>#DIV/0!</v>
      </c>
      <c r="J176" s="126">
        <f>J143*'2.2.2 Decentral heating supply'!H52</f>
        <v>0</v>
      </c>
      <c r="K176" s="126">
        <f>K143*'2.2.2 Decentral heating supply'!I52</f>
        <v>0</v>
      </c>
      <c r="L176" s="126">
        <f>L143*'2.2.2 Decentral heating supply'!J52</f>
        <v>0</v>
      </c>
      <c r="M176" s="126">
        <f>M143*'2.2.2 Decentral heating supply'!K52</f>
        <v>0</v>
      </c>
      <c r="N176" s="126">
        <f>N143*'2.2.2 Decentral heating supply'!L52</f>
        <v>0</v>
      </c>
      <c r="O176" s="126">
        <f>O143*'2.2.2 Decentral heating supply'!M52</f>
        <v>0</v>
      </c>
      <c r="Q176"/>
      <c r="R176"/>
      <c r="S176"/>
      <c r="T176"/>
      <c r="U176"/>
      <c r="V176"/>
      <c r="W176"/>
    </row>
    <row r="177" spans="1:24" ht="16" thickTop="1" thickBot="1">
      <c r="A177" s="63"/>
      <c r="B177" s="63"/>
      <c r="C177" s="63"/>
      <c r="D177" s="63"/>
      <c r="E177" s="63"/>
      <c r="F177" s="127"/>
      <c r="G177" s="63"/>
      <c r="H177" s="63"/>
      <c r="I177" s="63"/>
      <c r="J177" s="63"/>
      <c r="K177" s="63"/>
      <c r="L177" s="63"/>
      <c r="M177" s="63"/>
      <c r="N177" s="63"/>
      <c r="O177" s="63"/>
      <c r="Q177"/>
      <c r="R177"/>
      <c r="S177"/>
      <c r="T177"/>
      <c r="U177"/>
      <c r="V177"/>
      <c r="W177"/>
    </row>
    <row r="178" spans="1:24" ht="16" thickTop="1" thickBot="1">
      <c r="A178" s="63"/>
      <c r="B178" s="63"/>
      <c r="C178" s="63"/>
      <c r="D178" s="63"/>
      <c r="E178" s="63"/>
      <c r="F178" s="127"/>
      <c r="G178" s="63"/>
      <c r="H178" s="63"/>
      <c r="I178" s="63"/>
      <c r="J178" s="63"/>
      <c r="K178" s="63"/>
      <c r="L178" s="63"/>
      <c r="M178" s="63"/>
      <c r="N178" s="63"/>
      <c r="O178" s="63"/>
      <c r="Q178"/>
      <c r="R178"/>
      <c r="S178"/>
      <c r="T178"/>
      <c r="U178"/>
      <c r="V178"/>
      <c r="W178"/>
    </row>
    <row r="179" spans="1:24" ht="16" thickTop="1" thickBot="1">
      <c r="A179" s="63"/>
      <c r="B179" s="63"/>
      <c r="C179" s="63"/>
      <c r="D179" s="63"/>
      <c r="E179" s="63"/>
      <c r="F179" s="127"/>
      <c r="G179" s="63"/>
      <c r="H179" s="63"/>
      <c r="I179" s="63"/>
      <c r="J179" s="63"/>
      <c r="K179" s="63"/>
      <c r="L179" s="63"/>
      <c r="M179" s="63"/>
      <c r="N179" s="63"/>
      <c r="O179" s="63"/>
      <c r="Q179"/>
      <c r="R179"/>
      <c r="S179"/>
      <c r="T179"/>
      <c r="U179"/>
      <c r="V179"/>
      <c r="W179"/>
    </row>
    <row r="180" spans="1:24" ht="16" thickTop="1" thickBot="1">
      <c r="A180" s="63"/>
      <c r="B180" s="63"/>
      <c r="C180" s="63"/>
      <c r="D180" s="63"/>
      <c r="E180" s="63"/>
      <c r="F180" s="127"/>
      <c r="G180" s="63"/>
      <c r="H180" s="63"/>
      <c r="I180" s="63"/>
      <c r="J180" s="63"/>
      <c r="K180" s="63"/>
      <c r="L180" s="63"/>
      <c r="M180" s="63"/>
      <c r="N180" s="63"/>
      <c r="O180" s="63"/>
      <c r="Q180"/>
      <c r="R180"/>
      <c r="S180"/>
      <c r="T180"/>
      <c r="U180"/>
      <c r="V180"/>
      <c r="W180"/>
    </row>
    <row r="181" spans="1:24" ht="16" thickTop="1" thickBot="1">
      <c r="A181" s="63"/>
      <c r="B181" s="63"/>
      <c r="C181" s="63"/>
      <c r="D181" s="63"/>
      <c r="E181" s="63"/>
      <c r="F181" s="127"/>
      <c r="G181" s="63"/>
      <c r="H181" s="63"/>
      <c r="I181" s="63"/>
      <c r="J181" s="63"/>
      <c r="K181" s="63"/>
      <c r="L181" s="63"/>
      <c r="M181" s="63"/>
      <c r="N181" s="63"/>
      <c r="O181" s="63"/>
      <c r="Q181"/>
      <c r="R181"/>
      <c r="S181"/>
      <c r="T181"/>
      <c r="U181"/>
      <c r="V181"/>
      <c r="W181"/>
    </row>
    <row r="182" spans="1:24" ht="16" thickTop="1" thickBot="1">
      <c r="A182" s="63"/>
      <c r="B182" s="63"/>
      <c r="C182" s="63" t="s">
        <v>244</v>
      </c>
      <c r="D182" s="63"/>
      <c r="E182" s="124" t="s">
        <v>220</v>
      </c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Q182"/>
      <c r="R182"/>
      <c r="S182"/>
      <c r="T182"/>
      <c r="U182"/>
      <c r="V182"/>
      <c r="W182"/>
    </row>
    <row r="183" spans="1:24" ht="16" thickTop="1" thickBot="1">
      <c r="A183" s="63"/>
      <c r="B183" s="63"/>
      <c r="C183" s="63" t="e">
        <f t="shared" ref="C183:C191" si="21">SUM(F183:O183)</f>
        <v>#DIV/0!</v>
      </c>
      <c r="D183" s="125" t="s">
        <v>191</v>
      </c>
      <c r="E183" s="63" t="s">
        <v>153</v>
      </c>
      <c r="F183" s="63" t="e">
        <f>'2.2.1 Decentral heating supply'!F90*F135</f>
        <v>#DIV/0!</v>
      </c>
      <c r="G183" s="63" t="e">
        <f>'2.2.1 Decentral heating supply'!G90*G135</f>
        <v>#DIV/0!</v>
      </c>
      <c r="H183" s="63" t="e">
        <f>'2.2.2 Decentral heating supply'!F68*H135</f>
        <v>#DIV/0!</v>
      </c>
      <c r="I183" s="63" t="e">
        <f>'2.2.2 Decentral heating supply'!G68*I135</f>
        <v>#DIV/0!</v>
      </c>
      <c r="J183" s="63">
        <f>'2.2.2 Decentral heating supply'!H68*J135</f>
        <v>0</v>
      </c>
      <c r="K183" s="63">
        <f>'2.2.2 Decentral heating supply'!I68*K135</f>
        <v>0</v>
      </c>
      <c r="L183" s="63">
        <f>'2.2.2 Decentral heating supply'!J68*L135</f>
        <v>0</v>
      </c>
      <c r="M183" s="63">
        <f>'2.2.2 Decentral heating supply'!K68*M135</f>
        <v>0</v>
      </c>
      <c r="N183" s="63">
        <f>'2.2.2 Decentral heating supply'!L68*N135</f>
        <v>0</v>
      </c>
      <c r="O183" s="63">
        <f>'2.2.2 Decentral heating supply'!M68*O135</f>
        <v>0</v>
      </c>
      <c r="Q183"/>
      <c r="R183"/>
      <c r="S183"/>
      <c r="T183"/>
      <c r="U183"/>
      <c r="V183"/>
      <c r="W183"/>
    </row>
    <row r="184" spans="1:24" ht="16" thickTop="1" thickBot="1">
      <c r="A184" s="63"/>
      <c r="B184" s="63"/>
      <c r="C184" s="63" t="e">
        <f t="shared" si="21"/>
        <v>#DIV/0!</v>
      </c>
      <c r="D184" s="125" t="s">
        <v>191</v>
      </c>
      <c r="E184" s="63" t="s">
        <v>154</v>
      </c>
      <c r="F184" s="63" t="e">
        <f>'2.2.1 Decentral heating supply'!F91*F136</f>
        <v>#DIV/0!</v>
      </c>
      <c r="G184" s="63" t="e">
        <f>'2.2.1 Decentral heating supply'!G91*G136</f>
        <v>#DIV/0!</v>
      </c>
      <c r="H184" s="63" t="e">
        <f>'2.2.2 Decentral heating supply'!F69*H136</f>
        <v>#DIV/0!</v>
      </c>
      <c r="I184" s="63" t="e">
        <f>'2.2.2 Decentral heating supply'!G69*I136</f>
        <v>#DIV/0!</v>
      </c>
      <c r="J184" s="63">
        <f>'2.2.2 Decentral heating supply'!H69*J136</f>
        <v>0</v>
      </c>
      <c r="K184" s="63">
        <f>'2.2.2 Decentral heating supply'!I69*K136</f>
        <v>0</v>
      </c>
      <c r="L184" s="63">
        <f>'2.2.2 Decentral heating supply'!J69*L136</f>
        <v>0</v>
      </c>
      <c r="M184" s="63">
        <f>'2.2.2 Decentral heating supply'!K69*M136</f>
        <v>0</v>
      </c>
      <c r="N184" s="63">
        <f>'2.2.2 Decentral heating supply'!L69*N136</f>
        <v>0</v>
      </c>
      <c r="O184" s="63">
        <f>'2.2.2 Decentral heating supply'!M69*O136</f>
        <v>0</v>
      </c>
      <c r="Q184"/>
      <c r="R184"/>
      <c r="S184"/>
      <c r="T184"/>
      <c r="U184"/>
      <c r="V184"/>
      <c r="W184"/>
    </row>
    <row r="185" spans="1:24" ht="16" thickTop="1" thickBot="1">
      <c r="A185" s="63"/>
      <c r="B185" s="63"/>
      <c r="C185" s="63" t="e">
        <f t="shared" si="21"/>
        <v>#DIV/0!</v>
      </c>
      <c r="D185" s="125" t="s">
        <v>191</v>
      </c>
      <c r="E185" s="63" t="s">
        <v>155</v>
      </c>
      <c r="F185" s="63" t="e">
        <f>'2.2.1 Decentral heating supply'!F92*F137</f>
        <v>#DIV/0!</v>
      </c>
      <c r="G185" s="63" t="e">
        <f>'2.2.1 Decentral heating supply'!G92*G137</f>
        <v>#DIV/0!</v>
      </c>
      <c r="H185" s="63" t="e">
        <f>'2.2.2 Decentral heating supply'!F70*H137</f>
        <v>#DIV/0!</v>
      </c>
      <c r="I185" s="63" t="e">
        <f>'2.2.2 Decentral heating supply'!G70*I137</f>
        <v>#DIV/0!</v>
      </c>
      <c r="J185" s="63">
        <f>'2.2.2 Decentral heating supply'!H70*J137</f>
        <v>0</v>
      </c>
      <c r="K185" s="63">
        <f>'2.2.2 Decentral heating supply'!I70*K137</f>
        <v>0</v>
      </c>
      <c r="L185" s="63">
        <f>'2.2.2 Decentral heating supply'!J70*L137</f>
        <v>0</v>
      </c>
      <c r="M185" s="63">
        <f>'2.2.2 Decentral heating supply'!K70*M137</f>
        <v>0</v>
      </c>
      <c r="N185" s="63">
        <f>'2.2.2 Decentral heating supply'!L70*N137</f>
        <v>0</v>
      </c>
      <c r="O185" s="63">
        <f>'2.2.2 Decentral heating supply'!M70*O137</f>
        <v>0</v>
      </c>
      <c r="Q185"/>
      <c r="R185"/>
      <c r="S185"/>
      <c r="T185"/>
      <c r="U185"/>
      <c r="V185"/>
      <c r="W185"/>
    </row>
    <row r="186" spans="1:24" ht="16" thickTop="1" thickBot="1">
      <c r="A186" s="63"/>
      <c r="B186" s="63"/>
      <c r="C186" s="63" t="e">
        <f t="shared" si="21"/>
        <v>#DIV/0!</v>
      </c>
      <c r="D186" s="125" t="s">
        <v>191</v>
      </c>
      <c r="E186" s="63" t="s">
        <v>156</v>
      </c>
      <c r="F186" s="63" t="e">
        <f>'2.2.1 Decentral heating supply'!F93*F138</f>
        <v>#DIV/0!</v>
      </c>
      <c r="G186" s="63" t="e">
        <f>'2.2.1 Decentral heating supply'!G93*G138</f>
        <v>#DIV/0!</v>
      </c>
      <c r="H186" s="63" t="e">
        <f t="shared" ref="H186:O188" si="22">AB112*H138</f>
        <v>#DIV/0!</v>
      </c>
      <c r="I186" s="63" t="e">
        <f t="shared" si="22"/>
        <v>#DIV/0!</v>
      </c>
      <c r="J186" s="63">
        <f t="shared" si="22"/>
        <v>0</v>
      </c>
      <c r="K186" s="63">
        <f t="shared" si="22"/>
        <v>0</v>
      </c>
      <c r="L186" s="63">
        <f t="shared" si="22"/>
        <v>0</v>
      </c>
      <c r="M186" s="63">
        <f t="shared" si="22"/>
        <v>0</v>
      </c>
      <c r="N186" s="63">
        <f t="shared" si="22"/>
        <v>0</v>
      </c>
      <c r="O186" s="63">
        <f t="shared" si="22"/>
        <v>0</v>
      </c>
      <c r="Q186"/>
      <c r="R186"/>
      <c r="S186"/>
      <c r="T186"/>
      <c r="U186"/>
      <c r="V186"/>
      <c r="W186"/>
    </row>
    <row r="187" spans="1:24" ht="16" thickTop="1" thickBot="1">
      <c r="A187" s="63"/>
      <c r="B187" s="63"/>
      <c r="C187" s="63" t="e">
        <f t="shared" si="21"/>
        <v>#DIV/0!</v>
      </c>
      <c r="D187" s="125" t="s">
        <v>191</v>
      </c>
      <c r="E187" s="63" t="s">
        <v>157</v>
      </c>
      <c r="F187" s="63" t="e">
        <f>'2.2.1 Decentral heating supply'!F94*F139</f>
        <v>#DIV/0!</v>
      </c>
      <c r="G187" s="63" t="e">
        <f>'2.2.1 Decentral heating supply'!G94*G139</f>
        <v>#DIV/0!</v>
      </c>
      <c r="H187" s="63" t="e">
        <f t="shared" si="22"/>
        <v>#DIV/0!</v>
      </c>
      <c r="I187" s="63" t="e">
        <f t="shared" si="22"/>
        <v>#DIV/0!</v>
      </c>
      <c r="J187" s="63">
        <f t="shared" si="22"/>
        <v>0</v>
      </c>
      <c r="K187" s="63">
        <f t="shared" si="22"/>
        <v>0</v>
      </c>
      <c r="L187" s="63">
        <f t="shared" si="22"/>
        <v>0</v>
      </c>
      <c r="M187" s="63">
        <f t="shared" si="22"/>
        <v>0</v>
      </c>
      <c r="N187" s="63">
        <f t="shared" si="22"/>
        <v>0</v>
      </c>
      <c r="O187" s="63">
        <f t="shared" si="22"/>
        <v>0</v>
      </c>
      <c r="Q187"/>
      <c r="R187"/>
      <c r="S187"/>
      <c r="T187"/>
      <c r="U187"/>
      <c r="V187"/>
      <c r="W187"/>
    </row>
    <row r="188" spans="1:24" ht="16" thickTop="1" thickBot="1">
      <c r="A188" s="63"/>
      <c r="B188" s="63"/>
      <c r="C188" s="63" t="e">
        <f t="shared" si="21"/>
        <v>#DIV/0!</v>
      </c>
      <c r="D188" s="125" t="s">
        <v>191</v>
      </c>
      <c r="E188" s="63" t="s">
        <v>158</v>
      </c>
      <c r="F188" s="63" t="e">
        <f>'2.2.1 Decentral heating supply'!F95*F140</f>
        <v>#DIV/0!</v>
      </c>
      <c r="G188" s="63" t="e">
        <f>'2.2.1 Decentral heating supply'!G95*G140</f>
        <v>#DIV/0!</v>
      </c>
      <c r="H188" s="63" t="e">
        <f t="shared" si="22"/>
        <v>#DIV/0!</v>
      </c>
      <c r="I188" s="63" t="e">
        <f t="shared" si="22"/>
        <v>#DIV/0!</v>
      </c>
      <c r="J188" s="63">
        <f t="shared" si="22"/>
        <v>0</v>
      </c>
      <c r="K188" s="63">
        <f t="shared" si="22"/>
        <v>0</v>
      </c>
      <c r="L188" s="63">
        <f t="shared" si="22"/>
        <v>0</v>
      </c>
      <c r="M188" s="63">
        <f t="shared" si="22"/>
        <v>0</v>
      </c>
      <c r="N188" s="63">
        <f t="shared" si="22"/>
        <v>0</v>
      </c>
      <c r="O188" s="63">
        <f t="shared" si="22"/>
        <v>0</v>
      </c>
      <c r="Q188"/>
      <c r="R188"/>
      <c r="S188"/>
      <c r="T188"/>
      <c r="U188"/>
      <c r="V188"/>
      <c r="W188"/>
    </row>
    <row r="189" spans="1:24" ht="16" thickTop="1" thickBot="1">
      <c r="A189" s="63"/>
      <c r="B189" s="63"/>
      <c r="C189" s="63" t="e">
        <f t="shared" si="21"/>
        <v>#DIV/0!</v>
      </c>
      <c r="D189" s="125" t="s">
        <v>191</v>
      </c>
      <c r="E189" s="63" t="s">
        <v>159</v>
      </c>
      <c r="F189" s="63" t="e">
        <f>'2.2.1 Decentral heating supply'!F96*F141</f>
        <v>#DIV/0!</v>
      </c>
      <c r="G189" s="63" t="e">
        <f>'2.2.1 Decentral heating supply'!G96*G141</f>
        <v>#DIV/0!</v>
      </c>
      <c r="H189" s="63" t="e">
        <f>'2.2.2 Decentral heating supply'!F71*H141</f>
        <v>#DIV/0!</v>
      </c>
      <c r="I189" s="63" t="e">
        <f>'2.2.2 Decentral heating supply'!G71*I141</f>
        <v>#DIV/0!</v>
      </c>
      <c r="J189" s="63">
        <f>'2.2.2 Decentral heating supply'!H71*J141</f>
        <v>0</v>
      </c>
      <c r="K189" s="63">
        <f>'2.2.2 Decentral heating supply'!I71*K141</f>
        <v>0</v>
      </c>
      <c r="L189" s="63">
        <f>'2.2.2 Decentral heating supply'!J71*L141</f>
        <v>0</v>
      </c>
      <c r="M189" s="63">
        <f>'2.2.2 Decentral heating supply'!K71*M141</f>
        <v>0</v>
      </c>
      <c r="N189" s="63">
        <f>'2.2.2 Decentral heating supply'!L71*N141</f>
        <v>0</v>
      </c>
      <c r="O189" s="63">
        <f>'2.2.2 Decentral heating supply'!M71*O141</f>
        <v>0</v>
      </c>
      <c r="Q189"/>
      <c r="R189"/>
      <c r="S189"/>
      <c r="T189"/>
      <c r="U189"/>
      <c r="V189"/>
      <c r="W189"/>
    </row>
    <row r="190" spans="1:24" ht="16" thickTop="1" thickBot="1">
      <c r="A190" s="63"/>
      <c r="B190" s="63"/>
      <c r="C190" s="63" t="e">
        <f t="shared" si="21"/>
        <v>#DIV/0!</v>
      </c>
      <c r="D190" s="125" t="s">
        <v>191</v>
      </c>
      <c r="E190" s="63" t="s">
        <v>160</v>
      </c>
      <c r="F190" s="63" t="e">
        <f>'2.2.1 Decentral heating supply'!F97*F142</f>
        <v>#DIV/0!</v>
      </c>
      <c r="G190" s="63" t="e">
        <f>'2.2.1 Decentral heating supply'!G97*G142</f>
        <v>#DIV/0!</v>
      </c>
      <c r="H190" s="63" t="e">
        <f>'2.2.2 Decentral heating supply'!F72*H142</f>
        <v>#DIV/0!</v>
      </c>
      <c r="I190" s="63" t="e">
        <f>'2.2.2 Decentral heating supply'!G72*I142</f>
        <v>#DIV/0!</v>
      </c>
      <c r="J190" s="63">
        <f>'2.2.2 Decentral heating supply'!H72*J142</f>
        <v>0</v>
      </c>
      <c r="K190" s="63">
        <f>'2.2.2 Decentral heating supply'!I72*K142</f>
        <v>0</v>
      </c>
      <c r="L190" s="63">
        <f>'2.2.2 Decentral heating supply'!J72*L142</f>
        <v>0</v>
      </c>
      <c r="M190" s="63">
        <f>'2.2.2 Decentral heating supply'!K72*M142</f>
        <v>0</v>
      </c>
      <c r="N190" s="63">
        <f>'2.2.2 Decentral heating supply'!L72*N142</f>
        <v>0</v>
      </c>
      <c r="O190" s="63">
        <f>'2.2.2 Decentral heating supply'!M72*O142</f>
        <v>0</v>
      </c>
      <c r="Q190"/>
      <c r="R190"/>
      <c r="S190"/>
      <c r="T190"/>
      <c r="U190"/>
      <c r="V190"/>
      <c r="W190"/>
    </row>
    <row r="191" spans="1:24" ht="16" thickTop="1" thickBot="1">
      <c r="A191" s="63" t="e">
        <f>SUM(F183:O191)</f>
        <v>#DIV/0!</v>
      </c>
      <c r="B191" s="63" t="s">
        <v>214</v>
      </c>
      <c r="C191" s="63" t="e">
        <f t="shared" si="21"/>
        <v>#DIV/0!</v>
      </c>
      <c r="D191" s="125" t="s">
        <v>191</v>
      </c>
      <c r="E191" s="63" t="s">
        <v>161</v>
      </c>
      <c r="F191" s="63" t="e">
        <f>'2.2.1 Decentral heating supply'!F98*F143</f>
        <v>#DIV/0!</v>
      </c>
      <c r="G191" s="63" t="e">
        <f>'2.2.1 Decentral heating supply'!G98*G143</f>
        <v>#DIV/0!</v>
      </c>
      <c r="H191" s="63" t="e">
        <f>'2.2.2 Decentral heating supply'!F73*H143</f>
        <v>#DIV/0!</v>
      </c>
      <c r="I191" s="63" t="e">
        <f>'2.2.2 Decentral heating supply'!G73*I143</f>
        <v>#DIV/0!</v>
      </c>
      <c r="J191" s="63">
        <f>'2.2.2 Decentral heating supply'!H73*J143</f>
        <v>0</v>
      </c>
      <c r="K191" s="63">
        <f>'2.2.2 Decentral heating supply'!I73*K143</f>
        <v>0</v>
      </c>
      <c r="L191" s="63">
        <f>'2.2.2 Decentral heating supply'!J73*L143</f>
        <v>0</v>
      </c>
      <c r="M191" s="63">
        <f>'2.2.2 Decentral heating supply'!K73*M143</f>
        <v>0</v>
      </c>
      <c r="N191" s="63">
        <f>'2.2.2 Decentral heating supply'!L73*N143</f>
        <v>0</v>
      </c>
      <c r="O191" s="63">
        <f>'2.2.2 Decentral heating supply'!M73*O143</f>
        <v>0</v>
      </c>
      <c r="Q191"/>
      <c r="R191"/>
      <c r="S191"/>
      <c r="T191"/>
      <c r="U191"/>
      <c r="V191"/>
      <c r="W191"/>
    </row>
    <row r="192" spans="1:24" ht="16" thickTop="1" thickBot="1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Q192"/>
      <c r="R192"/>
      <c r="S192"/>
      <c r="T192"/>
      <c r="U192"/>
      <c r="V192"/>
      <c r="W192"/>
      <c r="X192" s="88"/>
    </row>
    <row r="193" spans="1:24" ht="16" thickTop="1" thickBot="1">
      <c r="A193" s="63"/>
      <c r="B193" s="63"/>
      <c r="C193" s="63" t="s">
        <v>244</v>
      </c>
      <c r="D193" s="63"/>
      <c r="E193" s="124" t="s">
        <v>221</v>
      </c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Q193"/>
      <c r="R193"/>
      <c r="S193"/>
      <c r="T193"/>
      <c r="U193"/>
      <c r="V193"/>
      <c r="W193"/>
      <c r="X193" s="88"/>
    </row>
    <row r="194" spans="1:24" ht="16" thickTop="1" thickBot="1">
      <c r="A194" s="63"/>
      <c r="B194" s="63"/>
      <c r="C194" s="63" t="e">
        <f t="shared" ref="C194:C202" si="23">SUM(F194:O194)</f>
        <v>#DIV/0!</v>
      </c>
      <c r="D194" s="125" t="s">
        <v>201</v>
      </c>
      <c r="E194" s="63" t="s">
        <v>153</v>
      </c>
      <c r="F194" s="63" t="e">
        <f>F135*'2.2.1 Decentral heating supply'!F120</f>
        <v>#DIV/0!</v>
      </c>
      <c r="G194" s="63" t="e">
        <f>G135*'2.2.1 Decentral heating supply'!G120</f>
        <v>#DIV/0!</v>
      </c>
      <c r="H194" s="63" t="e">
        <f>H135*'2.2.2 Decentral heating supply'!F89</f>
        <v>#DIV/0!</v>
      </c>
      <c r="I194" s="63" t="e">
        <f>I135*'2.2.2 Decentral heating supply'!G89</f>
        <v>#DIV/0!</v>
      </c>
      <c r="J194" s="63">
        <f>J135*'2.2.2 Decentral heating supply'!H89</f>
        <v>0</v>
      </c>
      <c r="K194" s="63">
        <f>K135*'2.2.2 Decentral heating supply'!I89</f>
        <v>0</v>
      </c>
      <c r="L194" s="63">
        <f>L135*'2.2.2 Decentral heating supply'!J89</f>
        <v>0</v>
      </c>
      <c r="M194" s="63">
        <f>M135*'2.2.2 Decentral heating supply'!K89</f>
        <v>0</v>
      </c>
      <c r="N194" s="63">
        <f>N135*'2.2.2 Decentral heating supply'!L89</f>
        <v>0</v>
      </c>
      <c r="O194" s="63">
        <f>O135*'2.2.2 Decentral heating supply'!M89</f>
        <v>0</v>
      </c>
      <c r="Q194"/>
      <c r="R194"/>
      <c r="S194"/>
      <c r="T194"/>
      <c r="U194"/>
      <c r="V194"/>
      <c r="W194"/>
      <c r="X194" s="88"/>
    </row>
    <row r="195" spans="1:24" ht="16" thickTop="1" thickBot="1">
      <c r="A195" s="63"/>
      <c r="B195" s="63"/>
      <c r="C195" s="63" t="e">
        <f t="shared" si="23"/>
        <v>#DIV/0!</v>
      </c>
      <c r="D195" s="125" t="s">
        <v>201</v>
      </c>
      <c r="E195" s="63" t="s">
        <v>154</v>
      </c>
      <c r="F195" s="63" t="e">
        <f>F136*'2.2.1 Decentral heating supply'!F121</f>
        <v>#DIV/0!</v>
      </c>
      <c r="G195" s="63" t="e">
        <f>G136*'2.2.1 Decentral heating supply'!G121</f>
        <v>#DIV/0!</v>
      </c>
      <c r="H195" s="63" t="e">
        <f>H136*'2.2.2 Decentral heating supply'!F90</f>
        <v>#DIV/0!</v>
      </c>
      <c r="I195" s="63" t="e">
        <f>I136*'2.2.2 Decentral heating supply'!G90</f>
        <v>#DIV/0!</v>
      </c>
      <c r="J195" s="63">
        <f>J136*'2.2.2 Decentral heating supply'!H90</f>
        <v>0</v>
      </c>
      <c r="K195" s="63">
        <f>K136*'2.2.2 Decentral heating supply'!I90</f>
        <v>0</v>
      </c>
      <c r="L195" s="63">
        <f>L136*'2.2.2 Decentral heating supply'!J90</f>
        <v>0</v>
      </c>
      <c r="M195" s="63">
        <f>M136*'2.2.2 Decentral heating supply'!K90</f>
        <v>0</v>
      </c>
      <c r="N195" s="63">
        <f>N136*'2.2.2 Decentral heating supply'!L90</f>
        <v>0</v>
      </c>
      <c r="O195" s="63">
        <f>O136*'2.2.2 Decentral heating supply'!M90</f>
        <v>0</v>
      </c>
      <c r="Q195"/>
      <c r="R195"/>
      <c r="S195"/>
      <c r="T195"/>
      <c r="U195"/>
      <c r="V195"/>
      <c r="W195"/>
      <c r="X195" s="88"/>
    </row>
    <row r="196" spans="1:24" ht="16" thickTop="1" thickBot="1">
      <c r="A196" s="63"/>
      <c r="B196" s="63"/>
      <c r="C196" s="63" t="e">
        <f t="shared" si="23"/>
        <v>#DIV/0!</v>
      </c>
      <c r="D196" s="125" t="s">
        <v>201</v>
      </c>
      <c r="E196" s="63" t="s">
        <v>155</v>
      </c>
      <c r="F196" s="63" t="e">
        <f>F137*'2.2.1 Decentral heating supply'!F122</f>
        <v>#DIV/0!</v>
      </c>
      <c r="G196" s="63" t="e">
        <f>G137*'2.2.1 Decentral heating supply'!G122</f>
        <v>#DIV/0!</v>
      </c>
      <c r="H196" s="63" t="e">
        <f>H137*'2.2.2 Decentral heating supply'!F91</f>
        <v>#DIV/0!</v>
      </c>
      <c r="I196" s="63" t="e">
        <f>I137*'2.2.2 Decentral heating supply'!G91</f>
        <v>#DIV/0!</v>
      </c>
      <c r="J196" s="63">
        <f>J137*'2.2.2 Decentral heating supply'!H91</f>
        <v>0</v>
      </c>
      <c r="K196" s="63">
        <f>K137*'2.2.2 Decentral heating supply'!I91</f>
        <v>0</v>
      </c>
      <c r="L196" s="63">
        <f>L137*'2.2.2 Decentral heating supply'!J91</f>
        <v>0</v>
      </c>
      <c r="M196" s="63">
        <f>M137*'2.2.2 Decentral heating supply'!K91</f>
        <v>0</v>
      </c>
      <c r="N196" s="63">
        <f>N137*'2.2.2 Decentral heating supply'!L91</f>
        <v>0</v>
      </c>
      <c r="O196" s="63">
        <f>O137*'2.2.2 Decentral heating supply'!M91</f>
        <v>0</v>
      </c>
      <c r="Q196"/>
      <c r="R196"/>
      <c r="S196"/>
      <c r="T196"/>
      <c r="U196"/>
      <c r="V196"/>
      <c r="W196"/>
      <c r="X196" s="88"/>
    </row>
    <row r="197" spans="1:24" ht="16" thickTop="1" thickBot="1">
      <c r="A197" s="63"/>
      <c r="B197" s="63"/>
      <c r="C197" s="63" t="e">
        <f t="shared" si="23"/>
        <v>#DIV/0!</v>
      </c>
      <c r="D197" s="125" t="s">
        <v>201</v>
      </c>
      <c r="E197" s="63" t="s">
        <v>156</v>
      </c>
      <c r="F197" s="63" t="e">
        <f>F138*'2.2.1 Decentral heating supply'!F123</f>
        <v>#DIV/0!</v>
      </c>
      <c r="G197" s="63" t="e">
        <f>G138*'2.2.1 Decentral heating supply'!G123</f>
        <v>#DIV/0!</v>
      </c>
      <c r="H197" s="63" t="e">
        <f t="shared" ref="H197:O198" si="24">H138*AB142</f>
        <v>#DIV/0!</v>
      </c>
      <c r="I197" s="63" t="e">
        <f t="shared" si="24"/>
        <v>#DIV/0!</v>
      </c>
      <c r="J197" s="63">
        <f t="shared" si="24"/>
        <v>0</v>
      </c>
      <c r="K197" s="63">
        <f t="shared" si="24"/>
        <v>0</v>
      </c>
      <c r="L197" s="63">
        <f t="shared" si="24"/>
        <v>0</v>
      </c>
      <c r="M197" s="63">
        <f t="shared" si="24"/>
        <v>0</v>
      </c>
      <c r="N197" s="63">
        <f t="shared" si="24"/>
        <v>0</v>
      </c>
      <c r="O197" s="63">
        <f t="shared" si="24"/>
        <v>0</v>
      </c>
      <c r="Q197"/>
      <c r="R197"/>
      <c r="S197"/>
      <c r="T197"/>
      <c r="U197"/>
      <c r="V197"/>
      <c r="W197"/>
    </row>
    <row r="198" spans="1:24" ht="16" thickTop="1" thickBot="1">
      <c r="A198" s="63"/>
      <c r="B198" s="63"/>
      <c r="C198" s="63" t="e">
        <f t="shared" si="23"/>
        <v>#DIV/0!</v>
      </c>
      <c r="D198" s="125" t="s">
        <v>201</v>
      </c>
      <c r="E198" s="63" t="s">
        <v>157</v>
      </c>
      <c r="F198" s="63" t="e">
        <f>F139*'2.2.1 Decentral heating supply'!F124</f>
        <v>#DIV/0!</v>
      </c>
      <c r="G198" s="63" t="e">
        <f>G139*'2.2.1 Decentral heating supply'!G124</f>
        <v>#DIV/0!</v>
      </c>
      <c r="H198" s="63" t="e">
        <f t="shared" si="24"/>
        <v>#DIV/0!</v>
      </c>
      <c r="I198" s="63" t="e">
        <f t="shared" si="24"/>
        <v>#DIV/0!</v>
      </c>
      <c r="J198" s="63">
        <f t="shared" si="24"/>
        <v>0</v>
      </c>
      <c r="K198" s="63">
        <f t="shared" si="24"/>
        <v>0</v>
      </c>
      <c r="L198" s="63">
        <f t="shared" si="24"/>
        <v>0</v>
      </c>
      <c r="M198" s="63">
        <f t="shared" si="24"/>
        <v>0</v>
      </c>
      <c r="N198" s="63">
        <f t="shared" si="24"/>
        <v>0</v>
      </c>
      <c r="O198" s="63">
        <f t="shared" si="24"/>
        <v>0</v>
      </c>
      <c r="Q198"/>
      <c r="R198"/>
      <c r="S198"/>
      <c r="T198"/>
      <c r="U198"/>
      <c r="V198"/>
      <c r="W198"/>
    </row>
    <row r="199" spans="1:24" ht="16" thickTop="1" thickBot="1">
      <c r="A199" s="63"/>
      <c r="B199" s="63"/>
      <c r="C199" s="63" t="e">
        <f t="shared" si="23"/>
        <v>#DIV/0!</v>
      </c>
      <c r="D199" s="125" t="s">
        <v>201</v>
      </c>
      <c r="E199" s="63" t="s">
        <v>158</v>
      </c>
      <c r="F199" s="63" t="e">
        <f>F140*'2.2.1 Decentral heating supply'!F125</f>
        <v>#DIV/0!</v>
      </c>
      <c r="G199" s="63" t="e">
        <f>G140*'2.2.1 Decentral heating supply'!G125*G$99/$E$99</f>
        <v>#DIV/0!</v>
      </c>
      <c r="H199" s="63" t="e">
        <f t="shared" ref="H199:O199" si="25">H140*AB144*H$99/$E$99</f>
        <v>#DIV/0!</v>
      </c>
      <c r="I199" s="63" t="e">
        <f t="shared" si="25"/>
        <v>#DIV/0!</v>
      </c>
      <c r="J199" s="63">
        <f t="shared" si="25"/>
        <v>0</v>
      </c>
      <c r="K199" s="63">
        <f t="shared" si="25"/>
        <v>0</v>
      </c>
      <c r="L199" s="63">
        <f t="shared" si="25"/>
        <v>0</v>
      </c>
      <c r="M199" s="63">
        <f t="shared" si="25"/>
        <v>0</v>
      </c>
      <c r="N199" s="63">
        <f t="shared" si="25"/>
        <v>0</v>
      </c>
      <c r="O199" s="63">
        <f t="shared" si="25"/>
        <v>0</v>
      </c>
      <c r="Q199"/>
      <c r="R199"/>
      <c r="S199"/>
      <c r="T199"/>
      <c r="U199"/>
      <c r="V199"/>
      <c r="W199"/>
    </row>
    <row r="200" spans="1:24" ht="16" thickTop="1" thickBot="1">
      <c r="A200" s="63"/>
      <c r="B200" s="63"/>
      <c r="C200" s="63" t="e">
        <f t="shared" si="23"/>
        <v>#DIV/0!</v>
      </c>
      <c r="D200" s="125" t="s">
        <v>201</v>
      </c>
      <c r="E200" s="63" t="s">
        <v>159</v>
      </c>
      <c r="F200" s="63" t="e">
        <f>F141*'2.2.1 Decentral heating supply'!F126</f>
        <v>#DIV/0!</v>
      </c>
      <c r="G200" s="63" t="e">
        <f>G141*'2.2.1 Decentral heating supply'!G126*G$99/$E$99</f>
        <v>#DIV/0!</v>
      </c>
      <c r="H200" s="63" t="e">
        <f>H141*'2.2.2 Decentral heating supply'!F92*H$99/$E$99</f>
        <v>#DIV/0!</v>
      </c>
      <c r="I200" s="63" t="e">
        <f>I141*'2.2.2 Decentral heating supply'!G92*I$99/$E$99</f>
        <v>#DIV/0!</v>
      </c>
      <c r="J200" s="63">
        <f>J141*'2.2.2 Decentral heating supply'!H92*J$99/$E$99</f>
        <v>0</v>
      </c>
      <c r="K200" s="63">
        <f>K141*'2.2.2 Decentral heating supply'!I92*K$99/$E$99</f>
        <v>0</v>
      </c>
      <c r="L200" s="63">
        <f>L141*'2.2.2 Decentral heating supply'!J92*L$99/$E$99</f>
        <v>0</v>
      </c>
      <c r="M200" s="63">
        <f>M141*'2.2.2 Decentral heating supply'!K92*M$99/$E$99</f>
        <v>0</v>
      </c>
      <c r="N200" s="63">
        <f>N141*'2.2.2 Decentral heating supply'!L92*N$99/$E$99</f>
        <v>0</v>
      </c>
      <c r="O200" s="63">
        <f>O141*'2.2.2 Decentral heating supply'!M92*O$99/$E$99</f>
        <v>0</v>
      </c>
      <c r="Q200"/>
      <c r="R200"/>
      <c r="S200"/>
      <c r="T200"/>
      <c r="U200"/>
      <c r="V200"/>
      <c r="W200"/>
    </row>
    <row r="201" spans="1:24" ht="16" thickTop="1" thickBot="1">
      <c r="A201" s="63"/>
      <c r="B201" s="63"/>
      <c r="C201" s="63" t="e">
        <f t="shared" si="23"/>
        <v>#DIV/0!</v>
      </c>
      <c r="D201" s="125" t="s">
        <v>201</v>
      </c>
      <c r="E201" s="63" t="s">
        <v>160</v>
      </c>
      <c r="F201" s="63" t="e">
        <f>F142*'2.2.1 Decentral heating supply'!F127</f>
        <v>#DIV/0!</v>
      </c>
      <c r="G201" s="63" t="e">
        <f>G142*'2.2.1 Decentral heating supply'!G127*G$99/$E$99</f>
        <v>#DIV/0!</v>
      </c>
      <c r="H201" s="63" t="e">
        <f>H142*'2.2.2 Decentral heating supply'!F93*H$99/$E$99</f>
        <v>#DIV/0!</v>
      </c>
      <c r="I201" s="63" t="e">
        <f>I142*'2.2.2 Decentral heating supply'!G93*I$99/$E$99</f>
        <v>#DIV/0!</v>
      </c>
      <c r="J201" s="63">
        <f>J142*'2.2.2 Decentral heating supply'!H93*J$99/$E$99</f>
        <v>0</v>
      </c>
      <c r="K201" s="63">
        <f>K142*'2.2.2 Decentral heating supply'!I93*K$99/$E$99</f>
        <v>0</v>
      </c>
      <c r="L201" s="63">
        <f>L142*'2.2.2 Decentral heating supply'!J93*L$99/$E$99</f>
        <v>0</v>
      </c>
      <c r="M201" s="63">
        <f>M142*'2.2.2 Decentral heating supply'!K93*M$99/$E$99</f>
        <v>0</v>
      </c>
      <c r="N201" s="63">
        <f>N142*'2.2.2 Decentral heating supply'!L93*N$99/$E$99</f>
        <v>0</v>
      </c>
      <c r="O201" s="63">
        <f>O142*'2.2.2 Decentral heating supply'!M93*O$99/$E$99</f>
        <v>0</v>
      </c>
      <c r="Q201"/>
      <c r="R201"/>
      <c r="S201"/>
      <c r="T201"/>
      <c r="U201"/>
      <c r="V201"/>
      <c r="W201"/>
    </row>
    <row r="202" spans="1:24" ht="16" thickTop="1" thickBot="1">
      <c r="A202" s="63" t="e">
        <f>SUM(F194:O202)</f>
        <v>#DIV/0!</v>
      </c>
      <c r="B202" s="63" t="s">
        <v>214</v>
      </c>
      <c r="C202" s="63" t="e">
        <f t="shared" si="23"/>
        <v>#DIV/0!</v>
      </c>
      <c r="D202" s="125" t="s">
        <v>201</v>
      </c>
      <c r="E202" s="63" t="s">
        <v>161</v>
      </c>
      <c r="F202" s="63" t="e">
        <f>F143*'2.2.1 Decentral heating supply'!F128</f>
        <v>#DIV/0!</v>
      </c>
      <c r="G202" s="63" t="e">
        <f>G143*'2.2.1 Decentral heating supply'!G128*G$99/$E$99</f>
        <v>#DIV/0!</v>
      </c>
      <c r="H202" s="63" t="e">
        <f>H143*'2.2.2 Decentral heating supply'!F94*H$99/$E$99</f>
        <v>#DIV/0!</v>
      </c>
      <c r="I202" s="63" t="e">
        <f>I143*'2.2.2 Decentral heating supply'!G94*I$99/$E$99</f>
        <v>#DIV/0!</v>
      </c>
      <c r="J202" s="63">
        <f>J143*'2.2.2 Decentral heating supply'!H94*J$99/$E$99</f>
        <v>0</v>
      </c>
      <c r="K202" s="63">
        <f>K143*'2.2.2 Decentral heating supply'!I94*K$99/$E$99</f>
        <v>0</v>
      </c>
      <c r="L202" s="63">
        <f>L143*'2.2.2 Decentral heating supply'!J94*L$99/$E$99</f>
        <v>0</v>
      </c>
      <c r="M202" s="63">
        <f>M143*'2.2.2 Decentral heating supply'!K94*M$99/$E$99</f>
        <v>0</v>
      </c>
      <c r="N202" s="63">
        <f>N143*'2.2.2 Decentral heating supply'!L94*N$99/$E$99</f>
        <v>0</v>
      </c>
      <c r="O202" s="63">
        <f>O143*'2.2.2 Decentral heating supply'!M94*O$99/$E$99</f>
        <v>0</v>
      </c>
      <c r="Q202"/>
      <c r="R202"/>
      <c r="S202"/>
      <c r="T202"/>
      <c r="U202"/>
      <c r="V202"/>
      <c r="W202"/>
    </row>
    <row r="203" spans="1:24" ht="16" thickTop="1" thickBot="1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Q203"/>
      <c r="R203"/>
      <c r="S203"/>
      <c r="T203"/>
      <c r="U203"/>
      <c r="V203"/>
      <c r="W203"/>
    </row>
    <row r="204" spans="1:24" ht="16" thickTop="1" thickBot="1">
      <c r="A204" s="63"/>
      <c r="B204" s="63"/>
      <c r="C204" s="63" t="s">
        <v>244</v>
      </c>
      <c r="D204" s="63"/>
      <c r="E204" s="124" t="s">
        <v>222</v>
      </c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Q204"/>
      <c r="R204"/>
      <c r="S204"/>
      <c r="T204"/>
      <c r="U204"/>
      <c r="V204"/>
      <c r="W204"/>
    </row>
    <row r="205" spans="1:24" ht="16" thickTop="1" thickBot="1">
      <c r="A205" s="63"/>
      <c r="B205" s="63"/>
      <c r="C205" s="63" t="e">
        <f t="shared" ref="C205:C213" si="26">SUM(F205:O205)</f>
        <v>#DIV/0!</v>
      </c>
      <c r="D205" s="125" t="s">
        <v>197</v>
      </c>
      <c r="E205" s="63" t="s">
        <v>153</v>
      </c>
      <c r="F205" s="63" t="e">
        <f>'2.2.1 Decentral heating supply'!F70*F135</f>
        <v>#DIV/0!</v>
      </c>
      <c r="G205" s="63" t="e">
        <f>'2.2.1 Decentral heating supply'!G70*G135</f>
        <v>#DIV/0!</v>
      </c>
      <c r="H205" s="63" t="e">
        <f>'2.2.2 Decentral heating supply'!F54*H135</f>
        <v>#DIV/0!</v>
      </c>
      <c r="I205" s="63" t="e">
        <f>'2.2.2 Decentral heating supply'!G54*I135</f>
        <v>#DIV/0!</v>
      </c>
      <c r="J205" s="63">
        <f>'2.2.2 Decentral heating supply'!H54*J135</f>
        <v>0</v>
      </c>
      <c r="K205" s="63">
        <f>'2.2.2 Decentral heating supply'!I54*K135</f>
        <v>0</v>
      </c>
      <c r="L205" s="63">
        <f>'2.2.2 Decentral heating supply'!J54*L135</f>
        <v>0</v>
      </c>
      <c r="M205" s="63">
        <f>'2.2.2 Decentral heating supply'!K54*M135</f>
        <v>0</v>
      </c>
      <c r="N205" s="63">
        <f>'2.2.2 Decentral heating supply'!L54*N135</f>
        <v>0</v>
      </c>
      <c r="O205" s="63">
        <f>'2.2.2 Decentral heating supply'!M54*O135</f>
        <v>0</v>
      </c>
      <c r="Q205"/>
      <c r="R205"/>
      <c r="S205"/>
      <c r="T205"/>
      <c r="U205"/>
      <c r="V205"/>
      <c r="W205"/>
    </row>
    <row r="206" spans="1:24" ht="16" thickTop="1" thickBot="1">
      <c r="A206" s="63"/>
      <c r="B206" s="63"/>
      <c r="C206" s="63" t="e">
        <f t="shared" si="26"/>
        <v>#DIV/0!</v>
      </c>
      <c r="D206" s="125" t="s">
        <v>197</v>
      </c>
      <c r="E206" s="63" t="s">
        <v>154</v>
      </c>
      <c r="F206" s="63" t="e">
        <f>'2.2.1 Decentral heating supply'!F71*F136</f>
        <v>#DIV/0!</v>
      </c>
      <c r="G206" s="63" t="e">
        <f>'2.2.1 Decentral heating supply'!G71*G136</f>
        <v>#DIV/0!</v>
      </c>
      <c r="H206" s="63" t="e">
        <f>'2.2.2 Decentral heating supply'!F55*H136</f>
        <v>#DIV/0!</v>
      </c>
      <c r="I206" s="63" t="e">
        <f>'2.2.2 Decentral heating supply'!G55*I136</f>
        <v>#DIV/0!</v>
      </c>
      <c r="J206" s="63">
        <f>'2.2.2 Decentral heating supply'!H55*J136</f>
        <v>0</v>
      </c>
      <c r="K206" s="63">
        <f>'2.2.2 Decentral heating supply'!I55*K136</f>
        <v>0</v>
      </c>
      <c r="L206" s="63">
        <f>'2.2.2 Decentral heating supply'!J55*L136</f>
        <v>0</v>
      </c>
      <c r="M206" s="63">
        <f>'2.2.2 Decentral heating supply'!K55*M136</f>
        <v>0</v>
      </c>
      <c r="N206" s="63">
        <f>'2.2.2 Decentral heating supply'!L55*N136</f>
        <v>0</v>
      </c>
      <c r="O206" s="63">
        <f>'2.2.2 Decentral heating supply'!M55*O136</f>
        <v>0</v>
      </c>
      <c r="Q206"/>
      <c r="R206"/>
      <c r="S206"/>
      <c r="T206"/>
      <c r="U206"/>
      <c r="V206"/>
      <c r="W206"/>
    </row>
    <row r="207" spans="1:24" ht="16" thickTop="1" thickBot="1">
      <c r="A207" s="63"/>
      <c r="B207" s="63"/>
      <c r="C207" s="63" t="e">
        <f t="shared" si="26"/>
        <v>#DIV/0!</v>
      </c>
      <c r="D207" s="125" t="s">
        <v>197</v>
      </c>
      <c r="E207" s="63" t="s">
        <v>155</v>
      </c>
      <c r="F207" s="63" t="e">
        <f>'2.2.1 Decentral heating supply'!F72*F137</f>
        <v>#DIV/0!</v>
      </c>
      <c r="G207" s="63" t="e">
        <f>'2.2.1 Decentral heating supply'!G72*G137</f>
        <v>#DIV/0!</v>
      </c>
      <c r="H207" s="63" t="e">
        <f>'2.2.2 Decentral heating supply'!F56*H137</f>
        <v>#DIV/0!</v>
      </c>
      <c r="I207" s="63" t="e">
        <f>'2.2.2 Decentral heating supply'!G56*I137</f>
        <v>#DIV/0!</v>
      </c>
      <c r="J207" s="63">
        <f>'2.2.2 Decentral heating supply'!H56*J137</f>
        <v>0</v>
      </c>
      <c r="K207" s="63">
        <f>'2.2.2 Decentral heating supply'!I56*K137</f>
        <v>0</v>
      </c>
      <c r="L207" s="63">
        <f>'2.2.2 Decentral heating supply'!J56*L137</f>
        <v>0</v>
      </c>
      <c r="M207" s="63">
        <f>'2.2.2 Decentral heating supply'!K56*M137</f>
        <v>0</v>
      </c>
      <c r="N207" s="63">
        <f>'2.2.2 Decentral heating supply'!L56*N137</f>
        <v>0</v>
      </c>
      <c r="O207" s="63">
        <f>'2.2.2 Decentral heating supply'!M56*O137</f>
        <v>0</v>
      </c>
      <c r="Q207"/>
      <c r="R207"/>
      <c r="S207"/>
      <c r="T207"/>
      <c r="U207"/>
      <c r="V207"/>
      <c r="W207"/>
    </row>
    <row r="208" spans="1:24" ht="16" thickTop="1" thickBot="1">
      <c r="A208" s="63"/>
      <c r="B208" s="63"/>
      <c r="C208" s="63" t="e">
        <f t="shared" si="26"/>
        <v>#DIV/0!</v>
      </c>
      <c r="D208" s="125" t="s">
        <v>197</v>
      </c>
      <c r="E208" s="63" t="s">
        <v>156</v>
      </c>
      <c r="F208" s="63" t="e">
        <f>'2.2.1 Decentral heating supply'!F73*F138</f>
        <v>#DIV/0!</v>
      </c>
      <c r="G208" s="63" t="e">
        <f>'2.2.1 Decentral heating supply'!G73*G138</f>
        <v>#DIV/0!</v>
      </c>
      <c r="H208" s="63" t="e">
        <f t="shared" ref="H208:O210" si="27">AB92*H138</f>
        <v>#DIV/0!</v>
      </c>
      <c r="I208" s="63" t="e">
        <f t="shared" si="27"/>
        <v>#DIV/0!</v>
      </c>
      <c r="J208" s="63">
        <f t="shared" si="27"/>
        <v>0</v>
      </c>
      <c r="K208" s="63">
        <f t="shared" si="27"/>
        <v>0</v>
      </c>
      <c r="L208" s="63">
        <f t="shared" si="27"/>
        <v>0</v>
      </c>
      <c r="M208" s="63">
        <f t="shared" si="27"/>
        <v>0</v>
      </c>
      <c r="N208" s="63">
        <f t="shared" si="27"/>
        <v>0</v>
      </c>
      <c r="O208" s="63">
        <f t="shared" si="27"/>
        <v>0</v>
      </c>
      <c r="Q208"/>
      <c r="R208"/>
      <c r="S208"/>
      <c r="T208"/>
      <c r="U208"/>
      <c r="V208"/>
      <c r="W208"/>
    </row>
    <row r="209" spans="1:23" ht="16" thickTop="1" thickBot="1">
      <c r="A209" s="63"/>
      <c r="B209" s="63"/>
      <c r="C209" s="63" t="e">
        <f t="shared" si="26"/>
        <v>#DIV/0!</v>
      </c>
      <c r="D209" s="125" t="s">
        <v>197</v>
      </c>
      <c r="E209" s="63" t="s">
        <v>157</v>
      </c>
      <c r="F209" s="63" t="e">
        <f>'2.2.1 Decentral heating supply'!F74*F139</f>
        <v>#DIV/0!</v>
      </c>
      <c r="G209" s="63" t="e">
        <f>'2.2.1 Decentral heating supply'!G74*G139</f>
        <v>#DIV/0!</v>
      </c>
      <c r="H209" s="63" t="e">
        <f t="shared" si="27"/>
        <v>#DIV/0!</v>
      </c>
      <c r="I209" s="63" t="e">
        <f t="shared" si="27"/>
        <v>#DIV/0!</v>
      </c>
      <c r="J209" s="63">
        <f t="shared" si="27"/>
        <v>0</v>
      </c>
      <c r="K209" s="63">
        <f t="shared" si="27"/>
        <v>0</v>
      </c>
      <c r="L209" s="63">
        <f t="shared" si="27"/>
        <v>0</v>
      </c>
      <c r="M209" s="63">
        <f t="shared" si="27"/>
        <v>0</v>
      </c>
      <c r="N209" s="63">
        <f t="shared" si="27"/>
        <v>0</v>
      </c>
      <c r="O209" s="63">
        <f t="shared" si="27"/>
        <v>0</v>
      </c>
      <c r="Q209"/>
      <c r="R209"/>
      <c r="S209"/>
      <c r="T209"/>
      <c r="U209"/>
      <c r="V209"/>
      <c r="W209"/>
    </row>
    <row r="210" spans="1:23" ht="16" thickTop="1" thickBot="1">
      <c r="A210" s="63"/>
      <c r="B210" s="63"/>
      <c r="C210" s="63" t="e">
        <f t="shared" si="26"/>
        <v>#DIV/0!</v>
      </c>
      <c r="D210" s="125" t="s">
        <v>197</v>
      </c>
      <c r="E210" s="63" t="s">
        <v>158</v>
      </c>
      <c r="F210" s="63" t="e">
        <f>'2.2.1 Decentral heating supply'!F75*F140</f>
        <v>#DIV/0!</v>
      </c>
      <c r="G210" s="63" t="e">
        <f>'2.2.1 Decentral heating supply'!G75*G140</f>
        <v>#DIV/0!</v>
      </c>
      <c r="H210" s="63" t="e">
        <f t="shared" si="27"/>
        <v>#DIV/0!</v>
      </c>
      <c r="I210" s="63" t="e">
        <f t="shared" si="27"/>
        <v>#DIV/0!</v>
      </c>
      <c r="J210" s="63">
        <f t="shared" si="27"/>
        <v>0</v>
      </c>
      <c r="K210" s="63">
        <f t="shared" si="27"/>
        <v>0</v>
      </c>
      <c r="L210" s="63">
        <f t="shared" si="27"/>
        <v>0</v>
      </c>
      <c r="M210" s="63">
        <f t="shared" si="27"/>
        <v>0</v>
      </c>
      <c r="N210" s="63">
        <f t="shared" si="27"/>
        <v>0</v>
      </c>
      <c r="O210" s="63">
        <f t="shared" si="27"/>
        <v>0</v>
      </c>
      <c r="Q210"/>
      <c r="R210"/>
      <c r="S210"/>
      <c r="T210"/>
      <c r="U210"/>
      <c r="V210"/>
      <c r="W210"/>
    </row>
    <row r="211" spans="1:23" ht="16" thickTop="1" thickBot="1">
      <c r="A211" s="63"/>
      <c r="B211" s="63"/>
      <c r="C211" s="63" t="e">
        <f t="shared" si="26"/>
        <v>#DIV/0!</v>
      </c>
      <c r="D211" s="125" t="s">
        <v>197</v>
      </c>
      <c r="E211" s="63" t="s">
        <v>159</v>
      </c>
      <c r="F211" s="63" t="e">
        <f>'2.2.1 Decentral heating supply'!F76*F141</f>
        <v>#DIV/0!</v>
      </c>
      <c r="G211" s="63" t="e">
        <f>'2.2.1 Decentral heating supply'!G76*G141</f>
        <v>#DIV/0!</v>
      </c>
      <c r="H211" s="63" t="e">
        <f>'2.2.2 Decentral heating supply'!F57*H141</f>
        <v>#DIV/0!</v>
      </c>
      <c r="I211" s="63" t="e">
        <f>'2.2.2 Decentral heating supply'!G57*I141</f>
        <v>#DIV/0!</v>
      </c>
      <c r="J211" s="63">
        <f>'2.2.2 Decentral heating supply'!H57*J141</f>
        <v>0</v>
      </c>
      <c r="K211" s="63">
        <f>'2.2.2 Decentral heating supply'!I57*K141</f>
        <v>0</v>
      </c>
      <c r="L211" s="63">
        <f>'2.2.2 Decentral heating supply'!J57*L141</f>
        <v>0</v>
      </c>
      <c r="M211" s="63">
        <f>'2.2.2 Decentral heating supply'!K57*M141</f>
        <v>0</v>
      </c>
      <c r="N211" s="63">
        <f>'2.2.2 Decentral heating supply'!L57*N141</f>
        <v>0</v>
      </c>
      <c r="O211" s="63">
        <f>'2.2.2 Decentral heating supply'!M57*O141</f>
        <v>0</v>
      </c>
      <c r="Q211"/>
      <c r="R211"/>
      <c r="S211"/>
      <c r="T211"/>
      <c r="U211"/>
      <c r="V211"/>
      <c r="W211"/>
    </row>
    <row r="212" spans="1:23" ht="16" thickTop="1" thickBot="1">
      <c r="A212" s="63"/>
      <c r="B212" s="63"/>
      <c r="C212" s="63" t="e">
        <f t="shared" si="26"/>
        <v>#DIV/0!</v>
      </c>
      <c r="D212" s="125" t="s">
        <v>197</v>
      </c>
      <c r="E212" s="63" t="s">
        <v>160</v>
      </c>
      <c r="F212" s="63" t="e">
        <f>'2.2.1 Decentral heating supply'!F77*F142</f>
        <v>#DIV/0!</v>
      </c>
      <c r="G212" s="63" t="e">
        <f>'2.2.1 Decentral heating supply'!G77*G142</f>
        <v>#DIV/0!</v>
      </c>
      <c r="H212" s="63" t="e">
        <f>'2.2.2 Decentral heating supply'!F58*H142</f>
        <v>#DIV/0!</v>
      </c>
      <c r="I212" s="63" t="e">
        <f>'2.2.2 Decentral heating supply'!G58*I142</f>
        <v>#DIV/0!</v>
      </c>
      <c r="J212" s="63">
        <f>'2.2.2 Decentral heating supply'!H58*J142</f>
        <v>0</v>
      </c>
      <c r="K212" s="63">
        <f>'2.2.2 Decentral heating supply'!I58*K142</f>
        <v>0</v>
      </c>
      <c r="L212" s="63">
        <f>'2.2.2 Decentral heating supply'!J58*L142</f>
        <v>0</v>
      </c>
      <c r="M212" s="63">
        <f>'2.2.2 Decentral heating supply'!K58*M142</f>
        <v>0</v>
      </c>
      <c r="N212" s="63">
        <f>'2.2.2 Decentral heating supply'!L58*N142</f>
        <v>0</v>
      </c>
      <c r="O212" s="63">
        <f>'2.2.2 Decentral heating supply'!M58*O142</f>
        <v>0</v>
      </c>
      <c r="Q212"/>
      <c r="R212"/>
      <c r="S212"/>
      <c r="T212"/>
      <c r="U212"/>
      <c r="V212"/>
      <c r="W212"/>
    </row>
    <row r="213" spans="1:23" ht="16" thickTop="1" thickBot="1">
      <c r="A213" s="63" t="e">
        <f>SUM(F205:O213)</f>
        <v>#DIV/0!</v>
      </c>
      <c r="B213" s="63" t="s">
        <v>214</v>
      </c>
      <c r="C213" s="63" t="e">
        <f t="shared" si="26"/>
        <v>#DIV/0!</v>
      </c>
      <c r="D213" s="125" t="s">
        <v>197</v>
      </c>
      <c r="E213" s="63" t="s">
        <v>161</v>
      </c>
      <c r="F213" s="63" t="e">
        <f>'2.2.1 Decentral heating supply'!F78*F143</f>
        <v>#DIV/0!</v>
      </c>
      <c r="G213" s="63" t="e">
        <f>'2.2.1 Decentral heating supply'!G78*G143</f>
        <v>#DIV/0!</v>
      </c>
      <c r="H213" s="63" t="e">
        <f>'2.2.2 Decentral heating supply'!F59*H143</f>
        <v>#DIV/0!</v>
      </c>
      <c r="I213" s="63" t="e">
        <f>'2.2.2 Decentral heating supply'!G59*I143</f>
        <v>#DIV/0!</v>
      </c>
      <c r="J213" s="63">
        <f>'2.2.2 Decentral heating supply'!H59*J143</f>
        <v>0</v>
      </c>
      <c r="K213" s="63">
        <f>'2.2.2 Decentral heating supply'!I59*K143</f>
        <v>0</v>
      </c>
      <c r="L213" s="63">
        <f>'2.2.2 Decentral heating supply'!J59*L143</f>
        <v>0</v>
      </c>
      <c r="M213" s="63">
        <f>'2.2.2 Decentral heating supply'!K59*M143</f>
        <v>0</v>
      </c>
      <c r="N213" s="63">
        <f>'2.2.2 Decentral heating supply'!L59*N143</f>
        <v>0</v>
      </c>
      <c r="O213" s="63">
        <f>'2.2.2 Decentral heating supply'!M59*O143</f>
        <v>0</v>
      </c>
      <c r="Q213"/>
      <c r="R213"/>
      <c r="S213"/>
      <c r="T213"/>
      <c r="U213"/>
      <c r="V213"/>
      <c r="W213"/>
    </row>
    <row r="214" spans="1:23" ht="16" thickTop="1" thickBot="1">
      <c r="A214" s="63" t="e">
        <f>A213/1000</f>
        <v>#DIV/0!</v>
      </c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Q214"/>
      <c r="R214"/>
      <c r="S214"/>
      <c r="T214"/>
      <c r="U214"/>
      <c r="V214"/>
      <c r="W214"/>
    </row>
    <row r="215" spans="1:23" ht="16" thickTop="1" thickBot="1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Q215"/>
      <c r="R215"/>
      <c r="S215"/>
      <c r="T215"/>
      <c r="U215"/>
      <c r="V215"/>
      <c r="W215"/>
    </row>
    <row r="216" spans="1:23" ht="15" thickTop="1">
      <c r="Q216"/>
      <c r="R216"/>
      <c r="S216"/>
      <c r="T216"/>
      <c r="U216"/>
      <c r="V216"/>
      <c r="W216"/>
    </row>
    <row r="217" spans="1:23">
      <c r="Q217"/>
      <c r="R217"/>
      <c r="S217"/>
      <c r="T217"/>
      <c r="U217"/>
      <c r="V217"/>
      <c r="W217"/>
    </row>
    <row r="218" spans="1:23">
      <c r="Q218"/>
      <c r="R218"/>
      <c r="S218"/>
      <c r="T218"/>
      <c r="U218"/>
      <c r="V218"/>
      <c r="W218"/>
    </row>
    <row r="219" spans="1:23">
      <c r="Q219"/>
      <c r="R219"/>
      <c r="S219"/>
      <c r="T219"/>
      <c r="U219"/>
      <c r="V219"/>
      <c r="W219"/>
    </row>
    <row r="220" spans="1:23">
      <c r="Q220"/>
      <c r="R220"/>
      <c r="S220"/>
      <c r="T220"/>
      <c r="U220"/>
      <c r="V220"/>
      <c r="W220"/>
    </row>
    <row r="221" spans="1:23">
      <c r="Q221"/>
      <c r="R221"/>
      <c r="S221"/>
      <c r="T221"/>
      <c r="U221"/>
      <c r="V221"/>
      <c r="W221"/>
    </row>
    <row r="222" spans="1:23">
      <c r="Q222"/>
      <c r="R222"/>
      <c r="S222"/>
      <c r="T222"/>
      <c r="U222"/>
      <c r="V222"/>
      <c r="W222"/>
    </row>
    <row r="223" spans="1:23">
      <c r="Q223"/>
      <c r="R223"/>
      <c r="S223"/>
      <c r="T223"/>
      <c r="U223"/>
      <c r="V223"/>
      <c r="W223"/>
    </row>
    <row r="224" spans="1:23">
      <c r="Q224"/>
      <c r="R224"/>
      <c r="S224"/>
      <c r="T224"/>
      <c r="U224"/>
      <c r="V224"/>
      <c r="W224"/>
    </row>
    <row r="225" spans="17:23">
      <c r="Q225"/>
      <c r="R225"/>
      <c r="S225"/>
      <c r="T225"/>
      <c r="U225"/>
      <c r="V225"/>
      <c r="W225"/>
    </row>
    <row r="226" spans="17:23">
      <c r="Q226"/>
      <c r="R226"/>
      <c r="S226"/>
      <c r="T226"/>
      <c r="U226"/>
      <c r="V226"/>
      <c r="W226"/>
    </row>
    <row r="227" spans="17:23">
      <c r="Q227"/>
      <c r="R227"/>
      <c r="S227"/>
      <c r="T227"/>
      <c r="U227"/>
      <c r="V227"/>
      <c r="W227"/>
    </row>
    <row r="228" spans="17:23">
      <c r="Q228"/>
      <c r="R228"/>
      <c r="S228"/>
      <c r="T228"/>
      <c r="U228"/>
      <c r="V228"/>
      <c r="W228"/>
    </row>
    <row r="229" spans="17:23">
      <c r="Q229"/>
      <c r="R229"/>
      <c r="S229"/>
      <c r="T229"/>
      <c r="U229"/>
      <c r="V229"/>
      <c r="W229"/>
    </row>
    <row r="230" spans="17:23">
      <c r="Q230"/>
      <c r="R230"/>
      <c r="S230"/>
      <c r="T230"/>
      <c r="U230"/>
      <c r="V230"/>
      <c r="W230"/>
    </row>
    <row r="231" spans="17:23">
      <c r="Q231"/>
      <c r="R231"/>
      <c r="S231"/>
      <c r="T231"/>
      <c r="U231"/>
      <c r="V231"/>
      <c r="W231"/>
    </row>
    <row r="232" spans="17:23">
      <c r="Q232"/>
      <c r="R232"/>
      <c r="S232"/>
      <c r="T232"/>
      <c r="U232"/>
      <c r="V232"/>
      <c r="W232"/>
    </row>
    <row r="233" spans="17:23">
      <c r="Q233"/>
      <c r="R233"/>
      <c r="S233"/>
      <c r="T233"/>
      <c r="U233"/>
      <c r="V233"/>
      <c r="W233"/>
    </row>
    <row r="234" spans="17:23">
      <c r="Q234"/>
      <c r="R234"/>
      <c r="S234"/>
      <c r="T234"/>
      <c r="U234"/>
      <c r="V234"/>
      <c r="W234"/>
    </row>
    <row r="235" spans="17:23">
      <c r="Q235"/>
      <c r="R235"/>
      <c r="S235"/>
      <c r="T235"/>
      <c r="U235"/>
      <c r="V235"/>
      <c r="W235"/>
    </row>
    <row r="236" spans="17:23">
      <c r="Q236"/>
      <c r="R236"/>
      <c r="S236"/>
      <c r="T236"/>
      <c r="U236"/>
      <c r="V236"/>
      <c r="W236"/>
    </row>
    <row r="237" spans="17:23">
      <c r="Q237"/>
      <c r="R237"/>
      <c r="S237"/>
      <c r="T237"/>
      <c r="U237"/>
      <c r="V237"/>
      <c r="W237"/>
    </row>
    <row r="238" spans="17:23">
      <c r="Q238"/>
      <c r="R238"/>
      <c r="S238"/>
      <c r="T238"/>
      <c r="U238"/>
      <c r="V238"/>
      <c r="W238"/>
    </row>
    <row r="239" spans="17:23">
      <c r="Q239"/>
      <c r="R239"/>
      <c r="S239"/>
      <c r="T239"/>
      <c r="U239"/>
      <c r="V239"/>
      <c r="W239"/>
    </row>
    <row r="240" spans="17:23">
      <c r="Q240"/>
      <c r="R240"/>
      <c r="S240"/>
      <c r="T240"/>
      <c r="U240"/>
      <c r="V240"/>
      <c r="W240"/>
    </row>
    <row r="241" spans="17:23">
      <c r="Q241"/>
      <c r="R241"/>
      <c r="S241"/>
      <c r="T241"/>
      <c r="U241"/>
      <c r="V241"/>
      <c r="W241"/>
    </row>
    <row r="242" spans="17:23">
      <c r="Q242"/>
      <c r="R242"/>
      <c r="S242"/>
      <c r="T242"/>
      <c r="U242"/>
      <c r="V242"/>
      <c r="W242"/>
    </row>
    <row r="243" spans="17:23">
      <c r="Q243"/>
      <c r="R243"/>
      <c r="S243"/>
      <c r="T243"/>
      <c r="U243"/>
      <c r="V243"/>
      <c r="W243"/>
    </row>
    <row r="244" spans="17:23">
      <c r="Q244"/>
      <c r="R244"/>
      <c r="S244"/>
      <c r="T244"/>
      <c r="U244"/>
      <c r="V244"/>
      <c r="W244"/>
    </row>
    <row r="245" spans="17:23">
      <c r="Q245"/>
      <c r="R245"/>
      <c r="S245"/>
      <c r="T245"/>
      <c r="U245"/>
      <c r="V245"/>
      <c r="W245"/>
    </row>
    <row r="246" spans="17:23">
      <c r="Q246"/>
      <c r="R246"/>
      <c r="S246"/>
      <c r="T246"/>
      <c r="U246"/>
      <c r="V246"/>
      <c r="W246"/>
    </row>
    <row r="247" spans="17:23">
      <c r="Q247"/>
      <c r="R247"/>
      <c r="S247"/>
      <c r="T247"/>
      <c r="U247"/>
      <c r="V247"/>
      <c r="W247"/>
    </row>
    <row r="248" spans="17:23">
      <c r="Q248"/>
      <c r="R248"/>
      <c r="S248"/>
      <c r="T248"/>
      <c r="U248"/>
      <c r="V248"/>
      <c r="W248"/>
    </row>
    <row r="249" spans="17:23">
      <c r="Q249"/>
      <c r="R249"/>
      <c r="S249"/>
      <c r="T249"/>
      <c r="U249"/>
      <c r="V249"/>
      <c r="W249"/>
    </row>
    <row r="250" spans="17:23">
      <c r="Q250"/>
      <c r="R250"/>
      <c r="S250"/>
      <c r="T250"/>
      <c r="U250"/>
      <c r="V250"/>
      <c r="W250"/>
    </row>
    <row r="251" spans="17:23">
      <c r="Q251"/>
      <c r="R251"/>
      <c r="S251"/>
      <c r="T251"/>
      <c r="U251"/>
      <c r="V251"/>
      <c r="W251"/>
    </row>
    <row r="252" spans="17:23">
      <c r="Q252"/>
      <c r="R252"/>
      <c r="S252"/>
      <c r="T252"/>
      <c r="U252"/>
      <c r="V252"/>
      <c r="W252"/>
    </row>
    <row r="253" spans="17:23">
      <c r="Q253"/>
      <c r="R253"/>
      <c r="S253"/>
      <c r="T253"/>
      <c r="U253"/>
      <c r="V253"/>
      <c r="W253"/>
    </row>
    <row r="254" spans="17:23">
      <c r="Q254"/>
      <c r="R254"/>
      <c r="S254"/>
      <c r="T254"/>
      <c r="U254"/>
      <c r="V254"/>
      <c r="W254"/>
    </row>
    <row r="255" spans="17:23">
      <c r="Q255"/>
      <c r="R255"/>
      <c r="S255"/>
      <c r="T255"/>
      <c r="U255"/>
      <c r="V255"/>
      <c r="W255"/>
    </row>
    <row r="256" spans="17:23">
      <c r="Q256"/>
      <c r="R256"/>
      <c r="S256"/>
      <c r="T256"/>
      <c r="U256"/>
      <c r="V256"/>
      <c r="W256"/>
    </row>
    <row r="257" spans="17:23">
      <c r="Q257"/>
      <c r="R257"/>
      <c r="S257"/>
      <c r="T257"/>
      <c r="U257"/>
      <c r="V257"/>
      <c r="W257"/>
    </row>
    <row r="258" spans="17:23">
      <c r="Q258"/>
      <c r="R258"/>
      <c r="S258"/>
      <c r="T258"/>
      <c r="U258"/>
      <c r="V258"/>
      <c r="W258"/>
    </row>
    <row r="259" spans="17:23">
      <c r="Q259"/>
      <c r="R259"/>
      <c r="S259"/>
      <c r="T259"/>
      <c r="U259"/>
      <c r="V259"/>
      <c r="W259"/>
    </row>
    <row r="260" spans="17:23">
      <c r="Q260"/>
      <c r="R260"/>
      <c r="S260"/>
      <c r="T260"/>
      <c r="U260"/>
      <c r="V260"/>
      <c r="W260"/>
    </row>
    <row r="261" spans="17:23">
      <c r="Q261"/>
      <c r="R261"/>
      <c r="S261"/>
      <c r="T261"/>
      <c r="U261"/>
      <c r="V261"/>
      <c r="W261"/>
    </row>
    <row r="262" spans="17:23">
      <c r="Q262"/>
      <c r="R262"/>
      <c r="S262"/>
      <c r="T262"/>
      <c r="U262"/>
      <c r="V262"/>
      <c r="W262"/>
    </row>
    <row r="263" spans="17:23">
      <c r="Q263"/>
      <c r="R263"/>
      <c r="S263"/>
      <c r="T263"/>
      <c r="U263"/>
      <c r="V263"/>
      <c r="W263"/>
    </row>
    <row r="264" spans="17:23">
      <c r="Q264"/>
      <c r="R264"/>
      <c r="S264"/>
      <c r="T264"/>
      <c r="U264"/>
      <c r="V264"/>
      <c r="W264"/>
    </row>
    <row r="265" spans="17:23">
      <c r="Q265"/>
      <c r="R265"/>
      <c r="S265"/>
      <c r="T265"/>
      <c r="U265"/>
      <c r="V265"/>
      <c r="W265"/>
    </row>
    <row r="266" spans="17:23">
      <c r="Q266"/>
      <c r="R266"/>
      <c r="S266"/>
      <c r="T266"/>
      <c r="U266"/>
      <c r="V266"/>
      <c r="W266"/>
    </row>
    <row r="267" spans="17:23">
      <c r="Q267"/>
      <c r="R267"/>
      <c r="S267"/>
      <c r="T267"/>
      <c r="U267"/>
      <c r="V267"/>
      <c r="W267"/>
    </row>
    <row r="268" spans="17:23">
      <c r="Q268"/>
      <c r="R268"/>
      <c r="S268"/>
      <c r="T268"/>
      <c r="U268"/>
      <c r="V268"/>
      <c r="W268"/>
    </row>
    <row r="269" spans="17:23">
      <c r="Q269"/>
      <c r="R269"/>
      <c r="S269"/>
      <c r="T269"/>
      <c r="U269"/>
      <c r="V269"/>
      <c r="W269"/>
    </row>
    <row r="270" spans="17:23">
      <c r="Q270"/>
      <c r="R270"/>
      <c r="S270"/>
      <c r="T270"/>
      <c r="U270"/>
      <c r="V270"/>
      <c r="W270"/>
    </row>
    <row r="271" spans="17:23">
      <c r="Q271"/>
      <c r="R271"/>
      <c r="S271"/>
      <c r="T271"/>
      <c r="U271"/>
      <c r="V271"/>
      <c r="W271"/>
    </row>
    <row r="272" spans="17:23">
      <c r="Q272"/>
      <c r="R272"/>
      <c r="S272"/>
      <c r="T272"/>
      <c r="U272"/>
      <c r="V272"/>
      <c r="W272"/>
    </row>
    <row r="273" spans="17:23">
      <c r="Q273"/>
      <c r="R273"/>
      <c r="S273"/>
      <c r="T273"/>
      <c r="U273"/>
      <c r="V273"/>
      <c r="W273"/>
    </row>
    <row r="274" spans="17:23">
      <c r="Q274"/>
      <c r="R274"/>
      <c r="S274"/>
      <c r="T274"/>
      <c r="U274"/>
      <c r="V274"/>
      <c r="W274"/>
    </row>
    <row r="275" spans="17:23">
      <c r="Q275"/>
      <c r="R275"/>
      <c r="S275"/>
      <c r="T275"/>
      <c r="U275"/>
      <c r="V275"/>
      <c r="W275"/>
    </row>
    <row r="276" spans="17:23">
      <c r="Q276"/>
      <c r="R276"/>
      <c r="S276"/>
      <c r="T276"/>
      <c r="U276"/>
      <c r="V276"/>
      <c r="W276"/>
    </row>
    <row r="277" spans="17:23">
      <c r="Q277"/>
      <c r="R277"/>
      <c r="S277"/>
      <c r="T277"/>
      <c r="U277"/>
      <c r="V277"/>
      <c r="W277"/>
    </row>
    <row r="278" spans="17:23">
      <c r="Q278"/>
      <c r="R278"/>
      <c r="S278"/>
      <c r="T278"/>
      <c r="U278"/>
      <c r="V278"/>
      <c r="W278"/>
    </row>
    <row r="279" spans="17:23">
      <c r="Q279"/>
      <c r="R279"/>
      <c r="S279"/>
      <c r="T279"/>
      <c r="U279"/>
      <c r="V279"/>
      <c r="W279"/>
    </row>
    <row r="280" spans="17:23">
      <c r="Q280"/>
      <c r="R280"/>
      <c r="S280"/>
      <c r="T280"/>
      <c r="U280"/>
      <c r="V280"/>
      <c r="W280"/>
    </row>
    <row r="281" spans="17:23">
      <c r="Q281"/>
      <c r="R281"/>
      <c r="S281"/>
      <c r="T281"/>
      <c r="U281"/>
      <c r="V281"/>
      <c r="W281"/>
    </row>
    <row r="282" spans="17:23">
      <c r="Q282"/>
      <c r="R282"/>
      <c r="S282"/>
      <c r="T282"/>
      <c r="U282"/>
      <c r="V282"/>
      <c r="W282"/>
    </row>
    <row r="283" spans="17:23">
      <c r="Q283"/>
      <c r="R283"/>
      <c r="S283"/>
      <c r="T283"/>
      <c r="U283"/>
      <c r="V283"/>
      <c r="W283"/>
    </row>
    <row r="284" spans="17:23">
      <c r="Q284"/>
      <c r="R284"/>
      <c r="S284"/>
      <c r="T284"/>
      <c r="U284"/>
      <c r="V284"/>
      <c r="W284"/>
    </row>
    <row r="285" spans="17:23">
      <c r="Q285"/>
      <c r="R285"/>
      <c r="S285"/>
      <c r="T285"/>
      <c r="U285"/>
      <c r="V285"/>
      <c r="W285"/>
    </row>
    <row r="286" spans="17:23">
      <c r="Q286"/>
      <c r="R286"/>
      <c r="S286"/>
      <c r="T286"/>
      <c r="U286"/>
      <c r="V286"/>
      <c r="W286"/>
    </row>
    <row r="287" spans="17:23">
      <c r="Q287"/>
      <c r="R287"/>
      <c r="S287"/>
      <c r="T287"/>
      <c r="U287"/>
      <c r="V287"/>
      <c r="W287"/>
    </row>
    <row r="288" spans="17:23">
      <c r="Q288"/>
      <c r="R288"/>
      <c r="S288"/>
      <c r="T288"/>
      <c r="U288"/>
      <c r="V288"/>
      <c r="W288"/>
    </row>
    <row r="289" spans="17:23">
      <c r="Q289"/>
      <c r="R289"/>
      <c r="S289"/>
      <c r="T289"/>
      <c r="U289"/>
      <c r="V289"/>
      <c r="W289"/>
    </row>
    <row r="290" spans="17:23">
      <c r="Q290"/>
      <c r="R290"/>
      <c r="S290"/>
      <c r="T290"/>
      <c r="U290"/>
      <c r="V290"/>
      <c r="W290"/>
    </row>
    <row r="291" spans="17:23">
      <c r="Q291"/>
      <c r="R291"/>
      <c r="S291"/>
      <c r="T291"/>
      <c r="U291"/>
      <c r="V291"/>
      <c r="W291"/>
    </row>
    <row r="292" spans="17:23">
      <c r="Q292"/>
      <c r="R292"/>
      <c r="S292"/>
      <c r="T292"/>
      <c r="U292"/>
      <c r="V292"/>
      <c r="W292"/>
    </row>
    <row r="293" spans="17:23">
      <c r="Q293"/>
      <c r="R293"/>
      <c r="S293"/>
      <c r="T293"/>
      <c r="U293"/>
      <c r="V293"/>
      <c r="W293"/>
    </row>
    <row r="294" spans="17:23">
      <c r="Q294"/>
      <c r="R294"/>
      <c r="S294"/>
      <c r="T294"/>
      <c r="U294"/>
      <c r="V294"/>
      <c r="W294"/>
    </row>
    <row r="295" spans="17:23">
      <c r="Q295"/>
      <c r="R295"/>
      <c r="S295"/>
      <c r="T295"/>
      <c r="U295"/>
      <c r="V295"/>
      <c r="W295"/>
    </row>
    <row r="296" spans="17:23">
      <c r="Q296"/>
      <c r="R296"/>
      <c r="S296"/>
      <c r="T296"/>
      <c r="U296"/>
      <c r="V296"/>
      <c r="W296"/>
    </row>
    <row r="297" spans="17:23">
      <c r="Q297"/>
      <c r="R297"/>
      <c r="S297"/>
      <c r="T297"/>
      <c r="U297"/>
      <c r="V297"/>
      <c r="W297"/>
    </row>
    <row r="298" spans="17:23">
      <c r="Q298"/>
      <c r="R298"/>
      <c r="S298"/>
      <c r="T298"/>
      <c r="U298"/>
      <c r="V298"/>
      <c r="W298"/>
    </row>
    <row r="299" spans="17:23">
      <c r="Q299"/>
      <c r="R299"/>
      <c r="S299"/>
      <c r="T299"/>
      <c r="U299"/>
      <c r="V299"/>
      <c r="W299"/>
    </row>
    <row r="300" spans="17:23">
      <c r="Q300"/>
      <c r="R300"/>
      <c r="S300"/>
      <c r="T300"/>
      <c r="U300"/>
      <c r="V300"/>
      <c r="W300"/>
    </row>
    <row r="301" spans="17:23">
      <c r="Q301"/>
      <c r="R301"/>
      <c r="S301"/>
      <c r="T301"/>
      <c r="U301"/>
      <c r="V301"/>
      <c r="W301"/>
    </row>
    <row r="302" spans="17:23">
      <c r="Q302"/>
      <c r="R302"/>
      <c r="S302"/>
      <c r="T302"/>
      <c r="U302"/>
      <c r="V302"/>
      <c r="W302"/>
    </row>
    <row r="303" spans="17:23">
      <c r="Q303"/>
      <c r="R303"/>
      <c r="S303"/>
      <c r="T303"/>
      <c r="U303"/>
      <c r="V303"/>
      <c r="W303"/>
    </row>
    <row r="304" spans="17:23">
      <c r="R304"/>
      <c r="S304"/>
      <c r="T304"/>
      <c r="U304"/>
      <c r="V304"/>
      <c r="W304"/>
    </row>
    <row r="305" spans="17:23">
      <c r="R305"/>
      <c r="S305"/>
      <c r="T305"/>
      <c r="U305"/>
      <c r="V305"/>
      <c r="W305"/>
    </row>
    <row r="306" spans="17:23">
      <c r="Q306"/>
      <c r="R306"/>
      <c r="S306"/>
      <c r="T306"/>
      <c r="U306"/>
      <c r="V306"/>
      <c r="W306"/>
    </row>
    <row r="307" spans="17:23">
      <c r="Q307"/>
      <c r="R307"/>
      <c r="S307"/>
      <c r="T307"/>
      <c r="U307"/>
      <c r="V307"/>
      <c r="W307"/>
    </row>
    <row r="308" spans="17:23">
      <c r="Q308"/>
      <c r="R308"/>
      <c r="S308"/>
      <c r="T308"/>
      <c r="U308"/>
      <c r="V308"/>
      <c r="W308"/>
    </row>
    <row r="309" spans="17:23">
      <c r="Q309"/>
      <c r="R309"/>
      <c r="S309"/>
      <c r="T309"/>
      <c r="U309"/>
      <c r="V309"/>
      <c r="W309"/>
    </row>
    <row r="310" spans="17:23">
      <c r="Q310"/>
      <c r="R310"/>
      <c r="S310"/>
      <c r="T310"/>
      <c r="U310"/>
      <c r="V310"/>
      <c r="W310"/>
    </row>
    <row r="311" spans="17:23">
      <c r="Q311"/>
      <c r="R311"/>
      <c r="S311"/>
      <c r="T311"/>
      <c r="U311"/>
      <c r="V311"/>
      <c r="W311"/>
    </row>
    <row r="312" spans="17:23">
      <c r="Q312"/>
      <c r="R312"/>
      <c r="S312"/>
      <c r="T312"/>
      <c r="U312"/>
      <c r="V312"/>
      <c r="W312"/>
    </row>
    <row r="313" spans="17:23">
      <c r="Q313"/>
      <c r="R313"/>
      <c r="S313"/>
      <c r="T313"/>
      <c r="U313"/>
      <c r="V313"/>
      <c r="W313"/>
    </row>
  </sheetData>
  <mergeCells count="4">
    <mergeCell ref="A1:E1"/>
    <mergeCell ref="B14:B15"/>
    <mergeCell ref="B17:L17"/>
    <mergeCell ref="A31:E31"/>
  </mergeCells>
  <conditionalFormatting sqref="A106">
    <cfRule type="cellIs" dxfId="2" priority="3" operator="equal">
      <formula>1</formula>
    </cfRule>
  </conditionalFormatting>
  <conditionalFormatting sqref="F118:O118">
    <cfRule type="cellIs" dxfId="1" priority="2" operator="equal">
      <formula>1</formula>
    </cfRule>
  </conditionalFormatting>
  <conditionalFormatting sqref="C27:L27">
    <cfRule type="cellIs" dxfId="0" priority="1" operator="equal">
      <formula>1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workbookViewId="0">
      <selection activeCell="C7" sqref="C7"/>
    </sheetView>
  </sheetViews>
  <sheetFormatPr baseColWidth="10" defaultColWidth="8.83203125" defaultRowHeight="14" x14ac:dyDescent="0"/>
  <cols>
    <col min="1" max="1" width="16.5" customWidth="1"/>
    <col min="2" max="2" width="18.83203125" bestFit="1" customWidth="1"/>
    <col min="3" max="3" width="18.6640625" bestFit="1" customWidth="1"/>
    <col min="4" max="5" width="21.6640625" customWidth="1"/>
  </cols>
  <sheetData>
    <row r="1" spans="1:8">
      <c r="A1" s="140" t="s">
        <v>55</v>
      </c>
      <c r="B1" s="140"/>
      <c r="C1" s="140"/>
      <c r="D1" s="140"/>
    </row>
    <row r="2" spans="1:8">
      <c r="A2" s="32"/>
      <c r="B2" s="32"/>
      <c r="C2" s="32"/>
      <c r="D2" s="32"/>
    </row>
    <row r="3" spans="1:8" ht="23">
      <c r="A3" s="16" t="s">
        <v>60</v>
      </c>
      <c r="B3" s="17"/>
      <c r="C3" s="17"/>
      <c r="D3" s="17"/>
      <c r="E3" s="17"/>
      <c r="F3" s="17"/>
      <c r="G3" s="17"/>
      <c r="H3" s="17"/>
    </row>
    <row r="5" spans="1:8" ht="18">
      <c r="A5" s="18" t="s">
        <v>11</v>
      </c>
    </row>
    <row r="6" spans="1:8" ht="15" thickBot="1"/>
    <row r="7" spans="1:8" ht="16" thickTop="1">
      <c r="A7" s="138"/>
      <c r="B7" s="19" t="s">
        <v>12</v>
      </c>
      <c r="C7" s="19" t="s">
        <v>13</v>
      </c>
    </row>
    <row r="8" spans="1:8" ht="16" thickBot="1">
      <c r="A8" s="139"/>
      <c r="B8" s="20" t="s">
        <v>14</v>
      </c>
      <c r="C8" s="20" t="s">
        <v>15</v>
      </c>
    </row>
    <row r="9" spans="1:8" ht="16" thickTop="1" thickBot="1">
      <c r="A9" s="21" t="s">
        <v>16</v>
      </c>
      <c r="B9" s="22"/>
      <c r="C9" s="22"/>
    </row>
    <row r="10" spans="1:8" ht="16" thickTop="1" thickBot="1">
      <c r="A10" s="21" t="s">
        <v>17</v>
      </c>
      <c r="B10" s="22"/>
      <c r="C10" s="22"/>
    </row>
    <row r="11" spans="1:8" ht="16" thickTop="1" thickBot="1">
      <c r="A11" s="21" t="s">
        <v>18</v>
      </c>
      <c r="B11" s="22"/>
      <c r="C11" s="22"/>
    </row>
    <row r="12" spans="1:8" ht="15" thickTop="1">
      <c r="A12" s="23"/>
      <c r="B12" s="23"/>
      <c r="C12" s="23"/>
    </row>
    <row r="13" spans="1:8">
      <c r="A13" s="23"/>
      <c r="B13" s="23"/>
      <c r="C13" s="23"/>
    </row>
  </sheetData>
  <mergeCells count="2">
    <mergeCell ref="A7:A8"/>
    <mergeCell ref="A1:D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workbookViewId="0">
      <selection activeCell="C28" sqref="C28"/>
    </sheetView>
  </sheetViews>
  <sheetFormatPr baseColWidth="10" defaultColWidth="8.83203125" defaultRowHeight="14" x14ac:dyDescent="0"/>
  <cols>
    <col min="1" max="1" width="50" customWidth="1"/>
    <col min="2" max="4" width="21.6640625" customWidth="1"/>
  </cols>
  <sheetData>
    <row r="1" spans="1:7">
      <c r="A1" s="140" t="s">
        <v>53</v>
      </c>
      <c r="B1" s="140"/>
      <c r="C1" s="140"/>
    </row>
    <row r="2" spans="1:7">
      <c r="A2" s="32"/>
      <c r="B2" s="32"/>
      <c r="C2" s="32"/>
    </row>
    <row r="3" spans="1:7" ht="23">
      <c r="A3" s="16" t="s">
        <v>59</v>
      </c>
      <c r="B3" s="17"/>
      <c r="C3" s="17"/>
      <c r="D3" s="17"/>
      <c r="E3" s="17"/>
      <c r="F3" s="17"/>
      <c r="G3" s="17"/>
    </row>
    <row r="5" spans="1:7" ht="18">
      <c r="A5" s="18" t="s">
        <v>11</v>
      </c>
    </row>
    <row r="6" spans="1:7" ht="15" thickBot="1"/>
    <row r="7" spans="1:7" ht="16" thickTop="1">
      <c r="A7" s="24"/>
      <c r="B7" s="24" t="s">
        <v>19</v>
      </c>
      <c r="C7" s="19" t="s">
        <v>20</v>
      </c>
    </row>
    <row r="8" spans="1:7" ht="16" thickBot="1">
      <c r="A8" s="25"/>
      <c r="B8" s="25"/>
      <c r="C8" s="20" t="s">
        <v>21</v>
      </c>
    </row>
    <row r="9" spans="1:7" ht="16" thickTop="1" thickBot="1">
      <c r="A9" s="21" t="s">
        <v>68</v>
      </c>
      <c r="B9" s="26" t="s">
        <v>22</v>
      </c>
      <c r="C9" s="22"/>
    </row>
    <row r="10" spans="1:7" ht="16" thickTop="1" thickBot="1">
      <c r="A10" s="21" t="s">
        <v>74</v>
      </c>
      <c r="B10" s="26" t="s">
        <v>22</v>
      </c>
      <c r="C10" s="22"/>
    </row>
    <row r="11" spans="1:7" ht="16" thickTop="1" thickBot="1">
      <c r="A11" s="21" t="s">
        <v>75</v>
      </c>
      <c r="B11" s="26" t="s">
        <v>22</v>
      </c>
      <c r="C11" s="22"/>
    </row>
    <row r="12" spans="1:7" ht="16" thickTop="1" thickBot="1">
      <c r="A12" s="21" t="s">
        <v>73</v>
      </c>
      <c r="B12" s="26" t="s">
        <v>22</v>
      </c>
      <c r="C12" s="22"/>
    </row>
    <row r="13" spans="1:7" ht="16" thickTop="1" thickBot="1">
      <c r="A13" s="21" t="s">
        <v>67</v>
      </c>
      <c r="B13" s="26" t="s">
        <v>23</v>
      </c>
      <c r="C13" s="22"/>
    </row>
    <row r="14" spans="1:7" ht="16" thickTop="1" thickBot="1">
      <c r="A14" s="21" t="s">
        <v>69</v>
      </c>
      <c r="B14" s="26" t="s">
        <v>24</v>
      </c>
      <c r="C14" s="22"/>
    </row>
    <row r="15" spans="1:7" ht="16" thickTop="1" thickBot="1">
      <c r="A15" s="21" t="s">
        <v>76</v>
      </c>
      <c r="B15" s="26" t="s">
        <v>24</v>
      </c>
      <c r="C15" s="22"/>
    </row>
    <row r="16" spans="1:7" ht="18" thickTop="1" thickBot="1">
      <c r="A16" s="21" t="s">
        <v>70</v>
      </c>
      <c r="B16" s="26" t="s">
        <v>25</v>
      </c>
      <c r="C16" s="22"/>
    </row>
    <row r="17" spans="1:3" ht="18" thickTop="1" thickBot="1">
      <c r="A17" s="21" t="s">
        <v>71</v>
      </c>
      <c r="B17" s="26" t="s">
        <v>25</v>
      </c>
      <c r="C17" s="22"/>
    </row>
    <row r="18" spans="1:3" ht="18" thickTop="1" thickBot="1">
      <c r="A18" s="21" t="s">
        <v>72</v>
      </c>
      <c r="B18" s="26" t="s">
        <v>25</v>
      </c>
      <c r="C18" s="22"/>
    </row>
    <row r="19" spans="1:3" ht="18" thickTop="1" thickBot="1">
      <c r="A19" s="21" t="s">
        <v>77</v>
      </c>
      <c r="B19" s="26" t="s">
        <v>26</v>
      </c>
      <c r="C19" s="27" t="str">
        <f>IFERROR(C9*1000000/C16,"-")</f>
        <v>-</v>
      </c>
    </row>
    <row r="20" spans="1:3" ht="18" thickTop="1" thickBot="1">
      <c r="A20" s="21" t="s">
        <v>78</v>
      </c>
      <c r="B20" s="26" t="s">
        <v>26</v>
      </c>
      <c r="C20" s="27" t="str">
        <f>IFERROR(C12*1000000/C16,"-")</f>
        <v>-</v>
      </c>
    </row>
    <row r="21" spans="1:3" ht="15" thickTop="1"/>
  </sheetData>
  <mergeCells count="1">
    <mergeCell ref="A1:C1"/>
  </mergeCells>
  <phoneticPr fontId="2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workbookViewId="0">
      <selection activeCell="A21" sqref="A21"/>
    </sheetView>
  </sheetViews>
  <sheetFormatPr baseColWidth="10" defaultColWidth="8.83203125" defaultRowHeight="14" x14ac:dyDescent="0"/>
  <cols>
    <col min="1" max="1" width="42.33203125" customWidth="1"/>
    <col min="2" max="4" width="21.6640625" customWidth="1"/>
  </cols>
  <sheetData>
    <row r="1" spans="1:6">
      <c r="A1" s="140" t="s">
        <v>56</v>
      </c>
      <c r="B1" s="140"/>
      <c r="C1" s="140"/>
      <c r="D1" s="140"/>
    </row>
    <row r="2" spans="1:6">
      <c r="A2" s="32"/>
      <c r="B2" s="32"/>
      <c r="C2" s="32"/>
      <c r="D2" s="32"/>
    </row>
    <row r="3" spans="1:6" ht="23">
      <c r="A3" s="16" t="s">
        <v>28</v>
      </c>
      <c r="B3" s="17"/>
      <c r="C3" s="17"/>
      <c r="D3" s="17"/>
      <c r="E3" s="17"/>
      <c r="F3" s="17"/>
    </row>
    <row r="5" spans="1:6" ht="18">
      <c r="A5" s="18" t="s">
        <v>11</v>
      </c>
    </row>
    <row r="6" spans="1:6" ht="15" thickBot="1"/>
    <row r="7" spans="1:6" ht="18" thickTop="1" thickBot="1">
      <c r="A7" s="28"/>
      <c r="B7" s="29" t="s">
        <v>19</v>
      </c>
      <c r="C7" s="29" t="s">
        <v>58</v>
      </c>
      <c r="D7" s="29" t="s">
        <v>29</v>
      </c>
    </row>
    <row r="8" spans="1:6" ht="16" thickTop="1" thickBot="1">
      <c r="A8" s="21" t="s">
        <v>68</v>
      </c>
      <c r="B8" s="26" t="s">
        <v>22</v>
      </c>
      <c r="C8" s="22"/>
      <c r="D8" s="22"/>
    </row>
    <row r="9" spans="1:6" ht="16" thickTop="1" thickBot="1">
      <c r="A9" s="21" t="s">
        <v>74</v>
      </c>
      <c r="B9" s="26" t="s">
        <v>22</v>
      </c>
      <c r="C9" s="22"/>
      <c r="D9" s="22"/>
    </row>
    <row r="10" spans="1:6" ht="16" thickTop="1" thickBot="1">
      <c r="A10" s="21" t="s">
        <v>75</v>
      </c>
      <c r="B10" s="26" t="s">
        <v>22</v>
      </c>
      <c r="C10" s="22"/>
      <c r="D10" s="22"/>
    </row>
    <row r="11" spans="1:6" ht="18" thickTop="1" thickBot="1">
      <c r="A11" s="21" t="s">
        <v>70</v>
      </c>
      <c r="B11" s="26" t="s">
        <v>25</v>
      </c>
      <c r="C11" s="22"/>
      <c r="D11" s="22"/>
    </row>
    <row r="12" spans="1:6" ht="18" thickTop="1" thickBot="1">
      <c r="A12" s="21" t="s">
        <v>71</v>
      </c>
      <c r="B12" s="26" t="s">
        <v>25</v>
      </c>
      <c r="C12" s="22"/>
      <c r="D12" s="22"/>
    </row>
    <row r="13" spans="1:6" ht="18" thickTop="1" thickBot="1">
      <c r="A13" s="21" t="s">
        <v>77</v>
      </c>
      <c r="B13" s="26" t="s">
        <v>26</v>
      </c>
      <c r="C13" s="27" t="str">
        <f>IFERROR(C8*1000000/C11,"-")</f>
        <v>-</v>
      </c>
      <c r="D13" s="27" t="str">
        <f>IFERROR(D8*1000000/D11,"-")</f>
        <v>-</v>
      </c>
    </row>
    <row r="14" spans="1:6" ht="15" thickTop="1"/>
  </sheetData>
  <mergeCells count="1">
    <mergeCell ref="A1:D1"/>
  </mergeCells>
  <phoneticPr fontId="2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showGridLines="0" topLeftCell="A4" workbookViewId="0">
      <selection activeCell="A34" sqref="A34"/>
    </sheetView>
  </sheetViews>
  <sheetFormatPr baseColWidth="10" defaultColWidth="8.83203125" defaultRowHeight="14" x14ac:dyDescent="0"/>
  <cols>
    <col min="1" max="1" width="29.6640625" customWidth="1"/>
    <col min="2" max="9" width="15.6640625" customWidth="1"/>
  </cols>
  <sheetData>
    <row r="1" spans="1:8">
      <c r="A1" s="140" t="s">
        <v>54</v>
      </c>
      <c r="B1" s="140"/>
      <c r="C1" s="140"/>
      <c r="D1" s="140"/>
    </row>
    <row r="3" spans="1:8" ht="23">
      <c r="A3" s="16" t="s">
        <v>30</v>
      </c>
      <c r="B3" s="17"/>
      <c r="C3" s="17"/>
      <c r="D3" s="17"/>
      <c r="E3" s="17"/>
      <c r="F3" s="17"/>
      <c r="G3" s="17"/>
      <c r="H3" s="17"/>
    </row>
    <row r="5" spans="1:8" ht="18">
      <c r="A5" s="18" t="s">
        <v>11</v>
      </c>
    </row>
    <row r="6" spans="1:8" ht="19" thickBot="1">
      <c r="A6" s="18"/>
    </row>
    <row r="7" spans="1:8" ht="17" customHeight="1" thickTop="1" thickBot="1">
      <c r="A7" s="145" t="s">
        <v>31</v>
      </c>
      <c r="B7" s="145" t="s">
        <v>19</v>
      </c>
      <c r="C7" s="145" t="s">
        <v>32</v>
      </c>
      <c r="D7" s="145" t="s">
        <v>33</v>
      </c>
      <c r="E7" s="141" t="s">
        <v>34</v>
      </c>
      <c r="F7" s="142"/>
    </row>
    <row r="8" spans="1:8" ht="16.5" customHeight="1" thickTop="1" thickBot="1">
      <c r="A8" s="146"/>
      <c r="B8" s="146"/>
      <c r="C8" s="146"/>
      <c r="D8" s="146"/>
      <c r="E8" s="30" t="s">
        <v>35</v>
      </c>
      <c r="F8" s="30" t="s">
        <v>36</v>
      </c>
    </row>
    <row r="9" spans="1:8" ht="30" thickTop="1" thickBot="1">
      <c r="A9" s="21" t="s">
        <v>234</v>
      </c>
      <c r="B9" s="26" t="s">
        <v>27</v>
      </c>
      <c r="C9" s="26" t="s">
        <v>37</v>
      </c>
      <c r="D9" s="22"/>
      <c r="E9" s="22"/>
      <c r="F9" s="31">
        <f>IFERROR(E9*D9,"-")</f>
        <v>0</v>
      </c>
    </row>
    <row r="10" spans="1:8" ht="30" thickTop="1" thickBot="1">
      <c r="A10" s="21" t="s">
        <v>235</v>
      </c>
      <c r="B10" s="26" t="s">
        <v>38</v>
      </c>
      <c r="C10" s="26" t="s">
        <v>37</v>
      </c>
      <c r="D10" s="22"/>
      <c r="E10" s="22"/>
      <c r="F10" s="31">
        <f t="shared" ref="F10:F18" si="0">IFERROR(E10*D10,"-")</f>
        <v>0</v>
      </c>
    </row>
    <row r="11" spans="1:8" ht="16" thickTop="1" thickBot="1">
      <c r="A11" s="21" t="s">
        <v>80</v>
      </c>
      <c r="B11" s="26" t="s">
        <v>22</v>
      </c>
      <c r="C11" s="26" t="s">
        <v>39</v>
      </c>
      <c r="D11" s="22"/>
      <c r="E11" s="22"/>
      <c r="F11" s="31">
        <f t="shared" si="0"/>
        <v>0</v>
      </c>
    </row>
    <row r="12" spans="1:8" ht="16" thickTop="1" thickBot="1">
      <c r="A12" s="143" t="s">
        <v>61</v>
      </c>
      <c r="B12" s="26" t="s">
        <v>79</v>
      </c>
      <c r="C12" s="26" t="s">
        <v>40</v>
      </c>
      <c r="D12" s="22"/>
      <c r="E12" s="22"/>
      <c r="F12" s="31">
        <f t="shared" si="0"/>
        <v>0</v>
      </c>
    </row>
    <row r="13" spans="1:8" ht="16" thickTop="1" thickBot="1">
      <c r="A13" s="144"/>
      <c r="B13" s="26" t="s">
        <v>22</v>
      </c>
      <c r="C13" s="26" t="s">
        <v>40</v>
      </c>
      <c r="D13" s="22"/>
      <c r="E13" s="22"/>
      <c r="F13" s="31">
        <f t="shared" si="0"/>
        <v>0</v>
      </c>
    </row>
    <row r="14" spans="1:8" ht="16" thickTop="1" thickBot="1">
      <c r="A14" s="21" t="s">
        <v>41</v>
      </c>
      <c r="B14" s="26" t="s">
        <v>42</v>
      </c>
      <c r="C14" s="26" t="s">
        <v>257</v>
      </c>
      <c r="D14" s="22"/>
      <c r="E14" s="22"/>
      <c r="F14" s="31">
        <f t="shared" si="0"/>
        <v>0</v>
      </c>
    </row>
    <row r="15" spans="1:8" ht="30" thickTop="1" thickBot="1">
      <c r="A15" s="21" t="s">
        <v>256</v>
      </c>
      <c r="B15" s="26" t="s">
        <v>255</v>
      </c>
      <c r="C15" s="26" t="s">
        <v>43</v>
      </c>
      <c r="D15" s="22"/>
      <c r="E15" s="22"/>
      <c r="F15" s="31">
        <f t="shared" si="0"/>
        <v>0</v>
      </c>
    </row>
    <row r="16" spans="1:8" ht="30" thickTop="1" thickBot="1">
      <c r="A16" s="21" t="s">
        <v>44</v>
      </c>
      <c r="B16" s="26" t="s">
        <v>81</v>
      </c>
      <c r="C16" s="26" t="s">
        <v>39</v>
      </c>
      <c r="D16" s="22"/>
      <c r="E16" s="22"/>
      <c r="F16" s="31">
        <f t="shared" si="0"/>
        <v>0</v>
      </c>
    </row>
    <row r="17" spans="1:6" ht="30" thickTop="1" thickBot="1">
      <c r="A17" s="21" t="s">
        <v>82</v>
      </c>
      <c r="B17" s="26" t="s">
        <v>22</v>
      </c>
      <c r="C17" s="26" t="s">
        <v>43</v>
      </c>
      <c r="D17" s="22"/>
      <c r="E17" s="22"/>
      <c r="F17" s="31">
        <f t="shared" si="0"/>
        <v>0</v>
      </c>
    </row>
    <row r="18" spans="1:6" ht="30" thickTop="1" thickBot="1">
      <c r="A18" s="21" t="s">
        <v>83</v>
      </c>
      <c r="B18" s="26" t="s">
        <v>22</v>
      </c>
      <c r="C18" s="26" t="s">
        <v>43</v>
      </c>
      <c r="D18" s="22"/>
      <c r="E18" s="22"/>
      <c r="F18" s="31">
        <f t="shared" si="0"/>
        <v>0</v>
      </c>
    </row>
    <row r="19" spans="1:6" ht="15" thickTop="1"/>
    <row r="44" ht="16.5" customHeight="1"/>
    <row r="46" ht="15.5" customHeight="1"/>
  </sheetData>
  <mergeCells count="7">
    <mergeCell ref="E7:F7"/>
    <mergeCell ref="A12:A13"/>
    <mergeCell ref="A1:D1"/>
    <mergeCell ref="A7:A8"/>
    <mergeCell ref="B7:B8"/>
    <mergeCell ref="C7:C8"/>
    <mergeCell ref="D7:D8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>
      <selection activeCell="B12" sqref="B12"/>
    </sheetView>
  </sheetViews>
  <sheetFormatPr baseColWidth="10" defaultColWidth="8.83203125" defaultRowHeight="14" x14ac:dyDescent="0"/>
  <cols>
    <col min="1" max="1" width="29.6640625" customWidth="1"/>
    <col min="2" max="9" width="15.6640625" customWidth="1"/>
  </cols>
  <sheetData>
    <row r="1" spans="1:8">
      <c r="A1" s="140" t="s">
        <v>57</v>
      </c>
      <c r="B1" s="140"/>
      <c r="C1" s="140"/>
      <c r="D1" s="140"/>
    </row>
    <row r="3" spans="1:8" ht="23">
      <c r="A3" s="16" t="s">
        <v>45</v>
      </c>
      <c r="B3" s="17"/>
      <c r="C3" s="17"/>
      <c r="D3" s="17"/>
      <c r="E3" s="17"/>
      <c r="F3" s="17"/>
      <c r="G3" s="17"/>
      <c r="H3" s="17"/>
    </row>
    <row r="5" spans="1:8" ht="18">
      <c r="A5" s="18" t="s">
        <v>11</v>
      </c>
    </row>
    <row r="6" spans="1:8" ht="15" thickBot="1"/>
    <row r="7" spans="1:8" ht="17" thickTop="1" thickBot="1">
      <c r="A7" s="28" t="s">
        <v>31</v>
      </c>
      <c r="B7" s="29" t="s">
        <v>19</v>
      </c>
      <c r="C7" s="29" t="s">
        <v>33</v>
      </c>
    </row>
    <row r="8" spans="1:8" ht="32" thickTop="1" thickBot="1">
      <c r="A8" s="21" t="s">
        <v>46</v>
      </c>
      <c r="B8" s="26" t="s">
        <v>47</v>
      </c>
      <c r="C8" s="22"/>
    </row>
    <row r="9" spans="1:8" ht="16" thickTop="1" thickBot="1">
      <c r="A9" s="21" t="s">
        <v>48</v>
      </c>
      <c r="B9" s="26" t="s">
        <v>22</v>
      </c>
      <c r="C9" s="22"/>
    </row>
    <row r="10" spans="1:8" ht="16" thickTop="1" thickBot="1">
      <c r="A10" s="21" t="s">
        <v>49</v>
      </c>
      <c r="B10" s="26" t="s">
        <v>22</v>
      </c>
      <c r="C10" s="22"/>
    </row>
    <row r="11" spans="1:8" ht="16" thickTop="1" thickBot="1">
      <c r="A11" s="21" t="s">
        <v>50</v>
      </c>
      <c r="B11" s="26" t="s">
        <v>22</v>
      </c>
      <c r="C11" s="22"/>
    </row>
    <row r="12" spans="1:8" ht="30" thickTop="1" thickBot="1">
      <c r="A12" s="21" t="s">
        <v>51</v>
      </c>
      <c r="B12" s="26" t="s">
        <v>22</v>
      </c>
      <c r="C12" s="22"/>
    </row>
    <row r="13" spans="1:8" ht="15" thickTop="1"/>
    <row r="19" ht="16.5" customHeight="1"/>
    <row r="21" ht="15.5" customHeight="1"/>
  </sheetData>
  <mergeCells count="1">
    <mergeCell ref="A1:D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79998168889431442"/>
  </sheetPr>
  <dimension ref="A1:I44"/>
  <sheetViews>
    <sheetView showGridLines="0" topLeftCell="A3" workbookViewId="0">
      <selection activeCell="H18" sqref="H18"/>
    </sheetView>
  </sheetViews>
  <sheetFormatPr baseColWidth="10" defaultColWidth="11.5" defaultRowHeight="14" x14ac:dyDescent="0"/>
  <cols>
    <col min="1" max="1" width="12" style="37" customWidth="1"/>
    <col min="2" max="2" width="46" style="35" customWidth="1"/>
    <col min="3" max="3" width="7.83203125" style="35" customWidth="1"/>
    <col min="4" max="4" width="30.5" style="35" customWidth="1"/>
    <col min="5" max="5" width="29.33203125" style="35" bestFit="1" customWidth="1"/>
    <col min="6" max="6" width="29.33203125" style="35" customWidth="1"/>
    <col min="7" max="16384" width="11.5" style="35"/>
  </cols>
  <sheetData>
    <row r="1" spans="1:8" ht="30" customHeight="1">
      <c r="A1" s="147" t="s">
        <v>84</v>
      </c>
      <c r="B1" s="147"/>
      <c r="C1" s="147"/>
      <c r="D1" s="147"/>
    </row>
    <row r="2" spans="1:8" ht="3.75" customHeight="1">
      <c r="A2" s="36"/>
      <c r="B2" s="36"/>
      <c r="C2" s="35">
        <v>1.1000000000000001</v>
      </c>
      <c r="D2" s="35" t="s">
        <v>85</v>
      </c>
      <c r="E2" s="35" t="s">
        <v>86</v>
      </c>
      <c r="F2" s="35" t="s">
        <v>87</v>
      </c>
    </row>
    <row r="3" spans="1:8">
      <c r="A3" s="36"/>
      <c r="B3" s="36"/>
      <c r="C3" s="36"/>
      <c r="D3" s="36"/>
    </row>
    <row r="4" spans="1:8" ht="22.5" customHeight="1">
      <c r="A4" s="148" t="s">
        <v>250</v>
      </c>
      <c r="B4" s="148"/>
      <c r="C4" s="148"/>
      <c r="D4" s="148"/>
      <c r="E4" s="148"/>
      <c r="F4" s="148"/>
      <c r="G4" s="148"/>
      <c r="H4" s="148"/>
    </row>
    <row r="5" spans="1:8" ht="15.75" customHeight="1">
      <c r="B5" s="37"/>
      <c r="C5" s="37"/>
      <c r="D5" s="38"/>
    </row>
    <row r="6" spans="1:8" ht="15.75" customHeight="1">
      <c r="A6" s="39" t="s">
        <v>88</v>
      </c>
      <c r="C6" s="37"/>
      <c r="D6" s="38"/>
    </row>
    <row r="7" spans="1:8" ht="15.75" customHeight="1" thickBot="1">
      <c r="B7" s="37"/>
      <c r="C7" s="37"/>
      <c r="D7" s="38"/>
      <c r="H7" s="40"/>
    </row>
    <row r="8" spans="1:8" s="42" customFormat="1" ht="20" thickTop="1" thickBot="1">
      <c r="A8" s="28"/>
      <c r="B8" s="28" t="s">
        <v>89</v>
      </c>
      <c r="C8" s="28" t="s">
        <v>19</v>
      </c>
      <c r="D8" s="28" t="s">
        <v>90</v>
      </c>
      <c r="E8" s="28" t="str">
        <f>$D$2&amp;" "&amp;$C$2&amp;" "&amp;E2</f>
        <v>Run 1,1 A</v>
      </c>
      <c r="F8" s="28" t="str">
        <f>$D$2&amp;" "&amp;$C$2&amp;" "&amp;F2</f>
        <v>Run 1,1 B</v>
      </c>
      <c r="G8" s="41"/>
    </row>
    <row r="9" spans="1:8" ht="15.75" customHeight="1" thickTop="1" thickBot="1">
      <c r="A9" s="149" t="s">
        <v>91</v>
      </c>
      <c r="B9" s="21" t="s">
        <v>92</v>
      </c>
      <c r="C9" s="26"/>
      <c r="D9" s="43" t="s">
        <v>93</v>
      </c>
      <c r="E9" s="44" t="s">
        <v>94</v>
      </c>
      <c r="F9" s="44" t="s">
        <v>94</v>
      </c>
    </row>
    <row r="10" spans="1:8" ht="15.75" customHeight="1" thickTop="1" thickBot="1">
      <c r="A10" s="150"/>
      <c r="B10" s="21" t="s">
        <v>95</v>
      </c>
      <c r="C10" s="26" t="s">
        <v>96</v>
      </c>
      <c r="D10" s="43">
        <v>2020</v>
      </c>
      <c r="E10" s="44">
        <v>2050</v>
      </c>
      <c r="F10" s="44">
        <v>2050</v>
      </c>
    </row>
    <row r="11" spans="1:8" ht="30" customHeight="1" thickTop="1" thickBot="1">
      <c r="A11" s="150"/>
      <c r="B11" s="21" t="s">
        <v>97</v>
      </c>
      <c r="C11" s="26" t="s">
        <v>98</v>
      </c>
      <c r="D11" s="43">
        <v>100</v>
      </c>
      <c r="E11" s="45">
        <v>100</v>
      </c>
      <c r="F11" s="45">
        <v>100</v>
      </c>
    </row>
    <row r="12" spans="1:8" ht="30" customHeight="1" thickTop="1" thickBot="1">
      <c r="A12" s="150"/>
      <c r="B12" s="21" t="s">
        <v>99</v>
      </c>
      <c r="C12" s="26" t="s">
        <v>98</v>
      </c>
      <c r="D12" s="43">
        <v>100</v>
      </c>
      <c r="E12" s="45">
        <v>100</v>
      </c>
      <c r="F12" s="45">
        <v>100</v>
      </c>
    </row>
    <row r="13" spans="1:8" ht="30" customHeight="1" thickTop="1" thickBot="1">
      <c r="A13" s="150"/>
      <c r="B13" s="21" t="s">
        <v>100</v>
      </c>
      <c r="C13" s="26" t="s">
        <v>98</v>
      </c>
      <c r="D13" s="43">
        <v>100</v>
      </c>
      <c r="E13" s="45">
        <v>100</v>
      </c>
      <c r="F13" s="45">
        <v>100</v>
      </c>
    </row>
    <row r="14" spans="1:8" ht="30" customHeight="1" thickTop="1" thickBot="1">
      <c r="A14" s="150"/>
      <c r="B14" s="21" t="s">
        <v>101</v>
      </c>
      <c r="C14" s="26" t="s">
        <v>98</v>
      </c>
      <c r="D14" s="43">
        <v>100</v>
      </c>
      <c r="E14" s="44">
        <v>25</v>
      </c>
      <c r="F14" s="44">
        <v>200</v>
      </c>
    </row>
    <row r="15" spans="1:8" ht="30" customHeight="1" thickTop="1" thickBot="1">
      <c r="A15" s="150"/>
      <c r="B15" s="21" t="s">
        <v>102</v>
      </c>
      <c r="C15" s="26" t="s">
        <v>98</v>
      </c>
      <c r="D15" s="43">
        <v>100</v>
      </c>
      <c r="E15" s="44">
        <v>25</v>
      </c>
      <c r="F15" s="44">
        <v>200</v>
      </c>
    </row>
    <row r="16" spans="1:8" ht="30" customHeight="1" thickTop="1" thickBot="1">
      <c r="A16" s="150"/>
      <c r="B16" s="21" t="s">
        <v>103</v>
      </c>
      <c r="C16" s="26" t="s">
        <v>98</v>
      </c>
      <c r="D16" s="43">
        <v>100</v>
      </c>
      <c r="E16" s="44">
        <v>25</v>
      </c>
      <c r="F16" s="44">
        <v>200</v>
      </c>
    </row>
    <row r="17" spans="1:6" ht="15.75" customHeight="1" thickTop="1" thickBot="1">
      <c r="A17" s="151"/>
      <c r="B17" s="21" t="s">
        <v>104</v>
      </c>
      <c r="C17" s="26"/>
      <c r="D17" s="43" t="s">
        <v>105</v>
      </c>
      <c r="E17" s="133" t="s">
        <v>105</v>
      </c>
      <c r="F17" s="133" t="s">
        <v>105</v>
      </c>
    </row>
    <row r="18" spans="1:6" ht="15.75" customHeight="1" thickTop="1" thickBot="1">
      <c r="A18" s="149" t="s">
        <v>106</v>
      </c>
      <c r="B18" s="21" t="s">
        <v>107</v>
      </c>
      <c r="C18" s="26"/>
      <c r="D18" s="43" t="s">
        <v>108</v>
      </c>
      <c r="E18" s="45" t="s">
        <v>108</v>
      </c>
      <c r="F18" s="45" t="s">
        <v>108</v>
      </c>
    </row>
    <row r="19" spans="1:6" ht="16" thickTop="1" thickBot="1">
      <c r="A19" s="150"/>
      <c r="B19" s="21" t="s">
        <v>109</v>
      </c>
      <c r="C19" s="26"/>
      <c r="D19" s="43" t="s">
        <v>110</v>
      </c>
      <c r="E19" s="45" t="s">
        <v>110</v>
      </c>
      <c r="F19" s="45" t="s">
        <v>110</v>
      </c>
    </row>
    <row r="20" spans="1:6" ht="16" thickTop="1" thickBot="1">
      <c r="A20" s="150"/>
      <c r="B20" s="21" t="s">
        <v>111</v>
      </c>
      <c r="C20" s="26"/>
      <c r="D20" s="43" t="s">
        <v>112</v>
      </c>
      <c r="E20" s="45" t="s">
        <v>112</v>
      </c>
      <c r="F20" s="45" t="s">
        <v>112</v>
      </c>
    </row>
    <row r="21" spans="1:6" ht="16" thickTop="1" thickBot="1">
      <c r="A21" s="150"/>
      <c r="B21" s="21" t="s">
        <v>113</v>
      </c>
      <c r="C21" s="26"/>
      <c r="D21" s="43" t="s">
        <v>113</v>
      </c>
      <c r="E21" s="45" t="s">
        <v>113</v>
      </c>
      <c r="F21" s="45" t="s">
        <v>113</v>
      </c>
    </row>
    <row r="22" spans="1:6" ht="16" thickTop="1" thickBot="1">
      <c r="A22" s="150"/>
      <c r="B22" s="21" t="s">
        <v>114</v>
      </c>
      <c r="C22" s="26"/>
      <c r="D22" s="43" t="s">
        <v>114</v>
      </c>
      <c r="E22" s="45" t="s">
        <v>114</v>
      </c>
      <c r="F22" s="45" t="s">
        <v>114</v>
      </c>
    </row>
    <row r="23" spans="1:6" ht="16" thickTop="1" thickBot="1">
      <c r="A23" s="150"/>
      <c r="B23" s="21" t="s">
        <v>115</v>
      </c>
      <c r="C23" s="26"/>
      <c r="D23" s="43" t="s">
        <v>115</v>
      </c>
      <c r="E23" s="45" t="s">
        <v>115</v>
      </c>
      <c r="F23" s="45" t="s">
        <v>115</v>
      </c>
    </row>
    <row r="24" spans="1:6" ht="16" thickTop="1" thickBot="1">
      <c r="A24" s="150"/>
      <c r="B24" s="21" t="s">
        <v>116</v>
      </c>
      <c r="C24" s="26"/>
      <c r="D24" s="43" t="s">
        <v>116</v>
      </c>
      <c r="E24" s="47" t="s">
        <v>116</v>
      </c>
      <c r="F24" s="47" t="s">
        <v>116</v>
      </c>
    </row>
    <row r="25" spans="1:6" ht="16" thickTop="1" thickBot="1">
      <c r="A25" s="150"/>
      <c r="B25" s="21" t="s">
        <v>117</v>
      </c>
      <c r="C25" s="26"/>
      <c r="D25" s="43" t="s">
        <v>117</v>
      </c>
      <c r="E25" s="47" t="s">
        <v>117</v>
      </c>
      <c r="F25" s="47" t="s">
        <v>117</v>
      </c>
    </row>
    <row r="26" spans="1:6" ht="16" thickTop="1" thickBot="1">
      <c r="A26" s="150"/>
      <c r="B26" s="21" t="s">
        <v>118</v>
      </c>
      <c r="C26" s="26"/>
      <c r="D26" s="43" t="s">
        <v>118</v>
      </c>
      <c r="E26" s="47" t="s">
        <v>118</v>
      </c>
      <c r="F26" s="47" t="s">
        <v>118</v>
      </c>
    </row>
    <row r="27" spans="1:6" ht="16" thickTop="1" thickBot="1">
      <c r="A27" s="150"/>
      <c r="B27" s="21" t="s">
        <v>119</v>
      </c>
      <c r="C27" s="26"/>
      <c r="D27" s="43" t="s">
        <v>119</v>
      </c>
      <c r="E27" s="47" t="s">
        <v>119</v>
      </c>
      <c r="F27" s="47" t="s">
        <v>119</v>
      </c>
    </row>
    <row r="28" spans="1:6" ht="16" thickTop="1" thickBot="1">
      <c r="A28" s="150"/>
      <c r="B28" s="21" t="s">
        <v>120</v>
      </c>
      <c r="C28" s="26"/>
      <c r="D28" s="43" t="s">
        <v>120</v>
      </c>
      <c r="E28" s="47" t="s">
        <v>120</v>
      </c>
      <c r="F28" s="47" t="s">
        <v>120</v>
      </c>
    </row>
    <row r="29" spans="1:6" ht="16" thickTop="1" thickBot="1">
      <c r="A29" s="151"/>
      <c r="B29" s="21" t="s">
        <v>121</v>
      </c>
      <c r="C29" s="26"/>
      <c r="D29" s="43" t="s">
        <v>121</v>
      </c>
      <c r="E29" s="47" t="s">
        <v>121</v>
      </c>
      <c r="F29" s="47" t="s">
        <v>121</v>
      </c>
    </row>
    <row r="30" spans="1:6" ht="15" thickTop="1">
      <c r="B30" s="48"/>
      <c r="C30" s="48"/>
    </row>
    <row r="31" spans="1:6" ht="18">
      <c r="A31" s="39" t="s">
        <v>11</v>
      </c>
      <c r="C31" s="38"/>
    </row>
    <row r="32" spans="1:6" ht="18.75" customHeight="1">
      <c r="A32" s="49" t="s">
        <v>236</v>
      </c>
      <c r="C32" s="49"/>
      <c r="D32" s="49"/>
      <c r="E32" s="49"/>
      <c r="F32" s="49"/>
    </row>
    <row r="33" spans="1:9" ht="19" thickBot="1">
      <c r="A33" s="39"/>
      <c r="B33" s="39"/>
      <c r="C33" s="39"/>
      <c r="D33" s="39"/>
      <c r="E33" s="39"/>
      <c r="F33" s="39"/>
      <c r="G33" s="39"/>
      <c r="H33" s="39"/>
      <c r="I33" s="39"/>
    </row>
    <row r="34" spans="1:9" ht="17" thickTop="1" thickBot="1">
      <c r="A34" s="152" t="s">
        <v>122</v>
      </c>
      <c r="B34" s="153"/>
      <c r="C34" s="155"/>
      <c r="D34" s="50" t="s">
        <v>125</v>
      </c>
      <c r="E34" s="50" t="s">
        <v>126</v>
      </c>
      <c r="F34" s="50" t="s">
        <v>126</v>
      </c>
    </row>
    <row r="35" spans="1:9" ht="17" thickTop="1" thickBot="1">
      <c r="A35" s="21"/>
      <c r="B35" s="51" t="s">
        <v>127</v>
      </c>
      <c r="C35" s="52" t="s">
        <v>22</v>
      </c>
      <c r="D35" s="57"/>
      <c r="E35" s="57"/>
      <c r="F35" s="57"/>
    </row>
    <row r="36" spans="1:9" ht="17" thickTop="1" thickBot="1">
      <c r="A36" s="21"/>
      <c r="B36" s="54" t="s">
        <v>128</v>
      </c>
      <c r="C36" s="55" t="s">
        <v>129</v>
      </c>
      <c r="D36" s="57"/>
      <c r="E36" s="57"/>
      <c r="F36" s="57"/>
    </row>
    <row r="37" spans="1:9" ht="16" thickTop="1" thickBot="1"/>
    <row r="38" spans="1:9" ht="17.25" customHeight="1" thickTop="1" thickBot="1">
      <c r="A38" s="152" t="s">
        <v>249</v>
      </c>
      <c r="B38" s="153"/>
      <c r="C38" s="153"/>
      <c r="D38" s="154"/>
      <c r="E38" s="50" t="str">
        <f>E8</f>
        <v>Run 1,1 A</v>
      </c>
      <c r="F38" s="50" t="str">
        <f>F8</f>
        <v>Run 1,1 B</v>
      </c>
    </row>
    <row r="39" spans="1:9" ht="16" thickTop="1" thickBot="1">
      <c r="A39" s="21"/>
      <c r="B39" s="51" t="s">
        <v>223</v>
      </c>
      <c r="C39" s="52" t="s">
        <v>22</v>
      </c>
      <c r="D39" s="53"/>
      <c r="E39" s="53" t="s">
        <v>245</v>
      </c>
      <c r="F39" s="76" t="s">
        <v>246</v>
      </c>
    </row>
    <row r="40" spans="1:9" ht="16" thickTop="1" thickBot="1">
      <c r="A40" s="21"/>
      <c r="B40" s="54" t="s">
        <v>123</v>
      </c>
      <c r="C40" s="55" t="s">
        <v>124</v>
      </c>
      <c r="D40" s="56"/>
      <c r="E40" s="56" t="s">
        <v>247</v>
      </c>
      <c r="F40" s="83" t="s">
        <v>248</v>
      </c>
    </row>
    <row r="41" spans="1:9" ht="15" thickTop="1"/>
    <row r="44" spans="1:9">
      <c r="G44" s="58"/>
    </row>
  </sheetData>
  <mergeCells count="6">
    <mergeCell ref="A1:D1"/>
    <mergeCell ref="A4:H4"/>
    <mergeCell ref="A9:A17"/>
    <mergeCell ref="A18:A29"/>
    <mergeCell ref="A38:D38"/>
    <mergeCell ref="A34:C34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79998168889431442"/>
  </sheetPr>
  <dimension ref="A1:AS171"/>
  <sheetViews>
    <sheetView showGridLines="0" workbookViewId="0">
      <selection activeCell="A5" sqref="A5"/>
    </sheetView>
  </sheetViews>
  <sheetFormatPr baseColWidth="10" defaultColWidth="11.5" defaultRowHeight="14" x14ac:dyDescent="0"/>
  <cols>
    <col min="1" max="1" width="11.5" style="35"/>
    <col min="2" max="2" width="35.1640625" style="35" customWidth="1"/>
    <col min="3" max="3" width="20.33203125" style="35" bestFit="1" customWidth="1"/>
    <col min="4" max="4" width="14" style="35" customWidth="1"/>
    <col min="5" max="5" width="18.5" style="35" bestFit="1" customWidth="1"/>
    <col min="6" max="6" width="28.5" style="35" bestFit="1" customWidth="1"/>
    <col min="7" max="7" width="31" style="35" bestFit="1" customWidth="1"/>
    <col min="8" max="8" width="14" customWidth="1"/>
    <col min="9" max="9" width="33" customWidth="1"/>
    <col min="10" max="10" width="33.5" bestFit="1" customWidth="1"/>
    <col min="11" max="11" width="20.33203125" bestFit="1" customWidth="1"/>
    <col min="12" max="12" width="5.5" bestFit="1" customWidth="1"/>
    <col min="13" max="13" width="16.83203125" bestFit="1" customWidth="1"/>
    <col min="14" max="15" width="22.1640625" bestFit="1" customWidth="1"/>
    <col min="16" max="16" width="23.1640625" customWidth="1"/>
    <col min="17" max="17" width="21.83203125" bestFit="1" customWidth="1"/>
    <col min="18" max="19" width="22.33203125" bestFit="1" customWidth="1"/>
    <col min="20" max="21" width="15.6640625" bestFit="1" customWidth="1"/>
    <col min="23" max="23" width="22.6640625" customWidth="1"/>
    <col min="24" max="24" width="46" customWidth="1"/>
    <col min="25" max="25" width="18.83203125" customWidth="1"/>
    <col min="26" max="27" width="22.5" bestFit="1" customWidth="1"/>
    <col min="28" max="29" width="22" bestFit="1" customWidth="1"/>
    <col min="30" max="31" width="21.6640625" bestFit="1" customWidth="1"/>
    <col min="32" max="33" width="22.1640625" bestFit="1" customWidth="1"/>
    <col min="34" max="35" width="15.5" bestFit="1" customWidth="1"/>
    <col min="36" max="36" width="8.5" customWidth="1"/>
    <col min="37" max="37" width="3.83203125" customWidth="1"/>
    <col min="38" max="39" width="14.6640625" customWidth="1"/>
    <col min="40" max="40" width="3.83203125" customWidth="1"/>
    <col min="42" max="42" width="17.5" bestFit="1" customWidth="1"/>
    <col min="43" max="44" width="11.5" customWidth="1"/>
    <col min="46" max="16384" width="11.5" style="35"/>
  </cols>
  <sheetData>
    <row r="1" spans="1:45" s="60" customFormat="1" ht="15" customHeight="1">
      <c r="A1" s="59" t="s">
        <v>239</v>
      </c>
      <c r="B1" s="59"/>
      <c r="C1" s="59"/>
      <c r="D1" s="59"/>
      <c r="E1" s="59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</row>
    <row r="2" spans="1:45" s="61" customFormat="1" hidden="1">
      <c r="A2" s="36"/>
      <c r="B2" s="36"/>
      <c r="C2" s="36"/>
      <c r="D2" s="61" t="s">
        <v>85</v>
      </c>
      <c r="E2" s="61">
        <v>1.3</v>
      </c>
      <c r="F2" s="61" t="s">
        <v>86</v>
      </c>
      <c r="G2" s="61" t="s">
        <v>87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  <row r="3" spans="1:45" s="61" customFormat="1">
      <c r="A3" s="36"/>
      <c r="B3" s="36"/>
      <c r="C3" s="36"/>
      <c r="D3" s="36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1:45" s="61" customFormat="1" ht="23">
      <c r="A4" s="16" t="s">
        <v>251</v>
      </c>
      <c r="B4" s="16"/>
      <c r="C4" s="16"/>
      <c r="D4" s="16"/>
      <c r="E4" s="16"/>
      <c r="F4" s="16"/>
      <c r="G4" s="16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1:45" s="61" customFormat="1">
      <c r="A5" s="36"/>
      <c r="B5" s="36"/>
      <c r="C5" s="36"/>
      <c r="D5" s="36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45" ht="18">
      <c r="A6" s="39" t="s">
        <v>88</v>
      </c>
    </row>
    <row r="7" spans="1:45" ht="19" thickBot="1">
      <c r="A7" s="39"/>
    </row>
    <row r="8" spans="1:45" s="42" customFormat="1" ht="20" thickTop="1" thickBot="1">
      <c r="A8" s="28"/>
      <c r="B8" s="28" t="s">
        <v>89</v>
      </c>
      <c r="C8" s="28" t="s">
        <v>130</v>
      </c>
      <c r="D8" s="28" t="s">
        <v>19</v>
      </c>
      <c r="E8" s="28" t="s">
        <v>90</v>
      </c>
      <c r="F8" s="28" t="str">
        <f>$D$2&amp;" "&amp;$E$2&amp;" "&amp;F2</f>
        <v>Run 1,3 A</v>
      </c>
      <c r="G8" s="28" t="str">
        <f>$D$2&amp;" "&amp;$E$2&amp;" "&amp;G2</f>
        <v>Run 1,3 B</v>
      </c>
      <c r="H8"/>
      <c r="I8" s="62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45" ht="16" thickTop="1" thickBot="1">
      <c r="A9" s="156" t="s">
        <v>91</v>
      </c>
      <c r="B9" s="46" t="s">
        <v>231</v>
      </c>
      <c r="C9" s="46"/>
      <c r="D9" s="45"/>
      <c r="E9" s="63" t="s">
        <v>131</v>
      </c>
      <c r="F9" s="44" t="s">
        <v>132</v>
      </c>
      <c r="G9" s="44" t="s">
        <v>133</v>
      </c>
      <c r="I9" s="62"/>
    </row>
    <row r="10" spans="1:45" ht="16" thickTop="1" thickBot="1">
      <c r="A10" s="157"/>
      <c r="B10" s="46" t="s">
        <v>134</v>
      </c>
      <c r="C10" s="46"/>
      <c r="D10" s="45">
        <v>1</v>
      </c>
      <c r="E10" s="63">
        <v>0.03</v>
      </c>
      <c r="F10" s="46">
        <v>0.03</v>
      </c>
      <c r="G10" s="46">
        <v>0.03</v>
      </c>
    </row>
    <row r="11" spans="1:45" ht="16" thickTop="1" thickBot="1">
      <c r="A11" s="157"/>
      <c r="B11" s="46" t="s">
        <v>135</v>
      </c>
      <c r="C11" s="46"/>
      <c r="D11" s="64" t="s">
        <v>136</v>
      </c>
      <c r="E11" s="63">
        <v>1000</v>
      </c>
      <c r="F11" s="44">
        <v>131</v>
      </c>
      <c r="G11" s="44">
        <v>173</v>
      </c>
    </row>
    <row r="12" spans="1:45" ht="30" customHeight="1" thickTop="1" thickBot="1">
      <c r="A12" s="157"/>
      <c r="B12" s="65" t="s">
        <v>137</v>
      </c>
      <c r="C12" s="65"/>
      <c r="D12" s="45"/>
      <c r="E12" s="66" t="s">
        <v>138</v>
      </c>
      <c r="F12" s="67" t="s">
        <v>139</v>
      </c>
      <c r="G12" s="68" t="s">
        <v>139</v>
      </c>
    </row>
    <row r="13" spans="1:45" ht="15" customHeight="1" thickTop="1" thickBot="1">
      <c r="A13" s="157"/>
      <c r="B13" s="46" t="s">
        <v>140</v>
      </c>
      <c r="C13" s="46"/>
      <c r="D13" s="45"/>
      <c r="E13" s="63">
        <v>2015</v>
      </c>
      <c r="F13" s="44">
        <v>2050</v>
      </c>
      <c r="G13" s="46">
        <v>2050</v>
      </c>
    </row>
    <row r="14" spans="1:45" ht="15" customHeight="1" thickTop="1" thickBot="1">
      <c r="A14" s="158"/>
      <c r="B14" s="46" t="s">
        <v>141</v>
      </c>
      <c r="C14" s="46"/>
      <c r="D14" s="45"/>
      <c r="E14" s="63">
        <v>0</v>
      </c>
      <c r="F14" s="44">
        <v>0.3</v>
      </c>
      <c r="G14" s="46">
        <v>0.3</v>
      </c>
    </row>
    <row r="15" spans="1:45" ht="15" customHeight="1" thickTop="1" thickBot="1">
      <c r="A15" s="159" t="s">
        <v>142</v>
      </c>
      <c r="B15" s="46" t="s">
        <v>143</v>
      </c>
      <c r="C15" s="46"/>
      <c r="D15" s="45"/>
      <c r="E15" s="63">
        <v>0.27022400000000002</v>
      </c>
      <c r="F15" s="44">
        <v>0.09</v>
      </c>
      <c r="G15" s="46">
        <v>0.09</v>
      </c>
    </row>
    <row r="16" spans="1:45" ht="15" customHeight="1" thickTop="1" thickBot="1">
      <c r="A16" s="160"/>
      <c r="B16" s="45" t="s">
        <v>144</v>
      </c>
      <c r="C16" s="45"/>
      <c r="D16" s="45"/>
      <c r="E16" s="63">
        <v>0.26640000000000003</v>
      </c>
      <c r="F16" s="46">
        <v>0.26640000000000003</v>
      </c>
      <c r="G16" s="46">
        <v>0.26640000000000003</v>
      </c>
    </row>
    <row r="17" spans="1:7" ht="15" customHeight="1" thickTop="1" thickBot="1">
      <c r="A17" s="160"/>
      <c r="B17" s="45" t="s">
        <v>145</v>
      </c>
      <c r="C17" s="45"/>
      <c r="D17" s="45"/>
      <c r="E17" s="63">
        <v>0.312</v>
      </c>
      <c r="F17" s="44">
        <v>0</v>
      </c>
      <c r="G17" s="44">
        <v>0</v>
      </c>
    </row>
    <row r="18" spans="1:7" ht="15" customHeight="1" thickTop="1" thickBot="1">
      <c r="A18" s="161"/>
      <c r="B18" s="45" t="s">
        <v>146</v>
      </c>
      <c r="C18" s="45"/>
      <c r="D18" s="45"/>
      <c r="E18" s="63">
        <v>0.20124</v>
      </c>
      <c r="F18" s="46">
        <v>0.20124</v>
      </c>
      <c r="G18" s="46">
        <v>0.20124</v>
      </c>
    </row>
    <row r="19" spans="1:7" ht="15" customHeight="1" thickTop="1" thickBot="1">
      <c r="A19" s="69" t="s">
        <v>106</v>
      </c>
      <c r="B19" s="70" t="s">
        <v>109</v>
      </c>
      <c r="C19" s="70"/>
      <c r="D19" s="45"/>
      <c r="E19" s="71" t="s">
        <v>110</v>
      </c>
      <c r="F19" s="72" t="s">
        <v>110</v>
      </c>
      <c r="G19" s="72" t="s">
        <v>110</v>
      </c>
    </row>
    <row r="20" spans="1:7" ht="15" thickTop="1">
      <c r="A20" s="37"/>
      <c r="B20" s="48"/>
      <c r="C20" s="48"/>
    </row>
    <row r="21" spans="1:7" ht="18">
      <c r="A21" s="39" t="s">
        <v>11</v>
      </c>
      <c r="B21" s="38"/>
      <c r="C21" s="38"/>
      <c r="D21" s="38"/>
    </row>
    <row r="22" spans="1:7" ht="18">
      <c r="B22" s="38"/>
      <c r="C22" s="38"/>
      <c r="D22" s="38"/>
    </row>
    <row r="23" spans="1:7" ht="19" thickBot="1">
      <c r="A23" s="73" t="s">
        <v>225</v>
      </c>
      <c r="B23" s="38"/>
      <c r="C23" s="38"/>
      <c r="D23" s="38"/>
      <c r="F23" s="74"/>
      <c r="G23" s="74"/>
    </row>
    <row r="24" spans="1:7" ht="17" thickTop="1" thickBot="1">
      <c r="A24" s="152" t="s">
        <v>147</v>
      </c>
      <c r="B24" s="153"/>
      <c r="C24" s="153"/>
      <c r="D24" s="153"/>
      <c r="E24" s="154"/>
      <c r="F24" s="34" t="str">
        <f>F8</f>
        <v>Run 1,3 A</v>
      </c>
      <c r="G24" s="34" t="str">
        <f>G8</f>
        <v>Run 1,3 B</v>
      </c>
    </row>
    <row r="25" spans="1:7" ht="16" thickTop="1" thickBot="1">
      <c r="A25" s="75"/>
      <c r="B25" s="76" t="s">
        <v>148</v>
      </c>
      <c r="C25" s="76"/>
      <c r="D25" s="76" t="s">
        <v>149</v>
      </c>
      <c r="E25" s="76"/>
      <c r="F25" s="77"/>
      <c r="G25" s="77"/>
    </row>
    <row r="26" spans="1:7" ht="16" thickTop="1" thickBot="1">
      <c r="A26" s="75"/>
      <c r="B26" s="76" t="s">
        <v>237</v>
      </c>
      <c r="C26" s="76"/>
      <c r="D26" s="76" t="s">
        <v>150</v>
      </c>
      <c r="E26" s="76"/>
      <c r="F26" s="78">
        <f>F25*1000/F11</f>
        <v>0</v>
      </c>
      <c r="G26" s="78">
        <f>G25*1000/G11</f>
        <v>0</v>
      </c>
    </row>
    <row r="27" spans="1:7" ht="16" thickTop="1" thickBot="1">
      <c r="A27" s="75"/>
      <c r="B27" s="76" t="s">
        <v>224</v>
      </c>
      <c r="C27" s="76"/>
      <c r="D27" s="76" t="s">
        <v>151</v>
      </c>
      <c r="E27" s="76"/>
      <c r="F27" s="79"/>
      <c r="G27" s="79"/>
    </row>
    <row r="28" spans="1:7" ht="20" thickTop="1" thickBot="1">
      <c r="A28" s="73"/>
      <c r="B28" s="38"/>
      <c r="C28" s="38"/>
      <c r="D28" s="38"/>
      <c r="F28" s="74"/>
      <c r="G28" s="74"/>
    </row>
    <row r="29" spans="1:7" ht="17.25" customHeight="1" thickTop="1" thickBot="1">
      <c r="A29" s="152" t="s">
        <v>147</v>
      </c>
      <c r="B29" s="153"/>
      <c r="C29" s="153"/>
      <c r="D29" s="153"/>
      <c r="E29" s="154"/>
      <c r="F29" s="28" t="str">
        <f>F24</f>
        <v>Run 1,3 A</v>
      </c>
      <c r="G29" s="28" t="str">
        <f>G24</f>
        <v>Run 1,3 B</v>
      </c>
    </row>
    <row r="30" spans="1:7" ht="16" thickTop="1" thickBot="1">
      <c r="A30" s="75"/>
      <c r="B30" s="76" t="s">
        <v>152</v>
      </c>
      <c r="C30" s="76" t="s">
        <v>153</v>
      </c>
      <c r="D30" s="76"/>
      <c r="E30" s="76"/>
      <c r="F30" s="128"/>
      <c r="G30" s="81"/>
    </row>
    <row r="31" spans="1:7" ht="16" thickTop="1" thickBot="1">
      <c r="A31" s="82"/>
      <c r="B31" s="83" t="s">
        <v>152</v>
      </c>
      <c r="C31" s="83" t="s">
        <v>154</v>
      </c>
      <c r="D31" s="83"/>
      <c r="E31" s="83"/>
      <c r="F31" s="80"/>
      <c r="G31" s="81"/>
    </row>
    <row r="32" spans="1:7" ht="16" thickTop="1" thickBot="1">
      <c r="A32" s="82"/>
      <c r="B32" s="83" t="s">
        <v>152</v>
      </c>
      <c r="C32" s="83" t="s">
        <v>155</v>
      </c>
      <c r="D32" s="83"/>
      <c r="E32" s="83"/>
      <c r="F32" s="80"/>
      <c r="G32" s="81"/>
    </row>
    <row r="33" spans="1:7" ht="16" thickTop="1" thickBot="1">
      <c r="A33" s="82"/>
      <c r="B33" s="83" t="s">
        <v>152</v>
      </c>
      <c r="C33" s="83" t="s">
        <v>156</v>
      </c>
      <c r="D33" s="83"/>
      <c r="E33" s="83"/>
      <c r="F33" s="80"/>
      <c r="G33" s="81"/>
    </row>
    <row r="34" spans="1:7" ht="16" thickTop="1" thickBot="1">
      <c r="A34" s="82"/>
      <c r="B34" s="83" t="s">
        <v>152</v>
      </c>
      <c r="C34" s="83" t="s">
        <v>157</v>
      </c>
      <c r="D34" s="83"/>
      <c r="E34" s="83"/>
      <c r="F34" s="80"/>
      <c r="G34" s="81"/>
    </row>
    <row r="35" spans="1:7" ht="16" thickTop="1" thickBot="1">
      <c r="A35" s="82"/>
      <c r="B35" s="83" t="s">
        <v>152</v>
      </c>
      <c r="C35" s="83" t="s">
        <v>158</v>
      </c>
      <c r="D35" s="83"/>
      <c r="E35" s="83"/>
      <c r="F35" s="80"/>
      <c r="G35" s="81"/>
    </row>
    <row r="36" spans="1:7" ht="16" thickTop="1" thickBot="1">
      <c r="A36" s="82"/>
      <c r="B36" s="83" t="s">
        <v>152</v>
      </c>
      <c r="C36" s="83" t="s">
        <v>159</v>
      </c>
      <c r="D36" s="83"/>
      <c r="E36" s="83"/>
      <c r="F36" s="80"/>
      <c r="G36" s="81"/>
    </row>
    <row r="37" spans="1:7" ht="16" thickTop="1" thickBot="1">
      <c r="A37" s="82"/>
      <c r="B37" s="83" t="s">
        <v>152</v>
      </c>
      <c r="C37" s="83" t="s">
        <v>160</v>
      </c>
      <c r="D37" s="83"/>
      <c r="E37" s="83"/>
      <c r="F37" s="80"/>
      <c r="G37" s="81"/>
    </row>
    <row r="38" spans="1:7" ht="16" thickTop="1" thickBot="1">
      <c r="A38" s="82"/>
      <c r="B38" s="83" t="s">
        <v>152</v>
      </c>
      <c r="C38" s="83" t="s">
        <v>161</v>
      </c>
      <c r="D38" s="83"/>
      <c r="E38" s="83"/>
      <c r="F38" s="80"/>
      <c r="G38" s="81"/>
    </row>
    <row r="39" spans="1:7" ht="16" thickTop="1" thickBot="1">
      <c r="A39" s="82"/>
      <c r="B39" s="83" t="s">
        <v>147</v>
      </c>
      <c r="C39" s="83"/>
      <c r="D39" s="83"/>
      <c r="E39" s="83"/>
      <c r="F39" s="80"/>
      <c r="G39" s="81"/>
    </row>
    <row r="40" spans="1:7" ht="16" thickTop="1" thickBot="1">
      <c r="A40" s="82"/>
      <c r="B40" s="83" t="s">
        <v>162</v>
      </c>
      <c r="C40" s="83" t="s">
        <v>153</v>
      </c>
      <c r="D40" s="83"/>
      <c r="E40" s="83"/>
      <c r="F40" s="80"/>
      <c r="G40" s="81"/>
    </row>
    <row r="41" spans="1:7" ht="16" thickTop="1" thickBot="1">
      <c r="A41" s="82"/>
      <c r="B41" s="83" t="s">
        <v>162</v>
      </c>
      <c r="C41" s="83" t="s">
        <v>154</v>
      </c>
      <c r="D41" s="83"/>
      <c r="E41" s="83"/>
      <c r="F41" s="80"/>
      <c r="G41" s="81"/>
    </row>
    <row r="42" spans="1:7" ht="16" thickTop="1" thickBot="1">
      <c r="A42" s="82"/>
      <c r="B42" s="83" t="s">
        <v>162</v>
      </c>
      <c r="C42" s="83" t="s">
        <v>155</v>
      </c>
      <c r="D42" s="83"/>
      <c r="E42" s="83"/>
      <c r="F42" s="80"/>
      <c r="G42" s="81"/>
    </row>
    <row r="43" spans="1:7" ht="16" thickTop="1" thickBot="1">
      <c r="A43" s="82"/>
      <c r="B43" s="83" t="s">
        <v>162</v>
      </c>
      <c r="C43" s="83" t="s">
        <v>156</v>
      </c>
      <c r="D43" s="83"/>
      <c r="E43" s="83"/>
      <c r="F43" s="80"/>
      <c r="G43" s="81"/>
    </row>
    <row r="44" spans="1:7" ht="16" thickTop="1" thickBot="1">
      <c r="A44" s="82"/>
      <c r="B44" s="83" t="s">
        <v>162</v>
      </c>
      <c r="C44" s="83" t="s">
        <v>157</v>
      </c>
      <c r="D44" s="83"/>
      <c r="E44" s="83"/>
      <c r="F44" s="80"/>
      <c r="G44" s="81"/>
    </row>
    <row r="45" spans="1:7" ht="16" thickTop="1" thickBot="1">
      <c r="A45" s="82"/>
      <c r="B45" s="83" t="s">
        <v>162</v>
      </c>
      <c r="C45" s="83" t="s">
        <v>158</v>
      </c>
      <c r="D45" s="83"/>
      <c r="E45" s="83"/>
      <c r="F45" s="80"/>
      <c r="G45" s="81"/>
    </row>
    <row r="46" spans="1:7" ht="16" thickTop="1" thickBot="1">
      <c r="A46" s="82"/>
      <c r="B46" s="83" t="s">
        <v>162</v>
      </c>
      <c r="C46" s="83" t="s">
        <v>159</v>
      </c>
      <c r="D46" s="83"/>
      <c r="E46" s="83"/>
      <c r="F46" s="80"/>
      <c r="G46" s="81"/>
    </row>
    <row r="47" spans="1:7" ht="16" thickTop="1" thickBot="1">
      <c r="A47" s="82"/>
      <c r="B47" s="83" t="s">
        <v>162</v>
      </c>
      <c r="C47" s="83" t="s">
        <v>160</v>
      </c>
      <c r="D47" s="83"/>
      <c r="E47" s="83"/>
      <c r="F47" s="80"/>
      <c r="G47" s="81"/>
    </row>
    <row r="48" spans="1:7" ht="16" thickTop="1" thickBot="1">
      <c r="A48" s="82"/>
      <c r="B48" s="83" t="s">
        <v>162</v>
      </c>
      <c r="C48" s="83" t="s">
        <v>161</v>
      </c>
      <c r="D48" s="83"/>
      <c r="E48" s="83"/>
      <c r="F48" s="80"/>
      <c r="G48" s="81"/>
    </row>
    <row r="49" spans="1:7" ht="16" thickTop="1" thickBot="1">
      <c r="A49" s="82"/>
      <c r="B49" s="83" t="s">
        <v>147</v>
      </c>
      <c r="C49" s="83"/>
      <c r="D49" s="83"/>
      <c r="E49" s="83"/>
      <c r="F49" s="80"/>
      <c r="G49" s="81"/>
    </row>
    <row r="50" spans="1:7" ht="16" thickTop="1" thickBot="1">
      <c r="A50" s="82"/>
      <c r="B50" s="83" t="s">
        <v>163</v>
      </c>
      <c r="C50" s="83" t="s">
        <v>153</v>
      </c>
      <c r="D50" s="83"/>
      <c r="E50" s="83"/>
      <c r="F50" s="80"/>
      <c r="G50" s="81"/>
    </row>
    <row r="51" spans="1:7" ht="16" thickTop="1" thickBot="1">
      <c r="A51" s="82"/>
      <c r="B51" s="83" t="s">
        <v>163</v>
      </c>
      <c r="C51" s="83" t="s">
        <v>154</v>
      </c>
      <c r="D51" s="83"/>
      <c r="E51" s="83"/>
      <c r="F51" s="80"/>
      <c r="G51" s="81"/>
    </row>
    <row r="52" spans="1:7" ht="16" thickTop="1" thickBot="1">
      <c r="A52" s="82"/>
      <c r="B52" s="83" t="s">
        <v>163</v>
      </c>
      <c r="C52" s="83" t="s">
        <v>155</v>
      </c>
      <c r="D52" s="83"/>
      <c r="E52" s="83"/>
      <c r="F52" s="80"/>
      <c r="G52" s="81"/>
    </row>
    <row r="53" spans="1:7" ht="16" thickTop="1" thickBot="1">
      <c r="A53" s="82"/>
      <c r="B53" s="83" t="s">
        <v>163</v>
      </c>
      <c r="C53" s="83" t="s">
        <v>156</v>
      </c>
      <c r="D53" s="83"/>
      <c r="E53" s="83"/>
      <c r="F53" s="80"/>
      <c r="G53" s="81"/>
    </row>
    <row r="54" spans="1:7" ht="16" thickTop="1" thickBot="1">
      <c r="A54" s="82"/>
      <c r="B54" s="83" t="s">
        <v>163</v>
      </c>
      <c r="C54" s="83" t="s">
        <v>157</v>
      </c>
      <c r="D54" s="83"/>
      <c r="E54" s="83"/>
      <c r="F54" s="80"/>
      <c r="G54" s="81"/>
    </row>
    <row r="55" spans="1:7" ht="16" thickTop="1" thickBot="1">
      <c r="A55" s="82"/>
      <c r="B55" s="83" t="s">
        <v>163</v>
      </c>
      <c r="C55" s="83" t="s">
        <v>158</v>
      </c>
      <c r="D55" s="83"/>
      <c r="E55" s="83"/>
      <c r="F55" s="80"/>
      <c r="G55" s="81"/>
    </row>
    <row r="56" spans="1:7" ht="16" thickTop="1" thickBot="1">
      <c r="A56" s="82"/>
      <c r="B56" s="83" t="s">
        <v>163</v>
      </c>
      <c r="C56" s="83" t="s">
        <v>159</v>
      </c>
      <c r="D56" s="83"/>
      <c r="E56" s="83"/>
      <c r="F56" s="80"/>
      <c r="G56" s="81"/>
    </row>
    <row r="57" spans="1:7" ht="16" thickTop="1" thickBot="1">
      <c r="A57" s="82"/>
      <c r="B57" s="83" t="s">
        <v>163</v>
      </c>
      <c r="C57" s="83" t="s">
        <v>160</v>
      </c>
      <c r="D57" s="83"/>
      <c r="E57" s="83"/>
      <c r="F57" s="80"/>
      <c r="G57" s="81"/>
    </row>
    <row r="58" spans="1:7" ht="16" thickTop="1" thickBot="1">
      <c r="A58" s="82"/>
      <c r="B58" s="83" t="s">
        <v>163</v>
      </c>
      <c r="C58" s="83" t="s">
        <v>161</v>
      </c>
      <c r="D58" s="83"/>
      <c r="E58" s="83"/>
      <c r="F58" s="80"/>
      <c r="G58" s="81"/>
    </row>
    <row r="59" spans="1:7" ht="16" thickTop="1" thickBot="1">
      <c r="A59" s="82"/>
      <c r="B59" s="83" t="s">
        <v>147</v>
      </c>
      <c r="C59" s="83"/>
      <c r="D59" s="83"/>
      <c r="E59" s="83"/>
      <c r="F59" s="80"/>
      <c r="G59" s="81"/>
    </row>
    <row r="60" spans="1:7" ht="16" thickTop="1" thickBot="1">
      <c r="A60" s="82"/>
      <c r="B60" s="83" t="s">
        <v>164</v>
      </c>
      <c r="C60" s="83" t="s">
        <v>153</v>
      </c>
      <c r="D60" s="83"/>
      <c r="E60" s="83"/>
      <c r="F60" s="80"/>
      <c r="G60" s="81"/>
    </row>
    <row r="61" spans="1:7" ht="16" thickTop="1" thickBot="1">
      <c r="A61" s="82"/>
      <c r="B61" s="83" t="s">
        <v>164</v>
      </c>
      <c r="C61" s="83" t="s">
        <v>154</v>
      </c>
      <c r="D61" s="83"/>
      <c r="E61" s="83"/>
      <c r="F61" s="80"/>
      <c r="G61" s="81"/>
    </row>
    <row r="62" spans="1:7" ht="16" thickTop="1" thickBot="1">
      <c r="A62" s="82"/>
      <c r="B62" s="83" t="s">
        <v>164</v>
      </c>
      <c r="C62" s="83" t="s">
        <v>155</v>
      </c>
      <c r="D62" s="83"/>
      <c r="E62" s="83"/>
      <c r="F62" s="80"/>
      <c r="G62" s="81"/>
    </row>
    <row r="63" spans="1:7" ht="16" thickTop="1" thickBot="1">
      <c r="A63" s="82"/>
      <c r="B63" s="83" t="s">
        <v>164</v>
      </c>
      <c r="C63" s="83" t="s">
        <v>156</v>
      </c>
      <c r="D63" s="83"/>
      <c r="E63" s="83"/>
      <c r="F63" s="80"/>
      <c r="G63" s="81"/>
    </row>
    <row r="64" spans="1:7" ht="16" thickTop="1" thickBot="1">
      <c r="A64" s="82"/>
      <c r="B64" s="83" t="s">
        <v>164</v>
      </c>
      <c r="C64" s="83" t="s">
        <v>157</v>
      </c>
      <c r="D64" s="83"/>
      <c r="E64" s="83"/>
      <c r="F64" s="80"/>
      <c r="G64" s="81"/>
    </row>
    <row r="65" spans="1:7" ht="16" thickTop="1" thickBot="1">
      <c r="A65" s="82"/>
      <c r="B65" s="83" t="s">
        <v>164</v>
      </c>
      <c r="C65" s="83" t="s">
        <v>158</v>
      </c>
      <c r="D65" s="83"/>
      <c r="E65" s="83"/>
      <c r="F65" s="80"/>
      <c r="G65" s="81"/>
    </row>
    <row r="66" spans="1:7" ht="16" thickTop="1" thickBot="1">
      <c r="A66" s="82"/>
      <c r="B66" s="83" t="s">
        <v>164</v>
      </c>
      <c r="C66" s="83" t="s">
        <v>159</v>
      </c>
      <c r="D66" s="83"/>
      <c r="E66" s="83"/>
      <c r="F66" s="80"/>
      <c r="G66" s="81"/>
    </row>
    <row r="67" spans="1:7" ht="16" thickTop="1" thickBot="1">
      <c r="A67" s="82"/>
      <c r="B67" s="83" t="s">
        <v>164</v>
      </c>
      <c r="C67" s="83" t="s">
        <v>160</v>
      </c>
      <c r="D67" s="83"/>
      <c r="E67" s="83"/>
      <c r="F67" s="80"/>
      <c r="G67" s="81"/>
    </row>
    <row r="68" spans="1:7" ht="16" thickTop="1" thickBot="1">
      <c r="A68" s="82"/>
      <c r="B68" s="83" t="s">
        <v>164</v>
      </c>
      <c r="C68" s="83" t="s">
        <v>161</v>
      </c>
      <c r="D68" s="83"/>
      <c r="E68" s="83"/>
      <c r="F68" s="80"/>
      <c r="G68" s="81"/>
    </row>
    <row r="69" spans="1:7" ht="16" thickTop="1" thickBot="1">
      <c r="A69" s="82"/>
      <c r="B69" s="83" t="s">
        <v>147</v>
      </c>
      <c r="C69" s="83"/>
      <c r="D69" s="83"/>
      <c r="E69" s="83"/>
      <c r="F69" s="80"/>
      <c r="G69" s="81"/>
    </row>
    <row r="70" spans="1:7" ht="16" thickTop="1" thickBot="1">
      <c r="A70" s="82"/>
      <c r="B70" s="83" t="s">
        <v>165</v>
      </c>
      <c r="C70" s="83" t="s">
        <v>153</v>
      </c>
      <c r="D70" s="83"/>
      <c r="E70" s="83"/>
      <c r="F70" s="80"/>
      <c r="G70" s="81"/>
    </row>
    <row r="71" spans="1:7" ht="16" thickTop="1" thickBot="1">
      <c r="A71" s="82"/>
      <c r="B71" s="83" t="s">
        <v>165</v>
      </c>
      <c r="C71" s="83" t="s">
        <v>154</v>
      </c>
      <c r="D71" s="83"/>
      <c r="E71" s="83"/>
      <c r="F71" s="80"/>
      <c r="G71" s="81"/>
    </row>
    <row r="72" spans="1:7" ht="16" thickTop="1" thickBot="1">
      <c r="A72" s="82"/>
      <c r="B72" s="83" t="s">
        <v>165</v>
      </c>
      <c r="C72" s="83" t="s">
        <v>155</v>
      </c>
      <c r="D72" s="83"/>
      <c r="E72" s="83"/>
      <c r="F72" s="80"/>
      <c r="G72" s="81"/>
    </row>
    <row r="73" spans="1:7" ht="16" thickTop="1" thickBot="1">
      <c r="A73" s="82"/>
      <c r="B73" s="83" t="s">
        <v>165</v>
      </c>
      <c r="C73" s="83" t="s">
        <v>156</v>
      </c>
      <c r="D73" s="83"/>
      <c r="E73" s="83"/>
      <c r="F73" s="80"/>
      <c r="G73" s="81"/>
    </row>
    <row r="74" spans="1:7" ht="16" thickTop="1" thickBot="1">
      <c r="A74" s="82"/>
      <c r="B74" s="83" t="s">
        <v>165</v>
      </c>
      <c r="C74" s="83" t="s">
        <v>157</v>
      </c>
      <c r="D74" s="83"/>
      <c r="E74" s="83"/>
      <c r="F74" s="80"/>
      <c r="G74" s="81"/>
    </row>
    <row r="75" spans="1:7" ht="16" thickTop="1" thickBot="1">
      <c r="A75" s="82"/>
      <c r="B75" s="83" t="s">
        <v>165</v>
      </c>
      <c r="C75" s="83" t="s">
        <v>158</v>
      </c>
      <c r="D75" s="83"/>
      <c r="E75" s="83"/>
      <c r="F75" s="80"/>
      <c r="G75" s="81"/>
    </row>
    <row r="76" spans="1:7" ht="16" thickTop="1" thickBot="1">
      <c r="A76" s="82"/>
      <c r="B76" s="83" t="s">
        <v>165</v>
      </c>
      <c r="C76" s="83" t="s">
        <v>159</v>
      </c>
      <c r="D76" s="83"/>
      <c r="E76" s="83"/>
      <c r="F76" s="80"/>
      <c r="G76" s="81"/>
    </row>
    <row r="77" spans="1:7" ht="16" thickTop="1" thickBot="1">
      <c r="A77" s="82"/>
      <c r="B77" s="83" t="s">
        <v>165</v>
      </c>
      <c r="C77" s="83" t="s">
        <v>160</v>
      </c>
      <c r="D77" s="83"/>
      <c r="E77" s="83"/>
      <c r="F77" s="80"/>
      <c r="G77" s="81"/>
    </row>
    <row r="78" spans="1:7" ht="16" thickTop="1" thickBot="1">
      <c r="A78" s="82"/>
      <c r="B78" s="83" t="s">
        <v>165</v>
      </c>
      <c r="C78" s="83" t="s">
        <v>161</v>
      </c>
      <c r="D78" s="83"/>
      <c r="E78" s="83"/>
      <c r="F78" s="80"/>
      <c r="G78" s="81"/>
    </row>
    <row r="79" spans="1:7" ht="16" thickTop="1" thickBot="1">
      <c r="A79" s="82"/>
      <c r="B79" s="83" t="s">
        <v>147</v>
      </c>
      <c r="C79" s="83"/>
      <c r="D79" s="83"/>
      <c r="E79" s="83"/>
      <c r="F79" s="80"/>
      <c r="G79" s="81"/>
    </row>
    <row r="80" spans="1:7" ht="16" thickTop="1" thickBot="1">
      <c r="A80" s="82"/>
      <c r="B80" s="83" t="s">
        <v>166</v>
      </c>
      <c r="C80" s="83" t="s">
        <v>153</v>
      </c>
      <c r="D80" s="83"/>
      <c r="E80" s="83"/>
      <c r="F80" s="80"/>
      <c r="G80" s="81"/>
    </row>
    <row r="81" spans="1:7" ht="16" thickTop="1" thickBot="1">
      <c r="A81" s="82"/>
      <c r="B81" s="83" t="s">
        <v>166</v>
      </c>
      <c r="C81" s="83" t="s">
        <v>154</v>
      </c>
      <c r="D81" s="83"/>
      <c r="E81" s="83"/>
      <c r="F81" s="80"/>
      <c r="G81" s="81"/>
    </row>
    <row r="82" spans="1:7" ht="16" thickTop="1" thickBot="1">
      <c r="A82" s="82"/>
      <c r="B82" s="83" t="s">
        <v>166</v>
      </c>
      <c r="C82" s="83" t="s">
        <v>155</v>
      </c>
      <c r="D82" s="83"/>
      <c r="E82" s="83"/>
      <c r="F82" s="80"/>
      <c r="G82" s="81"/>
    </row>
    <row r="83" spans="1:7" ht="16" thickTop="1" thickBot="1">
      <c r="A83" s="82"/>
      <c r="B83" s="83" t="s">
        <v>166</v>
      </c>
      <c r="C83" s="83" t="s">
        <v>156</v>
      </c>
      <c r="D83" s="83"/>
      <c r="E83" s="83"/>
      <c r="F83" s="80"/>
      <c r="G83" s="81"/>
    </row>
    <row r="84" spans="1:7" ht="16" thickTop="1" thickBot="1">
      <c r="A84" s="82"/>
      <c r="B84" s="83" t="s">
        <v>166</v>
      </c>
      <c r="C84" s="83" t="s">
        <v>157</v>
      </c>
      <c r="D84" s="83"/>
      <c r="E84" s="83"/>
      <c r="F84" s="80"/>
      <c r="G84" s="81"/>
    </row>
    <row r="85" spans="1:7" ht="16" thickTop="1" thickBot="1">
      <c r="A85" s="82"/>
      <c r="B85" s="83" t="s">
        <v>166</v>
      </c>
      <c r="C85" s="83" t="s">
        <v>158</v>
      </c>
      <c r="D85" s="83"/>
      <c r="E85" s="83"/>
      <c r="F85" s="80"/>
      <c r="G85" s="81"/>
    </row>
    <row r="86" spans="1:7" ht="16" thickTop="1" thickBot="1">
      <c r="A86" s="82"/>
      <c r="B86" s="83" t="s">
        <v>166</v>
      </c>
      <c r="C86" s="83" t="s">
        <v>159</v>
      </c>
      <c r="D86" s="83"/>
      <c r="E86" s="83"/>
      <c r="F86" s="80"/>
      <c r="G86" s="81"/>
    </row>
    <row r="87" spans="1:7" ht="16" thickTop="1" thickBot="1">
      <c r="A87" s="82"/>
      <c r="B87" s="83" t="s">
        <v>166</v>
      </c>
      <c r="C87" s="83" t="s">
        <v>160</v>
      </c>
      <c r="D87" s="83"/>
      <c r="E87" s="83"/>
      <c r="F87" s="80"/>
      <c r="G87" s="81"/>
    </row>
    <row r="88" spans="1:7" ht="16" thickTop="1" thickBot="1">
      <c r="A88" s="82"/>
      <c r="B88" s="83" t="s">
        <v>166</v>
      </c>
      <c r="C88" s="83" t="s">
        <v>161</v>
      </c>
      <c r="D88" s="83"/>
      <c r="E88" s="83"/>
      <c r="F88" s="80"/>
      <c r="G88" s="81"/>
    </row>
    <row r="89" spans="1:7" ht="16" thickTop="1" thickBot="1">
      <c r="A89" s="82"/>
      <c r="B89" s="83" t="s">
        <v>147</v>
      </c>
      <c r="C89" s="83"/>
      <c r="D89" s="83"/>
      <c r="E89" s="83"/>
      <c r="F89" s="80"/>
      <c r="G89" s="81"/>
    </row>
    <row r="90" spans="1:7" ht="16" thickTop="1" thickBot="1">
      <c r="A90" s="82"/>
      <c r="B90" s="83" t="s">
        <v>167</v>
      </c>
      <c r="C90" s="83" t="s">
        <v>153</v>
      </c>
      <c r="D90" s="83"/>
      <c r="E90" s="83"/>
      <c r="F90" s="80"/>
      <c r="G90" s="81"/>
    </row>
    <row r="91" spans="1:7" ht="16" thickTop="1" thickBot="1">
      <c r="A91" s="82"/>
      <c r="B91" s="83" t="s">
        <v>167</v>
      </c>
      <c r="C91" s="83" t="s">
        <v>154</v>
      </c>
      <c r="D91" s="83"/>
      <c r="E91" s="83"/>
      <c r="F91" s="80"/>
      <c r="G91" s="81"/>
    </row>
    <row r="92" spans="1:7" ht="16" thickTop="1" thickBot="1">
      <c r="A92" s="82"/>
      <c r="B92" s="83" t="s">
        <v>167</v>
      </c>
      <c r="C92" s="83" t="s">
        <v>155</v>
      </c>
      <c r="D92" s="83"/>
      <c r="E92" s="83"/>
      <c r="F92" s="80"/>
      <c r="G92" s="81"/>
    </row>
    <row r="93" spans="1:7" ht="16" thickTop="1" thickBot="1">
      <c r="A93" s="82"/>
      <c r="B93" s="83" t="s">
        <v>167</v>
      </c>
      <c r="C93" s="83" t="s">
        <v>156</v>
      </c>
      <c r="D93" s="83"/>
      <c r="E93" s="83"/>
      <c r="F93" s="80"/>
      <c r="G93" s="81"/>
    </row>
    <row r="94" spans="1:7" ht="16" thickTop="1" thickBot="1">
      <c r="A94" s="82"/>
      <c r="B94" s="83" t="s">
        <v>167</v>
      </c>
      <c r="C94" s="83" t="s">
        <v>157</v>
      </c>
      <c r="D94" s="83"/>
      <c r="E94" s="83"/>
      <c r="F94" s="80"/>
      <c r="G94" s="81"/>
    </row>
    <row r="95" spans="1:7" ht="16" thickTop="1" thickBot="1">
      <c r="A95" s="82"/>
      <c r="B95" s="83" t="s">
        <v>167</v>
      </c>
      <c r="C95" s="83" t="s">
        <v>158</v>
      </c>
      <c r="D95" s="83"/>
      <c r="E95" s="83"/>
      <c r="F95" s="80"/>
      <c r="G95" s="81"/>
    </row>
    <row r="96" spans="1:7" ht="16" thickTop="1" thickBot="1">
      <c r="A96" s="82"/>
      <c r="B96" s="83" t="s">
        <v>167</v>
      </c>
      <c r="C96" s="83" t="s">
        <v>159</v>
      </c>
      <c r="D96" s="83"/>
      <c r="E96" s="83"/>
      <c r="F96" s="80"/>
      <c r="G96" s="81"/>
    </row>
    <row r="97" spans="1:7" ht="16" thickTop="1" thickBot="1">
      <c r="A97" s="82"/>
      <c r="B97" s="83" t="s">
        <v>167</v>
      </c>
      <c r="C97" s="83" t="s">
        <v>160</v>
      </c>
      <c r="D97" s="83"/>
      <c r="E97" s="83"/>
      <c r="F97" s="80"/>
      <c r="G97" s="81"/>
    </row>
    <row r="98" spans="1:7" ht="16" thickTop="1" thickBot="1">
      <c r="A98" s="82"/>
      <c r="B98" s="83" t="s">
        <v>167</v>
      </c>
      <c r="C98" s="83" t="s">
        <v>161</v>
      </c>
      <c r="D98" s="83"/>
      <c r="E98" s="83"/>
      <c r="F98" s="80"/>
      <c r="G98" s="81"/>
    </row>
    <row r="99" spans="1:7" ht="16" thickTop="1" thickBot="1">
      <c r="A99" s="82"/>
      <c r="B99" s="83" t="s">
        <v>147</v>
      </c>
      <c r="C99" s="83"/>
      <c r="D99" s="83"/>
      <c r="E99" s="83"/>
      <c r="F99" s="80"/>
      <c r="G99" s="81"/>
    </row>
    <row r="100" spans="1:7" ht="16" thickTop="1" thickBot="1">
      <c r="A100" s="82"/>
      <c r="B100" s="83" t="s">
        <v>238</v>
      </c>
      <c r="C100" s="83" t="s">
        <v>153</v>
      </c>
      <c r="D100" s="83"/>
      <c r="E100" s="83"/>
      <c r="F100" s="80"/>
      <c r="G100" s="81"/>
    </row>
    <row r="101" spans="1:7" ht="16" thickTop="1" thickBot="1">
      <c r="A101" s="82"/>
      <c r="B101" s="83" t="s">
        <v>238</v>
      </c>
      <c r="C101" s="83" t="s">
        <v>154</v>
      </c>
      <c r="D101" s="83"/>
      <c r="E101" s="83"/>
      <c r="F101" s="80"/>
      <c r="G101" s="81"/>
    </row>
    <row r="102" spans="1:7" ht="16" thickTop="1" thickBot="1">
      <c r="A102" s="82"/>
      <c r="B102" s="83" t="s">
        <v>238</v>
      </c>
      <c r="C102" s="83" t="s">
        <v>155</v>
      </c>
      <c r="D102" s="83"/>
      <c r="E102" s="83"/>
      <c r="F102" s="80"/>
      <c r="G102" s="81"/>
    </row>
    <row r="103" spans="1:7" ht="16" thickTop="1" thickBot="1">
      <c r="A103" s="82"/>
      <c r="B103" s="83" t="s">
        <v>238</v>
      </c>
      <c r="C103" s="83" t="s">
        <v>156</v>
      </c>
      <c r="D103" s="83"/>
      <c r="E103" s="83"/>
      <c r="F103" s="80"/>
      <c r="G103" s="81"/>
    </row>
    <row r="104" spans="1:7" ht="16" thickTop="1" thickBot="1">
      <c r="A104" s="82"/>
      <c r="B104" s="83" t="s">
        <v>238</v>
      </c>
      <c r="C104" s="83" t="s">
        <v>157</v>
      </c>
      <c r="D104" s="83"/>
      <c r="E104" s="83"/>
      <c r="F104" s="80"/>
      <c r="G104" s="81"/>
    </row>
    <row r="105" spans="1:7" ht="16" thickTop="1" thickBot="1">
      <c r="A105" s="82"/>
      <c r="B105" s="83" t="s">
        <v>238</v>
      </c>
      <c r="C105" s="83" t="s">
        <v>158</v>
      </c>
      <c r="D105" s="83"/>
      <c r="E105" s="83"/>
      <c r="F105" s="80"/>
      <c r="G105" s="81"/>
    </row>
    <row r="106" spans="1:7" ht="16" thickTop="1" thickBot="1">
      <c r="A106" s="82"/>
      <c r="B106" s="83" t="s">
        <v>238</v>
      </c>
      <c r="C106" s="83" t="s">
        <v>159</v>
      </c>
      <c r="D106" s="83"/>
      <c r="E106" s="83"/>
      <c r="F106" s="80"/>
      <c r="G106" s="81"/>
    </row>
    <row r="107" spans="1:7" ht="16" thickTop="1" thickBot="1">
      <c r="A107" s="82"/>
      <c r="B107" s="83" t="s">
        <v>238</v>
      </c>
      <c r="C107" s="83" t="s">
        <v>160</v>
      </c>
      <c r="D107" s="83"/>
      <c r="E107" s="83"/>
      <c r="F107" s="80"/>
      <c r="G107" s="81"/>
    </row>
    <row r="108" spans="1:7" ht="16" thickTop="1" thickBot="1">
      <c r="A108" s="82"/>
      <c r="B108" s="83" t="s">
        <v>238</v>
      </c>
      <c r="C108" s="83" t="s">
        <v>161</v>
      </c>
      <c r="D108" s="83"/>
      <c r="E108" s="83"/>
      <c r="F108" s="80"/>
      <c r="G108" s="81"/>
    </row>
    <row r="109" spans="1:7" ht="16" thickTop="1" thickBot="1">
      <c r="A109" s="82"/>
      <c r="B109" s="83" t="s">
        <v>147</v>
      </c>
      <c r="C109" s="83"/>
      <c r="D109" s="83"/>
      <c r="E109" s="83"/>
      <c r="F109" s="80"/>
      <c r="G109" s="81"/>
    </row>
    <row r="110" spans="1:7" ht="16" thickTop="1" thickBot="1">
      <c r="A110" s="82"/>
      <c r="B110" s="83" t="s">
        <v>168</v>
      </c>
      <c r="C110" s="83" t="s">
        <v>153</v>
      </c>
      <c r="D110" s="83"/>
      <c r="E110" s="83"/>
      <c r="F110" s="80"/>
      <c r="G110" s="81"/>
    </row>
    <row r="111" spans="1:7" ht="16" thickTop="1" thickBot="1">
      <c r="A111" s="82"/>
      <c r="B111" s="83" t="s">
        <v>168</v>
      </c>
      <c r="C111" s="83" t="s">
        <v>154</v>
      </c>
      <c r="D111" s="83"/>
      <c r="E111" s="83"/>
      <c r="F111" s="80"/>
      <c r="G111" s="81"/>
    </row>
    <row r="112" spans="1:7" ht="16" thickTop="1" thickBot="1">
      <c r="A112" s="82"/>
      <c r="B112" s="83" t="s">
        <v>168</v>
      </c>
      <c r="C112" s="83" t="s">
        <v>155</v>
      </c>
      <c r="D112" s="83"/>
      <c r="E112" s="83"/>
      <c r="F112" s="80"/>
      <c r="G112" s="81"/>
    </row>
    <row r="113" spans="1:7" ht="16" thickTop="1" thickBot="1">
      <c r="A113" s="82"/>
      <c r="B113" s="83" t="s">
        <v>168</v>
      </c>
      <c r="C113" s="83" t="s">
        <v>156</v>
      </c>
      <c r="D113" s="83"/>
      <c r="E113" s="83"/>
      <c r="F113" s="80"/>
      <c r="G113" s="81"/>
    </row>
    <row r="114" spans="1:7" ht="16" thickTop="1" thickBot="1">
      <c r="A114" s="82"/>
      <c r="B114" s="83" t="s">
        <v>168</v>
      </c>
      <c r="C114" s="83" t="s">
        <v>157</v>
      </c>
      <c r="D114" s="83"/>
      <c r="E114" s="83"/>
      <c r="F114" s="80"/>
      <c r="G114" s="81"/>
    </row>
    <row r="115" spans="1:7" ht="16" thickTop="1" thickBot="1">
      <c r="A115" s="82"/>
      <c r="B115" s="83" t="s">
        <v>168</v>
      </c>
      <c r="C115" s="83" t="s">
        <v>158</v>
      </c>
      <c r="D115" s="83"/>
      <c r="E115" s="83"/>
      <c r="F115" s="80"/>
      <c r="G115" s="81"/>
    </row>
    <row r="116" spans="1:7" ht="16" thickTop="1" thickBot="1">
      <c r="A116" s="82"/>
      <c r="B116" s="83" t="s">
        <v>168</v>
      </c>
      <c r="C116" s="83" t="s">
        <v>159</v>
      </c>
      <c r="D116" s="83"/>
      <c r="E116" s="83"/>
      <c r="F116" s="80"/>
      <c r="G116" s="81"/>
    </row>
    <row r="117" spans="1:7" ht="16" thickTop="1" thickBot="1">
      <c r="A117" s="82"/>
      <c r="B117" s="83" t="s">
        <v>168</v>
      </c>
      <c r="C117" s="83" t="s">
        <v>160</v>
      </c>
      <c r="D117" s="83"/>
      <c r="E117" s="83"/>
      <c r="F117" s="80"/>
      <c r="G117" s="81"/>
    </row>
    <row r="118" spans="1:7" ht="16" thickTop="1" thickBot="1">
      <c r="A118" s="82"/>
      <c r="B118" s="83" t="s">
        <v>168</v>
      </c>
      <c r="C118" s="83" t="s">
        <v>161</v>
      </c>
      <c r="D118" s="83"/>
      <c r="E118" s="83"/>
      <c r="F118" s="80"/>
      <c r="G118" s="81"/>
    </row>
    <row r="119" spans="1:7" ht="16" thickTop="1" thickBot="1">
      <c r="A119" s="82"/>
      <c r="B119" s="83" t="s">
        <v>147</v>
      </c>
      <c r="C119" s="83"/>
      <c r="D119" s="83"/>
      <c r="E119" s="83"/>
      <c r="F119" s="80"/>
      <c r="G119" s="81"/>
    </row>
    <row r="120" spans="1:7" ht="16" thickTop="1" thickBot="1">
      <c r="A120" s="82"/>
      <c r="B120" s="83" t="s">
        <v>169</v>
      </c>
      <c r="C120" s="83" t="s">
        <v>153</v>
      </c>
      <c r="D120" s="83"/>
      <c r="E120" s="83"/>
      <c r="F120" s="80"/>
      <c r="G120" s="81"/>
    </row>
    <row r="121" spans="1:7" ht="16" thickTop="1" thickBot="1">
      <c r="A121" s="82"/>
      <c r="B121" s="83" t="s">
        <v>169</v>
      </c>
      <c r="C121" s="83" t="s">
        <v>154</v>
      </c>
      <c r="D121" s="83"/>
      <c r="E121" s="83"/>
      <c r="F121" s="80"/>
      <c r="G121" s="81"/>
    </row>
    <row r="122" spans="1:7" ht="16" thickTop="1" thickBot="1">
      <c r="A122" s="82"/>
      <c r="B122" s="83" t="s">
        <v>169</v>
      </c>
      <c r="C122" s="83" t="s">
        <v>155</v>
      </c>
      <c r="D122" s="83"/>
      <c r="E122" s="83"/>
      <c r="F122" s="80"/>
      <c r="G122" s="81"/>
    </row>
    <row r="123" spans="1:7" ht="16" thickTop="1" thickBot="1">
      <c r="A123" s="82"/>
      <c r="B123" s="83" t="s">
        <v>169</v>
      </c>
      <c r="C123" s="83" t="s">
        <v>156</v>
      </c>
      <c r="D123" s="83"/>
      <c r="E123" s="83"/>
      <c r="F123" s="80"/>
      <c r="G123" s="81"/>
    </row>
    <row r="124" spans="1:7" ht="16" thickTop="1" thickBot="1">
      <c r="A124" s="82"/>
      <c r="B124" s="83" t="s">
        <v>169</v>
      </c>
      <c r="C124" s="83" t="s">
        <v>157</v>
      </c>
      <c r="D124" s="83"/>
      <c r="E124" s="83"/>
      <c r="F124" s="80"/>
      <c r="G124" s="81"/>
    </row>
    <row r="125" spans="1:7" ht="16" thickTop="1" thickBot="1">
      <c r="A125" s="82"/>
      <c r="B125" s="83" t="s">
        <v>169</v>
      </c>
      <c r="C125" s="83" t="s">
        <v>158</v>
      </c>
      <c r="D125" s="83"/>
      <c r="E125" s="83"/>
      <c r="F125" s="80"/>
      <c r="G125" s="85"/>
    </row>
    <row r="126" spans="1:7" ht="16" thickTop="1" thickBot="1">
      <c r="A126" s="82"/>
      <c r="B126" s="83" t="s">
        <v>169</v>
      </c>
      <c r="C126" s="83" t="s">
        <v>159</v>
      </c>
      <c r="D126" s="83"/>
      <c r="E126" s="83"/>
      <c r="F126" s="80"/>
      <c r="G126" s="85"/>
    </row>
    <row r="127" spans="1:7" ht="16" thickTop="1" thickBot="1">
      <c r="A127" s="82"/>
      <c r="B127" s="83" t="s">
        <v>169</v>
      </c>
      <c r="C127" s="83" t="s">
        <v>160</v>
      </c>
      <c r="D127" s="83"/>
      <c r="E127" s="83"/>
      <c r="F127" s="80"/>
      <c r="G127" s="85"/>
    </row>
    <row r="128" spans="1:7" ht="16" thickTop="1" thickBot="1">
      <c r="A128" s="82"/>
      <c r="B128" s="83" t="s">
        <v>169</v>
      </c>
      <c r="C128" s="83" t="s">
        <v>161</v>
      </c>
      <c r="D128" s="83"/>
      <c r="E128" s="83"/>
      <c r="F128" s="129"/>
      <c r="G128" s="87"/>
    </row>
    <row r="129" spans="1:7" ht="15" thickTop="1">
      <c r="A129" s="37"/>
    </row>
    <row r="130" spans="1:7">
      <c r="A130"/>
      <c r="B130"/>
      <c r="C130"/>
      <c r="D130"/>
      <c r="E130"/>
      <c r="F130"/>
      <c r="G130"/>
    </row>
    <row r="131" spans="1:7">
      <c r="A131"/>
      <c r="B131"/>
      <c r="C131"/>
      <c r="D131"/>
      <c r="E131"/>
      <c r="F131"/>
      <c r="G131"/>
    </row>
    <row r="132" spans="1:7">
      <c r="A132"/>
      <c r="B132"/>
      <c r="C132"/>
      <c r="D132"/>
      <c r="E132"/>
      <c r="F132"/>
      <c r="G132"/>
    </row>
    <row r="133" spans="1:7">
      <c r="A133"/>
      <c r="B133"/>
      <c r="C133"/>
      <c r="D133"/>
      <c r="E133"/>
      <c r="F133"/>
      <c r="G133"/>
    </row>
    <row r="134" spans="1:7">
      <c r="A134"/>
      <c r="B134"/>
      <c r="C134"/>
      <c r="D134"/>
      <c r="E134"/>
      <c r="F134"/>
      <c r="G134"/>
    </row>
    <row r="135" spans="1:7">
      <c r="A135"/>
      <c r="B135"/>
      <c r="C135"/>
      <c r="D135"/>
      <c r="E135"/>
      <c r="F135"/>
      <c r="G135"/>
    </row>
    <row r="136" spans="1:7">
      <c r="A136"/>
      <c r="B136"/>
      <c r="C136"/>
      <c r="D136"/>
      <c r="E136"/>
      <c r="F136"/>
      <c r="G136"/>
    </row>
    <row r="137" spans="1:7">
      <c r="A137"/>
      <c r="B137"/>
      <c r="C137"/>
      <c r="D137"/>
      <c r="E137"/>
      <c r="F137"/>
      <c r="G137"/>
    </row>
    <row r="138" spans="1:7">
      <c r="A138"/>
      <c r="B138"/>
      <c r="C138"/>
      <c r="D138"/>
      <c r="E138"/>
      <c r="F138"/>
      <c r="G138"/>
    </row>
    <row r="139" spans="1:7">
      <c r="A139"/>
      <c r="B139"/>
      <c r="C139"/>
      <c r="D139"/>
      <c r="E139"/>
      <c r="F139"/>
      <c r="G139"/>
    </row>
    <row r="140" spans="1:7">
      <c r="A140"/>
      <c r="B140"/>
      <c r="C140"/>
      <c r="D140"/>
      <c r="E140"/>
      <c r="F140"/>
      <c r="G140"/>
    </row>
    <row r="141" spans="1:7">
      <c r="A141"/>
      <c r="B141"/>
      <c r="C141"/>
      <c r="D141"/>
      <c r="E141"/>
      <c r="F141"/>
      <c r="G141"/>
    </row>
    <row r="142" spans="1:7">
      <c r="A142"/>
      <c r="B142"/>
      <c r="C142"/>
      <c r="D142"/>
      <c r="E142"/>
      <c r="F142"/>
      <c r="G142"/>
    </row>
    <row r="143" spans="1:7">
      <c r="A143"/>
      <c r="B143"/>
      <c r="C143"/>
      <c r="D143"/>
      <c r="E143"/>
      <c r="F143"/>
      <c r="G143"/>
    </row>
    <row r="144" spans="1:7">
      <c r="A144"/>
      <c r="B144"/>
      <c r="C144"/>
      <c r="D144"/>
      <c r="E144"/>
      <c r="F144"/>
      <c r="G144"/>
    </row>
    <row r="145" spans="1:7">
      <c r="A145"/>
      <c r="B145"/>
      <c r="C145"/>
      <c r="D145"/>
      <c r="E145"/>
      <c r="F145"/>
      <c r="G145"/>
    </row>
    <row r="146" spans="1:7">
      <c r="A146"/>
      <c r="B146"/>
      <c r="C146"/>
      <c r="D146"/>
      <c r="E146"/>
      <c r="F146"/>
      <c r="G146"/>
    </row>
    <row r="147" spans="1:7">
      <c r="A147"/>
      <c r="B147"/>
      <c r="C147"/>
      <c r="D147"/>
      <c r="E147"/>
      <c r="F147"/>
      <c r="G147"/>
    </row>
    <row r="148" spans="1:7">
      <c r="A148"/>
      <c r="B148"/>
      <c r="C148"/>
      <c r="D148"/>
      <c r="E148"/>
      <c r="F148"/>
      <c r="G148"/>
    </row>
    <row r="149" spans="1:7">
      <c r="A149"/>
      <c r="B149"/>
      <c r="C149"/>
      <c r="D149"/>
      <c r="E149"/>
      <c r="F149"/>
      <c r="G149"/>
    </row>
    <row r="150" spans="1:7">
      <c r="A150"/>
      <c r="B150"/>
      <c r="C150"/>
      <c r="D150"/>
      <c r="E150"/>
      <c r="F150"/>
      <c r="G150"/>
    </row>
    <row r="151" spans="1:7">
      <c r="A151"/>
      <c r="B151"/>
      <c r="C151"/>
      <c r="D151"/>
      <c r="E151"/>
      <c r="F151"/>
      <c r="G151"/>
    </row>
    <row r="152" spans="1:7">
      <c r="A152"/>
      <c r="B152"/>
      <c r="C152"/>
      <c r="D152"/>
      <c r="E152"/>
      <c r="F152"/>
      <c r="G152"/>
    </row>
    <row r="153" spans="1:7">
      <c r="A153"/>
      <c r="B153"/>
      <c r="C153"/>
      <c r="D153"/>
      <c r="E153"/>
      <c r="F153"/>
      <c r="G153"/>
    </row>
    <row r="154" spans="1:7">
      <c r="A154"/>
      <c r="B154"/>
      <c r="C154"/>
      <c r="D154"/>
      <c r="E154"/>
      <c r="F154"/>
      <c r="G154"/>
    </row>
    <row r="155" spans="1:7">
      <c r="A155"/>
      <c r="B155"/>
      <c r="C155"/>
      <c r="D155"/>
      <c r="E155"/>
      <c r="F155"/>
      <c r="G155"/>
    </row>
    <row r="156" spans="1:7">
      <c r="A156"/>
      <c r="B156"/>
      <c r="C156"/>
      <c r="D156"/>
      <c r="E156"/>
      <c r="F156"/>
      <c r="G156"/>
    </row>
    <row r="157" spans="1:7">
      <c r="A157"/>
      <c r="B157"/>
      <c r="C157"/>
      <c r="D157"/>
      <c r="E157"/>
      <c r="F157"/>
      <c r="G157"/>
    </row>
    <row r="158" spans="1:7">
      <c r="B158" s="88"/>
      <c r="C158" s="88"/>
      <c r="D158" s="88"/>
    </row>
    <row r="159" spans="1:7">
      <c r="B159" s="88"/>
      <c r="C159" s="88"/>
      <c r="D159" s="88"/>
    </row>
    <row r="160" spans="1:7">
      <c r="B160" s="88"/>
      <c r="C160" s="88"/>
      <c r="D160" s="88"/>
    </row>
    <row r="161" spans="2:4">
      <c r="B161" s="88"/>
      <c r="C161" s="88"/>
      <c r="D161" s="88"/>
    </row>
    <row r="162" spans="2:4">
      <c r="B162" s="88"/>
      <c r="C162" s="88"/>
      <c r="D162" s="88"/>
    </row>
    <row r="163" spans="2:4">
      <c r="B163" s="88"/>
      <c r="C163" s="88"/>
      <c r="D163" s="88"/>
    </row>
    <row r="164" spans="2:4">
      <c r="B164" s="88"/>
      <c r="C164" s="88"/>
      <c r="D164" s="88"/>
    </row>
    <row r="165" spans="2:4">
      <c r="B165" s="88"/>
      <c r="C165" s="88"/>
      <c r="D165" s="88"/>
    </row>
    <row r="166" spans="2:4">
      <c r="B166" s="88"/>
      <c r="C166" s="88"/>
      <c r="D166" s="88"/>
    </row>
    <row r="167" spans="2:4">
      <c r="B167" s="88"/>
      <c r="C167" s="88"/>
      <c r="D167" s="88"/>
    </row>
    <row r="168" spans="2:4">
      <c r="B168" s="88"/>
      <c r="C168" s="88"/>
      <c r="D168" s="88"/>
    </row>
    <row r="169" spans="2:4">
      <c r="B169" s="88"/>
      <c r="C169" s="88"/>
      <c r="D169" s="88"/>
    </row>
    <row r="170" spans="2:4">
      <c r="B170" s="88"/>
      <c r="C170" s="88"/>
      <c r="D170" s="88"/>
    </row>
    <row r="171" spans="2:4">
      <c r="B171" s="88"/>
      <c r="C171" s="88"/>
      <c r="D171" s="88"/>
    </row>
  </sheetData>
  <mergeCells count="4">
    <mergeCell ref="A9:A14"/>
    <mergeCell ref="A15:A18"/>
    <mergeCell ref="A24:E24"/>
    <mergeCell ref="A29:E29"/>
  </mergeCells>
  <phoneticPr fontId="22" type="noConversion"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79998168889431442"/>
  </sheetPr>
  <dimension ref="A1:AS302"/>
  <sheetViews>
    <sheetView showGridLines="0" topLeftCell="A4" workbookViewId="0">
      <selection activeCell="A5" sqref="A5"/>
    </sheetView>
  </sheetViews>
  <sheetFormatPr baseColWidth="10" defaultColWidth="11.5" defaultRowHeight="14" x14ac:dyDescent="0"/>
  <cols>
    <col min="1" max="1" width="11.5" style="35"/>
    <col min="2" max="2" width="35.1640625" style="35" customWidth="1"/>
    <col min="3" max="3" width="20.33203125" style="35" bestFit="1" customWidth="1"/>
    <col min="4" max="4" width="11" style="35" bestFit="1" customWidth="1"/>
    <col min="5" max="5" width="20.33203125" style="35" bestFit="1" customWidth="1"/>
    <col min="6" max="6" width="28" style="35" bestFit="1" customWidth="1"/>
    <col min="7" max="7" width="23.33203125" style="35" customWidth="1"/>
    <col min="8" max="8" width="18" bestFit="1" customWidth="1"/>
    <col min="9" max="9" width="19.83203125" bestFit="1" customWidth="1"/>
    <col min="10" max="10" width="23.6640625" style="35" bestFit="1" customWidth="1"/>
    <col min="11" max="11" width="16.6640625" style="35" bestFit="1" customWidth="1"/>
    <col min="12" max="12" width="16.6640625" style="35" customWidth="1"/>
    <col min="13" max="13" width="16.6640625" style="35" bestFit="1" customWidth="1"/>
    <col min="14" max="15" width="22.1640625" style="35" bestFit="1" customWidth="1"/>
    <col min="16" max="16" width="23.1640625" style="35" customWidth="1"/>
    <col min="17" max="17" width="21.83203125" style="35" bestFit="1" customWidth="1"/>
    <col min="18" max="19" width="22.33203125" style="35" bestFit="1" customWidth="1"/>
    <col min="20" max="21" width="15.6640625" style="35" bestFit="1" customWidth="1"/>
    <col min="22" max="22" width="11.5" style="35"/>
    <col min="23" max="23" width="22.6640625" style="37" customWidth="1"/>
    <col min="24" max="24" width="46" style="35" customWidth="1"/>
    <col min="25" max="25" width="18.83203125" style="35" customWidth="1"/>
    <col min="26" max="27" width="22.5" style="35" bestFit="1" customWidth="1"/>
    <col min="28" max="29" width="22" style="35" bestFit="1" customWidth="1"/>
    <col min="30" max="31" width="21.6640625" style="35" bestFit="1" customWidth="1"/>
    <col min="32" max="33" width="22.1640625" style="35" bestFit="1" customWidth="1"/>
    <col min="34" max="35" width="15.5" style="35" bestFit="1" customWidth="1"/>
    <col min="36" max="36" width="8.5" style="35" customWidth="1"/>
    <col min="37" max="37" width="3.83203125" style="35" customWidth="1"/>
    <col min="38" max="39" width="14.6640625" style="35" customWidth="1"/>
    <col min="40" max="40" width="3.83203125" style="35" customWidth="1"/>
    <col min="41" max="41" width="11.5" style="35"/>
    <col min="42" max="42" width="17.5" style="35" bestFit="1" customWidth="1"/>
    <col min="43" max="44" width="11.5" style="35" customWidth="1"/>
    <col min="45" max="16384" width="11.5" style="35"/>
  </cols>
  <sheetData>
    <row r="1" spans="1:40" s="60" customFormat="1">
      <c r="A1" s="59" t="s">
        <v>240</v>
      </c>
      <c r="B1" s="59"/>
      <c r="C1" s="59"/>
      <c r="D1" s="59"/>
      <c r="E1" s="59"/>
      <c r="H1"/>
      <c r="I1"/>
      <c r="W1" s="89"/>
    </row>
    <row r="2" spans="1:40" s="61" customFormat="1" hidden="1">
      <c r="A2" s="36"/>
      <c r="B2" s="36"/>
      <c r="C2" s="36"/>
      <c r="D2" s="61" t="s">
        <v>85</v>
      </c>
      <c r="E2" s="61">
        <v>1.3</v>
      </c>
      <c r="F2" s="61" t="s">
        <v>86</v>
      </c>
      <c r="G2" s="61" t="s">
        <v>87</v>
      </c>
      <c r="H2"/>
      <c r="I2"/>
      <c r="L2" s="61" t="s">
        <v>85</v>
      </c>
      <c r="N2" s="61" t="s">
        <v>170</v>
      </c>
      <c r="O2" s="61" t="s">
        <v>171</v>
      </c>
      <c r="P2" s="61" t="s">
        <v>172</v>
      </c>
      <c r="Q2" s="61" t="s">
        <v>173</v>
      </c>
      <c r="R2" s="61" t="s">
        <v>174</v>
      </c>
      <c r="S2" s="61" t="s">
        <v>175</v>
      </c>
      <c r="T2" s="61" t="s">
        <v>176</v>
      </c>
      <c r="U2" s="61" t="s">
        <v>177</v>
      </c>
      <c r="W2" s="90"/>
    </row>
    <row r="3" spans="1:40" s="61" customFormat="1">
      <c r="A3" s="36"/>
      <c r="B3" s="36"/>
      <c r="C3" s="36"/>
      <c r="D3" s="36"/>
      <c r="H3"/>
      <c r="I3"/>
      <c r="L3" s="36"/>
      <c r="M3" s="36"/>
      <c r="W3" s="90"/>
    </row>
    <row r="4" spans="1:40" s="61" customFormat="1" ht="23">
      <c r="A4" s="16" t="s">
        <v>252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40" s="61" customFormat="1">
      <c r="A5" s="36"/>
      <c r="B5" s="36"/>
      <c r="C5" s="36"/>
      <c r="D5" s="36"/>
      <c r="H5"/>
      <c r="L5" s="36"/>
      <c r="M5" s="36"/>
      <c r="W5" s="90"/>
    </row>
    <row r="6" spans="1:40" ht="18">
      <c r="A6" s="39" t="s">
        <v>178</v>
      </c>
      <c r="H6" s="35"/>
      <c r="I6" s="35"/>
      <c r="W6" s="35"/>
    </row>
    <row r="7" spans="1:40" ht="15" thickBot="1">
      <c r="A7"/>
      <c r="H7" s="35"/>
      <c r="I7" s="35"/>
      <c r="W7" s="35"/>
    </row>
    <row r="8" spans="1:40" s="42" customFormat="1" ht="20" thickTop="1" thickBot="1">
      <c r="A8" s="28"/>
      <c r="B8" s="28" t="s">
        <v>89</v>
      </c>
      <c r="C8" s="28" t="s">
        <v>130</v>
      </c>
      <c r="D8" s="28" t="s">
        <v>19</v>
      </c>
      <c r="E8" s="28" t="s">
        <v>90</v>
      </c>
      <c r="F8" s="28" t="str">
        <f t="shared" ref="F8:M8" si="0">$D$2&amp;" "&amp;$E$2&amp;" "&amp;N2</f>
        <v>Run 1,3 C</v>
      </c>
      <c r="G8" s="28" t="str">
        <f t="shared" si="0"/>
        <v>Run 1,3 D</v>
      </c>
      <c r="H8" s="28" t="str">
        <f t="shared" si="0"/>
        <v>Run 1,3 E</v>
      </c>
      <c r="I8" s="28" t="str">
        <f t="shared" si="0"/>
        <v>Run 1,3 F</v>
      </c>
      <c r="J8" s="28" t="str">
        <f t="shared" si="0"/>
        <v>Run 1,3 G</v>
      </c>
      <c r="K8" s="28" t="str">
        <f t="shared" si="0"/>
        <v>Run 1,3 H</v>
      </c>
      <c r="L8" s="28" t="str">
        <f t="shared" si="0"/>
        <v>Run 1,3 I</v>
      </c>
      <c r="M8" s="28" t="str">
        <f t="shared" si="0"/>
        <v>Run 1,3 J</v>
      </c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41"/>
      <c r="AN8" s="41"/>
    </row>
    <row r="9" spans="1:40" ht="16.5" customHeight="1" thickTop="1" thickBot="1">
      <c r="A9" s="156" t="s">
        <v>91</v>
      </c>
      <c r="B9" s="46" t="s">
        <v>231</v>
      </c>
      <c r="C9" s="45"/>
      <c r="D9" s="45"/>
      <c r="E9" s="63" t="s">
        <v>131</v>
      </c>
      <c r="F9" s="44" t="s">
        <v>132</v>
      </c>
      <c r="G9" s="44" t="s">
        <v>133</v>
      </c>
      <c r="H9" s="44" t="s">
        <v>132</v>
      </c>
      <c r="I9" s="44" t="s">
        <v>133</v>
      </c>
      <c r="J9" s="44" t="s">
        <v>132</v>
      </c>
      <c r="K9" s="44" t="s">
        <v>133</v>
      </c>
      <c r="L9" s="44" t="s">
        <v>132</v>
      </c>
      <c r="M9" s="44" t="s">
        <v>133</v>
      </c>
      <c r="W9" s="35"/>
    </row>
    <row r="10" spans="1:40" ht="16" thickTop="1" thickBot="1">
      <c r="A10" s="157"/>
      <c r="B10" s="46" t="s">
        <v>134</v>
      </c>
      <c r="C10" s="45"/>
      <c r="D10" s="45">
        <v>1</v>
      </c>
      <c r="E10" s="63">
        <v>0.03</v>
      </c>
      <c r="F10" s="46">
        <v>0.03</v>
      </c>
      <c r="G10" s="46">
        <v>0.03</v>
      </c>
      <c r="H10" s="46">
        <v>0.03</v>
      </c>
      <c r="I10" s="46">
        <v>0.03</v>
      </c>
      <c r="J10" s="46">
        <v>0.03</v>
      </c>
      <c r="K10" s="46">
        <v>0.03</v>
      </c>
      <c r="L10" s="46">
        <v>0.03</v>
      </c>
      <c r="M10" s="46">
        <v>0.03</v>
      </c>
      <c r="W10" s="35"/>
    </row>
    <row r="11" spans="1:40" ht="16" thickTop="1" thickBot="1">
      <c r="A11" s="157"/>
      <c r="B11" s="46" t="s">
        <v>135</v>
      </c>
      <c r="C11" s="45"/>
      <c r="D11" s="64" t="s">
        <v>136</v>
      </c>
      <c r="E11" s="63">
        <v>1000</v>
      </c>
      <c r="F11" s="44">
        <v>1584</v>
      </c>
      <c r="G11" s="44">
        <v>1888</v>
      </c>
      <c r="H11" s="44">
        <v>4246</v>
      </c>
      <c r="I11" s="44">
        <v>5245</v>
      </c>
      <c r="J11" s="44">
        <v>650</v>
      </c>
      <c r="K11" s="44">
        <v>650</v>
      </c>
      <c r="L11" s="44">
        <v>490</v>
      </c>
      <c r="M11" s="44">
        <v>490</v>
      </c>
      <c r="W11" s="35"/>
    </row>
    <row r="12" spans="1:40" ht="30" customHeight="1" thickTop="1" thickBot="1">
      <c r="A12" s="157"/>
      <c r="B12" s="65" t="s">
        <v>137</v>
      </c>
      <c r="C12" s="45"/>
      <c r="D12" s="45"/>
      <c r="E12" s="66" t="s">
        <v>138</v>
      </c>
      <c r="F12" s="67" t="s">
        <v>138</v>
      </c>
      <c r="G12" s="68" t="s">
        <v>138</v>
      </c>
      <c r="H12" s="67" t="s">
        <v>241</v>
      </c>
      <c r="I12" s="68" t="s">
        <v>241</v>
      </c>
      <c r="J12" s="67" t="s">
        <v>179</v>
      </c>
      <c r="K12" s="68" t="s">
        <v>179</v>
      </c>
      <c r="L12" s="67" t="s">
        <v>180</v>
      </c>
      <c r="M12" s="68" t="s">
        <v>180</v>
      </c>
      <c r="W12" s="35"/>
    </row>
    <row r="13" spans="1:40" ht="15" customHeight="1" thickTop="1" thickBot="1">
      <c r="A13" s="157"/>
      <c r="B13" s="46" t="s">
        <v>140</v>
      </c>
      <c r="C13" s="45"/>
      <c r="D13" s="45"/>
      <c r="E13" s="63">
        <v>2015</v>
      </c>
      <c r="F13" s="46">
        <v>2050</v>
      </c>
      <c r="G13" s="46">
        <v>2050</v>
      </c>
      <c r="H13" s="46">
        <v>2050</v>
      </c>
      <c r="I13" s="46">
        <v>2050</v>
      </c>
      <c r="J13" s="46">
        <v>2050</v>
      </c>
      <c r="K13" s="46">
        <v>2050</v>
      </c>
      <c r="L13" s="46">
        <v>2050</v>
      </c>
      <c r="M13" s="46">
        <v>2050</v>
      </c>
      <c r="W13" s="35"/>
    </row>
    <row r="14" spans="1:40" ht="15" customHeight="1" thickTop="1" thickBot="1">
      <c r="A14" s="158"/>
      <c r="B14" s="46" t="s">
        <v>141</v>
      </c>
      <c r="C14" s="45"/>
      <c r="D14" s="45"/>
      <c r="E14" s="63">
        <v>0</v>
      </c>
      <c r="F14" s="44">
        <v>0.3</v>
      </c>
      <c r="G14" s="46">
        <v>0.3</v>
      </c>
      <c r="H14" s="46">
        <v>0.3</v>
      </c>
      <c r="I14" s="46">
        <v>0.3</v>
      </c>
      <c r="J14" s="46">
        <v>0.3</v>
      </c>
      <c r="K14" s="46">
        <v>0.3</v>
      </c>
      <c r="L14" s="46">
        <v>0.3</v>
      </c>
      <c r="M14" s="46">
        <v>0.3</v>
      </c>
      <c r="W14" s="35"/>
    </row>
    <row r="15" spans="1:40" ht="15" customHeight="1" thickTop="1" thickBot="1">
      <c r="A15" s="159" t="s">
        <v>142</v>
      </c>
      <c r="B15" s="46" t="s">
        <v>143</v>
      </c>
      <c r="C15" s="45"/>
      <c r="D15" s="45"/>
      <c r="E15" s="63">
        <v>0.27022400000000002</v>
      </c>
      <c r="F15" s="44">
        <v>0.09</v>
      </c>
      <c r="G15" s="46">
        <v>0.09</v>
      </c>
      <c r="H15" s="46">
        <v>0.09</v>
      </c>
      <c r="I15" s="46">
        <v>0.09</v>
      </c>
      <c r="J15" s="46">
        <v>0.09</v>
      </c>
      <c r="K15" s="46">
        <v>0.09</v>
      </c>
      <c r="L15" s="46">
        <v>0.09</v>
      </c>
      <c r="M15" s="46">
        <v>0.09</v>
      </c>
      <c r="W15" s="35"/>
    </row>
    <row r="16" spans="1:40" ht="15" customHeight="1" thickTop="1" thickBot="1">
      <c r="A16" s="160"/>
      <c r="B16" s="45" t="s">
        <v>144</v>
      </c>
      <c r="C16" s="45"/>
      <c r="D16" s="45"/>
      <c r="E16" s="63">
        <v>0.26640000000000003</v>
      </c>
      <c r="F16" s="46">
        <v>0.26640000000000003</v>
      </c>
      <c r="G16" s="46">
        <v>0.26640000000000003</v>
      </c>
      <c r="H16" s="46">
        <v>0.26640000000000003</v>
      </c>
      <c r="I16" s="46">
        <v>0.26640000000000003</v>
      </c>
      <c r="J16" s="46">
        <v>0.26640000000000003</v>
      </c>
      <c r="K16" s="46">
        <v>0.26640000000000003</v>
      </c>
      <c r="L16" s="46">
        <v>0.26640000000000003</v>
      </c>
      <c r="M16" s="46">
        <v>0.26640000000000003</v>
      </c>
      <c r="W16" s="35"/>
    </row>
    <row r="17" spans="1:45" ht="15" customHeight="1" thickTop="1" thickBot="1">
      <c r="A17" s="160"/>
      <c r="B17" s="45" t="s">
        <v>145</v>
      </c>
      <c r="C17" s="45"/>
      <c r="D17" s="45"/>
      <c r="E17" s="63">
        <v>0.312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W17" s="35"/>
    </row>
    <row r="18" spans="1:45" ht="15" customHeight="1" thickTop="1" thickBot="1">
      <c r="A18" s="161"/>
      <c r="B18" s="45" t="s">
        <v>146</v>
      </c>
      <c r="C18" s="45"/>
      <c r="D18" s="45"/>
      <c r="E18" s="63">
        <v>0.20124</v>
      </c>
      <c r="F18" s="46">
        <v>0.20124</v>
      </c>
      <c r="G18" s="46">
        <v>0.20124</v>
      </c>
      <c r="H18" s="46">
        <v>0.20124</v>
      </c>
      <c r="I18" s="46">
        <v>0.20124</v>
      </c>
      <c r="J18" s="46">
        <v>0.20124</v>
      </c>
      <c r="K18" s="46">
        <v>0.20124</v>
      </c>
      <c r="L18" s="46">
        <v>0.20124</v>
      </c>
      <c r="M18" s="46">
        <v>0.20124</v>
      </c>
      <c r="W18" s="35"/>
    </row>
    <row r="19" spans="1:45" ht="15" customHeight="1" thickTop="1" thickBot="1">
      <c r="A19" s="69" t="s">
        <v>106</v>
      </c>
      <c r="B19" s="70" t="s">
        <v>109</v>
      </c>
      <c r="C19" s="45"/>
      <c r="D19" s="45"/>
      <c r="E19" s="71" t="s">
        <v>110</v>
      </c>
      <c r="F19" s="72" t="s">
        <v>110</v>
      </c>
      <c r="G19" s="72" t="s">
        <v>110</v>
      </c>
      <c r="H19" s="72" t="s">
        <v>110</v>
      </c>
      <c r="I19" s="72" t="s">
        <v>110</v>
      </c>
      <c r="J19" s="72" t="s">
        <v>110</v>
      </c>
      <c r="K19" s="72" t="s">
        <v>110</v>
      </c>
      <c r="L19" s="72" t="s">
        <v>110</v>
      </c>
      <c r="M19" s="72" t="s">
        <v>110</v>
      </c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</row>
    <row r="20" spans="1:45" ht="15" thickTop="1">
      <c r="A20"/>
      <c r="H20" s="35"/>
      <c r="I20" s="35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</row>
    <row r="21" spans="1:45" ht="18">
      <c r="A21" s="39" t="s">
        <v>11</v>
      </c>
      <c r="D21" s="38"/>
      <c r="E21" s="38"/>
      <c r="H21" s="35"/>
      <c r="I21" s="35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</row>
    <row r="22" spans="1:45" ht="18">
      <c r="A22" s="38"/>
      <c r="D22" s="38"/>
      <c r="E22" s="38"/>
      <c r="H22" s="38"/>
      <c r="I22" s="38"/>
      <c r="J22" s="38"/>
      <c r="K22" s="38"/>
      <c r="L22" s="38"/>
      <c r="M22" s="38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1:45" ht="18">
      <c r="A23" s="73" t="s">
        <v>225</v>
      </c>
      <c r="D23" s="38"/>
      <c r="E23" s="38"/>
      <c r="F23" s="74"/>
      <c r="G23" s="74"/>
      <c r="H23" s="38"/>
      <c r="I23" s="38"/>
      <c r="J23" s="38"/>
      <c r="K23" s="38"/>
      <c r="L23" s="38"/>
      <c r="M23" s="38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</row>
    <row r="24" spans="1:45" ht="19" thickBot="1">
      <c r="A24"/>
      <c r="B24" s="73"/>
      <c r="D24" s="38"/>
      <c r="E24" s="38"/>
      <c r="F24" s="74"/>
      <c r="G24" s="74"/>
      <c r="H24" s="38"/>
      <c r="I24" s="38"/>
      <c r="J24" s="38"/>
      <c r="K24" s="38"/>
      <c r="L24" s="38"/>
      <c r="M24" s="38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</row>
    <row r="25" spans="1:45" ht="15.75" customHeight="1" thickTop="1" thickBot="1">
      <c r="A25" s="162" t="s">
        <v>147</v>
      </c>
      <c r="B25" s="163"/>
      <c r="C25" s="163"/>
      <c r="D25" s="163"/>
      <c r="E25" s="164"/>
      <c r="F25" s="34" t="str">
        <f>F8</f>
        <v>Run 1,3 C</v>
      </c>
      <c r="G25" s="34" t="str">
        <f>G8</f>
        <v>Run 1,3 D</v>
      </c>
      <c r="H25" s="34" t="s">
        <v>181</v>
      </c>
      <c r="I25" s="34" t="s">
        <v>181</v>
      </c>
      <c r="J25" s="34" t="s">
        <v>181</v>
      </c>
      <c r="K25" s="34" t="s">
        <v>181</v>
      </c>
      <c r="L25" s="34" t="s">
        <v>181</v>
      </c>
      <c r="M25" s="34" t="s">
        <v>181</v>
      </c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</row>
    <row r="26" spans="1:45" ht="16" thickTop="1" thickBot="1">
      <c r="A26" s="83"/>
      <c r="B26" s="83" t="s">
        <v>152</v>
      </c>
      <c r="C26" s="83" t="s">
        <v>153</v>
      </c>
      <c r="D26" s="83"/>
      <c r="E26" s="83"/>
      <c r="F26" s="97"/>
      <c r="G26" s="98"/>
      <c r="H26" s="83">
        <v>80.52</v>
      </c>
      <c r="I26" s="83">
        <v>80.33</v>
      </c>
      <c r="J26" s="83">
        <v>90.58</v>
      </c>
      <c r="K26" s="83">
        <v>90.42</v>
      </c>
      <c r="L26" s="83">
        <v>92.63</v>
      </c>
      <c r="M26" s="83">
        <v>92.56</v>
      </c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1:45" ht="16" thickTop="1" thickBot="1">
      <c r="A27" s="83"/>
      <c r="B27" s="83" t="s">
        <v>152</v>
      </c>
      <c r="C27" s="83" t="s">
        <v>154</v>
      </c>
      <c r="D27" s="83"/>
      <c r="E27" s="83"/>
      <c r="F27" s="80"/>
      <c r="G27" s="81"/>
      <c r="H27" s="83">
        <v>48.84</v>
      </c>
      <c r="I27" s="83">
        <v>48.7</v>
      </c>
      <c r="J27" s="83">
        <v>55.86</v>
      </c>
      <c r="K27" s="83">
        <v>55.75</v>
      </c>
      <c r="L27" s="83">
        <v>57.29</v>
      </c>
      <c r="M27" s="83">
        <v>57.24</v>
      </c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</row>
    <row r="28" spans="1:45" ht="16" thickTop="1" thickBot="1">
      <c r="A28" s="83"/>
      <c r="B28" s="83" t="s">
        <v>152</v>
      </c>
      <c r="C28" s="83" t="s">
        <v>155</v>
      </c>
      <c r="D28" s="83"/>
      <c r="E28" s="83"/>
      <c r="F28" s="80"/>
      <c r="G28" s="81"/>
      <c r="H28" s="83">
        <v>31.24</v>
      </c>
      <c r="I28" s="83">
        <v>30.86</v>
      </c>
      <c r="J28" s="83">
        <v>49.17</v>
      </c>
      <c r="K28" s="83">
        <v>48.93</v>
      </c>
      <c r="L28" s="83">
        <v>52.46</v>
      </c>
      <c r="M28" s="83">
        <v>52.35</v>
      </c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</row>
    <row r="29" spans="1:45" ht="16" thickTop="1" thickBot="1">
      <c r="A29" s="83"/>
      <c r="B29" s="83" t="s">
        <v>152</v>
      </c>
      <c r="C29" s="83" t="s">
        <v>159</v>
      </c>
      <c r="D29" s="83"/>
      <c r="E29" s="83"/>
      <c r="F29" s="80"/>
      <c r="G29" s="81"/>
      <c r="H29" s="83">
        <v>50.67</v>
      </c>
      <c r="I29" s="83">
        <v>50.21</v>
      </c>
      <c r="J29" s="83">
        <v>69.239999999999995</v>
      </c>
      <c r="K29" s="83">
        <v>69.05</v>
      </c>
      <c r="L29" s="83">
        <v>72.099999999999994</v>
      </c>
      <c r="M29" s="83">
        <v>72.010000000000005</v>
      </c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</row>
    <row r="30" spans="1:45" ht="16" thickTop="1" thickBot="1">
      <c r="A30" s="83"/>
      <c r="B30" s="83" t="s">
        <v>152</v>
      </c>
      <c r="C30" s="83" t="s">
        <v>160</v>
      </c>
      <c r="D30" s="83"/>
      <c r="E30" s="83"/>
      <c r="F30" s="80"/>
      <c r="G30" s="81"/>
      <c r="H30" s="83">
        <v>48.43</v>
      </c>
      <c r="I30" s="83">
        <v>47.84</v>
      </c>
      <c r="J30" s="83">
        <v>72.099999999999994</v>
      </c>
      <c r="K30" s="83">
        <v>71.86</v>
      </c>
      <c r="L30" s="83">
        <v>75.67</v>
      </c>
      <c r="M30" s="83">
        <v>75.56</v>
      </c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</row>
    <row r="31" spans="1:45" ht="16" thickTop="1" thickBot="1">
      <c r="A31" s="83"/>
      <c r="B31" s="83" t="s">
        <v>152</v>
      </c>
      <c r="C31" s="83" t="s">
        <v>161</v>
      </c>
      <c r="D31" s="83"/>
      <c r="E31" s="83"/>
      <c r="F31" s="80"/>
      <c r="G31" s="81"/>
      <c r="H31" s="83">
        <v>172.28</v>
      </c>
      <c r="I31" s="83">
        <v>172.24</v>
      </c>
      <c r="J31" s="83">
        <v>173.58</v>
      </c>
      <c r="K31" s="83">
        <v>173.58</v>
      </c>
      <c r="L31" s="83">
        <v>173.73</v>
      </c>
      <c r="M31" s="83">
        <v>173.73</v>
      </c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</row>
    <row r="32" spans="1:45" ht="16" thickTop="1" thickBot="1">
      <c r="A32" s="83"/>
      <c r="B32" s="83" t="s">
        <v>147</v>
      </c>
      <c r="C32" s="83"/>
      <c r="D32" s="83"/>
      <c r="E32" s="83"/>
      <c r="F32" s="80"/>
      <c r="G32" s="81"/>
      <c r="H32" s="83"/>
      <c r="I32" s="83"/>
      <c r="J32" s="83"/>
      <c r="K32" s="83"/>
      <c r="L32" s="83"/>
      <c r="M32" s="83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</row>
    <row r="33" spans="1:45" ht="16" thickTop="1" thickBot="1">
      <c r="A33" s="83"/>
      <c r="B33" s="83" t="s">
        <v>162</v>
      </c>
      <c r="C33" s="83" t="s">
        <v>153</v>
      </c>
      <c r="D33" s="83"/>
      <c r="E33" s="83"/>
      <c r="F33" s="80"/>
      <c r="G33" s="81"/>
      <c r="H33" s="83">
        <v>71.66</v>
      </c>
      <c r="I33" s="83">
        <v>71.66</v>
      </c>
      <c r="J33" s="83">
        <v>71.66</v>
      </c>
      <c r="K33" s="83">
        <v>71.66</v>
      </c>
      <c r="L33" s="83">
        <v>71.66</v>
      </c>
      <c r="M33" s="83">
        <v>71.66</v>
      </c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pans="1:45" ht="16" thickTop="1" thickBot="1">
      <c r="A34" s="83"/>
      <c r="B34" s="83" t="s">
        <v>162</v>
      </c>
      <c r="C34" s="83" t="s">
        <v>154</v>
      </c>
      <c r="D34" s="83"/>
      <c r="E34" s="83"/>
      <c r="F34" s="80"/>
      <c r="G34" s="81"/>
      <c r="H34" s="83">
        <v>47.89</v>
      </c>
      <c r="I34" s="83">
        <v>47.89</v>
      </c>
      <c r="J34" s="83">
        <v>47.89</v>
      </c>
      <c r="K34" s="83">
        <v>47.89</v>
      </c>
      <c r="L34" s="83">
        <v>47.89</v>
      </c>
      <c r="M34" s="83">
        <v>47.89</v>
      </c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</row>
    <row r="35" spans="1:45" ht="16" thickTop="1" thickBot="1">
      <c r="A35" s="83"/>
      <c r="B35" s="83" t="s">
        <v>162</v>
      </c>
      <c r="C35" s="83" t="s">
        <v>155</v>
      </c>
      <c r="D35" s="83"/>
      <c r="E35" s="83"/>
      <c r="F35" s="80"/>
      <c r="G35" s="81"/>
      <c r="H35" s="83">
        <v>22.13</v>
      </c>
      <c r="I35" s="83">
        <v>22.13</v>
      </c>
      <c r="J35" s="83">
        <v>22.13</v>
      </c>
      <c r="K35" s="83">
        <v>22.13</v>
      </c>
      <c r="L35" s="83">
        <v>22.13</v>
      </c>
      <c r="M35" s="83">
        <v>22.13</v>
      </c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1:45" ht="16" thickTop="1" thickBot="1">
      <c r="A36" s="83"/>
      <c r="B36" s="83" t="s">
        <v>162</v>
      </c>
      <c r="C36" s="83" t="s">
        <v>159</v>
      </c>
      <c r="D36" s="83"/>
      <c r="E36" s="83"/>
      <c r="F36" s="80"/>
      <c r="G36" s="81"/>
      <c r="H36" s="83">
        <v>171.15</v>
      </c>
      <c r="I36" s="83">
        <v>171.15</v>
      </c>
      <c r="J36" s="83">
        <v>171.15</v>
      </c>
      <c r="K36" s="83">
        <v>171.15</v>
      </c>
      <c r="L36" s="83">
        <v>171.15</v>
      </c>
      <c r="M36" s="83">
        <v>171.15</v>
      </c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1:45" ht="16" thickTop="1" thickBot="1">
      <c r="A37" s="83"/>
      <c r="B37" s="83" t="s">
        <v>162</v>
      </c>
      <c r="C37" s="83" t="s">
        <v>160</v>
      </c>
      <c r="D37" s="83"/>
      <c r="E37" s="83"/>
      <c r="F37" s="80"/>
      <c r="G37" s="81"/>
      <c r="H37" s="83">
        <v>171.15</v>
      </c>
      <c r="I37" s="83">
        <v>171.15</v>
      </c>
      <c r="J37" s="83">
        <v>171.15</v>
      </c>
      <c r="K37" s="83">
        <v>171.15</v>
      </c>
      <c r="L37" s="83">
        <v>171.15</v>
      </c>
      <c r="M37" s="83">
        <v>171.15</v>
      </c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1:45" ht="16" thickTop="1" thickBot="1">
      <c r="A38" s="83"/>
      <c r="B38" s="83" t="s">
        <v>162</v>
      </c>
      <c r="C38" s="83" t="s">
        <v>161</v>
      </c>
      <c r="D38" s="83"/>
      <c r="E38" s="83"/>
      <c r="F38" s="80"/>
      <c r="G38" s="81"/>
      <c r="H38" s="83">
        <v>171.15</v>
      </c>
      <c r="I38" s="83">
        <v>171.15</v>
      </c>
      <c r="J38" s="83">
        <v>171.15</v>
      </c>
      <c r="K38" s="83">
        <v>171.15</v>
      </c>
      <c r="L38" s="83">
        <v>171.15</v>
      </c>
      <c r="M38" s="83">
        <v>171.15</v>
      </c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</row>
    <row r="39" spans="1:45" ht="16" thickTop="1" thickBot="1">
      <c r="A39" s="83"/>
      <c r="B39" s="83" t="s">
        <v>147</v>
      </c>
      <c r="C39" s="83"/>
      <c r="D39" s="83"/>
      <c r="E39" s="83"/>
      <c r="F39" s="80"/>
      <c r="G39" s="81"/>
      <c r="H39" s="83"/>
      <c r="I39" s="83"/>
      <c r="J39" s="83"/>
      <c r="K39" s="83"/>
      <c r="L39" s="83"/>
      <c r="M39" s="83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</row>
    <row r="40" spans="1:45" ht="16" thickTop="1" thickBot="1">
      <c r="A40" s="83"/>
      <c r="B40" s="83" t="s">
        <v>163</v>
      </c>
      <c r="C40" s="83" t="s">
        <v>153</v>
      </c>
      <c r="D40" s="83"/>
      <c r="E40" s="83"/>
      <c r="F40" s="80"/>
      <c r="G40" s="81"/>
      <c r="H40" s="83">
        <v>908.58</v>
      </c>
      <c r="I40" s="83">
        <v>938.6</v>
      </c>
      <c r="J40" s="83">
        <v>370.3</v>
      </c>
      <c r="K40" s="83">
        <v>375.12</v>
      </c>
      <c r="L40" s="83">
        <v>328.45</v>
      </c>
      <c r="M40" s="83">
        <v>330.06</v>
      </c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</row>
    <row r="41" spans="1:45" ht="16" thickTop="1" thickBot="1">
      <c r="A41" s="83"/>
      <c r="B41" s="83" t="s">
        <v>163</v>
      </c>
      <c r="C41" s="83" t="s">
        <v>154</v>
      </c>
      <c r="D41" s="83"/>
      <c r="E41" s="83"/>
      <c r="F41" s="80"/>
      <c r="G41" s="81"/>
      <c r="H41" s="83">
        <v>584.89</v>
      </c>
      <c r="I41" s="83">
        <v>607.5</v>
      </c>
      <c r="J41" s="83">
        <v>205.13</v>
      </c>
      <c r="K41" s="83">
        <v>208.25</v>
      </c>
      <c r="L41" s="83">
        <v>178.33</v>
      </c>
      <c r="M41" s="83">
        <v>179.35</v>
      </c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</row>
    <row r="42" spans="1:45" ht="16" thickTop="1" thickBot="1">
      <c r="A42" s="83"/>
      <c r="B42" s="83" t="s">
        <v>163</v>
      </c>
      <c r="C42" s="83" t="s">
        <v>155</v>
      </c>
      <c r="D42" s="83"/>
      <c r="E42" s="83"/>
      <c r="F42" s="80"/>
      <c r="G42" s="81"/>
      <c r="H42" s="83">
        <v>2108.12</v>
      </c>
      <c r="I42" s="83">
        <v>2208.61</v>
      </c>
      <c r="J42" s="83">
        <v>582.67999999999995</v>
      </c>
      <c r="K42" s="83">
        <v>593.59</v>
      </c>
      <c r="L42" s="83">
        <v>490.7</v>
      </c>
      <c r="M42" s="83">
        <v>494.14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</row>
    <row r="43" spans="1:45" ht="16" thickTop="1" thickBot="1">
      <c r="A43" s="83"/>
      <c r="B43" s="83" t="s">
        <v>163</v>
      </c>
      <c r="C43" s="83" t="s">
        <v>159</v>
      </c>
      <c r="D43" s="83"/>
      <c r="E43" s="83"/>
      <c r="F43" s="80"/>
      <c r="G43" s="81"/>
      <c r="H43" s="83">
        <v>2964.59</v>
      </c>
      <c r="I43" s="83">
        <v>3112.3</v>
      </c>
      <c r="J43" s="83">
        <v>774.17</v>
      </c>
      <c r="K43" s="83">
        <v>789.31</v>
      </c>
      <c r="L43" s="83">
        <v>647.03</v>
      </c>
      <c r="M43" s="83">
        <v>651.78</v>
      </c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</row>
    <row r="44" spans="1:45" ht="16" thickTop="1" thickBot="1">
      <c r="A44" s="83"/>
      <c r="B44" s="83" t="s">
        <v>163</v>
      </c>
      <c r="C44" s="83" t="s">
        <v>160</v>
      </c>
      <c r="D44" s="83"/>
      <c r="E44" s="83"/>
      <c r="F44" s="80"/>
      <c r="G44" s="81"/>
      <c r="H44" s="83">
        <v>4320.01</v>
      </c>
      <c r="I44" s="83">
        <v>4535.25</v>
      </c>
      <c r="J44" s="83">
        <v>1128.1300000000001</v>
      </c>
      <c r="K44" s="83">
        <v>1150.19</v>
      </c>
      <c r="L44" s="83">
        <v>942.86</v>
      </c>
      <c r="M44" s="83">
        <v>949.77</v>
      </c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</row>
    <row r="45" spans="1:45" ht="16" thickTop="1" thickBot="1">
      <c r="A45" s="83"/>
      <c r="B45" s="83" t="s">
        <v>163</v>
      </c>
      <c r="C45" s="83" t="s">
        <v>161</v>
      </c>
      <c r="D45" s="83"/>
      <c r="E45" s="83"/>
      <c r="F45" s="80"/>
      <c r="G45" s="81"/>
      <c r="H45" s="83">
        <v>502.28</v>
      </c>
      <c r="I45" s="83">
        <v>536.73</v>
      </c>
      <c r="J45" s="83">
        <v>80.430000000000007</v>
      </c>
      <c r="K45" s="83">
        <v>82.58</v>
      </c>
      <c r="L45" s="83">
        <v>62.97</v>
      </c>
      <c r="M45" s="83">
        <v>63.6</v>
      </c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</row>
    <row r="46" spans="1:45" ht="16" thickTop="1" thickBot="1">
      <c r="A46" s="83"/>
      <c r="B46" s="83" t="s">
        <v>147</v>
      </c>
      <c r="C46" s="83"/>
      <c r="D46" s="83"/>
      <c r="E46" s="83"/>
      <c r="F46" s="80"/>
      <c r="G46" s="81"/>
      <c r="H46" s="83"/>
      <c r="I46" s="83"/>
      <c r="J46" s="83"/>
      <c r="K46" s="83"/>
      <c r="L46" s="83"/>
      <c r="M46" s="83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45" ht="16" thickTop="1" thickBot="1">
      <c r="A47" s="83"/>
      <c r="B47" s="83" t="s">
        <v>164</v>
      </c>
      <c r="C47" s="83" t="s">
        <v>153</v>
      </c>
      <c r="D47" s="83"/>
      <c r="E47" s="83"/>
      <c r="F47" s="80"/>
      <c r="G47" s="81"/>
      <c r="H47" s="83">
        <v>36157.25</v>
      </c>
      <c r="I47" s="83">
        <v>40178.54</v>
      </c>
      <c r="J47" s="83">
        <v>3098.35</v>
      </c>
      <c r="K47" s="83">
        <v>3177</v>
      </c>
      <c r="L47" s="83">
        <v>2373.14</v>
      </c>
      <c r="M47" s="83">
        <v>2396.1999999999998</v>
      </c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45" ht="16" thickTop="1" thickBot="1">
      <c r="A48" s="83"/>
      <c r="B48" s="83" t="s">
        <v>164</v>
      </c>
      <c r="C48" s="83" t="s">
        <v>154</v>
      </c>
      <c r="D48" s="83"/>
      <c r="E48" s="83"/>
      <c r="F48" s="80"/>
      <c r="G48" s="81"/>
      <c r="H48" s="83">
        <v>21796.67</v>
      </c>
      <c r="I48" s="83">
        <v>24220.83</v>
      </c>
      <c r="J48" s="83">
        <v>1867.78</v>
      </c>
      <c r="K48" s="83">
        <v>1915.19</v>
      </c>
      <c r="L48" s="83">
        <v>1430.6</v>
      </c>
      <c r="M48" s="83">
        <v>1444.5</v>
      </c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</row>
    <row r="49" spans="1:45" ht="16" thickTop="1" thickBot="1">
      <c r="A49" s="83"/>
      <c r="B49" s="83" t="s">
        <v>164</v>
      </c>
      <c r="C49" s="83" t="s">
        <v>155</v>
      </c>
      <c r="D49" s="83"/>
      <c r="E49" s="83"/>
      <c r="F49" s="80"/>
      <c r="G49" s="81"/>
      <c r="H49" s="83">
        <v>11672.03</v>
      </c>
      <c r="I49" s="83">
        <v>12970.15</v>
      </c>
      <c r="J49" s="83">
        <v>1000.19</v>
      </c>
      <c r="K49" s="83">
        <v>1025.58</v>
      </c>
      <c r="L49" s="83">
        <v>766.08</v>
      </c>
      <c r="M49" s="83">
        <v>773.52</v>
      </c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ht="16" thickTop="1" thickBot="1">
      <c r="A50" s="83"/>
      <c r="B50" s="83" t="s">
        <v>164</v>
      </c>
      <c r="C50" s="83" t="s">
        <v>159</v>
      </c>
      <c r="D50" s="83"/>
      <c r="E50" s="83"/>
      <c r="F50" s="80"/>
      <c r="G50" s="81"/>
      <c r="H50" s="83">
        <v>19862.759999999998</v>
      </c>
      <c r="I50" s="83">
        <v>22071.83</v>
      </c>
      <c r="J50" s="83">
        <v>1702.06</v>
      </c>
      <c r="K50" s="83">
        <v>1745.27</v>
      </c>
      <c r="L50" s="83">
        <v>1303.67</v>
      </c>
      <c r="M50" s="83">
        <v>1316.34</v>
      </c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ht="16" thickTop="1" thickBot="1">
      <c r="A51" s="83"/>
      <c r="B51" s="83" t="s">
        <v>164</v>
      </c>
      <c r="C51" s="83" t="s">
        <v>160</v>
      </c>
      <c r="D51" s="83"/>
      <c r="E51" s="83"/>
      <c r="F51" s="80"/>
      <c r="G51" s="81"/>
      <c r="H51" s="83">
        <v>17655.79</v>
      </c>
      <c r="I51" s="83">
        <v>19619.41</v>
      </c>
      <c r="J51" s="83">
        <v>1512.94</v>
      </c>
      <c r="K51" s="83">
        <v>1551.35</v>
      </c>
      <c r="L51" s="83">
        <v>1158.82</v>
      </c>
      <c r="M51" s="83">
        <v>1170.08</v>
      </c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ht="16" thickTop="1" thickBot="1">
      <c r="A52" s="83"/>
      <c r="B52" s="83" t="s">
        <v>164</v>
      </c>
      <c r="C52" s="83" t="s">
        <v>161</v>
      </c>
      <c r="D52" s="83"/>
      <c r="E52" s="83"/>
      <c r="F52" s="80"/>
      <c r="G52" s="81"/>
      <c r="H52" s="83">
        <v>79451.03</v>
      </c>
      <c r="I52" s="83">
        <v>88287.33</v>
      </c>
      <c r="J52" s="83">
        <v>6808.23</v>
      </c>
      <c r="K52" s="83">
        <v>6981.07</v>
      </c>
      <c r="L52" s="83">
        <v>5214.68</v>
      </c>
      <c r="M52" s="83">
        <v>5265.35</v>
      </c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1:45" ht="16" thickTop="1" thickBot="1">
      <c r="A53" s="83"/>
      <c r="B53" s="83" t="s">
        <v>147</v>
      </c>
      <c r="C53" s="83"/>
      <c r="D53" s="83"/>
      <c r="E53" s="83"/>
      <c r="F53" s="80"/>
      <c r="G53" s="81"/>
      <c r="H53" s="83"/>
      <c r="I53" s="83"/>
      <c r="J53" s="83"/>
      <c r="K53" s="83"/>
      <c r="L53" s="83"/>
      <c r="M53" s="8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1:45" ht="16" thickTop="1" thickBot="1">
      <c r="A54" s="83"/>
      <c r="B54" s="83" t="s">
        <v>165</v>
      </c>
      <c r="C54" s="83" t="s">
        <v>153</v>
      </c>
      <c r="D54" s="83"/>
      <c r="E54" s="83"/>
      <c r="F54" s="80"/>
      <c r="G54" s="81"/>
      <c r="H54" s="83">
        <v>504.58</v>
      </c>
      <c r="I54" s="83">
        <v>560.70000000000005</v>
      </c>
      <c r="J54" s="83">
        <v>43.24</v>
      </c>
      <c r="K54" s="83">
        <v>44.34</v>
      </c>
      <c r="L54" s="83">
        <v>33.119999999999997</v>
      </c>
      <c r="M54" s="83">
        <v>33.44</v>
      </c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</row>
    <row r="55" spans="1:45" ht="16" thickTop="1" thickBot="1">
      <c r="A55" s="83"/>
      <c r="B55" s="83" t="s">
        <v>165</v>
      </c>
      <c r="C55" s="83" t="s">
        <v>154</v>
      </c>
      <c r="D55" s="83"/>
      <c r="E55" s="83"/>
      <c r="F55" s="80"/>
      <c r="G55" s="81"/>
      <c r="H55" s="83">
        <v>455.11</v>
      </c>
      <c r="I55" s="83">
        <v>505.73</v>
      </c>
      <c r="J55" s="83">
        <v>39</v>
      </c>
      <c r="K55" s="83">
        <v>39.99</v>
      </c>
      <c r="L55" s="83">
        <v>29.87</v>
      </c>
      <c r="M55" s="83">
        <v>30.16</v>
      </c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</row>
    <row r="56" spans="1:45" ht="16" thickTop="1" thickBot="1">
      <c r="A56" s="83"/>
      <c r="B56" s="83" t="s">
        <v>165</v>
      </c>
      <c r="C56" s="83" t="s">
        <v>155</v>
      </c>
      <c r="D56" s="83"/>
      <c r="E56" s="83"/>
      <c r="F56" s="80"/>
      <c r="G56" s="81"/>
      <c r="H56" s="83">
        <v>527.52</v>
      </c>
      <c r="I56" s="83">
        <v>586.19000000000005</v>
      </c>
      <c r="J56" s="83">
        <v>45.2</v>
      </c>
      <c r="K56" s="83">
        <v>46.35</v>
      </c>
      <c r="L56" s="83">
        <v>34.619999999999997</v>
      </c>
      <c r="M56" s="83">
        <v>34.96</v>
      </c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</row>
    <row r="57" spans="1:45" ht="16" thickTop="1" thickBot="1">
      <c r="A57" s="83"/>
      <c r="B57" s="83" t="s">
        <v>165</v>
      </c>
      <c r="C57" s="83" t="s">
        <v>159</v>
      </c>
      <c r="D57" s="83"/>
      <c r="E57" s="83"/>
      <c r="F57" s="80"/>
      <c r="G57" s="81"/>
      <c r="H57" s="83">
        <v>116.05</v>
      </c>
      <c r="I57" s="83">
        <v>128.96</v>
      </c>
      <c r="J57" s="83">
        <v>9.94</v>
      </c>
      <c r="K57" s="83">
        <v>10.199999999999999</v>
      </c>
      <c r="L57" s="83">
        <v>7.62</v>
      </c>
      <c r="M57" s="83">
        <v>7.69</v>
      </c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</row>
    <row r="58" spans="1:45" ht="16" thickTop="1" thickBot="1">
      <c r="A58" s="83"/>
      <c r="B58" s="83" t="s">
        <v>165</v>
      </c>
      <c r="C58" s="83" t="s">
        <v>160</v>
      </c>
      <c r="D58" s="83"/>
      <c r="E58" s="83"/>
      <c r="F58" s="80"/>
      <c r="G58" s="81"/>
      <c r="H58" s="83">
        <v>103.16</v>
      </c>
      <c r="I58" s="83">
        <v>114.63</v>
      </c>
      <c r="J58" s="83">
        <v>8.84</v>
      </c>
      <c r="K58" s="83">
        <v>9.06</v>
      </c>
      <c r="L58" s="83">
        <v>6.77</v>
      </c>
      <c r="M58" s="83">
        <v>6.84</v>
      </c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</row>
    <row r="59" spans="1:45" ht="16" thickTop="1" thickBot="1">
      <c r="A59" s="83"/>
      <c r="B59" s="83" t="s">
        <v>165</v>
      </c>
      <c r="C59" s="83" t="s">
        <v>161</v>
      </c>
      <c r="D59" s="83"/>
      <c r="E59" s="83"/>
      <c r="F59" s="80"/>
      <c r="G59" s="81"/>
      <c r="H59" s="83">
        <v>464.22</v>
      </c>
      <c r="I59" s="83">
        <v>515.84</v>
      </c>
      <c r="J59" s="83">
        <v>39.78</v>
      </c>
      <c r="K59" s="83">
        <v>40.79</v>
      </c>
      <c r="L59" s="83">
        <v>30.47</v>
      </c>
      <c r="M59" s="83">
        <v>30.76</v>
      </c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</row>
    <row r="60" spans="1:45" ht="16" thickTop="1" thickBot="1">
      <c r="A60" s="83"/>
      <c r="B60" s="83" t="s">
        <v>147</v>
      </c>
      <c r="C60" s="83"/>
      <c r="D60" s="83"/>
      <c r="E60" s="83"/>
      <c r="F60" s="80"/>
      <c r="G60" s="81"/>
      <c r="H60" s="83"/>
      <c r="I60" s="83"/>
      <c r="J60" s="83"/>
      <c r="K60" s="83"/>
      <c r="L60" s="83"/>
      <c r="M60" s="83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</row>
    <row r="61" spans="1:45" ht="16" thickTop="1" thickBot="1">
      <c r="A61" s="83"/>
      <c r="B61" s="83" t="s">
        <v>166</v>
      </c>
      <c r="C61" s="83" t="s">
        <v>153</v>
      </c>
      <c r="D61" s="83"/>
      <c r="E61" s="83"/>
      <c r="F61" s="80"/>
      <c r="G61" s="81"/>
      <c r="H61" s="83">
        <v>311.45999999999998</v>
      </c>
      <c r="I61" s="83">
        <v>321.72000000000003</v>
      </c>
      <c r="J61" s="83">
        <v>134.56</v>
      </c>
      <c r="K61" s="83">
        <v>136.15</v>
      </c>
      <c r="L61" s="83">
        <v>120.68</v>
      </c>
      <c r="M61" s="83">
        <v>121.22</v>
      </c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</row>
    <row r="62" spans="1:45" ht="16" thickTop="1" thickBot="1">
      <c r="A62" s="83"/>
      <c r="B62" s="83" t="s">
        <v>166</v>
      </c>
      <c r="C62" s="83" t="s">
        <v>154</v>
      </c>
      <c r="D62" s="83"/>
      <c r="E62" s="83"/>
      <c r="F62" s="80"/>
      <c r="G62" s="81"/>
      <c r="H62" s="83">
        <v>288.58</v>
      </c>
      <c r="I62" s="83">
        <v>295.56</v>
      </c>
      <c r="J62" s="83">
        <v>149.24</v>
      </c>
      <c r="K62" s="83">
        <v>150.66</v>
      </c>
      <c r="L62" s="83">
        <v>136.65</v>
      </c>
      <c r="M62" s="83">
        <v>137.13999999999999</v>
      </c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</row>
    <row r="63" spans="1:45" ht="16" thickTop="1" thickBot="1">
      <c r="A63" s="83"/>
      <c r="B63" s="83" t="s">
        <v>166</v>
      </c>
      <c r="C63" s="83" t="s">
        <v>155</v>
      </c>
      <c r="D63" s="83"/>
      <c r="E63" s="83"/>
      <c r="F63" s="80"/>
      <c r="G63" s="81"/>
      <c r="H63" s="83">
        <v>721.45</v>
      </c>
      <c r="I63" s="83">
        <v>738.89</v>
      </c>
      <c r="J63" s="83">
        <v>373.09</v>
      </c>
      <c r="K63" s="83">
        <v>376.66</v>
      </c>
      <c r="L63" s="83">
        <v>341.63</v>
      </c>
      <c r="M63" s="83">
        <v>342.86</v>
      </c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45" ht="16" thickTop="1" thickBot="1">
      <c r="A64" s="83"/>
      <c r="B64" s="83" t="s">
        <v>166</v>
      </c>
      <c r="C64" s="83" t="s">
        <v>159</v>
      </c>
      <c r="D64" s="83"/>
      <c r="E64" s="83"/>
      <c r="F64" s="80"/>
      <c r="G64" s="81"/>
      <c r="H64" s="83">
        <v>695.08</v>
      </c>
      <c r="I64" s="83">
        <v>718.52</v>
      </c>
      <c r="J64" s="83">
        <v>278.14</v>
      </c>
      <c r="K64" s="83">
        <v>281.83999999999997</v>
      </c>
      <c r="L64" s="83">
        <v>246.11</v>
      </c>
      <c r="M64" s="83">
        <v>247.34</v>
      </c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</row>
    <row r="65" spans="1:45" ht="16" thickTop="1" thickBot="1">
      <c r="A65" s="83"/>
      <c r="B65" s="83" t="s">
        <v>166</v>
      </c>
      <c r="C65" s="83" t="s">
        <v>160</v>
      </c>
      <c r="D65" s="83"/>
      <c r="E65" s="83"/>
      <c r="F65" s="80"/>
      <c r="G65" s="81"/>
      <c r="H65" s="83">
        <v>508.04</v>
      </c>
      <c r="I65" s="83">
        <v>523.09</v>
      </c>
      <c r="J65" s="83">
        <v>226.92</v>
      </c>
      <c r="K65" s="83">
        <v>229.57</v>
      </c>
      <c r="L65" s="83">
        <v>203.75</v>
      </c>
      <c r="M65" s="83">
        <v>204.65</v>
      </c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</row>
    <row r="66" spans="1:45" ht="16" thickTop="1" thickBot="1">
      <c r="A66" s="83"/>
      <c r="B66" s="83" t="s">
        <v>166</v>
      </c>
      <c r="C66" s="83" t="s">
        <v>161</v>
      </c>
      <c r="D66" s="83"/>
      <c r="E66" s="83"/>
      <c r="F66" s="80"/>
      <c r="G66" s="81"/>
      <c r="H66" s="83">
        <v>22.42</v>
      </c>
      <c r="I66" s="83">
        <v>22.68</v>
      </c>
      <c r="J66" s="83">
        <v>16.29</v>
      </c>
      <c r="K66" s="83">
        <v>16.36</v>
      </c>
      <c r="L66" s="83">
        <v>15.61</v>
      </c>
      <c r="M66" s="83">
        <v>15.64</v>
      </c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</row>
    <row r="67" spans="1:45" ht="16" thickTop="1" thickBot="1">
      <c r="A67" s="83"/>
      <c r="B67" s="83" t="s">
        <v>147</v>
      </c>
      <c r="C67" s="83"/>
      <c r="D67" s="83"/>
      <c r="E67" s="83"/>
      <c r="F67" s="80"/>
      <c r="G67" s="81"/>
      <c r="H67" s="83"/>
      <c r="I67" s="83"/>
      <c r="J67" s="83"/>
      <c r="K67" s="83"/>
      <c r="L67" s="83"/>
      <c r="M67" s="83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</row>
    <row r="68" spans="1:45" ht="16" thickTop="1" thickBot="1">
      <c r="A68" s="83"/>
      <c r="B68" s="83" t="s">
        <v>167</v>
      </c>
      <c r="C68" s="83" t="s">
        <v>153</v>
      </c>
      <c r="D68" s="83"/>
      <c r="E68" s="83"/>
      <c r="F68" s="80"/>
      <c r="G68" s="81"/>
      <c r="H68" s="83">
        <v>37377.300000000003</v>
      </c>
      <c r="I68" s="83">
        <v>41438.86</v>
      </c>
      <c r="J68" s="83">
        <v>3603.21</v>
      </c>
      <c r="K68" s="83">
        <v>3688.28</v>
      </c>
      <c r="L68" s="83">
        <v>2822.27</v>
      </c>
      <c r="M68" s="83">
        <v>2847.47</v>
      </c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 ht="16" thickTop="1" thickBot="1">
      <c r="A69" s="83"/>
      <c r="B69" s="83" t="s">
        <v>167</v>
      </c>
      <c r="C69" s="83" t="s">
        <v>154</v>
      </c>
      <c r="D69" s="83"/>
      <c r="E69" s="83"/>
      <c r="F69" s="80"/>
      <c r="G69" s="81"/>
      <c r="H69" s="83">
        <v>22670.14</v>
      </c>
      <c r="I69" s="83">
        <v>25123.89</v>
      </c>
      <c r="J69" s="83">
        <v>2222.14</v>
      </c>
      <c r="K69" s="83">
        <v>2274.11</v>
      </c>
      <c r="L69" s="83">
        <v>1745.58</v>
      </c>
      <c r="M69" s="83">
        <v>1760.99</v>
      </c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</row>
    <row r="70" spans="1:45" ht="16" thickTop="1" thickBot="1">
      <c r="A70" s="83"/>
      <c r="B70" s="83" t="s">
        <v>167</v>
      </c>
      <c r="C70" s="83" t="s">
        <v>155</v>
      </c>
      <c r="D70" s="83"/>
      <c r="E70" s="83"/>
      <c r="F70" s="80"/>
      <c r="G70" s="81"/>
      <c r="H70" s="83">
        <v>14501.6</v>
      </c>
      <c r="I70" s="83">
        <v>15917.65</v>
      </c>
      <c r="J70" s="83">
        <v>1955.96</v>
      </c>
      <c r="K70" s="83">
        <v>1995.82</v>
      </c>
      <c r="L70" s="83">
        <v>1598.4</v>
      </c>
      <c r="M70" s="83">
        <v>1610.52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</row>
    <row r="71" spans="1:45" ht="16" thickTop="1" thickBot="1">
      <c r="A71" s="83"/>
      <c r="B71" s="83" t="s">
        <v>167</v>
      </c>
      <c r="C71" s="83" t="s">
        <v>159</v>
      </c>
      <c r="D71" s="83"/>
      <c r="E71" s="83"/>
      <c r="F71" s="80"/>
      <c r="G71" s="81"/>
      <c r="H71" s="83">
        <v>23522.44</v>
      </c>
      <c r="I71" s="83">
        <v>25902.65</v>
      </c>
      <c r="J71" s="83">
        <v>2754.37</v>
      </c>
      <c r="K71" s="83">
        <v>2816.42</v>
      </c>
      <c r="L71" s="83">
        <v>2196.81</v>
      </c>
      <c r="M71" s="83">
        <v>2215.4499999999998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</row>
    <row r="72" spans="1:45" ht="16" thickTop="1" thickBot="1">
      <c r="A72" s="83"/>
      <c r="B72" s="83" t="s">
        <v>167</v>
      </c>
      <c r="C72" s="83" t="s">
        <v>160</v>
      </c>
      <c r="D72" s="83"/>
      <c r="E72" s="83"/>
      <c r="F72" s="80"/>
      <c r="G72" s="81"/>
      <c r="H72" s="83">
        <v>22483.84</v>
      </c>
      <c r="I72" s="83">
        <v>24677.75</v>
      </c>
      <c r="J72" s="83">
        <v>2867.98</v>
      </c>
      <c r="K72" s="83">
        <v>2931.11</v>
      </c>
      <c r="L72" s="83">
        <v>2305.42</v>
      </c>
      <c r="M72" s="83">
        <v>2324.5</v>
      </c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</row>
    <row r="73" spans="1:45" ht="16" thickTop="1" thickBot="1">
      <c r="A73" s="83"/>
      <c r="B73" s="83" t="s">
        <v>167</v>
      </c>
      <c r="C73" s="83" t="s">
        <v>161</v>
      </c>
      <c r="D73" s="83"/>
      <c r="E73" s="83"/>
      <c r="F73" s="80"/>
      <c r="G73" s="81"/>
      <c r="H73" s="83">
        <v>79975.73</v>
      </c>
      <c r="I73" s="83">
        <v>88846.73</v>
      </c>
      <c r="J73" s="83">
        <v>6904.95</v>
      </c>
      <c r="K73" s="83">
        <v>7080.02</v>
      </c>
      <c r="L73" s="83">
        <v>5293.26</v>
      </c>
      <c r="M73" s="83">
        <v>5344.58</v>
      </c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</row>
    <row r="74" spans="1:45" ht="16" thickTop="1" thickBot="1">
      <c r="A74" s="83"/>
      <c r="B74" s="83" t="s">
        <v>147</v>
      </c>
      <c r="C74" s="83"/>
      <c r="D74" s="83"/>
      <c r="E74" s="83"/>
      <c r="F74" s="80"/>
      <c r="G74" s="81"/>
      <c r="H74" s="83"/>
      <c r="I74" s="83"/>
      <c r="J74" s="83"/>
      <c r="K74" s="83"/>
      <c r="L74" s="83"/>
      <c r="M74" s="83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</row>
    <row r="75" spans="1:45" ht="16" thickTop="1" thickBot="1">
      <c r="A75" s="83"/>
      <c r="B75" s="83" t="s">
        <v>238</v>
      </c>
      <c r="C75" s="83" t="s">
        <v>153</v>
      </c>
      <c r="D75" s="83"/>
      <c r="E75" s="83"/>
      <c r="F75" s="80"/>
      <c r="G75" s="81"/>
      <c r="H75" s="83">
        <v>14.88</v>
      </c>
      <c r="I75" s="83">
        <v>14.88</v>
      </c>
      <c r="J75" s="83">
        <v>14.88</v>
      </c>
      <c r="K75" s="83">
        <v>14.88</v>
      </c>
      <c r="L75" s="83">
        <v>14.88</v>
      </c>
      <c r="M75" s="83">
        <v>14.88</v>
      </c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</row>
    <row r="76" spans="1:45" ht="16" thickTop="1" thickBot="1">
      <c r="A76" s="83"/>
      <c r="B76" s="83" t="s">
        <v>238</v>
      </c>
      <c r="C76" s="83" t="s">
        <v>154</v>
      </c>
      <c r="D76" s="83"/>
      <c r="E76" s="83"/>
      <c r="F76" s="80"/>
      <c r="G76" s="81"/>
      <c r="H76" s="83">
        <v>17.41</v>
      </c>
      <c r="I76" s="83">
        <v>17.41</v>
      </c>
      <c r="J76" s="83">
        <v>17.41</v>
      </c>
      <c r="K76" s="83">
        <v>17.41</v>
      </c>
      <c r="L76" s="83">
        <v>17.41</v>
      </c>
      <c r="M76" s="83">
        <v>17.41</v>
      </c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</row>
    <row r="77" spans="1:45" ht="16" thickTop="1" thickBot="1">
      <c r="A77" s="83"/>
      <c r="B77" s="83" t="s">
        <v>238</v>
      </c>
      <c r="C77" s="83" t="s">
        <v>155</v>
      </c>
      <c r="D77" s="83"/>
      <c r="E77" s="83"/>
      <c r="F77" s="80"/>
      <c r="G77" s="81"/>
      <c r="H77" s="83">
        <v>14.88</v>
      </c>
      <c r="I77" s="83">
        <v>14.88</v>
      </c>
      <c r="J77" s="83">
        <v>14.88</v>
      </c>
      <c r="K77" s="83">
        <v>14.88</v>
      </c>
      <c r="L77" s="83">
        <v>14.88</v>
      </c>
      <c r="M77" s="83">
        <v>14.88</v>
      </c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</row>
    <row r="78" spans="1:45" ht="16" thickTop="1" thickBot="1">
      <c r="A78" s="83"/>
      <c r="B78" s="83" t="s">
        <v>238</v>
      </c>
      <c r="C78" s="83" t="s">
        <v>159</v>
      </c>
      <c r="D78" s="83"/>
      <c r="E78" s="83"/>
      <c r="F78" s="80"/>
      <c r="G78" s="81"/>
      <c r="H78" s="83">
        <v>14.88</v>
      </c>
      <c r="I78" s="83">
        <v>14.88</v>
      </c>
      <c r="J78" s="83">
        <v>14.88</v>
      </c>
      <c r="K78" s="83">
        <v>14.88</v>
      </c>
      <c r="L78" s="83">
        <v>14.88</v>
      </c>
      <c r="M78" s="83">
        <v>14.88</v>
      </c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</row>
    <row r="79" spans="1:45" ht="16" thickTop="1" thickBot="1">
      <c r="A79" s="83"/>
      <c r="B79" s="83" t="s">
        <v>238</v>
      </c>
      <c r="C79" s="83" t="s">
        <v>160</v>
      </c>
      <c r="D79" s="83"/>
      <c r="E79" s="83"/>
      <c r="F79" s="80"/>
      <c r="G79" s="81"/>
      <c r="H79" s="83">
        <v>14.88</v>
      </c>
      <c r="I79" s="83">
        <v>14.88</v>
      </c>
      <c r="J79" s="83">
        <v>14.88</v>
      </c>
      <c r="K79" s="83">
        <v>14.88</v>
      </c>
      <c r="L79" s="83">
        <v>14.88</v>
      </c>
      <c r="M79" s="83">
        <v>14.88</v>
      </c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</row>
    <row r="80" spans="1:45" ht="16" thickTop="1" thickBot="1">
      <c r="A80" s="83"/>
      <c r="B80" s="83" t="s">
        <v>238</v>
      </c>
      <c r="C80" s="83" t="s">
        <v>161</v>
      </c>
      <c r="D80" s="83"/>
      <c r="E80" s="83"/>
      <c r="F80" s="80"/>
      <c r="G80" s="81"/>
      <c r="H80" s="83">
        <v>19.600000000000001</v>
      </c>
      <c r="I80" s="83">
        <v>19.600000000000001</v>
      </c>
      <c r="J80" s="83">
        <v>19.600000000000001</v>
      </c>
      <c r="K80" s="83">
        <v>19.600000000000001</v>
      </c>
      <c r="L80" s="83">
        <v>19.600000000000001</v>
      </c>
      <c r="M80" s="83">
        <v>19.600000000000001</v>
      </c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</row>
    <row r="81" spans="1:45" ht="16" thickTop="1" thickBot="1">
      <c r="A81" s="83"/>
      <c r="B81" s="83" t="s">
        <v>147</v>
      </c>
      <c r="C81" s="83"/>
      <c r="D81" s="83"/>
      <c r="E81" s="83"/>
      <c r="F81" s="80"/>
      <c r="G81" s="81"/>
      <c r="H81" s="83"/>
      <c r="I81" s="83"/>
      <c r="J81" s="83"/>
      <c r="K81" s="83"/>
      <c r="L81" s="83"/>
      <c r="M81" s="83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</row>
    <row r="82" spans="1:45" ht="16" thickTop="1" thickBot="1">
      <c r="A82" s="83"/>
      <c r="B82" s="83" t="s">
        <v>168</v>
      </c>
      <c r="C82" s="83" t="s">
        <v>153</v>
      </c>
      <c r="D82" s="83"/>
      <c r="E82" s="83"/>
      <c r="F82" s="80"/>
      <c r="G82" s="81"/>
      <c r="H82" s="83">
        <v>92</v>
      </c>
      <c r="I82" s="83">
        <v>92</v>
      </c>
      <c r="J82" s="83">
        <v>92</v>
      </c>
      <c r="K82" s="83">
        <v>92</v>
      </c>
      <c r="L82" s="83">
        <v>92</v>
      </c>
      <c r="M82" s="83">
        <v>92</v>
      </c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</row>
    <row r="83" spans="1:45" ht="16" thickTop="1" thickBot="1">
      <c r="A83" s="83"/>
      <c r="B83" s="83" t="s">
        <v>168</v>
      </c>
      <c r="C83" s="83" t="s">
        <v>154</v>
      </c>
      <c r="D83" s="83"/>
      <c r="E83" s="83"/>
      <c r="F83" s="80"/>
      <c r="G83" s="81"/>
      <c r="H83" s="83">
        <v>102</v>
      </c>
      <c r="I83" s="83">
        <v>102</v>
      </c>
      <c r="J83" s="83">
        <v>102</v>
      </c>
      <c r="K83" s="83">
        <v>102</v>
      </c>
      <c r="L83" s="83">
        <v>102</v>
      </c>
      <c r="M83" s="83">
        <v>102</v>
      </c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</row>
    <row r="84" spans="1:45" ht="16" thickTop="1" thickBot="1">
      <c r="A84" s="83"/>
      <c r="B84" s="83" t="s">
        <v>168</v>
      </c>
      <c r="C84" s="83" t="s">
        <v>155</v>
      </c>
      <c r="D84" s="83"/>
      <c r="E84" s="83"/>
      <c r="F84" s="80"/>
      <c r="G84" s="81"/>
      <c r="H84" s="83">
        <v>88</v>
      </c>
      <c r="I84" s="83">
        <v>88</v>
      </c>
      <c r="J84" s="83">
        <v>88</v>
      </c>
      <c r="K84" s="83">
        <v>88</v>
      </c>
      <c r="L84" s="83">
        <v>88</v>
      </c>
      <c r="M84" s="83">
        <v>88</v>
      </c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</row>
    <row r="85" spans="1:45" ht="16" thickTop="1" thickBot="1">
      <c r="A85" s="83"/>
      <c r="B85" s="83" t="s">
        <v>168</v>
      </c>
      <c r="C85" s="83" t="s">
        <v>159</v>
      </c>
      <c r="D85" s="83"/>
      <c r="E85" s="83"/>
      <c r="F85" s="80"/>
      <c r="G85" s="81"/>
      <c r="H85" s="83">
        <v>400</v>
      </c>
      <c r="I85" s="83">
        <v>400</v>
      </c>
      <c r="J85" s="83">
        <v>400</v>
      </c>
      <c r="K85" s="83">
        <v>400</v>
      </c>
      <c r="L85" s="83">
        <v>400</v>
      </c>
      <c r="M85" s="83">
        <v>400</v>
      </c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</row>
    <row r="86" spans="1:45" ht="16" thickTop="1" thickBot="1">
      <c r="A86" s="83"/>
      <c r="B86" s="83" t="s">
        <v>168</v>
      </c>
      <c r="C86" s="83" t="s">
        <v>160</v>
      </c>
      <c r="D86" s="83"/>
      <c r="E86" s="83"/>
      <c r="F86" s="80"/>
      <c r="G86" s="81"/>
      <c r="H86" s="83">
        <v>450</v>
      </c>
      <c r="I86" s="83">
        <v>450</v>
      </c>
      <c r="J86" s="83">
        <v>450</v>
      </c>
      <c r="K86" s="83">
        <v>450</v>
      </c>
      <c r="L86" s="83">
        <v>450</v>
      </c>
      <c r="M86" s="83">
        <v>450</v>
      </c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</row>
    <row r="87" spans="1:45" ht="16" thickTop="1" thickBot="1">
      <c r="A87" s="83"/>
      <c r="B87" s="83" t="s">
        <v>168</v>
      </c>
      <c r="C87" s="83" t="s">
        <v>161</v>
      </c>
      <c r="D87" s="83"/>
      <c r="E87" s="83"/>
      <c r="F87" s="80"/>
      <c r="G87" s="81"/>
      <c r="H87" s="83">
        <v>100</v>
      </c>
      <c r="I87" s="83">
        <v>100</v>
      </c>
      <c r="J87" s="83">
        <v>100</v>
      </c>
      <c r="K87" s="83">
        <v>100</v>
      </c>
      <c r="L87" s="83">
        <v>100</v>
      </c>
      <c r="M87" s="83">
        <v>100</v>
      </c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</row>
    <row r="88" spans="1:45" ht="16" thickTop="1" thickBot="1">
      <c r="A88" s="83"/>
      <c r="B88" s="83" t="s">
        <v>147</v>
      </c>
      <c r="C88" s="83"/>
      <c r="D88" s="83"/>
      <c r="E88" s="83"/>
      <c r="F88" s="80"/>
      <c r="G88" s="81"/>
      <c r="H88" s="83"/>
      <c r="I88" s="83"/>
      <c r="J88" s="83"/>
      <c r="K88" s="83"/>
      <c r="L88" s="83"/>
      <c r="M88" s="83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</row>
    <row r="89" spans="1:45" ht="16" thickTop="1" thickBot="1">
      <c r="A89" s="83"/>
      <c r="B89" s="83" t="s">
        <v>169</v>
      </c>
      <c r="C89" s="83" t="s">
        <v>153</v>
      </c>
      <c r="D89" s="83"/>
      <c r="E89" s="83"/>
      <c r="F89" s="80"/>
      <c r="G89" s="81"/>
      <c r="H89" s="83">
        <v>134.41999999999999</v>
      </c>
      <c r="I89" s="83">
        <v>149.37</v>
      </c>
      <c r="J89" s="83">
        <v>11.52</v>
      </c>
      <c r="K89" s="83">
        <v>11.81</v>
      </c>
      <c r="L89" s="83">
        <v>8.82</v>
      </c>
      <c r="M89" s="83">
        <v>8.91</v>
      </c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</row>
    <row r="90" spans="1:45" ht="16" thickTop="1" thickBot="1">
      <c r="A90" s="83"/>
      <c r="B90" s="83" t="s">
        <v>169</v>
      </c>
      <c r="C90" s="83" t="s">
        <v>154</v>
      </c>
      <c r="D90" s="83"/>
      <c r="E90" s="83"/>
      <c r="F90" s="80"/>
      <c r="G90" s="81"/>
      <c r="H90" s="83">
        <v>91.59</v>
      </c>
      <c r="I90" s="83">
        <v>101.77</v>
      </c>
      <c r="J90" s="83">
        <v>7.85</v>
      </c>
      <c r="K90" s="83">
        <v>8.0500000000000007</v>
      </c>
      <c r="L90" s="83">
        <v>6.01</v>
      </c>
      <c r="M90" s="83">
        <v>6.07</v>
      </c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</row>
    <row r="91" spans="1:45" ht="16" thickTop="1" thickBot="1">
      <c r="A91" s="83"/>
      <c r="B91" s="83" t="s">
        <v>169</v>
      </c>
      <c r="C91" s="83" t="s">
        <v>155</v>
      </c>
      <c r="D91" s="83"/>
      <c r="E91" s="83"/>
      <c r="F91" s="80"/>
      <c r="G91" s="81"/>
      <c r="H91" s="83">
        <v>164.59</v>
      </c>
      <c r="I91" s="83">
        <v>182.89</v>
      </c>
      <c r="J91" s="83">
        <v>14.1</v>
      </c>
      <c r="K91" s="83">
        <v>14.46</v>
      </c>
      <c r="L91" s="83">
        <v>10.8</v>
      </c>
      <c r="M91" s="83">
        <v>10.91</v>
      </c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</row>
    <row r="92" spans="1:45" ht="16" thickTop="1" thickBot="1">
      <c r="A92" s="83"/>
      <c r="B92" s="83" t="s">
        <v>169</v>
      </c>
      <c r="C92" s="83" t="s">
        <v>159</v>
      </c>
      <c r="D92" s="83"/>
      <c r="E92" s="83"/>
      <c r="F92" s="84"/>
      <c r="G92" s="85"/>
      <c r="H92" s="99">
        <v>10.44</v>
      </c>
      <c r="I92" s="99">
        <v>11.61</v>
      </c>
      <c r="J92" s="99">
        <v>0.9</v>
      </c>
      <c r="K92" s="99">
        <v>0.92</v>
      </c>
      <c r="L92" s="99">
        <v>0.69</v>
      </c>
      <c r="M92" s="99">
        <v>0.69</v>
      </c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</row>
    <row r="93" spans="1:45" ht="16" thickTop="1" thickBot="1">
      <c r="A93" s="83"/>
      <c r="B93" s="83" t="s">
        <v>169</v>
      </c>
      <c r="C93" s="83" t="s">
        <v>160</v>
      </c>
      <c r="D93" s="83"/>
      <c r="E93" s="83"/>
      <c r="F93" s="84"/>
      <c r="G93" s="85"/>
      <c r="H93" s="99">
        <v>9.2799999999999994</v>
      </c>
      <c r="I93" s="99">
        <v>10.32</v>
      </c>
      <c r="J93" s="99">
        <v>0.8</v>
      </c>
      <c r="K93" s="99">
        <v>0.82</v>
      </c>
      <c r="L93" s="99">
        <v>0.61</v>
      </c>
      <c r="M93" s="99">
        <v>0.62</v>
      </c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</row>
    <row r="94" spans="1:45" ht="16" thickTop="1" thickBot="1">
      <c r="A94" s="83"/>
      <c r="B94" s="83" t="s">
        <v>169</v>
      </c>
      <c r="C94" s="83" t="s">
        <v>161</v>
      </c>
      <c r="D94" s="83"/>
      <c r="E94" s="83"/>
      <c r="F94" s="86"/>
      <c r="G94" s="87"/>
      <c r="H94" s="99">
        <v>41.78</v>
      </c>
      <c r="I94" s="99">
        <v>46.43</v>
      </c>
      <c r="J94" s="99">
        <v>3.58</v>
      </c>
      <c r="K94" s="99">
        <v>3.67</v>
      </c>
      <c r="L94" s="99">
        <v>2.74</v>
      </c>
      <c r="M94" s="99">
        <v>2.77</v>
      </c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</row>
    <row r="95" spans="1:45" ht="15" thickTop="1">
      <c r="A95"/>
      <c r="B95"/>
      <c r="C95"/>
      <c r="D95"/>
      <c r="E95"/>
      <c r="F95"/>
      <c r="G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</row>
    <row r="96" spans="1:45">
      <c r="A96"/>
      <c r="B96"/>
      <c r="C96"/>
      <c r="D96"/>
      <c r="E96"/>
      <c r="F96"/>
      <c r="G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</row>
    <row r="97" spans="1:45">
      <c r="A97"/>
      <c r="B97"/>
      <c r="C97"/>
      <c r="D97"/>
      <c r="E97"/>
      <c r="F97"/>
      <c r="G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</row>
    <row r="98" spans="1:45">
      <c r="A98"/>
      <c r="B98"/>
      <c r="C98"/>
      <c r="D98"/>
      <c r="E98"/>
      <c r="F98"/>
      <c r="G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</row>
    <row r="99" spans="1:45">
      <c r="A99"/>
      <c r="B99"/>
      <c r="C99"/>
      <c r="D99"/>
      <c r="E99"/>
      <c r="F99"/>
      <c r="G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</row>
    <row r="100" spans="1:45">
      <c r="A100"/>
      <c r="B100"/>
      <c r="C100"/>
      <c r="D100"/>
      <c r="E100"/>
      <c r="F100"/>
      <c r="G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</row>
    <row r="101" spans="1:45">
      <c r="A101"/>
      <c r="B101"/>
      <c r="C101"/>
      <c r="D101"/>
      <c r="E101"/>
      <c r="F101"/>
      <c r="G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</row>
    <row r="102" spans="1:45">
      <c r="A102"/>
      <c r="B102"/>
      <c r="C102"/>
      <c r="D102"/>
      <c r="E102"/>
      <c r="F102"/>
      <c r="G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</row>
    <row r="103" spans="1:45">
      <c r="A103"/>
      <c r="B103"/>
      <c r="C103"/>
      <c r="D103"/>
      <c r="E103"/>
      <c r="F103"/>
      <c r="G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</row>
    <row r="104" spans="1:45">
      <c r="A104"/>
      <c r="B104"/>
      <c r="C104"/>
      <c r="D104"/>
      <c r="E104"/>
      <c r="F104"/>
      <c r="G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</row>
    <row r="105" spans="1:45">
      <c r="A105"/>
      <c r="B105"/>
      <c r="C105"/>
      <c r="D105"/>
      <c r="E105"/>
      <c r="F105"/>
      <c r="G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</row>
    <row r="106" spans="1:45">
      <c r="A106"/>
      <c r="B106"/>
      <c r="C106"/>
      <c r="D106"/>
      <c r="E106"/>
      <c r="F106"/>
      <c r="G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</row>
    <row r="107" spans="1:45">
      <c r="A107"/>
      <c r="B107"/>
      <c r="C107"/>
      <c r="D107"/>
      <c r="E107"/>
      <c r="F107"/>
      <c r="G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</row>
    <row r="108" spans="1:45">
      <c r="A108"/>
      <c r="B108"/>
      <c r="C108"/>
      <c r="D108"/>
      <c r="E108"/>
      <c r="F108"/>
      <c r="G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</row>
    <row r="109" spans="1:45">
      <c r="A109"/>
      <c r="B109"/>
      <c r="C109"/>
      <c r="D109"/>
      <c r="E109"/>
      <c r="F109"/>
      <c r="G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</row>
    <row r="110" spans="1:45">
      <c r="A110"/>
      <c r="B110"/>
      <c r="C110"/>
      <c r="D110"/>
      <c r="E110"/>
      <c r="F110"/>
      <c r="G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</row>
    <row r="111" spans="1:45">
      <c r="A111"/>
      <c r="B111"/>
      <c r="C111"/>
      <c r="D111"/>
      <c r="E111"/>
      <c r="F111"/>
      <c r="G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</row>
    <row r="112" spans="1:45">
      <c r="A112"/>
      <c r="B112"/>
      <c r="C112"/>
      <c r="D112"/>
      <c r="E112"/>
      <c r="F112"/>
      <c r="G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</row>
    <row r="113" spans="1:45">
      <c r="A113"/>
      <c r="B113"/>
      <c r="C113"/>
      <c r="D113"/>
      <c r="E113"/>
      <c r="F113"/>
      <c r="G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</row>
    <row r="114" spans="1:45">
      <c r="A114"/>
      <c r="B114"/>
      <c r="C114"/>
      <c r="D114"/>
      <c r="E114"/>
      <c r="F114"/>
      <c r="G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</row>
    <row r="115" spans="1:45">
      <c r="A115"/>
      <c r="B115"/>
      <c r="C115"/>
      <c r="D115"/>
      <c r="E115"/>
      <c r="F115"/>
      <c r="G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</row>
    <row r="116" spans="1:45">
      <c r="A116"/>
      <c r="B116"/>
      <c r="C116"/>
      <c r="D116"/>
      <c r="E116"/>
      <c r="F116"/>
      <c r="G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</row>
    <row r="117" spans="1:45">
      <c r="A117"/>
      <c r="B117"/>
      <c r="C117"/>
      <c r="D117"/>
      <c r="E117"/>
      <c r="F117"/>
      <c r="G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</row>
    <row r="118" spans="1:45">
      <c r="A118"/>
      <c r="B118"/>
      <c r="C118"/>
      <c r="D118"/>
      <c r="E118"/>
      <c r="F118"/>
      <c r="G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</row>
    <row r="119" spans="1:45">
      <c r="A119"/>
      <c r="B119"/>
      <c r="C119"/>
      <c r="D119"/>
      <c r="E119"/>
      <c r="F119"/>
      <c r="G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</row>
    <row r="120" spans="1:45">
      <c r="A120"/>
      <c r="B120"/>
      <c r="C120"/>
      <c r="D120"/>
      <c r="E120"/>
      <c r="F120"/>
      <c r="G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</row>
    <row r="121" spans="1:45">
      <c r="A121"/>
      <c r="B121"/>
      <c r="C121"/>
      <c r="D121"/>
      <c r="E121"/>
      <c r="F121"/>
      <c r="G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</row>
    <row r="122" spans="1:45">
      <c r="A122"/>
      <c r="B122"/>
      <c r="C122"/>
      <c r="D122"/>
      <c r="E122"/>
      <c r="F122"/>
      <c r="G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</row>
    <row r="123" spans="1:45">
      <c r="A123"/>
      <c r="B123"/>
      <c r="C123"/>
      <c r="D123"/>
      <c r="E123"/>
      <c r="F123"/>
      <c r="G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</row>
    <row r="124" spans="1:45">
      <c r="A124"/>
      <c r="B124"/>
      <c r="C124"/>
      <c r="D124"/>
      <c r="E124"/>
      <c r="F124"/>
      <c r="G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</row>
    <row r="125" spans="1:45">
      <c r="A125"/>
      <c r="B125"/>
      <c r="C125"/>
      <c r="D125"/>
      <c r="E125"/>
      <c r="F125"/>
      <c r="G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</row>
    <row r="126" spans="1:45">
      <c r="A126"/>
      <c r="B126"/>
      <c r="C126"/>
      <c r="D126"/>
      <c r="E126"/>
      <c r="F126"/>
      <c r="G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</row>
    <row r="127" spans="1:45">
      <c r="A127"/>
      <c r="B127"/>
      <c r="C127"/>
      <c r="D127"/>
      <c r="E127"/>
      <c r="F127"/>
      <c r="G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</row>
    <row r="128" spans="1:45">
      <c r="A128"/>
      <c r="B128"/>
      <c r="C128"/>
      <c r="D128"/>
      <c r="E128"/>
      <c r="F128"/>
      <c r="G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</row>
    <row r="129" spans="1:45">
      <c r="A129"/>
      <c r="B129"/>
      <c r="C129"/>
      <c r="D129"/>
      <c r="E129"/>
      <c r="F129"/>
      <c r="G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</row>
    <row r="130" spans="1:45">
      <c r="A130"/>
      <c r="B130"/>
      <c r="C130"/>
      <c r="D130"/>
      <c r="E130"/>
      <c r="F130"/>
      <c r="G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</row>
    <row r="131" spans="1:45">
      <c r="A131"/>
      <c r="B131"/>
      <c r="C131"/>
      <c r="D131"/>
      <c r="E131"/>
      <c r="F131"/>
      <c r="G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</row>
    <row r="132" spans="1:45">
      <c r="A132"/>
      <c r="B132"/>
      <c r="C132"/>
      <c r="D132"/>
      <c r="E132"/>
      <c r="F132"/>
      <c r="G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</row>
    <row r="133" spans="1:45">
      <c r="A133"/>
      <c r="B133"/>
      <c r="C133"/>
      <c r="D133"/>
      <c r="E133"/>
      <c r="F133"/>
      <c r="G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</row>
    <row r="134" spans="1:45">
      <c r="A134"/>
      <c r="B134"/>
      <c r="C134"/>
      <c r="D134"/>
      <c r="E134"/>
      <c r="F134"/>
      <c r="G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</row>
    <row r="135" spans="1:45">
      <c r="A135"/>
      <c r="B135"/>
      <c r="C135"/>
      <c r="D135"/>
      <c r="E135"/>
      <c r="F135"/>
      <c r="G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</row>
    <row r="136" spans="1:45">
      <c r="A136"/>
      <c r="B136"/>
      <c r="C136"/>
      <c r="D136"/>
      <c r="E136"/>
      <c r="F136"/>
      <c r="G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</row>
    <row r="137" spans="1:45">
      <c r="A137"/>
      <c r="B137"/>
      <c r="C137"/>
      <c r="D137"/>
      <c r="E137"/>
      <c r="F137"/>
      <c r="G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</row>
    <row r="138" spans="1:45">
      <c r="A138"/>
      <c r="B138"/>
      <c r="C138"/>
      <c r="D138"/>
      <c r="E138"/>
      <c r="F138"/>
      <c r="G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</row>
    <row r="139" spans="1:45">
      <c r="A139"/>
      <c r="B139"/>
      <c r="C139"/>
      <c r="D139"/>
      <c r="E139"/>
      <c r="F139"/>
      <c r="G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</row>
    <row r="140" spans="1:45">
      <c r="A140"/>
      <c r="B140"/>
      <c r="C140"/>
      <c r="D140"/>
      <c r="E140"/>
      <c r="F140"/>
      <c r="G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</row>
    <row r="141" spans="1:45">
      <c r="A141"/>
      <c r="B141"/>
      <c r="C141"/>
      <c r="D141"/>
      <c r="E141"/>
      <c r="F141"/>
      <c r="G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</row>
    <row r="142" spans="1:45">
      <c r="A142"/>
      <c r="B142"/>
      <c r="C142"/>
      <c r="D142"/>
      <c r="E142"/>
      <c r="F142"/>
      <c r="G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</row>
    <row r="143" spans="1:45">
      <c r="A143"/>
      <c r="B143"/>
      <c r="C143"/>
      <c r="D143"/>
      <c r="E143"/>
      <c r="F143"/>
      <c r="G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</row>
    <row r="144" spans="1:45">
      <c r="A144"/>
      <c r="B144"/>
      <c r="C144"/>
      <c r="D144"/>
      <c r="E144"/>
      <c r="F144"/>
      <c r="G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</row>
    <row r="145" spans="1:45">
      <c r="A145"/>
      <c r="B145"/>
      <c r="C145"/>
      <c r="D145"/>
      <c r="E145"/>
      <c r="F145"/>
      <c r="G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</row>
    <row r="146" spans="1:45">
      <c r="A146"/>
      <c r="B146"/>
      <c r="C146"/>
      <c r="D146"/>
      <c r="E146"/>
      <c r="F146"/>
      <c r="G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</row>
    <row r="147" spans="1:45">
      <c r="A147"/>
      <c r="B147"/>
      <c r="C147"/>
      <c r="D147"/>
      <c r="E147"/>
      <c r="F147"/>
      <c r="G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</row>
    <row r="148" spans="1:45">
      <c r="A148"/>
      <c r="B148"/>
      <c r="C148"/>
      <c r="D148"/>
      <c r="E148"/>
      <c r="F148"/>
      <c r="G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</row>
    <row r="149" spans="1:45">
      <c r="A149"/>
      <c r="B149"/>
      <c r="C149"/>
      <c r="D149"/>
      <c r="E149"/>
      <c r="F149"/>
      <c r="G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</row>
    <row r="150" spans="1:45">
      <c r="A150"/>
      <c r="B150"/>
      <c r="C150"/>
      <c r="D150"/>
      <c r="E150"/>
      <c r="F150"/>
      <c r="G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</row>
    <row r="151" spans="1:45">
      <c r="A151"/>
      <c r="B151"/>
      <c r="C151"/>
      <c r="D151"/>
      <c r="E151"/>
      <c r="F151"/>
      <c r="G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</row>
    <row r="152" spans="1:45">
      <c r="A152"/>
      <c r="B152"/>
      <c r="C152"/>
      <c r="D152"/>
      <c r="E152"/>
      <c r="F152"/>
      <c r="G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</row>
    <row r="153" spans="1:45">
      <c r="A153"/>
      <c r="B153"/>
      <c r="C153"/>
      <c r="D153"/>
      <c r="E153"/>
      <c r="F153"/>
      <c r="G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</row>
    <row r="154" spans="1:45">
      <c r="A154"/>
      <c r="B154"/>
      <c r="C154"/>
      <c r="D154"/>
      <c r="E154"/>
      <c r="F154"/>
      <c r="G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</row>
    <row r="155" spans="1:45">
      <c r="A155"/>
      <c r="B155"/>
      <c r="C155"/>
      <c r="D155"/>
      <c r="E155"/>
      <c r="F155"/>
      <c r="G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</row>
    <row r="156" spans="1:45">
      <c r="B156" s="88"/>
      <c r="C156" s="88"/>
      <c r="D156" s="88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</row>
    <row r="157" spans="1:45">
      <c r="B157" s="88"/>
      <c r="C157" s="88"/>
      <c r="D157" s="88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</row>
    <row r="158" spans="1:45">
      <c r="B158" s="88"/>
      <c r="C158" s="88"/>
      <c r="D158" s="8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</row>
    <row r="159" spans="1:45">
      <c r="B159" s="88"/>
      <c r="C159" s="88"/>
      <c r="D159" s="88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</row>
    <row r="160" spans="1:45">
      <c r="B160" s="88"/>
      <c r="C160" s="88"/>
      <c r="D160" s="88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</row>
    <row r="161" spans="2:45">
      <c r="B161" s="88"/>
      <c r="C161" s="88"/>
      <c r="D161" s="88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</row>
    <row r="162" spans="2:45">
      <c r="B162" s="88"/>
      <c r="C162" s="88"/>
      <c r="D162" s="88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</row>
    <row r="163" spans="2:45">
      <c r="B163" s="88"/>
      <c r="C163" s="88"/>
      <c r="D163" s="88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</row>
    <row r="164" spans="2:45">
      <c r="B164" s="88"/>
      <c r="C164" s="88"/>
      <c r="D164" s="88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</row>
    <row r="165" spans="2:45">
      <c r="B165" s="88"/>
      <c r="C165" s="88"/>
      <c r="D165" s="88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</row>
    <row r="166" spans="2:45">
      <c r="B166" s="88"/>
      <c r="C166" s="88"/>
      <c r="D166" s="88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</row>
    <row r="167" spans="2:45">
      <c r="B167" s="88"/>
      <c r="C167" s="88"/>
      <c r="D167" s="88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</row>
    <row r="168" spans="2:45"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</row>
    <row r="169" spans="2:45"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</row>
    <row r="170" spans="2:45"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</row>
    <row r="171" spans="2:45"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</row>
    <row r="172" spans="2:45"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</row>
    <row r="173" spans="2:45"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</row>
    <row r="174" spans="2:45"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</row>
    <row r="175" spans="2:45"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</row>
    <row r="176" spans="2:45"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</row>
    <row r="177" spans="22:45"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</row>
    <row r="178" spans="22:45"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</row>
    <row r="179" spans="22:45"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</row>
    <row r="180" spans="22:45"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</row>
    <row r="181" spans="22:45"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</row>
    <row r="182" spans="22:45"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</row>
    <row r="183" spans="22:45"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</row>
    <row r="184" spans="22:45"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</row>
    <row r="185" spans="22:45"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</row>
    <row r="186" spans="22:45"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</row>
    <row r="187" spans="22:45"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</row>
    <row r="188" spans="22:45"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</row>
    <row r="189" spans="22:45"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</row>
    <row r="190" spans="22:45"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</row>
    <row r="191" spans="22:45"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</row>
    <row r="192" spans="22:45"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</row>
    <row r="193" spans="22:45"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</row>
    <row r="194" spans="22:45"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</row>
    <row r="195" spans="22:45"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</row>
    <row r="196" spans="22:45"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</row>
    <row r="197" spans="22:45"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</row>
    <row r="198" spans="22:45"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</row>
    <row r="199" spans="22:45"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</row>
    <row r="200" spans="22:45"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</row>
    <row r="201" spans="22:45"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</row>
    <row r="202" spans="22:45"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</row>
    <row r="203" spans="22:45"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</row>
    <row r="204" spans="22:45"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</row>
    <row r="205" spans="22:45"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</row>
    <row r="206" spans="22:45"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</row>
    <row r="207" spans="22:45"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</row>
    <row r="208" spans="22:45"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</row>
    <row r="209" spans="22:45"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</row>
    <row r="210" spans="22:45"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</row>
    <row r="211" spans="22:45"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</row>
    <row r="212" spans="22:45"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</row>
    <row r="213" spans="22:45"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</row>
    <row r="214" spans="22:45"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</row>
    <row r="215" spans="22:45"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</row>
    <row r="216" spans="22:45"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</row>
    <row r="217" spans="22:45"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</row>
    <row r="218" spans="22:45"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</row>
    <row r="219" spans="22:45"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</row>
    <row r="220" spans="22:45"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</row>
    <row r="221" spans="22:45"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</row>
    <row r="222" spans="22:45"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</row>
    <row r="223" spans="22:45"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</row>
    <row r="224" spans="22:45"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</row>
    <row r="225" spans="22:45"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</row>
    <row r="226" spans="22:45"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</row>
    <row r="227" spans="22:45"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</row>
    <row r="228" spans="22:45"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</row>
    <row r="229" spans="22:45"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</row>
    <row r="230" spans="22:45"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</row>
    <row r="231" spans="22:45"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</row>
    <row r="232" spans="22:45"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</row>
    <row r="233" spans="22:45"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</row>
    <row r="234" spans="22:45"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</row>
    <row r="235" spans="22:45"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</row>
    <row r="236" spans="22:45"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</row>
    <row r="237" spans="22:45"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</row>
    <row r="238" spans="22:45"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</row>
    <row r="239" spans="22:45"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</row>
    <row r="240" spans="22:45"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</row>
    <row r="241" spans="22:45"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</row>
    <row r="242" spans="22:45"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</row>
    <row r="243" spans="22:45"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</row>
    <row r="244" spans="22:45"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</row>
    <row r="245" spans="22:45"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</row>
    <row r="246" spans="22:45"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</row>
    <row r="247" spans="22:45"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</row>
    <row r="248" spans="22:45"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</row>
    <row r="249" spans="22:45"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</row>
    <row r="250" spans="22:45"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</row>
    <row r="251" spans="22:45"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</row>
    <row r="252" spans="22:45"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</row>
    <row r="253" spans="22:45"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</row>
    <row r="254" spans="22:45"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</row>
    <row r="255" spans="22:45"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</row>
    <row r="256" spans="22:45"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</row>
    <row r="257" spans="22:45"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</row>
    <row r="258" spans="22:45"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</row>
    <row r="259" spans="22:45"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</row>
    <row r="260" spans="22:45"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</row>
    <row r="261" spans="22:45"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</row>
    <row r="262" spans="22:45"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</row>
    <row r="263" spans="22:45"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</row>
    <row r="264" spans="22:45"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</row>
    <row r="265" spans="22:45"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</row>
    <row r="266" spans="22:45"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</row>
    <row r="267" spans="22:45"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</row>
    <row r="268" spans="22:45"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</row>
    <row r="269" spans="22:45"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</row>
    <row r="270" spans="22:45"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</row>
    <row r="271" spans="22:45"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</row>
    <row r="272" spans="22:45"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</row>
    <row r="273" spans="22:45"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</row>
    <row r="274" spans="22:45"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</row>
    <row r="275" spans="22:45"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</row>
    <row r="276" spans="22:45"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</row>
    <row r="277" spans="22:45"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</row>
    <row r="278" spans="22:45"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</row>
    <row r="279" spans="22:45"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</row>
    <row r="280" spans="22:45"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</row>
    <row r="281" spans="22:45"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</row>
    <row r="282" spans="22:45"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</row>
    <row r="283" spans="22:45"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</row>
    <row r="284" spans="22:45"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</row>
    <row r="285" spans="22:45"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</row>
    <row r="286" spans="22:45"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</row>
    <row r="287" spans="22:45"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</row>
    <row r="288" spans="22:45"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</row>
    <row r="289" spans="22:45"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</row>
    <row r="290" spans="22:45"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</row>
    <row r="291" spans="22:45"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</row>
    <row r="292" spans="22:45"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</row>
    <row r="293" spans="22:45"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</row>
    <row r="294" spans="22:45"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</row>
    <row r="295" spans="22:45"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</row>
    <row r="296" spans="22:45"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</row>
    <row r="297" spans="22:45"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</row>
    <row r="298" spans="22:45"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</row>
    <row r="299" spans="22:45"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</row>
    <row r="300" spans="22:45"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</row>
    <row r="301" spans="22:45"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</row>
    <row r="302" spans="22:45"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</row>
  </sheetData>
  <mergeCells count="3">
    <mergeCell ref="A25:E25"/>
    <mergeCell ref="A15:A18"/>
    <mergeCell ref="A9:A14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Content</vt:lpstr>
      <vt:lpstr>1.3 Climatic indicators</vt:lpstr>
      <vt:lpstr>1.5 Heating and cooling demand</vt:lpstr>
      <vt:lpstr>1.6 Compare heat demand</vt:lpstr>
      <vt:lpstr>1.9 Available RES potentials</vt:lpstr>
      <vt:lpstr>1.10  Excess heat potentials</vt:lpstr>
      <vt:lpstr>2.1 Demand projection</vt:lpstr>
      <vt:lpstr>2.2.1 Decentral heating supply</vt:lpstr>
      <vt:lpstr>2.2.2 Decentral heating supply</vt:lpstr>
      <vt:lpstr>2.2.3 Decentral heating supply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 Kowalska</dc:creator>
  <cp:lastModifiedBy>Giulia Conforto</cp:lastModifiedBy>
  <cp:lastPrinted>2020-04-23T07:42:41Z</cp:lastPrinted>
  <dcterms:created xsi:type="dcterms:W3CDTF">2020-03-27T13:18:30Z</dcterms:created>
  <dcterms:modified xsi:type="dcterms:W3CDTF">2020-06-23T14:59:51Z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0x010100B7AEB330F5AB5F43B244BD5EBF09EFCA</vt:lpwstr>
  </property>
</Properties>
</file>