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893F9A52-CDE0-4F72-BF7A-729518B2EAA1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Ballast!$A$2:$H$28</definedName>
    <definedName name="_xlnm._FilterDatabase" localSheetId="3" hidden="1">Gregory!$B$2:$H$17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6" l="1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28" i="8"/>
  <c r="I29" i="8"/>
  <c r="I30" i="8"/>
  <c r="I31" i="8"/>
  <c r="I32" i="8"/>
  <c r="I28" i="8"/>
  <c r="F28" i="1" l="1"/>
  <c r="F6" i="20"/>
  <c r="F13" i="10"/>
  <c r="F17" i="16"/>
  <c r="H3" i="20"/>
  <c r="H4" i="20"/>
  <c r="H5" i="20"/>
  <c r="H6" i="20" l="1"/>
  <c r="E61" i="8"/>
  <c r="F61" i="8"/>
  <c r="G61" i="8"/>
  <c r="D61" i="8"/>
  <c r="F17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3" i="14"/>
  <c r="H12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24" i="10"/>
  <c r="G24" i="10" s="1"/>
  <c r="H15" i="10" s="1"/>
  <c r="H27" i="1"/>
  <c r="G37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H17" i="16" s="1"/>
  <c r="O5" i="8" l="1"/>
  <c r="N15" i="8" l="1"/>
  <c r="G104" i="8"/>
  <c r="L24" i="8" l="1"/>
  <c r="N11" i="8" l="1"/>
  <c r="P25" i="9"/>
  <c r="O26" i="9"/>
  <c r="P27" i="9" s="1"/>
  <c r="O25" i="9"/>
  <c r="O22" i="9"/>
  <c r="F7" i="9"/>
  <c r="H4" i="9"/>
  <c r="H5" i="9"/>
  <c r="H6" i="9"/>
  <c r="H5" i="7"/>
  <c r="D105" i="8"/>
  <c r="N35" i="14" l="1"/>
  <c r="J96" i="8"/>
  <c r="H3" i="15" l="1"/>
  <c r="N5" i="8" l="1"/>
  <c r="G95" i="8"/>
  <c r="H11" i="7" l="1"/>
  <c r="H3" i="19" l="1"/>
  <c r="D12" i="8" l="1"/>
  <c r="H5" i="10"/>
  <c r="H6" i="10"/>
  <c r="H7" i="10"/>
  <c r="H8" i="10"/>
  <c r="H9" i="10"/>
  <c r="H10" i="10"/>
  <c r="H11" i="10"/>
  <c r="O15" i="8" l="1"/>
  <c r="J83" i="8" l="1"/>
  <c r="N23" i="8" l="1"/>
  <c r="H4" i="5" l="1"/>
  <c r="F4" i="5"/>
  <c r="N18" i="8" l="1"/>
  <c r="N21" i="8"/>
  <c r="G85" i="8" l="1"/>
  <c r="O21" i="8" l="1"/>
  <c r="G38" i="16"/>
  <c r="G39" i="16" s="1"/>
  <c r="H39" i="16" s="1"/>
  <c r="H32" i="16" s="1"/>
  <c r="D85" i="8"/>
  <c r="J76" i="8"/>
  <c r="G24" i="19" l="1"/>
  <c r="F5" i="3"/>
  <c r="G25" i="19" l="1"/>
  <c r="M25" i="9"/>
  <c r="M26" i="9" s="1"/>
  <c r="G75" i="8" l="1"/>
  <c r="O18" i="8"/>
  <c r="D75" i="8"/>
  <c r="H75" i="8" s="1"/>
  <c r="F6" i="19" l="1"/>
  <c r="F8" i="4" l="1"/>
  <c r="H4" i="4"/>
  <c r="H5" i="4"/>
  <c r="H6" i="4"/>
  <c r="H7" i="4"/>
  <c r="H3" i="4"/>
  <c r="H4" i="19"/>
  <c r="H5" i="19"/>
  <c r="F7" i="7"/>
  <c r="H6" i="19" l="1"/>
  <c r="H8" i="4"/>
  <c r="H4" i="7"/>
  <c r="H6" i="7"/>
  <c r="H3" i="7"/>
  <c r="H7" i="7" l="1"/>
  <c r="I33" i="8"/>
  <c r="I34" i="8" l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H4" i="3"/>
  <c r="H3" i="3"/>
  <c r="G8" i="17"/>
  <c r="G9" i="17"/>
  <c r="G10" i="17"/>
  <c r="I61" i="8" l="1"/>
  <c r="H61" i="8"/>
  <c r="H5" i="3"/>
  <c r="F7" i="11"/>
  <c r="H3" i="11"/>
  <c r="H4" i="11"/>
  <c r="H5" i="11"/>
  <c r="H6" i="11"/>
  <c r="H7" i="11" l="1"/>
  <c r="H16" i="14"/>
  <c r="H17" i="14" s="1"/>
  <c r="D23" i="8"/>
  <c r="H4" i="6"/>
  <c r="H5" i="6"/>
  <c r="H6" i="6"/>
  <c r="H3" i="6"/>
  <c r="F7" i="6"/>
  <c r="H7" i="6" l="1"/>
  <c r="G3" i="12"/>
  <c r="F5" i="13" l="1"/>
  <c r="H3" i="13"/>
  <c r="H4" i="13"/>
  <c r="H5" i="13" l="1"/>
  <c r="H28" i="1" l="1"/>
  <c r="O17" i="8"/>
  <c r="O11" i="8"/>
  <c r="F4" i="18" l="1"/>
  <c r="O10" i="8" l="1"/>
  <c r="F11" i="5" l="1"/>
  <c r="R8" i="15" l="1"/>
  <c r="R7" i="15"/>
  <c r="F23" i="17" l="1"/>
  <c r="H21" i="17"/>
  <c r="H12" i="7" l="1"/>
  <c r="M5" i="8" l="1"/>
  <c r="H22" i="16" l="1"/>
  <c r="H22" i="17"/>
  <c r="H9" i="3" l="1"/>
  <c r="H10" i="3"/>
  <c r="O9" i="8" l="1"/>
  <c r="O23" i="8" l="1"/>
  <c r="H22" i="14"/>
  <c r="D5" i="8" l="1"/>
  <c r="D20" i="8" l="1"/>
  <c r="H18" i="3"/>
  <c r="O20" i="8" l="1"/>
  <c r="F15" i="6" l="1"/>
  <c r="H12" i="6"/>
  <c r="H13" i="6"/>
  <c r="H14" i="6"/>
  <c r="F13" i="9"/>
  <c r="F13" i="11" l="1"/>
  <c r="F13" i="7"/>
  <c r="H5" i="8" s="1"/>
  <c r="F23" i="14" l="1"/>
  <c r="H23" i="8" s="1"/>
  <c r="N13" i="8" l="1"/>
  <c r="M13" i="8"/>
  <c r="O13" i="8"/>
  <c r="M24" i="8" l="1"/>
  <c r="M34" i="8"/>
  <c r="F14" i="20"/>
  <c r="H13" i="20"/>
  <c r="O19" i="8" l="1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3" i="10"/>
  <c r="H13" i="10" l="1"/>
  <c r="H18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O34" i="8" s="1"/>
  <c r="F20" i="8"/>
  <c r="H12" i="20"/>
  <c r="H11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F19" i="8" l="1"/>
  <c r="H14" i="20"/>
  <c r="H17" i="20" s="1"/>
  <c r="H4" i="18"/>
  <c r="H23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5" i="16"/>
  <c r="H19" i="8"/>
  <c r="J19" i="8" s="1"/>
  <c r="K19" i="8" s="1"/>
  <c r="P19" i="8" s="1"/>
  <c r="H12" i="2"/>
  <c r="H14" i="19"/>
  <c r="H16" i="19" s="1"/>
  <c r="H20" i="19" s="1"/>
  <c r="G15" i="17"/>
  <c r="H27" i="17"/>
  <c r="H13" i="18"/>
  <c r="K16" i="8"/>
  <c r="P16" i="8" s="1"/>
  <c r="H15" i="18" l="1"/>
  <c r="H18" i="18" s="1"/>
  <c r="P15" i="8"/>
  <c r="H25" i="16"/>
  <c r="H12" i="9"/>
  <c r="H11" i="9"/>
  <c r="H10" i="5"/>
  <c r="H9" i="5"/>
  <c r="H20" i="8"/>
  <c r="J20" i="8" s="1"/>
  <c r="K20" i="8" s="1"/>
  <c r="P20" i="8" s="1"/>
  <c r="H15" i="12"/>
  <c r="H18" i="12" s="1"/>
  <c r="H7" i="8"/>
  <c r="H12" i="4"/>
  <c r="H16" i="4" s="1"/>
  <c r="H34" i="16" l="1"/>
  <c r="H11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21" i="14"/>
  <c r="H23" i="14" s="1"/>
  <c r="F18" i="4"/>
  <c r="F16" i="15"/>
  <c r="H8" i="15"/>
  <c r="H7" i="15"/>
  <c r="H6" i="15"/>
  <c r="H5" i="15"/>
  <c r="H4" i="15"/>
  <c r="D21" i="8" l="1"/>
  <c r="F21" i="8" s="1"/>
  <c r="F13" i="13"/>
  <c r="J21" i="8" s="1"/>
  <c r="F25" i="14"/>
  <c r="H25" i="14"/>
  <c r="H29" i="14" s="1"/>
  <c r="H16" i="15"/>
  <c r="H24" i="8" l="1"/>
  <c r="H25" i="8" s="1"/>
  <c r="K21" i="8"/>
  <c r="P21" i="8" s="1"/>
  <c r="J23" i="8"/>
  <c r="J24" i="8" s="1"/>
  <c r="F13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D14" i="8"/>
  <c r="F14" i="8" s="1"/>
  <c r="K14" i="8" s="1"/>
  <c r="P14" i="8" s="1"/>
  <c r="D13" i="8"/>
  <c r="N24" i="8" l="1"/>
  <c r="N34" i="8" s="1"/>
  <c r="G10" i="12"/>
  <c r="H13" i="5"/>
  <c r="H15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F6" i="8" l="1"/>
  <c r="K6" i="8" s="1"/>
  <c r="P6" i="8" s="1"/>
  <c r="D24" i="8"/>
  <c r="F9" i="8"/>
  <c r="K9" i="8" s="1"/>
  <c r="P9" i="8" s="1"/>
  <c r="F5" i="8"/>
  <c r="F24" i="8" l="1"/>
  <c r="K5" i="8"/>
  <c r="K24" i="8" s="1"/>
  <c r="P5" i="8" l="1"/>
  <c r="P24" i="8" s="1"/>
  <c r="P34" i="8" s="1"/>
  <c r="D25" i="8" l="1"/>
  <c r="I26" i="8"/>
</calcChain>
</file>

<file path=xl/sharedStrings.xml><?xml version="1.0" encoding="utf-8"?>
<sst xmlns="http://schemas.openxmlformats.org/spreadsheetml/2006/main" count="574" uniqueCount="101">
  <si>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</si>
  <si>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</si>
  <si>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</si>
  <si>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</si>
  <si>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</si>
  <si>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</si>
  <si>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</si>
  <si>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</si>
  <si>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</si>
  <si>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</si>
  <si>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</si>
  <si>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</si>
  <si>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</si>
  <si>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</si>
  <si>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</si>
  <si>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</si>
  <si>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</si>
  <si>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</si>
  <si>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</si>
  <si>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</si>
  <si>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</si>
  <si>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</si>
  <si>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</si>
  <si>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</si>
  <si>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</si>
  <si>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</si>
  <si>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</si>
  <si>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</si>
  <si>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</si>
  <si>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</si>
  <si>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</si>
  <si>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</si>
  <si>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</si>
  <si>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</si>
  <si>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</si>
  <si>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</si>
  <si>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</si>
  <si>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</si>
  <si>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</si>
  <si>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</si>
  <si>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</si>
  <si>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</si>
  <si>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</si>
  <si>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</si>
  <si>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</si>
  <si>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</si>
  <si>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</si>
  <si>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</si>
  <si>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</si>
  <si>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</si>
  <si>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</si>
  <si>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</si>
  <si>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</si>
  <si>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</si>
  <si>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</si>
  <si>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</si>
  <si>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</si>
  <si>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</si>
  <si>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</si>
  <si>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</si>
  <si>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</si>
  <si>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</si>
  <si>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</si>
  <si>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</si>
  <si>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</si>
  <si>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</si>
  <si>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</si>
  <si>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</si>
  <si>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</si>
  <si>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</si>
  <si>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</si>
  <si>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</si>
  <si>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</si>
  <si>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</si>
  <si>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</si>
  <si>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</si>
  <si>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</si>
  <si>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</si>
  <si>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</si>
  <si>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</si>
  <si>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</si>
  <si>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</si>
  <si>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</si>
  <si>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</si>
  <si>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</si>
  <si>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</si>
  <si>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</si>
  <si>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</si>
  <si>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</si>
  <si>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</si>
  <si>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</si>
  <si>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</si>
  <si>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aa</t>
  </si>
  <si>
    <t>KCH 432T</t>
  </si>
  <si>
    <t>LOST TONNAGES</t>
  </si>
  <si>
    <t>0-3</t>
  </si>
  <si>
    <t>KDC 255G</t>
  </si>
  <si>
    <t>0-6</t>
  </si>
  <si>
    <t>0-40</t>
  </si>
  <si>
    <t>KBN 554Y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</si>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</sst>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0" fontId="6" fillId="5" borderId="1" xfId="0" applyFont="1" applyFill="1" applyBorder="1"/>
    <xf numFmtId="14" fontId="6" fillId="5" borderId="1" xfId="0" applyNumberFormat="1" applyFont="1" applyFill="1" applyBorder="1"/>
    <xf numFmtId="1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3" fontId="6" fillId="5" borderId="1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77"/>
  <sheetViews>
    <sheetView tabSelected="1" topLeftCell="A6" workbookViewId="0">
      <selection sqref="A1:H28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0" t="s">
        <v>6</v>
      </c>
      <c r="B1" s="80"/>
      <c r="C1" s="80"/>
      <c r="D1" s="80"/>
      <c r="E1" s="80"/>
      <c r="F1" s="80"/>
      <c r="G1" s="80"/>
      <c r="H1" s="80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82"/>
      <c r="P2" s="82"/>
      <c r="Q2" s="82"/>
      <c r="R2" s="82"/>
      <c r="S2" s="82"/>
      <c r="T2" s="82"/>
      <c r="U2" s="82"/>
      <c r="V2" s="82"/>
      <c r="W2" s="82"/>
      <c r="X2" s="82"/>
      <c r="Y2" s="53"/>
      <c r="Z2" s="82"/>
      <c r="AA2" s="82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68</v>
      </c>
      <c r="C3" s="46">
        <v>44410</v>
      </c>
      <c r="D3" s="41">
        <v>22832</v>
      </c>
      <c r="E3" s="44" t="s">
        <v>95</v>
      </c>
      <c r="F3" s="42">
        <v>24.98</v>
      </c>
      <c r="G3" s="47">
        <v>170</v>
      </c>
      <c r="H3" s="11">
        <f>G3*F3</f>
        <v>4246.6000000000004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96</v>
      </c>
      <c r="C4" s="46">
        <v>44410</v>
      </c>
      <c r="D4" s="41">
        <v>22729</v>
      </c>
      <c r="E4" s="44" t="s">
        <v>97</v>
      </c>
      <c r="F4" s="42">
        <v>20.04</v>
      </c>
      <c r="G4" s="47">
        <v>170</v>
      </c>
      <c r="H4" s="11">
        <f t="shared" ref="H4:H26" si="0">G4*F4</f>
        <v>3406.7999999999997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96</v>
      </c>
      <c r="C5" s="46">
        <v>44410</v>
      </c>
      <c r="D5" s="41">
        <v>22744</v>
      </c>
      <c r="E5" s="44" t="s">
        <v>97</v>
      </c>
      <c r="F5" s="42">
        <v>19.72</v>
      </c>
      <c r="G5" s="47">
        <v>170</v>
      </c>
      <c r="H5" s="11">
        <f t="shared" si="0"/>
        <v>3352.3999999999996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96</v>
      </c>
      <c r="C6" s="46">
        <v>44410</v>
      </c>
      <c r="D6" s="41">
        <v>22756</v>
      </c>
      <c r="E6" s="44" t="s">
        <v>97</v>
      </c>
      <c r="F6" s="42">
        <v>19.7</v>
      </c>
      <c r="G6" s="47">
        <v>170</v>
      </c>
      <c r="H6" s="11">
        <f t="shared" si="0"/>
        <v>3349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96</v>
      </c>
      <c r="C7" s="46">
        <v>44410</v>
      </c>
      <c r="D7" s="41">
        <v>22773</v>
      </c>
      <c r="E7" s="44" t="s">
        <v>97</v>
      </c>
      <c r="F7" s="42">
        <v>20.6</v>
      </c>
      <c r="G7" s="47">
        <v>170</v>
      </c>
      <c r="H7" s="11">
        <f t="shared" si="0"/>
        <v>3502.0000000000005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96</v>
      </c>
      <c r="C8" s="46">
        <v>44410</v>
      </c>
      <c r="D8" s="41">
        <v>22767</v>
      </c>
      <c r="E8" s="44" t="s">
        <v>97</v>
      </c>
      <c r="F8" s="42">
        <v>18.600000000000001</v>
      </c>
      <c r="G8" s="47">
        <v>170</v>
      </c>
      <c r="H8" s="11">
        <f t="shared" si="0"/>
        <v>3162.0000000000005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96</v>
      </c>
      <c r="C9" s="46">
        <v>44410</v>
      </c>
      <c r="D9" s="41">
        <v>22618</v>
      </c>
      <c r="E9" s="44" t="s">
        <v>97</v>
      </c>
      <c r="F9" s="42">
        <v>23.6</v>
      </c>
      <c r="G9" s="47">
        <v>170</v>
      </c>
      <c r="H9" s="11">
        <f t="shared" si="0"/>
        <v>4012.0000000000005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96</v>
      </c>
      <c r="C10" s="46">
        <v>44410</v>
      </c>
      <c r="D10" s="41">
        <v>22602</v>
      </c>
      <c r="E10" s="44" t="s">
        <v>97</v>
      </c>
      <c r="F10" s="42">
        <v>17.940000000000001</v>
      </c>
      <c r="G10" s="47">
        <v>170</v>
      </c>
      <c r="H10" s="11">
        <f t="shared" si="0"/>
        <v>3049.8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96</v>
      </c>
      <c r="C11" s="46">
        <v>44410</v>
      </c>
      <c r="D11" s="41">
        <v>22714</v>
      </c>
      <c r="E11" s="44" t="s">
        <v>97</v>
      </c>
      <c r="F11" s="42">
        <v>19</v>
      </c>
      <c r="G11" s="47">
        <v>170</v>
      </c>
      <c r="H11" s="11">
        <f t="shared" si="0"/>
        <v>3230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88</v>
      </c>
      <c r="C12" s="46">
        <v>44410</v>
      </c>
      <c r="D12" s="41">
        <v>22663</v>
      </c>
      <c r="E12" s="44" t="s">
        <v>98</v>
      </c>
      <c r="F12" s="42">
        <v>22.02</v>
      </c>
      <c r="G12" s="47">
        <v>170</v>
      </c>
      <c r="H12" s="11">
        <f t="shared" si="0"/>
        <v>3743.4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88</v>
      </c>
      <c r="C13" s="46">
        <v>44410</v>
      </c>
      <c r="D13" s="41">
        <v>22010</v>
      </c>
      <c r="E13" s="44" t="s">
        <v>97</v>
      </c>
      <c r="F13" s="42">
        <v>23.2</v>
      </c>
      <c r="G13" s="47">
        <v>170</v>
      </c>
      <c r="H13" s="11">
        <f t="shared" si="0"/>
        <v>3944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88</v>
      </c>
      <c r="C14" s="46">
        <v>44410</v>
      </c>
      <c r="D14" s="41">
        <v>22074</v>
      </c>
      <c r="E14" s="44" t="s">
        <v>97</v>
      </c>
      <c r="F14" s="42">
        <v>22.24</v>
      </c>
      <c r="G14" s="47">
        <v>170</v>
      </c>
      <c r="H14" s="11">
        <f t="shared" si="0"/>
        <v>3780.7999999999997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44410</v>
      </c>
      <c r="D15" s="41">
        <v>22909</v>
      </c>
      <c r="E15" s="44" t="s">
        <v>98</v>
      </c>
      <c r="F15" s="42">
        <v>23.28</v>
      </c>
      <c r="G15" s="47">
        <v>170</v>
      </c>
      <c r="H15" s="11">
        <f t="shared" si="0"/>
        <v>3957.6000000000004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69</v>
      </c>
      <c r="C16" s="46">
        <v>44410</v>
      </c>
      <c r="D16" s="41">
        <v>22716</v>
      </c>
      <c r="E16" s="44" t="s">
        <v>97</v>
      </c>
      <c r="F16" s="42">
        <v>23.94</v>
      </c>
      <c r="G16" s="47">
        <v>170</v>
      </c>
      <c r="H16" s="11">
        <f t="shared" si="0"/>
        <v>4069.8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69</v>
      </c>
      <c r="C17" s="46">
        <v>44410</v>
      </c>
      <c r="D17" s="41">
        <v>22698</v>
      </c>
      <c r="E17" s="44" t="s">
        <v>98</v>
      </c>
      <c r="F17" s="42">
        <v>21.68</v>
      </c>
      <c r="G17" s="47">
        <v>170</v>
      </c>
      <c r="H17" s="11">
        <f t="shared" si="0"/>
        <v>3685.6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69</v>
      </c>
      <c r="C18" s="46">
        <v>44410</v>
      </c>
      <c r="D18" s="41">
        <v>22677</v>
      </c>
      <c r="E18" s="44" t="s">
        <v>98</v>
      </c>
      <c r="F18" s="42">
        <v>18.600000000000001</v>
      </c>
      <c r="G18" s="47">
        <v>170</v>
      </c>
      <c r="H18" s="11">
        <f t="shared" si="0"/>
        <v>3162.0000000000005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69</v>
      </c>
      <c r="C19" s="46">
        <v>44410</v>
      </c>
      <c r="D19" s="41">
        <v>22858</v>
      </c>
      <c r="E19" s="44" t="s">
        <v>98</v>
      </c>
      <c r="F19" s="42">
        <v>24.66</v>
      </c>
      <c r="G19" s="47">
        <v>170</v>
      </c>
      <c r="H19" s="11">
        <f t="shared" si="0"/>
        <v>4192.2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69</v>
      </c>
      <c r="C20" s="46">
        <v>44410</v>
      </c>
      <c r="D20" s="41">
        <v>22844</v>
      </c>
      <c r="E20" s="44" t="s">
        <v>95</v>
      </c>
      <c r="F20" s="42">
        <v>23.14</v>
      </c>
      <c r="G20" s="47">
        <v>170</v>
      </c>
      <c r="H20" s="11">
        <f t="shared" si="0"/>
        <v>3933.8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99</v>
      </c>
      <c r="C21" s="46">
        <v>44410</v>
      </c>
      <c r="D21" s="41">
        <v>22799</v>
      </c>
      <c r="E21" s="44" t="s">
        <v>97</v>
      </c>
      <c r="F21" s="42">
        <v>18</v>
      </c>
      <c r="G21" s="47">
        <v>170</v>
      </c>
      <c r="H21" s="11">
        <f t="shared" si="0"/>
        <v>3060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99</v>
      </c>
      <c r="C22" s="46">
        <v>44410</v>
      </c>
      <c r="D22" s="41">
        <v>22765</v>
      </c>
      <c r="E22" s="44" t="s">
        <v>100</v>
      </c>
      <c r="F22" s="42">
        <v>20.16</v>
      </c>
      <c r="G22" s="47">
        <v>170</v>
      </c>
      <c r="H22" s="11">
        <f t="shared" si="0"/>
        <v>3427.2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68</v>
      </c>
      <c r="C23" s="46">
        <v>44410</v>
      </c>
      <c r="D23" s="41">
        <v>22797</v>
      </c>
      <c r="E23" s="44" t="s">
        <v>97</v>
      </c>
      <c r="F23" s="42">
        <v>25.4</v>
      </c>
      <c r="G23" s="47">
        <v>170</v>
      </c>
      <c r="H23" s="11">
        <f t="shared" si="0"/>
        <v>4318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x14ac:dyDescent="0.35">
      <c r="A24" s="45">
        <v>22</v>
      </c>
      <c r="B24" s="45" t="s">
        <v>68</v>
      </c>
      <c r="C24" s="46">
        <v>44410</v>
      </c>
      <c r="D24" s="41">
        <v>22715</v>
      </c>
      <c r="E24" s="44" t="s">
        <v>97</v>
      </c>
      <c r="F24" s="42">
        <v>22.5</v>
      </c>
      <c r="G24" s="47">
        <v>170</v>
      </c>
      <c r="H24" s="11">
        <f t="shared" si="0"/>
        <v>3825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x14ac:dyDescent="0.35">
      <c r="A25" s="45">
        <v>23</v>
      </c>
      <c r="B25" s="45" t="s">
        <v>68</v>
      </c>
      <c r="C25" s="46">
        <v>44410</v>
      </c>
      <c r="D25" s="41">
        <v>22616</v>
      </c>
      <c r="E25" s="44" t="s">
        <v>97</v>
      </c>
      <c r="F25" s="42">
        <v>25.2</v>
      </c>
      <c r="G25" s="47">
        <v>170</v>
      </c>
      <c r="H25" s="11">
        <f t="shared" si="0"/>
        <v>4284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x14ac:dyDescent="0.35">
      <c r="A26" s="45">
        <v>24</v>
      </c>
      <c r="B26" s="45"/>
      <c r="C26" s="46">
        <v>44410</v>
      </c>
      <c r="D26" s="41"/>
      <c r="E26" s="44"/>
      <c r="F26" s="42"/>
      <c r="G26" s="47">
        <v>170</v>
      </c>
      <c r="H26" s="11">
        <f t="shared" si="0"/>
        <v>0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92</v>
      </c>
      <c r="B27" s="45"/>
      <c r="C27" s="46"/>
      <c r="D27" s="41"/>
      <c r="E27" s="44"/>
      <c r="F27" s="42"/>
      <c r="G27" s="47"/>
      <c r="H27" s="11">
        <f t="shared" ref="H27" si="1">G27*F27</f>
        <v>0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/>
      <c r="B28" s="45"/>
      <c r="C28" s="78" t="s">
        <v>71</v>
      </c>
      <c r="D28" s="79"/>
      <c r="E28" s="79"/>
      <c r="F28" s="58">
        <f>SUM(F3:F27)</f>
        <v>498.2</v>
      </c>
      <c r="G28" s="47"/>
      <c r="H28" s="49">
        <f>SUM(H3:H27)</f>
        <v>84694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31" spans="1:33" x14ac:dyDescent="0.35">
      <c r="H31" s="68"/>
    </row>
    <row r="1048477" spans="3:3" x14ac:dyDescent="0.35">
      <c r="C1048477" s="46">
        <v>44418</v>
      </c>
    </row>
  </sheetData>
  <sortState xmlns:xlrd2="http://schemas.microsoft.com/office/spreadsheetml/2017/richdata2" ref="B3:G14">
    <sortCondition ref="B3:B14"/>
  </sortState>
  <mergeCells count="9">
    <mergeCell ref="C28:E2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26">
    <cfRule type="duplicateValues" dxfId="76" priority="98"/>
  </conditionalFormatting>
  <conditionalFormatting sqref="D27">
    <cfRule type="duplicateValues" dxfId="75" priority="9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0" t="s">
        <v>23</v>
      </c>
      <c r="B8" s="80"/>
      <c r="C8" s="80"/>
      <c r="D8" s="80"/>
      <c r="E8" s="80"/>
      <c r="F8" s="80"/>
      <c r="G8" s="80"/>
      <c r="H8" s="8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2" priority="3"/>
  </conditionalFormatting>
  <conditionalFormatting sqref="D10">
    <cfRule type="duplicateValues" dxfId="41" priority="4"/>
  </conditionalFormatting>
  <conditionalFormatting sqref="D11:D12">
    <cfRule type="duplicateValues" dxfId="40" priority="5"/>
  </conditionalFormatting>
  <conditionalFormatting sqref="D5">
    <cfRule type="duplicateValues" dxfId="39" priority="71"/>
  </conditionalFormatting>
  <conditionalFormatting sqref="D4">
    <cfRule type="duplicateValues" dxfId="38" priority="2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10" x14ac:dyDescent="0.35">
      <c r="A4" s="45">
        <v>2</v>
      </c>
      <c r="B4" s="45"/>
      <c r="C4" s="46"/>
      <c r="D4" s="41"/>
      <c r="E4" s="44"/>
      <c r="F4" s="42"/>
      <c r="G4" s="47"/>
      <c r="H4" s="47">
        <f t="shared" ref="H4:H6" si="0">G4*F4</f>
        <v>0</v>
      </c>
    </row>
    <row r="5" spans="1:10" x14ac:dyDescent="0.35">
      <c r="A5" s="45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10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10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0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10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0</v>
      </c>
      <c r="G15" s="5"/>
      <c r="H15" s="5">
        <f>H7+H13</f>
        <v>0</v>
      </c>
      <c r="J15" s="69"/>
    </row>
    <row r="16" spans="1:10" x14ac:dyDescent="0.35">
      <c r="F16" s="1" t="s">
        <v>15</v>
      </c>
      <c r="G16" s="1"/>
      <c r="H16" s="69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63">
        <f>H15-H16</f>
        <v>0</v>
      </c>
    </row>
  </sheetData>
  <mergeCells count="2">
    <mergeCell ref="A9:H9"/>
    <mergeCell ref="A1:H1"/>
  </mergeCells>
  <conditionalFormatting sqref="D11">
    <cfRule type="duplicateValues" dxfId="36" priority="7"/>
  </conditionalFormatting>
  <conditionalFormatting sqref="D11">
    <cfRule type="duplicateValues" dxfId="35" priority="8"/>
  </conditionalFormatting>
  <conditionalFormatting sqref="D3:D6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8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9</v>
      </c>
      <c r="B3" s="45" t="s">
        <v>88</v>
      </c>
      <c r="C3" s="46">
        <v>44410</v>
      </c>
      <c r="D3" s="41">
        <v>22663</v>
      </c>
      <c r="E3" s="44" t="s">
        <v>98</v>
      </c>
      <c r="F3" s="42">
        <v>22.02</v>
      </c>
      <c r="G3" s="47">
        <v>170</v>
      </c>
      <c r="H3" s="11">
        <f t="shared" ref="H3:H5" si="0">G3*F3</f>
        <v>3743.4</v>
      </c>
    </row>
    <row r="4" spans="1:8" x14ac:dyDescent="0.35">
      <c r="A4" s="1">
        <v>10</v>
      </c>
      <c r="B4" s="45" t="s">
        <v>88</v>
      </c>
      <c r="C4" s="46">
        <v>44410</v>
      </c>
      <c r="D4" s="41">
        <v>22010</v>
      </c>
      <c r="E4" s="44" t="s">
        <v>97</v>
      </c>
      <c r="F4" s="42">
        <v>23.2</v>
      </c>
      <c r="G4" s="47">
        <v>170</v>
      </c>
      <c r="H4" s="11">
        <f t="shared" si="0"/>
        <v>3944</v>
      </c>
    </row>
    <row r="5" spans="1:8" x14ac:dyDescent="0.35">
      <c r="A5" s="1">
        <v>11</v>
      </c>
      <c r="B5" s="45" t="s">
        <v>88</v>
      </c>
      <c r="C5" s="46">
        <v>44410</v>
      </c>
      <c r="D5" s="41">
        <v>22074</v>
      </c>
      <c r="E5" s="44" t="s">
        <v>97</v>
      </c>
      <c r="F5" s="42">
        <v>22.24</v>
      </c>
      <c r="G5" s="47">
        <v>170</v>
      </c>
      <c r="H5" s="11">
        <f t="shared" si="0"/>
        <v>3780.7999999999997</v>
      </c>
    </row>
    <row r="6" spans="1:8" x14ac:dyDescent="0.35">
      <c r="A6" s="6"/>
      <c r="B6" s="6"/>
      <c r="C6" s="6"/>
      <c r="D6" s="6"/>
      <c r="E6" s="6"/>
      <c r="F6" s="7">
        <f>SUM(F3:F5)</f>
        <v>67.459999999999994</v>
      </c>
      <c r="G6" s="6"/>
      <c r="H6" s="7">
        <f>SUM(H3:H5)</f>
        <v>11468.199999999999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2"/>
      <c r="C11" s="2"/>
      <c r="D11" s="1"/>
      <c r="E11" s="1"/>
      <c r="F11" s="3"/>
      <c r="G11" s="3">
        <v>298</v>
      </c>
      <c r="H11" s="3">
        <f t="shared" ref="H11:H13" si="1"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F16" s="1" t="s">
        <v>15</v>
      </c>
      <c r="G16" s="1"/>
      <c r="H16" s="3">
        <v>0</v>
      </c>
    </row>
    <row r="17" spans="6:9" x14ac:dyDescent="0.35">
      <c r="F17" s="1" t="s">
        <v>28</v>
      </c>
      <c r="G17" s="1"/>
      <c r="H17" s="8">
        <f>H14-H16</f>
        <v>0</v>
      </c>
    </row>
    <row r="18" spans="6:9" x14ac:dyDescent="0.35">
      <c r="I18" t="s">
        <v>45</v>
      </c>
    </row>
  </sheetData>
  <mergeCells count="2">
    <mergeCell ref="A9:H9"/>
    <mergeCell ref="A1:H1"/>
  </mergeCells>
  <conditionalFormatting sqref="D13">
    <cfRule type="duplicateValues" dxfId="33" priority="34"/>
  </conditionalFormatting>
  <conditionalFormatting sqref="D12">
    <cfRule type="duplicateValues" dxfId="32" priority="33"/>
  </conditionalFormatting>
  <conditionalFormatting sqref="D11">
    <cfRule type="duplicateValues" dxfId="31" priority="32"/>
  </conditionalFormatting>
  <conditionalFormatting sqref="D3:D5">
    <cfRule type="duplicateValues" dxfId="30" priority="100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3" sqref="B3:G4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3"/>
  </conditionalFormatting>
  <conditionalFormatting sqref="D9">
    <cfRule type="duplicateValues" dxfId="28" priority="2"/>
  </conditionalFormatting>
  <conditionalFormatting sqref="D9">
    <cfRule type="duplicateValues" dxfId="27" priority="3"/>
  </conditionalFormatting>
  <conditionalFormatting sqref="D3:D4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80" t="s">
        <v>23</v>
      </c>
      <c r="B10" s="80"/>
      <c r="C10" s="80"/>
      <c r="D10" s="80"/>
      <c r="E10" s="80"/>
      <c r="F10" s="80"/>
      <c r="G10" s="80"/>
      <c r="H10" s="80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topLeftCell="A23" workbookViewId="0">
      <selection activeCell="M38" sqref="M38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topLeftCell="A23"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0" t="s">
        <v>6</v>
      </c>
      <c r="B1" s="80"/>
      <c r="C1" s="80"/>
      <c r="D1" s="80"/>
      <c r="E1" s="80"/>
      <c r="F1" s="80"/>
      <c r="G1" s="80"/>
      <c r="M1" s="80" t="s">
        <v>6</v>
      </c>
      <c r="N1" s="80"/>
      <c r="O1" s="80"/>
      <c r="P1" s="80"/>
      <c r="Q1" s="80"/>
      <c r="R1" s="80"/>
      <c r="S1" s="80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0" t="s">
        <v>23</v>
      </c>
      <c r="B13" s="80"/>
      <c r="C13" s="80"/>
      <c r="D13" s="80"/>
      <c r="E13" s="80"/>
      <c r="F13" s="80"/>
      <c r="G13" s="80"/>
      <c r="H13" s="80"/>
      <c r="M13" s="80" t="s">
        <v>23</v>
      </c>
      <c r="N13" s="80"/>
      <c r="O13" s="80"/>
      <c r="P13" s="80"/>
      <c r="Q13" s="80"/>
      <c r="R13" s="80"/>
      <c r="S13" s="80"/>
      <c r="T13" s="80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0" t="s">
        <v>23</v>
      </c>
      <c r="B1" s="80"/>
      <c r="C1" s="80"/>
      <c r="D1" s="80"/>
      <c r="E1" s="80"/>
      <c r="F1" s="80"/>
      <c r="G1" s="80"/>
      <c r="H1" s="80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4" priority="26"/>
  </conditionalFormatting>
  <conditionalFormatting sqref="D13:D14">
    <cfRule type="duplicateValues" dxfId="73" priority="9"/>
  </conditionalFormatting>
  <conditionalFormatting sqref="D13:D14">
    <cfRule type="duplicateValues" dxfId="72" priority="8"/>
  </conditionalFormatting>
  <conditionalFormatting sqref="D6:D12">
    <cfRule type="duplicateValues" dxfId="71" priority="5"/>
  </conditionalFormatting>
  <conditionalFormatting sqref="D6:D12">
    <cfRule type="duplicateValues" dxfId="70" priority="4"/>
  </conditionalFormatting>
  <conditionalFormatting sqref="D3">
    <cfRule type="duplicateValues" dxfId="69" priority="1"/>
  </conditionalFormatting>
  <conditionalFormatting sqref="D3">
    <cfRule type="duplicateValues" dxfId="68" priority="2"/>
  </conditionalFormatting>
  <conditionalFormatting sqref="D4:D5">
    <cfRule type="duplicateValues" dxfId="67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zoomScale="85" zoomScaleNormal="85" workbookViewId="0">
      <selection activeCell="K39" sqref="K39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3" t="s">
        <v>14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2:22" ht="18.5" x14ac:dyDescent="0.45">
      <c r="B3" s="84" t="s">
        <v>31</v>
      </c>
      <c r="C3" s="84"/>
      <c r="D3" s="84"/>
      <c r="E3" s="84"/>
      <c r="F3" s="84"/>
      <c r="G3" s="18"/>
      <c r="H3" s="84" t="s">
        <v>32</v>
      </c>
      <c r="I3" s="84"/>
      <c r="J3" s="84"/>
      <c r="K3" s="84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44441</v>
      </c>
      <c r="D5" s="3">
        <f>Delight!F7</f>
        <v>0</v>
      </c>
      <c r="E5" s="3">
        <v>170</v>
      </c>
      <c r="F5" s="3">
        <f>D5*E5</f>
        <v>0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44441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44441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44441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44441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44441</v>
      </c>
      <c r="D10" s="3">
        <f>Eveline!F4</f>
        <v>0</v>
      </c>
      <c r="E10" s="3">
        <v>170</v>
      </c>
      <c r="F10" s="3">
        <f t="shared" si="0"/>
        <v>0</v>
      </c>
      <c r="G10" s="13"/>
      <c r="H10" s="3">
        <f>Eveline!F11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Eveline!H14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44441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44441</v>
      </c>
      <c r="D12" s="3">
        <f>Grace!F13</f>
        <v>159.19999999999999</v>
      </c>
      <c r="E12" s="3">
        <v>175</v>
      </c>
      <c r="F12" s="3">
        <f t="shared" si="0"/>
        <v>27859.999999999996</v>
      </c>
      <c r="G12" s="13"/>
      <c r="H12" s="3"/>
      <c r="I12" s="3">
        <v>264</v>
      </c>
      <c r="J12" s="3">
        <f t="shared" si="1"/>
        <v>0</v>
      </c>
      <c r="K12" s="15">
        <f t="shared" si="2"/>
        <v>27859.999999999996</v>
      </c>
      <c r="L12" s="3"/>
      <c r="M12" s="3"/>
      <c r="N12" s="3">
        <f>Grace!H17</f>
        <v>0</v>
      </c>
      <c r="O12" s="3"/>
      <c r="P12" s="3">
        <f t="shared" si="3"/>
        <v>27859.999999999996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44441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44441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44441</v>
      </c>
      <c r="D15" s="3">
        <f>Gregory!F17</f>
        <v>233.37999999999997</v>
      </c>
      <c r="E15" s="3">
        <v>170</v>
      </c>
      <c r="F15" s="3">
        <f t="shared" si="0"/>
        <v>39674.599999999991</v>
      </c>
      <c r="G15" s="13"/>
      <c r="H15" s="3">
        <f>Gregory!F23</f>
        <v>0</v>
      </c>
      <c r="I15" s="3">
        <v>264</v>
      </c>
      <c r="J15" s="3">
        <f t="shared" si="1"/>
        <v>0</v>
      </c>
      <c r="K15" s="15">
        <f t="shared" si="2"/>
        <v>39674.599999999991</v>
      </c>
      <c r="L15" s="3"/>
      <c r="M15" s="3"/>
      <c r="N15" s="3">
        <f>Gregory!G33</f>
        <v>0</v>
      </c>
      <c r="O15" s="3">
        <f>Gregory!G31</f>
        <v>32000</v>
      </c>
      <c r="P15" s="3">
        <f t="shared" si="3"/>
        <v>7674.5999999999913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44441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44441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44441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44441</v>
      </c>
      <c r="D19" s="3">
        <f>MWENDA!F6</f>
        <v>67.459999999999994</v>
      </c>
      <c r="E19" s="3">
        <v>170</v>
      </c>
      <c r="F19" s="3">
        <f t="shared" si="0"/>
        <v>11468.199999999999</v>
      </c>
      <c r="G19" s="13"/>
      <c r="H19" s="3">
        <f>MWENDA!F14</f>
        <v>0</v>
      </c>
      <c r="I19" s="3">
        <v>264</v>
      </c>
      <c r="J19" s="3">
        <f t="shared" si="1"/>
        <v>0</v>
      </c>
      <c r="K19" s="15">
        <f t="shared" si="2"/>
        <v>11468.199999999999</v>
      </c>
      <c r="L19" s="3"/>
      <c r="M19" s="3"/>
      <c r="N19" s="3"/>
      <c r="O19" s="3">
        <f>MWENDA!H16</f>
        <v>0</v>
      </c>
      <c r="P19" s="3">
        <f t="shared" si="3"/>
        <v>11468.199999999999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44441</v>
      </c>
      <c r="D20" s="3">
        <f>Kiambi!F5</f>
        <v>38.159999999999997</v>
      </c>
      <c r="E20" s="3">
        <v>170</v>
      </c>
      <c r="F20" s="3">
        <f t="shared" si="0"/>
        <v>6487.2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6487.2</v>
      </c>
      <c r="L20" s="3"/>
      <c r="M20" s="3"/>
      <c r="N20" s="3"/>
      <c r="O20" s="3">
        <f>Kiambi!H18</f>
        <v>0</v>
      </c>
      <c r="P20" s="3">
        <f t="shared" si="3"/>
        <v>6487.2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44441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44441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44441</v>
      </c>
      <c r="D23" s="3">
        <f>Mike!F17</f>
        <v>0</v>
      </c>
      <c r="E23" s="3">
        <v>170</v>
      </c>
      <c r="F23" s="3">
        <f>D23*E23</f>
        <v>0</v>
      </c>
      <c r="G23" s="13"/>
      <c r="H23" s="3">
        <f>Mike!F23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Mike!H28</f>
        <v>0</v>
      </c>
      <c r="O23" s="3">
        <f>Mike!H27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498.19999999999993</v>
      </c>
      <c r="E24" s="15"/>
      <c r="F24" s="15">
        <f t="shared" ref="F24" si="4">SUM(F5:F23)</f>
        <v>85489.999999999985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85489.999999999985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32000</v>
      </c>
      <c r="P24" s="15">
        <f t="shared" si="5"/>
        <v>53489.999999999985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498.19999999999993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1"/>
      <c r="C29" s="2">
        <v>44440</v>
      </c>
      <c r="D29" s="3"/>
      <c r="E29" s="17"/>
      <c r="F29" s="3"/>
      <c r="G29" s="1"/>
      <c r="H29" s="16">
        <f t="shared" ref="H29:H60" si="6">E29+G29</f>
        <v>0</v>
      </c>
      <c r="I29" s="8">
        <f t="shared" ref="I29:I32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 t="shared" si="6"/>
        <v>23</v>
      </c>
      <c r="I30" s="8">
        <f t="shared" si="7"/>
        <v>498.2</v>
      </c>
    </row>
    <row r="31" spans="2:22" x14ac:dyDescent="0.35">
      <c r="B31" s="1"/>
      <c r="C31" s="2">
        <v>44442</v>
      </c>
      <c r="D31" s="3"/>
      <c r="E31" s="17"/>
      <c r="F31" s="3"/>
      <c r="G31" s="1"/>
      <c r="H31" s="16">
        <f t="shared" si="6"/>
        <v>0</v>
      </c>
      <c r="I31" s="8">
        <f t="shared" si="7"/>
        <v>0</v>
      </c>
    </row>
    <row r="32" spans="2:22" x14ac:dyDescent="0.35">
      <c r="B32" s="1"/>
      <c r="C32" s="2">
        <v>44443</v>
      </c>
      <c r="D32" s="3"/>
      <c r="E32" s="17"/>
      <c r="F32" s="3"/>
      <c r="G32" s="1"/>
      <c r="H32" s="16">
        <f t="shared" si="6"/>
        <v>0</v>
      </c>
      <c r="I32" s="8">
        <f t="shared" si="7"/>
        <v>0</v>
      </c>
    </row>
    <row r="33" spans="2:19" x14ac:dyDescent="0.35">
      <c r="B33" s="1"/>
      <c r="C33" s="2">
        <v>44444</v>
      </c>
      <c r="D33" s="3"/>
      <c r="E33" s="16"/>
      <c r="F33" s="3"/>
      <c r="G33" s="1"/>
      <c r="H33" s="16">
        <f t="shared" si="6"/>
        <v>0</v>
      </c>
      <c r="I33" s="8">
        <f t="shared" ref="I33:I60" si="8">D33+I32+F33</f>
        <v>0</v>
      </c>
      <c r="Q33" t="s">
        <v>33</v>
      </c>
    </row>
    <row r="34" spans="2:19" x14ac:dyDescent="0.35">
      <c r="B34" s="1"/>
      <c r="C34" s="2">
        <v>44445</v>
      </c>
      <c r="D34" s="3"/>
      <c r="E34" s="17"/>
      <c r="F34" s="3"/>
      <c r="G34" s="1"/>
      <c r="H34" s="16">
        <f t="shared" si="6"/>
        <v>0</v>
      </c>
      <c r="I34" s="8">
        <f t="shared" si="8"/>
        <v>0</v>
      </c>
      <c r="M34" s="7">
        <f>SUM(M3:M28)</f>
        <v>0</v>
      </c>
      <c r="N34" s="7">
        <f>SUM(N1:N28)</f>
        <v>0</v>
      </c>
      <c r="O34" s="7">
        <f>SUM(O1:O27)</f>
        <v>64000</v>
      </c>
      <c r="P34" s="7">
        <f>SUM(P1:P27)</f>
        <v>106979.99999999997</v>
      </c>
    </row>
    <row r="35" spans="2:19" x14ac:dyDescent="0.35">
      <c r="B35" s="1"/>
      <c r="C35" s="2">
        <v>44446</v>
      </c>
      <c r="D35" s="3"/>
      <c r="E35" s="17"/>
      <c r="F35" s="3"/>
      <c r="G35" s="1"/>
      <c r="H35" s="16">
        <f t="shared" si="6"/>
        <v>0</v>
      </c>
      <c r="I35" s="8">
        <f t="shared" si="8"/>
        <v>0</v>
      </c>
      <c r="M35" s="70"/>
      <c r="N35" s="71"/>
    </row>
    <row r="36" spans="2:19" x14ac:dyDescent="0.35">
      <c r="B36" s="1"/>
      <c r="C36" s="2">
        <v>44447</v>
      </c>
      <c r="D36" s="3"/>
      <c r="E36" s="17"/>
      <c r="F36" s="3"/>
      <c r="G36" s="1"/>
      <c r="H36" s="16">
        <f t="shared" si="6"/>
        <v>0</v>
      </c>
      <c r="I36" s="8">
        <f t="shared" si="8"/>
        <v>0</v>
      </c>
      <c r="L36" t="s">
        <v>92</v>
      </c>
      <c r="M36" s="70"/>
      <c r="N36" s="70"/>
    </row>
    <row r="37" spans="2:19" x14ac:dyDescent="0.35">
      <c r="B37" s="1"/>
      <c r="C37" s="2">
        <v>44448</v>
      </c>
      <c r="D37" s="3"/>
      <c r="E37" s="17"/>
      <c r="F37" s="3"/>
      <c r="G37" s="1"/>
      <c r="H37" s="16">
        <f t="shared" si="6"/>
        <v>0</v>
      </c>
      <c r="I37" s="8">
        <f t="shared" si="8"/>
        <v>0</v>
      </c>
      <c r="M37" s="70"/>
      <c r="N37" s="70"/>
      <c r="S37" s="9"/>
    </row>
    <row r="38" spans="2:19" x14ac:dyDescent="0.35">
      <c r="B38" s="1"/>
      <c r="C38" s="2">
        <v>44449</v>
      </c>
      <c r="D38" s="3"/>
      <c r="F38" s="3"/>
      <c r="G38" s="1"/>
      <c r="H38" s="16">
        <f t="shared" si="6"/>
        <v>0</v>
      </c>
      <c r="I38" s="8">
        <f t="shared" si="8"/>
        <v>0</v>
      </c>
      <c r="M38" s="70"/>
      <c r="N38" s="70"/>
    </row>
    <row r="39" spans="2:19" x14ac:dyDescent="0.35">
      <c r="B39" s="1"/>
      <c r="C39" s="2">
        <v>44450</v>
      </c>
      <c r="D39" s="3"/>
      <c r="E39" s="17"/>
      <c r="F39" s="3"/>
      <c r="G39" s="1"/>
      <c r="H39" s="16">
        <f t="shared" si="6"/>
        <v>0</v>
      </c>
      <c r="I39" s="8">
        <f t="shared" si="8"/>
        <v>0</v>
      </c>
      <c r="M39" s="70"/>
      <c r="N39" s="70"/>
    </row>
    <row r="40" spans="2:19" x14ac:dyDescent="0.35">
      <c r="B40" s="1"/>
      <c r="C40" s="2">
        <v>44451</v>
      </c>
      <c r="D40" s="3"/>
      <c r="E40" s="17"/>
      <c r="F40" s="3"/>
      <c r="G40" s="1"/>
      <c r="H40" s="16">
        <f t="shared" si="6"/>
        <v>0</v>
      </c>
      <c r="I40" s="8">
        <f t="shared" si="8"/>
        <v>0</v>
      </c>
      <c r="M40" s="70"/>
      <c r="N40" s="70"/>
    </row>
    <row r="41" spans="2:19" x14ac:dyDescent="0.35">
      <c r="B41" s="1"/>
      <c r="C41" s="2">
        <v>44452</v>
      </c>
      <c r="D41" s="3"/>
      <c r="E41" s="17"/>
      <c r="F41" s="3"/>
      <c r="G41" s="1"/>
      <c r="H41" s="16">
        <f t="shared" si="6"/>
        <v>0</v>
      </c>
      <c r="I41" s="8">
        <f t="shared" si="8"/>
        <v>0</v>
      </c>
    </row>
    <row r="42" spans="2:19" x14ac:dyDescent="0.35">
      <c r="B42" s="1"/>
      <c r="C42" s="2">
        <v>44453</v>
      </c>
      <c r="D42" s="3"/>
      <c r="E42" s="17"/>
      <c r="F42" s="3"/>
      <c r="G42" s="1"/>
      <c r="H42" s="16">
        <f t="shared" si="6"/>
        <v>0</v>
      </c>
      <c r="I42" s="8">
        <f t="shared" si="8"/>
        <v>0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6"/>
        <v>0</v>
      </c>
      <c r="I43" s="8">
        <f t="shared" si="8"/>
        <v>0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6"/>
        <v>0</v>
      </c>
      <c r="I44" s="8">
        <f t="shared" si="8"/>
        <v>0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6"/>
        <v>0</v>
      </c>
      <c r="I45" s="8">
        <f t="shared" si="8"/>
        <v>0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6"/>
        <v>0</v>
      </c>
      <c r="I46" s="8">
        <f t="shared" si="8"/>
        <v>0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6"/>
        <v>0</v>
      </c>
      <c r="I47" s="8">
        <f t="shared" si="8"/>
        <v>0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6"/>
        <v>0</v>
      </c>
      <c r="I48" s="8">
        <f t="shared" si="8"/>
        <v>0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6"/>
        <v>0</v>
      </c>
      <c r="I49" s="8">
        <f t="shared" si="8"/>
        <v>0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6"/>
        <v>0</v>
      </c>
      <c r="I50" s="8">
        <f t="shared" si="8"/>
        <v>0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6"/>
        <v>0</v>
      </c>
      <c r="I51" s="8">
        <f t="shared" si="8"/>
        <v>0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6"/>
        <v>0</v>
      </c>
      <c r="I52" s="8">
        <f t="shared" si="8"/>
        <v>0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6"/>
        <v>0</v>
      </c>
      <c r="I53" s="8">
        <f t="shared" si="8"/>
        <v>0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6"/>
        <v>0</v>
      </c>
      <c r="I54" s="8">
        <f t="shared" si="8"/>
        <v>0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6"/>
        <v>0</v>
      </c>
      <c r="I55" s="8">
        <f t="shared" si="8"/>
        <v>0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6"/>
        <v>0</v>
      </c>
      <c r="I56" s="8">
        <f t="shared" si="8"/>
        <v>0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6"/>
        <v>0</v>
      </c>
      <c r="I57" s="8">
        <f t="shared" si="8"/>
        <v>0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6"/>
        <v>0</v>
      </c>
      <c r="I58" s="8">
        <f t="shared" si="8"/>
        <v>0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6"/>
        <v>0</v>
      </c>
      <c r="I59" s="8">
        <f t="shared" si="8"/>
        <v>0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6"/>
        <v>0</v>
      </c>
      <c r="I60" s="8">
        <f t="shared" si="8"/>
        <v>0</v>
      </c>
    </row>
    <row r="61" spans="2:18" x14ac:dyDescent="0.35">
      <c r="B61" s="6"/>
      <c r="C61" s="6"/>
      <c r="D61" s="7">
        <f>SUM(D28:D60)</f>
        <v>20828.350000000002</v>
      </c>
      <c r="E61" s="7">
        <f t="shared" ref="E61:I61" si="9">SUM(E28:E60)</f>
        <v>987</v>
      </c>
      <c r="F61" s="7">
        <f t="shared" si="9"/>
        <v>814.2</v>
      </c>
      <c r="G61" s="7">
        <f t="shared" si="9"/>
        <v>40</v>
      </c>
      <c r="H61" s="7">
        <f t="shared" si="9"/>
        <v>1027</v>
      </c>
      <c r="I61" s="7">
        <f t="shared" si="9"/>
        <v>21642.550000000003</v>
      </c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60">
        <v>44424</v>
      </c>
      <c r="D70" t="s">
        <v>5</v>
      </c>
      <c r="F70" s="60">
        <v>44423</v>
      </c>
      <c r="I70" s="60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69</v>
      </c>
      <c r="D71" s="10">
        <v>6000</v>
      </c>
      <c r="F71" t="s">
        <v>70</v>
      </c>
      <c r="G71" s="61">
        <v>7500</v>
      </c>
      <c r="I71" t="s">
        <v>68</v>
      </c>
      <c r="J71" s="65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68</v>
      </c>
      <c r="D72" s="10">
        <v>6000</v>
      </c>
      <c r="F72" t="s">
        <v>70</v>
      </c>
      <c r="G72" s="61">
        <v>10000</v>
      </c>
      <c r="I72" t="s">
        <v>69</v>
      </c>
      <c r="J72" s="65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70</v>
      </c>
      <c r="D73" s="10">
        <v>7000</v>
      </c>
      <c r="F73" t="s">
        <v>69</v>
      </c>
      <c r="G73" s="61">
        <v>8000</v>
      </c>
      <c r="I73" t="s">
        <v>69</v>
      </c>
      <c r="J73" s="65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69</v>
      </c>
      <c r="D74" s="10">
        <v>8000</v>
      </c>
      <c r="F74" t="s">
        <v>68</v>
      </c>
      <c r="G74" s="61">
        <v>8000</v>
      </c>
      <c r="I74" t="s">
        <v>70</v>
      </c>
      <c r="J74" s="65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79</v>
      </c>
      <c r="J75" s="65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6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60">
        <v>44426</v>
      </c>
      <c r="F79" s="60">
        <v>44427</v>
      </c>
      <c r="I79" s="60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80</v>
      </c>
      <c r="D80">
        <v>6000</v>
      </c>
      <c r="F80" t="s">
        <v>68</v>
      </c>
      <c r="G80" s="10">
        <v>8000</v>
      </c>
      <c r="I80" s="60" t="s">
        <v>69</v>
      </c>
      <c r="J80" s="67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81</v>
      </c>
      <c r="D81">
        <v>10000</v>
      </c>
      <c r="F81" t="s">
        <v>79</v>
      </c>
      <c r="G81" s="10">
        <v>5000</v>
      </c>
      <c r="I81" t="s">
        <v>68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80</v>
      </c>
      <c r="D82">
        <v>8000</v>
      </c>
      <c r="F82" t="s">
        <v>68</v>
      </c>
      <c r="G82" s="10">
        <v>8000</v>
      </c>
      <c r="I82" t="s">
        <v>79</v>
      </c>
      <c r="J82" s="67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82</v>
      </c>
      <c r="D83">
        <v>8000</v>
      </c>
      <c r="F83" t="s">
        <v>69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83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60">
        <v>44430</v>
      </c>
      <c r="F89" s="60">
        <v>44431</v>
      </c>
      <c r="I89" s="60">
        <v>44432</v>
      </c>
    </row>
    <row r="90" spans="3:18" x14ac:dyDescent="0.35">
      <c r="C90" t="s">
        <v>82</v>
      </c>
      <c r="D90">
        <v>6000</v>
      </c>
      <c r="F90" t="s">
        <v>80</v>
      </c>
      <c r="G90">
        <v>6000</v>
      </c>
      <c r="I90" t="s">
        <v>88</v>
      </c>
      <c r="J90">
        <v>7500</v>
      </c>
    </row>
    <row r="91" spans="3:18" x14ac:dyDescent="0.35">
      <c r="C91" t="s">
        <v>82</v>
      </c>
      <c r="D91">
        <v>8000</v>
      </c>
      <c r="F91" t="s">
        <v>82</v>
      </c>
      <c r="G91">
        <v>8000</v>
      </c>
      <c r="I91" t="s">
        <v>68</v>
      </c>
      <c r="J91">
        <v>8000</v>
      </c>
    </row>
    <row r="92" spans="3:18" x14ac:dyDescent="0.35">
      <c r="C92" t="s">
        <v>80</v>
      </c>
      <c r="D92">
        <v>8000</v>
      </c>
      <c r="F92" t="s">
        <v>81</v>
      </c>
      <c r="G92">
        <v>6000</v>
      </c>
      <c r="I92" t="s">
        <v>69</v>
      </c>
      <c r="J92">
        <v>8000</v>
      </c>
    </row>
    <row r="93" spans="3:18" x14ac:dyDescent="0.35">
      <c r="F93" t="s">
        <v>80</v>
      </c>
      <c r="G93">
        <v>8000</v>
      </c>
      <c r="I93" t="s">
        <v>89</v>
      </c>
      <c r="J93">
        <v>9000</v>
      </c>
    </row>
    <row r="94" spans="3:18" x14ac:dyDescent="0.35">
      <c r="F94" t="s">
        <v>82</v>
      </c>
      <c r="G94">
        <v>8000</v>
      </c>
      <c r="I94" t="s">
        <v>68</v>
      </c>
      <c r="J94">
        <v>8000</v>
      </c>
    </row>
    <row r="95" spans="3:18" x14ac:dyDescent="0.35">
      <c r="G95">
        <f>SUM(G90:G94)</f>
        <v>36000</v>
      </c>
      <c r="I95" t="s">
        <v>69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60">
        <v>44433</v>
      </c>
      <c r="F98" s="60">
        <v>44434</v>
      </c>
    </row>
    <row r="99" spans="3:7" x14ac:dyDescent="0.35">
      <c r="C99" t="s">
        <v>88</v>
      </c>
      <c r="D99" s="10">
        <v>8500</v>
      </c>
      <c r="F99" t="s">
        <v>88</v>
      </c>
      <c r="G99">
        <v>1000</v>
      </c>
    </row>
    <row r="100" spans="3:7" x14ac:dyDescent="0.35">
      <c r="C100" t="s">
        <v>68</v>
      </c>
      <c r="D100" s="10">
        <v>8000</v>
      </c>
      <c r="F100" t="s">
        <v>88</v>
      </c>
      <c r="G100">
        <v>8500</v>
      </c>
    </row>
    <row r="101" spans="3:7" x14ac:dyDescent="0.35">
      <c r="C101" t="s">
        <v>90</v>
      </c>
      <c r="D101" s="10">
        <v>3000</v>
      </c>
      <c r="F101" t="s">
        <v>69</v>
      </c>
      <c r="G101">
        <v>8000</v>
      </c>
    </row>
    <row r="102" spans="3:7" x14ac:dyDescent="0.35">
      <c r="C102" t="s">
        <v>68</v>
      </c>
      <c r="D102" s="10">
        <v>8000</v>
      </c>
      <c r="F102" t="s">
        <v>68</v>
      </c>
      <c r="G102">
        <v>8000</v>
      </c>
    </row>
    <row r="103" spans="3:7" x14ac:dyDescent="0.35">
      <c r="C103" t="s">
        <v>91</v>
      </c>
      <c r="D103" s="10">
        <v>8000</v>
      </c>
      <c r="F103" t="s">
        <v>69</v>
      </c>
      <c r="G103">
        <v>8000</v>
      </c>
    </row>
    <row r="104" spans="3:7" x14ac:dyDescent="0.35">
      <c r="C104" t="s">
        <v>89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6" priority="2"/>
  </conditionalFormatting>
  <conditionalFormatting sqref="M68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>
      <selection activeCell="O14" sqref="O1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1" width="9.08984375" bestFit="1" customWidth="1"/>
    <col min="12" max="12" width="9.17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68</v>
      </c>
      <c r="C3" s="46">
        <v>44410</v>
      </c>
      <c r="D3" s="41">
        <v>22832</v>
      </c>
      <c r="E3" s="44" t="s">
        <v>95</v>
      </c>
      <c r="F3" s="42">
        <v>24.98</v>
      </c>
      <c r="G3" s="47">
        <v>170</v>
      </c>
      <c r="H3" s="47">
        <f>G3*F3</f>
        <v>4246.6000000000004</v>
      </c>
    </row>
    <row r="4" spans="1:8" x14ac:dyDescent="0.35">
      <c r="A4" s="1">
        <v>2</v>
      </c>
      <c r="B4" s="45" t="s">
        <v>69</v>
      </c>
      <c r="C4" s="46">
        <v>44410</v>
      </c>
      <c r="D4" s="41">
        <v>22909</v>
      </c>
      <c r="E4" s="44" t="s">
        <v>98</v>
      </c>
      <c r="F4" s="42">
        <v>23.28</v>
      </c>
      <c r="G4" s="47">
        <v>170</v>
      </c>
      <c r="H4" s="47">
        <f t="shared" ref="H4:H16" si="0">G4*F4</f>
        <v>3957.6000000000004</v>
      </c>
    </row>
    <row r="5" spans="1:8" x14ac:dyDescent="0.35">
      <c r="A5" s="1">
        <v>3</v>
      </c>
      <c r="B5" s="45" t="s">
        <v>69</v>
      </c>
      <c r="C5" s="46">
        <v>44410</v>
      </c>
      <c r="D5" s="41">
        <v>22716</v>
      </c>
      <c r="E5" s="44" t="s">
        <v>97</v>
      </c>
      <c r="F5" s="42">
        <v>23.94</v>
      </c>
      <c r="G5" s="47">
        <v>170</v>
      </c>
      <c r="H5" s="47">
        <f t="shared" si="0"/>
        <v>4069.8</v>
      </c>
    </row>
    <row r="6" spans="1:8" x14ac:dyDescent="0.35">
      <c r="A6" s="1">
        <v>4</v>
      </c>
      <c r="B6" s="45" t="s">
        <v>69</v>
      </c>
      <c r="C6" s="46">
        <v>44410</v>
      </c>
      <c r="D6" s="41">
        <v>22698</v>
      </c>
      <c r="E6" s="44" t="s">
        <v>98</v>
      </c>
      <c r="F6" s="42">
        <v>21.68</v>
      </c>
      <c r="G6" s="47">
        <v>170</v>
      </c>
      <c r="H6" s="47">
        <f t="shared" si="0"/>
        <v>3685.6</v>
      </c>
    </row>
    <row r="7" spans="1:8" x14ac:dyDescent="0.35">
      <c r="A7" s="1">
        <v>5</v>
      </c>
      <c r="B7" s="45" t="s">
        <v>69</v>
      </c>
      <c r="C7" s="46">
        <v>44410</v>
      </c>
      <c r="D7" s="41">
        <v>22677</v>
      </c>
      <c r="E7" s="44" t="s">
        <v>98</v>
      </c>
      <c r="F7" s="42">
        <v>18.600000000000001</v>
      </c>
      <c r="G7" s="47">
        <v>170</v>
      </c>
      <c r="H7" s="47">
        <f t="shared" si="0"/>
        <v>3162.0000000000005</v>
      </c>
    </row>
    <row r="8" spans="1:8" x14ac:dyDescent="0.35">
      <c r="A8" s="1">
        <v>6</v>
      </c>
      <c r="B8" s="45" t="s">
        <v>69</v>
      </c>
      <c r="C8" s="46">
        <v>44410</v>
      </c>
      <c r="D8" s="41">
        <v>22858</v>
      </c>
      <c r="E8" s="44" t="s">
        <v>98</v>
      </c>
      <c r="F8" s="42">
        <v>24.66</v>
      </c>
      <c r="G8" s="47">
        <v>170</v>
      </c>
      <c r="H8" s="47">
        <f t="shared" si="0"/>
        <v>4192.2</v>
      </c>
    </row>
    <row r="9" spans="1:8" x14ac:dyDescent="0.35">
      <c r="A9" s="1">
        <v>7</v>
      </c>
      <c r="B9" s="45" t="s">
        <v>69</v>
      </c>
      <c r="C9" s="46">
        <v>44410</v>
      </c>
      <c r="D9" s="41">
        <v>22844</v>
      </c>
      <c r="E9" s="44" t="s">
        <v>95</v>
      </c>
      <c r="F9" s="42">
        <v>23.14</v>
      </c>
      <c r="G9" s="47">
        <v>170</v>
      </c>
      <c r="H9" s="47">
        <f t="shared" si="0"/>
        <v>3933.8</v>
      </c>
    </row>
    <row r="10" spans="1:8" x14ac:dyDescent="0.35">
      <c r="A10" s="1">
        <v>8</v>
      </c>
      <c r="B10" s="45" t="s">
        <v>68</v>
      </c>
      <c r="C10" s="46">
        <v>44410</v>
      </c>
      <c r="D10" s="41">
        <v>22797</v>
      </c>
      <c r="E10" s="44" t="s">
        <v>97</v>
      </c>
      <c r="F10" s="42">
        <v>25.4</v>
      </c>
      <c r="G10" s="47">
        <v>170</v>
      </c>
      <c r="H10" s="47">
        <f t="shared" si="0"/>
        <v>4318</v>
      </c>
    </row>
    <row r="11" spans="1:8" x14ac:dyDescent="0.35">
      <c r="A11" s="1">
        <v>9</v>
      </c>
      <c r="B11" s="45" t="s">
        <v>68</v>
      </c>
      <c r="C11" s="46">
        <v>44410</v>
      </c>
      <c r="D11" s="41">
        <v>22715</v>
      </c>
      <c r="E11" s="44" t="s">
        <v>97</v>
      </c>
      <c r="F11" s="42">
        <v>22.5</v>
      </c>
      <c r="G11" s="47">
        <v>170</v>
      </c>
      <c r="H11" s="47">
        <f t="shared" si="0"/>
        <v>3825</v>
      </c>
    </row>
    <row r="12" spans="1:8" x14ac:dyDescent="0.35">
      <c r="A12" s="1">
        <v>10</v>
      </c>
      <c r="B12" s="45" t="s">
        <v>68</v>
      </c>
      <c r="C12" s="46">
        <v>44410</v>
      </c>
      <c r="D12" s="41">
        <v>22616</v>
      </c>
      <c r="E12" s="44" t="s">
        <v>97</v>
      </c>
      <c r="F12" s="42">
        <v>25.2</v>
      </c>
      <c r="G12" s="47">
        <v>170</v>
      </c>
      <c r="H12" s="47">
        <f t="shared" si="0"/>
        <v>4284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47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 s="47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 s="47">
        <f t="shared" si="0"/>
        <v>0</v>
      </c>
    </row>
    <row r="16" spans="1:8" x14ac:dyDescent="0.35">
      <c r="A16" s="1">
        <v>14</v>
      </c>
      <c r="B16" s="73"/>
      <c r="C16" s="74"/>
      <c r="D16" s="75"/>
      <c r="E16" s="76"/>
      <c r="F16" s="77"/>
      <c r="G16" s="47"/>
      <c r="H16" s="47">
        <f t="shared" si="0"/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233.37999999999997</v>
      </c>
      <c r="G17" s="6"/>
      <c r="H17" s="7">
        <f>SUM(H3:H16)</f>
        <v>39674.600000000006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H21" s="3"/>
    </row>
    <row r="22" spans="1:8" x14ac:dyDescent="0.35">
      <c r="A22" s="1">
        <v>2</v>
      </c>
      <c r="B22" s="1"/>
      <c r="C22" s="2"/>
      <c r="D22" s="1"/>
      <c r="E22" s="1"/>
      <c r="F22" s="3"/>
      <c r="G22" s="3"/>
      <c r="H22" s="3">
        <f>F22*G22</f>
        <v>0</v>
      </c>
    </row>
    <row r="23" spans="1:8" x14ac:dyDescent="0.35">
      <c r="A23" s="4"/>
      <c r="B23" s="4"/>
      <c r="C23" s="4"/>
      <c r="D23" s="4"/>
      <c r="E23" s="4"/>
      <c r="F23" s="5"/>
      <c r="G23" s="4"/>
      <c r="H23" s="5">
        <f>SUM(H21:H21)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233.37999999999997</v>
      </c>
      <c r="G25" s="4"/>
      <c r="H25" s="5">
        <f>H17+H23</f>
        <v>39674.600000000006</v>
      </c>
    </row>
    <row r="26" spans="1:8" x14ac:dyDescent="0.35">
      <c r="G26" s="10"/>
      <c r="H26" s="3"/>
    </row>
    <row r="27" spans="1:8" x14ac:dyDescent="0.35">
      <c r="F27" s="3" t="s">
        <v>80</v>
      </c>
      <c r="G27" s="3">
        <v>16000</v>
      </c>
      <c r="H27" s="3"/>
    </row>
    <row r="28" spans="1:8" x14ac:dyDescent="0.35">
      <c r="F28" s="3" t="s">
        <v>82</v>
      </c>
      <c r="G28" s="3"/>
      <c r="H28" s="3"/>
    </row>
    <row r="29" spans="1:8" x14ac:dyDescent="0.35">
      <c r="F29" s="3" t="s">
        <v>82</v>
      </c>
      <c r="G29" s="3"/>
      <c r="H29" s="3"/>
    </row>
    <row r="30" spans="1:8" x14ac:dyDescent="0.35">
      <c r="F30" s="3" t="s">
        <v>80</v>
      </c>
      <c r="G30" s="3">
        <v>16000</v>
      </c>
      <c r="H30" s="3"/>
    </row>
    <row r="31" spans="1:8" x14ac:dyDescent="0.35">
      <c r="F31" s="3"/>
      <c r="G31" s="3">
        <f>SUM(G27:G30)</f>
        <v>32000</v>
      </c>
      <c r="H31" s="3"/>
    </row>
    <row r="32" spans="1:8" x14ac:dyDescent="0.35">
      <c r="F32" s="1" t="s">
        <v>72</v>
      </c>
      <c r="G32" s="1"/>
      <c r="H32" s="3">
        <f>H39</f>
        <v>0</v>
      </c>
    </row>
    <row r="33" spans="4:8" x14ac:dyDescent="0.35">
      <c r="F33" s="1" t="s">
        <v>16</v>
      </c>
      <c r="G33" s="3"/>
      <c r="H33" s="3"/>
    </row>
    <row r="34" spans="4:8" x14ac:dyDescent="0.35">
      <c r="F34" s="1" t="s">
        <v>28</v>
      </c>
      <c r="G34" s="1"/>
      <c r="H34" s="8">
        <f>H25-G31-H32-G33</f>
        <v>7674.6000000000058</v>
      </c>
    </row>
    <row r="35" spans="4:8" x14ac:dyDescent="0.35">
      <c r="F35" s="14"/>
      <c r="G35" s="14"/>
      <c r="H35" s="62"/>
    </row>
    <row r="36" spans="4:8" x14ac:dyDescent="0.35">
      <c r="D36" s="32" t="s">
        <v>73</v>
      </c>
      <c r="E36" s="32" t="s">
        <v>74</v>
      </c>
      <c r="F36" s="57" t="s">
        <v>75</v>
      </c>
      <c r="G36" s="57" t="s">
        <v>76</v>
      </c>
      <c r="H36" s="57" t="s">
        <v>77</v>
      </c>
    </row>
    <row r="37" spans="4:8" x14ac:dyDescent="0.35">
      <c r="D37" s="1" t="s">
        <v>68</v>
      </c>
      <c r="E37" s="3"/>
      <c r="F37" s="3"/>
      <c r="G37" s="3">
        <f>E37-F37</f>
        <v>0</v>
      </c>
      <c r="H37" s="72"/>
    </row>
    <row r="38" spans="4:8" x14ac:dyDescent="0.35">
      <c r="D38" s="1" t="s">
        <v>84</v>
      </c>
      <c r="E38" s="3"/>
      <c r="F38" s="3"/>
      <c r="G38" s="3">
        <f>E38-F38</f>
        <v>0</v>
      </c>
      <c r="H38" s="1"/>
    </row>
    <row r="39" spans="4:8" x14ac:dyDescent="0.35">
      <c r="D39" s="32" t="s">
        <v>30</v>
      </c>
      <c r="E39" s="32"/>
      <c r="F39" s="32"/>
      <c r="G39" s="63">
        <f>SUM(G37:G38)</f>
        <v>0</v>
      </c>
      <c r="H39" s="63">
        <f>G39*3000</f>
        <v>0</v>
      </c>
    </row>
  </sheetData>
  <mergeCells count="2">
    <mergeCell ref="A19:H19"/>
    <mergeCell ref="A1:H1"/>
  </mergeCells>
  <conditionalFormatting sqref="D22">
    <cfRule type="duplicateValues" dxfId="64" priority="50"/>
  </conditionalFormatting>
  <conditionalFormatting sqref="D13:D14">
    <cfRule type="duplicateValues" dxfId="63" priority="3"/>
  </conditionalFormatting>
  <conditionalFormatting sqref="D15">
    <cfRule type="duplicateValues" dxfId="62" priority="2"/>
  </conditionalFormatting>
  <conditionalFormatting sqref="D16">
    <cfRule type="duplicateValues" dxfId="61" priority="95"/>
  </conditionalFormatting>
  <conditionalFormatting sqref="D3:D12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80" t="s">
        <v>6</v>
      </c>
      <c r="B1" s="80"/>
      <c r="C1" s="80"/>
      <c r="D1" s="80"/>
      <c r="E1" s="80"/>
      <c r="F1" s="80"/>
      <c r="G1" s="80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80" t="s">
        <v>23</v>
      </c>
      <c r="B18" s="80"/>
      <c r="C18" s="80"/>
      <c r="D18" s="80"/>
      <c r="E18" s="80"/>
      <c r="F18" s="80"/>
      <c r="G18" s="80"/>
      <c r="H18" s="80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zoomScaleNormal="100" workbookViewId="0">
      <selection activeCell="L8" sqref="L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73"/>
      <c r="C3" s="74"/>
      <c r="D3" s="75"/>
      <c r="E3" s="76"/>
      <c r="F3" s="77"/>
      <c r="G3" s="47"/>
      <c r="H3" s="3"/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45"/>
      <c r="C10" s="46"/>
      <c r="D10" s="41"/>
      <c r="E10" s="42"/>
      <c r="F10" s="42"/>
      <c r="G10" s="43"/>
      <c r="H10" s="3">
        <f t="shared" ref="H10" si="0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F4+F11</f>
        <v>0</v>
      </c>
      <c r="G13" s="4"/>
      <c r="H13" s="5">
        <f>H4+H11</f>
        <v>0</v>
      </c>
    </row>
    <row r="14" spans="1:8" x14ac:dyDescent="0.35">
      <c r="F14" s="1" t="s">
        <v>15</v>
      </c>
      <c r="G14" s="1"/>
      <c r="H14" s="3">
        <v>0</v>
      </c>
    </row>
    <row r="15" spans="1:8" x14ac:dyDescent="0.35">
      <c r="F15" s="1" t="s">
        <v>28</v>
      </c>
      <c r="G15" s="1"/>
      <c r="H15" s="8">
        <f>H13-H14</f>
        <v>0</v>
      </c>
    </row>
  </sheetData>
  <mergeCells count="2">
    <mergeCell ref="A7:H7"/>
    <mergeCell ref="A1:H1"/>
  </mergeCells>
  <conditionalFormatting sqref="D9">
    <cfRule type="duplicateValues" dxfId="57" priority="5"/>
  </conditionalFormatting>
  <conditionalFormatting sqref="D9">
    <cfRule type="duplicateValues" dxfId="56" priority="6"/>
  </conditionalFormatting>
  <conditionalFormatting sqref="D10">
    <cfRule type="duplicateValues" dxfId="55" priority="77"/>
  </conditionalFormatting>
  <conditionalFormatting sqref="D3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5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>
      <selection activeCell="B3" sqref="B3:G15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1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11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11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11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11">
        <f t="shared" si="0"/>
        <v>0</v>
      </c>
    </row>
    <row r="12" spans="1:8" x14ac:dyDescent="0.35">
      <c r="A12" s="1">
        <v>10</v>
      </c>
      <c r="B12" s="45"/>
      <c r="C12" s="46"/>
      <c r="D12" s="41"/>
      <c r="E12" s="44"/>
      <c r="F12" s="42"/>
      <c r="G12" s="47"/>
      <c r="H12" s="11">
        <f t="shared" si="0"/>
        <v>0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11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 s="11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 s="11">
        <f t="shared" si="0"/>
        <v>0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/>
      <c r="H16" s="11">
        <f t="shared" ref="H16" si="1">F16*G16</f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0</v>
      </c>
      <c r="G17" s="6"/>
      <c r="H17" s="7">
        <f>SUM(H3:H16)</f>
        <v>0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B21" s="45"/>
      <c r="C21" s="46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2</v>
      </c>
      <c r="B22" s="39"/>
      <c r="C22" s="40"/>
      <c r="D22" s="41"/>
      <c r="E22" s="42"/>
      <c r="F22" s="42"/>
      <c r="G22" s="43"/>
      <c r="H22" s="3">
        <f t="shared" ref="H22" si="2">F22*G22</f>
        <v>0</v>
      </c>
    </row>
    <row r="23" spans="1:8" x14ac:dyDescent="0.35">
      <c r="A23" s="4"/>
      <c r="B23" s="4"/>
      <c r="C23" s="4"/>
      <c r="D23" s="4"/>
      <c r="E23" s="4"/>
      <c r="F23" s="5">
        <f>SUM(F21:F22)</f>
        <v>0</v>
      </c>
      <c r="G23" s="4"/>
      <c r="H23" s="5">
        <f>SUM(H21:H22)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0</v>
      </c>
      <c r="G25" s="4"/>
      <c r="H25" s="5">
        <f>H17+H23</f>
        <v>0</v>
      </c>
    </row>
    <row r="27" spans="1:8" x14ac:dyDescent="0.35">
      <c r="F27" s="1" t="s">
        <v>15</v>
      </c>
      <c r="G27" s="1"/>
      <c r="H27" s="3"/>
    </row>
    <row r="28" spans="1:8" x14ac:dyDescent="0.35">
      <c r="F28" s="1" t="s">
        <v>20</v>
      </c>
      <c r="G28" s="1"/>
      <c r="H28" s="3"/>
    </row>
    <row r="29" spans="1:8" x14ac:dyDescent="0.35">
      <c r="F29" s="1" t="s">
        <v>28</v>
      </c>
      <c r="G29" s="1"/>
      <c r="H29" s="8">
        <f>H25-H27-H28</f>
        <v>0</v>
      </c>
    </row>
    <row r="35" spans="14:14" x14ac:dyDescent="0.35">
      <c r="N35">
        <f>170*18</f>
        <v>3060</v>
      </c>
    </row>
  </sheetData>
  <mergeCells count="2">
    <mergeCell ref="A19:H19"/>
    <mergeCell ref="A1:H1"/>
  </mergeCells>
  <conditionalFormatting sqref="D16">
    <cfRule type="duplicateValues" dxfId="53" priority="5"/>
  </conditionalFormatting>
  <conditionalFormatting sqref="D21">
    <cfRule type="duplicateValues" dxfId="52" priority="4"/>
  </conditionalFormatting>
  <conditionalFormatting sqref="D22">
    <cfRule type="duplicateValues" dxfId="51" priority="85"/>
  </conditionalFormatting>
  <conditionalFormatting sqref="D3:D11">
    <cfRule type="duplicateValues" dxfId="50" priority="3"/>
  </conditionalFormatting>
  <conditionalFormatting sqref="D12:D13">
    <cfRule type="duplicateValues" dxfId="49" priority="2"/>
  </conditionalFormatting>
  <conditionalFormatting sqref="D14:D15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J6" sqref="J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99</v>
      </c>
      <c r="C3" s="46">
        <v>44410</v>
      </c>
      <c r="D3" s="41">
        <v>22799</v>
      </c>
      <c r="E3" s="44" t="s">
        <v>97</v>
      </c>
      <c r="F3" s="42">
        <v>18</v>
      </c>
      <c r="G3" s="47">
        <v>170</v>
      </c>
      <c r="H3" s="3">
        <f>G3*F3</f>
        <v>3060</v>
      </c>
    </row>
    <row r="4" spans="1:8" x14ac:dyDescent="0.35">
      <c r="A4" s="1">
        <v>2</v>
      </c>
      <c r="B4" s="45" t="s">
        <v>99</v>
      </c>
      <c r="C4" s="46">
        <v>44410</v>
      </c>
      <c r="D4" s="41">
        <v>22765</v>
      </c>
      <c r="E4" s="44" t="s">
        <v>100</v>
      </c>
      <c r="F4" s="42">
        <v>20.16</v>
      </c>
      <c r="G4" s="47">
        <v>170</v>
      </c>
      <c r="H4" s="3">
        <f t="shared" ref="H4" si="0">G4*F4</f>
        <v>3427.2</v>
      </c>
    </row>
    <row r="5" spans="1:8" x14ac:dyDescent="0.35">
      <c r="A5" s="6"/>
      <c r="B5" s="6"/>
      <c r="C5" s="6"/>
      <c r="D5" s="6"/>
      <c r="E5" s="7"/>
      <c r="F5" s="7">
        <f>SUM(F3:F4)</f>
        <v>38.159999999999997</v>
      </c>
      <c r="G5" s="7"/>
      <c r="H5" s="7">
        <f>SUM(H3:H4)</f>
        <v>6487.2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38.159999999999997</v>
      </c>
      <c r="G13" s="4"/>
      <c r="H13" s="5">
        <f>H5+H11</f>
        <v>6487.2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6487.2</v>
      </c>
    </row>
  </sheetData>
  <mergeCells count="2">
    <mergeCell ref="A7:H7"/>
    <mergeCell ref="A1:H1"/>
  </mergeCells>
  <conditionalFormatting sqref="D9:D10">
    <cfRule type="duplicateValues" dxfId="47" priority="65"/>
  </conditionalFormatting>
  <conditionalFormatting sqref="D3:D4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4"/>
  <sheetViews>
    <sheetView workbookViewId="0">
      <selection activeCell="F14" sqref="F14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96</v>
      </c>
      <c r="C3" s="46">
        <v>44410</v>
      </c>
      <c r="D3" s="41">
        <v>22729</v>
      </c>
      <c r="E3" s="44" t="s">
        <v>97</v>
      </c>
      <c r="F3" s="42">
        <v>20.04</v>
      </c>
      <c r="G3" s="47">
        <v>170</v>
      </c>
      <c r="H3" s="3">
        <f>F3*G3</f>
        <v>3406.7999999999997</v>
      </c>
    </row>
    <row r="4" spans="1:8" x14ac:dyDescent="0.35">
      <c r="A4" s="45">
        <v>2</v>
      </c>
      <c r="B4" s="45" t="s">
        <v>96</v>
      </c>
      <c r="C4" s="46">
        <v>44410</v>
      </c>
      <c r="D4" s="41">
        <v>22744</v>
      </c>
      <c r="E4" s="44" t="s">
        <v>97</v>
      </c>
      <c r="F4" s="42">
        <v>19.72</v>
      </c>
      <c r="G4" s="47">
        <v>170</v>
      </c>
      <c r="H4" s="3">
        <f t="shared" ref="H4:H12" si="0">F4*G4</f>
        <v>3352.3999999999996</v>
      </c>
    </row>
    <row r="5" spans="1:8" x14ac:dyDescent="0.35">
      <c r="A5" s="45">
        <v>3</v>
      </c>
      <c r="B5" s="45" t="s">
        <v>96</v>
      </c>
      <c r="C5" s="46">
        <v>44410</v>
      </c>
      <c r="D5" s="41">
        <v>22756</v>
      </c>
      <c r="E5" s="44" t="s">
        <v>97</v>
      </c>
      <c r="F5" s="42">
        <v>19.7</v>
      </c>
      <c r="G5" s="47">
        <v>170</v>
      </c>
      <c r="H5" s="3">
        <f t="shared" si="0"/>
        <v>3349</v>
      </c>
    </row>
    <row r="6" spans="1:8" x14ac:dyDescent="0.35">
      <c r="A6" s="45">
        <v>4</v>
      </c>
      <c r="B6" s="45" t="s">
        <v>96</v>
      </c>
      <c r="C6" s="46">
        <v>44410</v>
      </c>
      <c r="D6" s="41">
        <v>22773</v>
      </c>
      <c r="E6" s="44" t="s">
        <v>97</v>
      </c>
      <c r="F6" s="42">
        <v>20.6</v>
      </c>
      <c r="G6" s="47">
        <v>170</v>
      </c>
      <c r="H6" s="3">
        <f t="shared" si="0"/>
        <v>3502.0000000000005</v>
      </c>
    </row>
    <row r="7" spans="1:8" x14ac:dyDescent="0.35">
      <c r="A7" s="45">
        <v>5</v>
      </c>
      <c r="B7" s="45" t="s">
        <v>96</v>
      </c>
      <c r="C7" s="46">
        <v>44410</v>
      </c>
      <c r="D7" s="41">
        <v>22767</v>
      </c>
      <c r="E7" s="44" t="s">
        <v>97</v>
      </c>
      <c r="F7" s="42">
        <v>18.600000000000001</v>
      </c>
      <c r="G7" s="47">
        <v>170</v>
      </c>
      <c r="H7" s="3">
        <f t="shared" si="0"/>
        <v>3162.0000000000005</v>
      </c>
    </row>
    <row r="8" spans="1:8" x14ac:dyDescent="0.35">
      <c r="A8" s="45">
        <v>6</v>
      </c>
      <c r="B8" s="45" t="s">
        <v>96</v>
      </c>
      <c r="C8" s="46">
        <v>44410</v>
      </c>
      <c r="D8" s="41">
        <v>22618</v>
      </c>
      <c r="E8" s="44" t="s">
        <v>97</v>
      </c>
      <c r="F8" s="42">
        <v>23.6</v>
      </c>
      <c r="G8" s="47">
        <v>170</v>
      </c>
      <c r="H8" s="3">
        <f t="shared" si="0"/>
        <v>4012.0000000000005</v>
      </c>
    </row>
    <row r="9" spans="1:8" x14ac:dyDescent="0.35">
      <c r="A9" s="45">
        <v>7</v>
      </c>
      <c r="B9" s="45" t="s">
        <v>96</v>
      </c>
      <c r="C9" s="46">
        <v>44410</v>
      </c>
      <c r="D9" s="41">
        <v>22602</v>
      </c>
      <c r="E9" s="44" t="s">
        <v>97</v>
      </c>
      <c r="F9" s="42">
        <v>17.940000000000001</v>
      </c>
      <c r="G9" s="47">
        <v>170</v>
      </c>
      <c r="H9" s="3">
        <f t="shared" si="0"/>
        <v>3049.8</v>
      </c>
    </row>
    <row r="10" spans="1:8" x14ac:dyDescent="0.35">
      <c r="A10" s="45">
        <v>8</v>
      </c>
      <c r="B10" s="45" t="s">
        <v>96</v>
      </c>
      <c r="C10" s="46">
        <v>44410</v>
      </c>
      <c r="D10" s="41">
        <v>22714</v>
      </c>
      <c r="E10" s="44" t="s">
        <v>97</v>
      </c>
      <c r="F10" s="42">
        <v>19</v>
      </c>
      <c r="G10" s="47">
        <v>170</v>
      </c>
      <c r="H10" s="3">
        <f t="shared" si="0"/>
        <v>3230</v>
      </c>
    </row>
    <row r="11" spans="1:8" x14ac:dyDescent="0.35">
      <c r="A11" s="45">
        <v>9</v>
      </c>
      <c r="B11" s="73"/>
      <c r="C11" s="74"/>
      <c r="D11" s="75"/>
      <c r="E11" s="76"/>
      <c r="F11" s="77"/>
      <c r="G11" s="47"/>
      <c r="H11" s="3">
        <f t="shared" si="0"/>
        <v>0</v>
      </c>
    </row>
    <row r="12" spans="1:8" x14ac:dyDescent="0.35">
      <c r="A12" s="45"/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6"/>
      <c r="B13" s="6"/>
      <c r="C13" s="6"/>
      <c r="D13" s="6"/>
      <c r="E13" s="7"/>
      <c r="F13" s="7">
        <f>SUM(F3:F12)</f>
        <v>159.19999999999999</v>
      </c>
      <c r="G13" s="7"/>
      <c r="H13" s="7">
        <f>SUM(H3:H12)</f>
        <v>27064</v>
      </c>
    </row>
    <row r="15" spans="1:8" x14ac:dyDescent="0.35">
      <c r="F15" s="1" t="s">
        <v>94</v>
      </c>
      <c r="G15" s="1"/>
      <c r="H15" s="8">
        <f>G24</f>
        <v>0</v>
      </c>
    </row>
    <row r="16" spans="1:8" x14ac:dyDescent="0.35">
      <c r="F16" s="1" t="s">
        <v>15</v>
      </c>
      <c r="G16" s="1"/>
      <c r="H16" s="3">
        <v>0</v>
      </c>
    </row>
    <row r="17" spans="3:8" x14ac:dyDescent="0.35">
      <c r="F17" s="1" t="s">
        <v>16</v>
      </c>
      <c r="G17" s="1"/>
      <c r="H17" s="3"/>
    </row>
    <row r="18" spans="3:8" x14ac:dyDescent="0.35">
      <c r="F18" s="1" t="s">
        <v>17</v>
      </c>
      <c r="G18" s="1"/>
      <c r="H18" s="8">
        <f>H13-H17-H16-H15</f>
        <v>27064</v>
      </c>
    </row>
    <row r="19" spans="3:8" x14ac:dyDescent="0.35">
      <c r="H19" t="s">
        <v>33</v>
      </c>
    </row>
    <row r="21" spans="3:8" x14ac:dyDescent="0.35">
      <c r="C21" s="32" t="s">
        <v>73</v>
      </c>
      <c r="D21" s="32" t="s">
        <v>74</v>
      </c>
      <c r="E21" s="57" t="s">
        <v>75</v>
      </c>
      <c r="F21" s="57" t="s">
        <v>76</v>
      </c>
      <c r="G21" s="57" t="s">
        <v>77</v>
      </c>
    </row>
    <row r="22" spans="3:8" x14ac:dyDescent="0.35">
      <c r="C22" s="1" t="s">
        <v>93</v>
      </c>
      <c r="D22" s="3"/>
      <c r="E22" s="3"/>
      <c r="F22" s="3"/>
      <c r="G22" s="72"/>
    </row>
    <row r="23" spans="3:8" x14ac:dyDescent="0.35">
      <c r="C23" s="1"/>
      <c r="D23" s="3"/>
      <c r="E23" s="3"/>
      <c r="F23" s="3"/>
      <c r="G23" s="1"/>
    </row>
    <row r="24" spans="3:8" x14ac:dyDescent="0.35">
      <c r="C24" s="32" t="s">
        <v>30</v>
      </c>
      <c r="D24" s="32"/>
      <c r="E24" s="32"/>
      <c r="F24" s="63">
        <f>SUM(F22:F23)</f>
        <v>0</v>
      </c>
      <c r="G24" s="63">
        <f>F24*3000</f>
        <v>0</v>
      </c>
    </row>
  </sheetData>
  <mergeCells count="1">
    <mergeCell ref="A1:H1"/>
  </mergeCells>
  <conditionalFormatting sqref="D3:D10">
    <cfRule type="duplicateValues" dxfId="45" priority="1"/>
  </conditionalFormatting>
  <conditionalFormatting sqref="D12">
    <cfRule type="duplicateValues" dxfId="44" priority="96"/>
  </conditionalFormatting>
  <conditionalFormatting sqref="D11">
    <cfRule type="duplicateValues" dxfId="43" priority="9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2021-09-24T03:30:56Z</dcterms:modified>
</cp:coreProperties>
</file>